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201.xml"/>
  <Override ContentType="application/vnd.openxmlformats-officedocument.drawingml.chart+xml" PartName="/xl/charts/chart27.xml"/>
  <Override ContentType="application/vnd.openxmlformats-officedocument.drawingml.chart+xml" PartName="/xl/charts/chart104.xml"/>
  <Override ContentType="application/vnd.openxmlformats-officedocument.drawingml.chart+xml" PartName="/xl/charts/chart198.xml"/>
  <Override ContentType="application/vnd.openxmlformats-officedocument.drawingml.chart+xml" PartName="/xl/charts/chart43.xml"/>
  <Override ContentType="application/vnd.openxmlformats-officedocument.drawingml.chart+xml" PartName="/xl/charts/chart120.xml"/>
  <Override ContentType="application/vnd.openxmlformats-officedocument.drawingml.chart+xml" PartName="/xl/charts/chart147.xml"/>
  <Override ContentType="application/vnd.openxmlformats-officedocument.drawingml.chart+xml" PartName="/xl/charts/chart78.xml"/>
  <Override ContentType="application/vnd.openxmlformats-officedocument.drawingml.chart+xml" PartName="/xl/charts/chart155.xml"/>
  <Override ContentType="application/vnd.openxmlformats-officedocument.drawingml.chart+xml" PartName="/xl/charts/chart35.xml"/>
  <Override ContentType="application/vnd.openxmlformats-officedocument.drawingml.chart+xml" PartName="/xl/charts/chart112.xml"/>
  <Override ContentType="application/vnd.openxmlformats-officedocument.drawingml.chart+xml" PartName="/xl/charts/chart94.xml"/>
  <Override ContentType="application/vnd.openxmlformats-officedocument.drawingml.chart+xml" PartName="/xl/charts/chart51.xml"/>
  <Override ContentType="application/vnd.openxmlformats-officedocument.drawingml.chart+xml" PartName="/xl/charts/chart139.xml"/>
  <Override ContentType="application/vnd.openxmlformats-officedocument.drawingml.chart+xml" PartName="/xl/charts/chart86.xml"/>
  <Override ContentType="application/vnd.openxmlformats-officedocument.drawingml.chart+xml" PartName="/xl/charts/chart191.xml"/>
  <Override ContentType="application/vnd.openxmlformats-officedocument.drawingml.chart+xml" PartName="/xl/charts/chart20.xml"/>
  <Override ContentType="application/vnd.openxmlformats-officedocument.drawingml.chart+xml" PartName="/xl/charts/chart175.xml"/>
  <Override ContentType="application/vnd.openxmlformats-officedocument.drawingml.chart+xml" PartName="/xl/charts/chart63.xml"/>
  <Override ContentType="application/vnd.openxmlformats-officedocument.drawingml.chart+xml" PartName="/xl/charts/chart127.xml"/>
  <Override ContentType="application/vnd.openxmlformats-officedocument.drawingml.chart+xml" PartName="/xl/charts/chart58.xml"/>
  <Override ContentType="application/vnd.openxmlformats-officedocument.drawingml.chart+xml" PartName="/xl/charts/chart159.xml"/>
  <Override ContentType="application/vnd.openxmlformats-officedocument.drawingml.chart+xml" PartName="/xl/charts/chart15.xml"/>
  <Override ContentType="application/vnd.openxmlformats-officedocument.drawingml.chart+xml" PartName="/xl/charts/chart132.xml"/>
  <Override ContentType="application/vnd.openxmlformats-officedocument.drawingml.chart+xml" PartName="/xl/charts/chart163.xml"/>
  <Override ContentType="application/vnd.openxmlformats-officedocument.drawingml.chart+xml" PartName="/xl/charts/chart5.xml"/>
  <Override ContentType="application/vnd.openxmlformats-officedocument.drawingml.chart+xml" PartName="/xl/charts/chart74.xml"/>
  <Override ContentType="application/vnd.openxmlformats-officedocument.drawingml.chart+xml" PartName="/xl/charts/chart31.xml"/>
  <Override ContentType="application/vnd.openxmlformats-officedocument.drawingml.chart+xml" PartName="/xl/charts/chart116.xml"/>
  <Override ContentType="application/vnd.openxmlformats-officedocument.drawingml.chart+xml" PartName="/xl/charts/chart2.xml"/>
  <Override ContentType="application/vnd.openxmlformats-officedocument.drawingml.chart+xml" PartName="/xl/charts/chart178.xml"/>
  <Override ContentType="application/vnd.openxmlformats-officedocument.drawingml.chart+xml" PartName="/xl/charts/chart135.xml"/>
  <Override ContentType="application/vnd.openxmlformats-officedocument.drawingml.chart+xml" PartName="/xl/charts/chart47.xml"/>
  <Override ContentType="application/vnd.openxmlformats-officedocument.drawingml.chart+xml" PartName="/xl/charts/chart91.xml"/>
  <Override ContentType="application/vnd.openxmlformats-officedocument.drawingml.chart+xml" PartName="/xl/charts/chart143.xml"/>
  <Override ContentType="application/vnd.openxmlformats-officedocument.drawingml.chart+xml" PartName="/xl/charts/chart186.xml"/>
  <Override ContentType="application/vnd.openxmlformats-officedocument.drawingml.chart+xml" PartName="/xl/charts/chart55.xml"/>
  <Override ContentType="application/vnd.openxmlformats-officedocument.drawingml.chart+xml" PartName="/xl/charts/chart160.xml"/>
  <Override ContentType="application/vnd.openxmlformats-officedocument.drawingml.chart+xml" PartName="/xl/charts/chart12.xml"/>
  <Override ContentType="application/vnd.openxmlformats-officedocument.drawingml.chart+xml" PartName="/xl/charts/chart195.xml"/>
  <Override ContentType="application/vnd.openxmlformats-officedocument.drawingml.chart+xml" PartName="/xl/charts/chart38.xml"/>
  <Override ContentType="application/vnd.openxmlformats-officedocument.drawingml.chart+xml" PartName="/xl/charts/chart100.xml"/>
  <Override ContentType="application/vnd.openxmlformats-officedocument.drawingml.chart+xml" PartName="/xl/charts/chart152.xml"/>
  <Override ContentType="application/vnd.openxmlformats-officedocument.drawingml.chart+xml" PartName="/xl/charts/chart98.xml"/>
  <Override ContentType="application/vnd.openxmlformats-officedocument.drawingml.chart+xml" PartName="/xl/charts/chart190.xml"/>
  <Override ContentType="application/vnd.openxmlformats-officedocument.drawingml.chart+xml" PartName="/xl/charts/chart83.xml"/>
  <Override ContentType="application/vnd.openxmlformats-officedocument.drawingml.chart+xml" PartName="/xl/charts/chart66.xml"/>
  <Override ContentType="application/vnd.openxmlformats-officedocument.drawingml.chart+xml" PartName="/xl/charts/chart124.xml"/>
  <Override ContentType="application/vnd.openxmlformats-officedocument.drawingml.chart+xml" PartName="/xl/charts/chart70.xml"/>
  <Override ContentType="application/vnd.openxmlformats-officedocument.drawingml.chart+xml" PartName="/xl/charts/chart171.xml"/>
  <Override ContentType="application/vnd.openxmlformats-officedocument.drawingml.chart+xml" PartName="/xl/charts/chart40.xml"/>
  <Override ContentType="application/vnd.openxmlformats-officedocument.drawingml.chart+xml" PartName="/xl/charts/chart107.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23.xml"/>
  <Override ContentType="application/vnd.openxmlformats-officedocument.drawingml.chart+xml" PartName="/xl/charts/chart167.xml"/>
  <Override ContentType="application/vnd.openxmlformats-officedocument.drawingml.chart+xml" PartName="/xl/charts/chart52.xml"/>
  <Override ContentType="application/vnd.openxmlformats-officedocument.drawingml.chart+xml" PartName="/xl/charts/chart18.xml"/>
  <Override ContentType="application/vnd.openxmlformats-officedocument.drawingml.chart+xml" PartName="/xl/charts/chart172.xml"/>
  <Override ContentType="application/vnd.openxmlformats-officedocument.drawingml.chart+xml" PartName="/xl/charts/chart95.xml"/>
  <Override ContentType="application/vnd.openxmlformats-officedocument.drawingml.chart+xml" PartName="/xl/charts/chart138.xml"/>
  <Override ContentType="application/vnd.openxmlformats-officedocument.drawingml.chart+xml" PartName="/xl/charts/chart77.xml"/>
  <Override ContentType="application/vnd.openxmlformats-officedocument.drawingml.chart+xml" PartName="/xl/charts/chart105.xml"/>
  <Override ContentType="application/vnd.openxmlformats-officedocument.drawingml.chart+xml" PartName="/xl/charts/chart34.xml"/>
  <Override ContentType="application/vnd.openxmlformats-officedocument.drawingml.chart+xml" PartName="/xl/charts/chart202.xml"/>
  <Override ContentType="application/vnd.openxmlformats-officedocument.drawingml.chart+xml" PartName="/xl/charts/chart8.xml"/>
  <Override ContentType="application/vnd.openxmlformats-officedocument.drawingml.chart+xml" PartName="/xl/charts/chart42.xml"/>
  <Override ContentType="application/vnd.openxmlformats-officedocument.drawingml.chart+xml" PartName="/xl/charts/chart148.xml"/>
  <Override ContentType="application/vnd.openxmlformats-officedocument.drawingml.chart+xml" PartName="/xl/charts/chart199.xml"/>
  <Override ContentType="application/vnd.openxmlformats-officedocument.drawingml.chart+xml" PartName="/xl/charts/chart156.xml"/>
  <Override ContentType="application/vnd.openxmlformats-officedocument.drawingml.chart+xml" PartName="/xl/charts/chart182.xml"/>
  <Override ContentType="application/vnd.openxmlformats-officedocument.drawingml.chart+xml" PartName="/xl/charts/chart113.xml"/>
  <Override ContentType="application/vnd.openxmlformats-officedocument.drawingml.chart+xml" PartName="/xl/charts/chart89.xml"/>
  <Override ContentType="application/vnd.openxmlformats-officedocument.drawingml.chart+xml" PartName="/xl/charts/chart46.xml"/>
  <Override ContentType="application/vnd.openxmlformats-officedocument.drawingml.chart+xml" PartName="/xl/charts/chart187.xml"/>
  <Override ContentType="application/vnd.openxmlformats-officedocument.drawingml.chart+xml" PartName="/xl/charts/chart4.xml"/>
  <Override ContentType="application/vnd.openxmlformats-officedocument.drawingml.chart+xml" PartName="/xl/charts/chart144.xml"/>
  <Override ContentType="application/vnd.openxmlformats-officedocument.drawingml.chart+xml" PartName="/xl/charts/chart101.xml"/>
  <Override ContentType="application/vnd.openxmlformats-officedocument.drawingml.chart+xml" PartName="/xl/charts/chart28.xml"/>
  <Override ContentType="application/vnd.openxmlformats-officedocument.drawingml.chart+xml" PartName="/xl/charts/chart162.xml"/>
  <Override ContentType="application/vnd.openxmlformats-officedocument.drawingml.chart+xml" PartName="/xl/charts/chart80.xml"/>
  <Override ContentType="application/vnd.openxmlformats-officedocument.drawingml.chart+xml" PartName="/xl/charts/chart133.xml"/>
  <Override ContentType="application/vnd.openxmlformats-officedocument.drawingml.chart+xml" PartName="/xl/charts/chart62.xml"/>
  <Override ContentType="application/vnd.openxmlformats-officedocument.drawingml.chart+xml" PartName="/xl/charts/chart176.xml"/>
  <Override ContentType="application/vnd.openxmlformats-officedocument.drawingml.chart+xml" PartName="/xl/charts/chart128.xml"/>
  <Override ContentType="application/vnd.openxmlformats-officedocument.drawingml.chart+xml" PartName="/xl/charts/chart90.xml"/>
  <Override ContentType="application/vnd.openxmlformats-officedocument.drawingml.chart+xml" PartName="/xl/charts/chart117.xml"/>
  <Override ContentType="application/vnd.openxmlformats-officedocument.drawingml.chart+xml" PartName="/xl/charts/chart177.xml"/>
  <Override ContentType="application/vnd.openxmlformats-officedocument.drawingml.chart+xml" PartName="/xl/charts/chart134.xml"/>
  <Override ContentType="application/vnd.openxmlformats-officedocument.drawingml.chart+xml" PartName="/xl/charts/chart30.xml"/>
  <Override ContentType="application/vnd.openxmlformats-officedocument.drawingml.chart+xml" PartName="/xl/charts/chart13.xml"/>
  <Override ContentType="application/vnd.openxmlformats-officedocument.drawingml.chart+xml" PartName="/xl/charts/chart151.xml"/>
  <Override ContentType="application/vnd.openxmlformats-officedocument.drawingml.chart+xml" PartName="/xl/charts/chart194.xml"/>
  <Override ContentType="application/vnd.openxmlformats-officedocument.drawingml.chart+xml" PartName="/xl/charts/chart39.xml"/>
  <Override ContentType="application/vnd.openxmlformats-officedocument.drawingml.chart+xml" PartName="/xl/charts/chart56.xml"/>
  <Override ContentType="application/vnd.openxmlformats-officedocument.drawingml.chart+xml" PartName="/xl/charts/chart99.xml"/>
  <Override ContentType="application/vnd.openxmlformats-officedocument.drawingml.chart+xml" PartName="/xl/charts/chart73.xml"/>
  <Override ContentType="application/vnd.openxmlformats-officedocument.drawingml.chart+xml" PartName="/xl/charts/chart3.xml"/>
  <Override ContentType="application/vnd.openxmlformats-officedocument.drawingml.chart+xml" PartName="/xl/charts/chart41.xml"/>
  <Override ContentType="application/vnd.openxmlformats-officedocument.drawingml.chart+xml" PartName="/xl/charts/chart166.xml"/>
  <Override ContentType="application/vnd.openxmlformats-officedocument.drawingml.chart+xml" PartName="/xl/charts/chart84.xml"/>
  <Override ContentType="application/vnd.openxmlformats-officedocument.drawingml.chart+xml" PartName="/xl/charts/chart123.xml"/>
  <Override ContentType="application/vnd.openxmlformats-officedocument.drawingml.chart+xml" PartName="/xl/charts/chart149.xml"/>
  <Override ContentType="application/vnd.openxmlformats-officedocument.drawingml.chart+xml" PartName="/xl/charts/chart183.xml"/>
  <Override ContentType="application/vnd.openxmlformats-officedocument.drawingml.chart+xml" PartName="/xl/charts/chart106.xml"/>
  <Override ContentType="application/vnd.openxmlformats-officedocument.drawingml.chart+xml" PartName="/xl/charts/chart67.xml"/>
  <Override ContentType="application/vnd.openxmlformats-officedocument.drawingml.chart+xml" PartName="/xl/charts/chart24.xml"/>
  <Override ContentType="application/vnd.openxmlformats-officedocument.drawingml.chart+xml" PartName="/xl/charts/chart140.xml"/>
  <Override ContentType="application/vnd.openxmlformats-officedocument.drawingml.chart+xml" PartName="/xl/charts/chart7.xml"/>
  <Override ContentType="application/vnd.openxmlformats-officedocument.drawingml.chart+xml" PartName="/xl/charts/chart181.xml"/>
  <Override ContentType="application/vnd.openxmlformats-officedocument.drawingml.chart+xml" PartName="/xl/charts/chart61.xml"/>
  <Override ContentType="application/vnd.openxmlformats-officedocument.drawingml.chart+xml" PartName="/xl/charts/chart130.xml"/>
  <Override ContentType="application/vnd.openxmlformats-officedocument.drawingml.chart+xml" PartName="/xl/charts/chart122.xml"/>
  <Override ContentType="application/vnd.openxmlformats-officedocument.drawingml.chart+xml" PartName="/xl/charts/chart17.xml"/>
  <Override ContentType="application/vnd.openxmlformats-officedocument.drawingml.chart+xml" PartName="/xl/charts/chart173.xml"/>
  <Override ContentType="application/vnd.openxmlformats-officedocument.drawingml.chart+xml" PartName="/xl/charts/chart25.xml"/>
  <Override ContentType="application/vnd.openxmlformats-officedocument.drawingml.chart+xml" PartName="/xl/charts/chart68.xml"/>
  <Override ContentType="application/vnd.openxmlformats-officedocument.drawingml.chart+xml" PartName="/xl/charts/chart165.xml"/>
  <Override ContentType="application/vnd.openxmlformats-officedocument.drawingml.chart+xml" PartName="/xl/charts/chart161.xml"/>
  <Override ContentType="application/vnd.openxmlformats-officedocument.drawingml.chart+xml" PartName="/xl/charts/chart29.xml"/>
  <Override ContentType="application/vnd.openxmlformats-officedocument.drawingml.chart+xml" PartName="/xl/charts/chart188.xml"/>
  <Override ContentType="application/vnd.openxmlformats-officedocument.drawingml.chart+xml" PartName="/xl/charts/chart157.xml"/>
  <Override ContentType="application/vnd.openxmlformats-officedocument.drawingml.chart+xml" PartName="/xl/charts/chart33.xml"/>
  <Override ContentType="application/vnd.openxmlformats-officedocument.drawingml.chart+xml" PartName="/xl/charts/chart76.xml"/>
  <Override ContentType="application/vnd.openxmlformats-officedocument.drawingml.chart+xml" PartName="/xl/charts/chart114.xml"/>
  <Override ContentType="application/vnd.openxmlformats-officedocument.drawingml.chart+xml" PartName="/xl/charts/chart129.xml"/>
  <Override ContentType="application/vnd.openxmlformats-officedocument.drawingml.chart+xml" PartName="/xl/charts/chart45.xml"/>
  <Override ContentType="application/vnd.openxmlformats-officedocument.drawingml.chart+xml" PartName="/xl/charts/chart102.xml"/>
  <Override ContentType="application/vnd.openxmlformats-officedocument.drawingml.chart+xml" PartName="/xl/charts/chart145.xml"/>
  <Override ContentType="application/vnd.openxmlformats-officedocument.drawingml.chart+xml" PartName="/xl/charts/chart92.xml"/>
  <Override ContentType="application/vnd.openxmlformats-officedocument.drawingml.chart+xml" PartName="/xl/charts/chart150.xml"/>
  <Override ContentType="application/vnd.openxmlformats-officedocument.drawingml.chart+xml" PartName="/xl/charts/chart88.xml"/>
  <Override ContentType="application/vnd.openxmlformats-officedocument.drawingml.chart+xml" PartName="/xl/charts/chart193.xml"/>
  <Override ContentType="application/vnd.openxmlformats-officedocument.drawingml.chart+xml" PartName="/xl/charts/chart57.xml"/>
  <Override ContentType="application/vnd.openxmlformats-officedocument.drawingml.chart+xml" PartName="/xl/charts/chart109.xml"/>
  <Override ContentType="application/vnd.openxmlformats-officedocument.drawingml.chart+xml" PartName="/xl/charts/chart14.xml"/>
  <Override ContentType="application/vnd.openxmlformats-officedocument.drawingml.chart+xml" PartName="/xl/charts/chart72.xml"/>
  <Override ContentType="application/vnd.openxmlformats-officedocument.drawingml.chart+xml" PartName="/xl/charts/chart118.xml"/>
  <Override ContentType="application/vnd.openxmlformats-officedocument.drawingml.chart+xml" PartName="/xl/charts/chart81.xml"/>
  <Override ContentType="application/vnd.openxmlformats-officedocument.drawingml.chart+xml" PartName="/xl/charts/chart126.xml"/>
  <Override ContentType="application/vnd.openxmlformats-officedocument.drawingml.chart+xml" PartName="/xl/charts/chart169.xml"/>
  <Override ContentType="application/vnd.openxmlformats-officedocument.drawingml.chart+xml" PartName="/xl/charts/chart21.xml"/>
  <Override ContentType="application/vnd.openxmlformats-officedocument.drawingml.chart+xml" PartName="/xl/charts/chart64.xml"/>
  <Override ContentType="application/vnd.openxmlformats-officedocument.drawingml.chart+xml" PartName="/xl/charts/chart85.xml"/>
  <Override ContentType="application/vnd.openxmlformats-officedocument.drawingml.chart+xml" PartName="/xl/charts/chart53.xml"/>
  <Override ContentType="application/vnd.openxmlformats-officedocument.drawingml.chart+xml" PartName="/xl/charts/chart154.xml"/>
  <Override ContentType="application/vnd.openxmlformats-officedocument.drawingml.chart+xml" PartName="/xl/charts/chart10.xml"/>
  <Override ContentType="application/vnd.openxmlformats-officedocument.drawingml.chart+xml" PartName="/xl/charts/chart111.xml"/>
  <Override ContentType="application/vnd.openxmlformats-officedocument.drawingml.chart+xml" PartName="/xl/charts/chart184.xml"/>
  <Override ContentType="application/vnd.openxmlformats-officedocument.drawingml.chart+xml" PartName="/xl/charts/chart197.xml"/>
  <Override ContentType="application/vnd.openxmlformats-officedocument.drawingml.chart+xml" PartName="/xl/charts/chart137.xml"/>
  <Override ContentType="application/vnd.openxmlformats-officedocument.drawingml.chart+xml" PartName="/xl/charts/chart96.xml"/>
  <Override ContentType="application/vnd.openxmlformats-officedocument.drawingml.chart+xml" PartName="/xl/charts/chart49.xml"/>
  <Override ContentType="application/vnd.openxmlformats-officedocument.drawingml.chart+xml" PartName="/xl/charts/chart79.xml"/>
  <Override ContentType="application/vnd.openxmlformats-officedocument.drawingml.chart+xml" PartName="/xl/charts/chart141.xml"/>
  <Override ContentType="application/vnd.openxmlformats-officedocument.drawingml.chart+xml" PartName="/xl/charts/chart36.xml"/>
  <Override ContentType="application/vnd.openxmlformats-officedocument.drawingml.chart+xml" PartName="/xl/charts/chart44.xml"/>
  <Override ContentType="application/vnd.openxmlformats-officedocument.drawingml.chart+xml" PartName="/xl/charts/chart121.xml"/>
  <Override ContentType="application/vnd.openxmlformats-officedocument.drawingml.chart+xml" PartName="/xl/charts/chart87.xml"/>
  <Override ContentType="application/vnd.openxmlformats-officedocument.drawingml.chart+xml" PartName="/xl/charts/chart103.xml"/>
  <Override ContentType="application/vnd.openxmlformats-officedocument.drawingml.chart+xml" PartName="/xl/charts/chart164.xml"/>
  <Override ContentType="application/vnd.openxmlformats-officedocument.drawingml.chart+xml" PartName="/xl/charts/chart26.xml"/>
  <Override ContentType="application/vnd.openxmlformats-officedocument.drawingml.chart+xml" PartName="/xl/charts/chart69.xml"/>
  <Override ContentType="application/vnd.openxmlformats-officedocument.drawingml.chart+xml" PartName="/xl/charts/chart60.xml"/>
  <Override ContentType="application/vnd.openxmlformats-officedocument.drawingml.chart+xml" PartName="/xl/charts/chart16.xml"/>
  <Override ContentType="application/vnd.openxmlformats-officedocument.drawingml.chart+xml" PartName="/xl/charts/chart59.xml"/>
  <Override ContentType="application/vnd.openxmlformats-officedocument.drawingml.chart+xml" PartName="/xl/charts/chart158.xml"/>
  <Override ContentType="application/vnd.openxmlformats-officedocument.drawingml.chart+xml" PartName="/xl/charts/chart174.xml"/>
  <Override ContentType="application/vnd.openxmlformats-officedocument.drawingml.chart+xml" PartName="/xl/charts/chart131.xml"/>
  <Override ContentType="application/vnd.openxmlformats-officedocument.drawingml.chart+xml" PartName="/xl/charts/chart50.xml"/>
  <Override ContentType="application/vnd.openxmlformats-officedocument.drawingml.chart+xml" PartName="/xl/charts/chart93.xml"/>
  <Override ContentType="application/vnd.openxmlformats-officedocument.drawingml.chart+xml" PartName="/xl/charts/chart192.xml"/>
  <Override ContentType="application/vnd.openxmlformats-officedocument.drawingml.chart+xml" PartName="/xl/charts/chart6.xml"/>
  <Override ContentType="application/vnd.openxmlformats-officedocument.drawingml.chart+xml" PartName="/xl/charts/chart146.xml"/>
  <Override ContentType="application/vnd.openxmlformats-officedocument.drawingml.chart+xml" PartName="/xl/charts/chart200.xml"/>
  <Override ContentType="application/vnd.openxmlformats-officedocument.drawingml.chart+xml" PartName="/xl/charts/chart189.xml"/>
  <Override ContentType="application/vnd.openxmlformats-officedocument.drawingml.chart+xml" PartName="/xl/charts/chart32.xml"/>
  <Override ContentType="application/vnd.openxmlformats-officedocument.drawingml.chart+xml" PartName="/xl/charts/chart180.xml"/>
  <Override ContentType="application/vnd.openxmlformats-officedocument.drawingml.chart+xml" PartName="/xl/charts/chart75.xml"/>
  <Override ContentType="application/vnd.openxmlformats-officedocument.drawingml.chart+xml" PartName="/xl/charts/chart115.xml"/>
  <Override ContentType="application/vnd.openxmlformats-officedocument.drawingml.chart+xml" PartName="/xl/charts/chart65.xml"/>
  <Override ContentType="application/vnd.openxmlformats-officedocument.drawingml.chart+xml" PartName="/xl/charts/chart142.xml"/>
  <Override ContentType="application/vnd.openxmlformats-officedocument.drawingml.chart+xml" PartName="/xl/charts/chart185.xml"/>
  <Override ContentType="application/vnd.openxmlformats-officedocument.drawingml.chart+xml" PartName="/xl/charts/chart82.xml"/>
  <Override ContentType="application/vnd.openxmlformats-officedocument.drawingml.chart+xml" PartName="/xl/charts/chart125.xml"/>
  <Override ContentType="application/vnd.openxmlformats-officedocument.drawingml.chart+xml" PartName="/xl/charts/chart48.xml"/>
  <Override ContentType="application/vnd.openxmlformats-officedocument.drawingml.chart+xml" PartName="/xl/charts/chart168.xml"/>
  <Override ContentType="application/vnd.openxmlformats-officedocument.drawingml.chart+xml" PartName="/xl/charts/chart22.xml"/>
  <Override ContentType="application/vnd.openxmlformats-officedocument.drawingml.chart+xml" PartName="/xl/charts/chart108.xml"/>
  <Override ContentType="application/vnd.openxmlformats-officedocument.drawingml.chart+xml" PartName="/xl/charts/chart136.xml"/>
  <Override ContentType="application/vnd.openxmlformats-officedocument.drawingml.chart+xml" PartName="/xl/charts/chart11.xml"/>
  <Override ContentType="application/vnd.openxmlformats-officedocument.drawingml.chart+xml" PartName="/xl/charts/chart196.xml"/>
  <Override ContentType="application/vnd.openxmlformats-officedocument.drawingml.chart+xml" PartName="/xl/charts/chart71.xml"/>
  <Override ContentType="application/vnd.openxmlformats-officedocument.drawingml.chart+xml" PartName="/xl/charts/chart54.xml"/>
  <Override ContentType="application/vnd.openxmlformats-officedocument.drawingml.chart+xml" PartName="/xl/charts/chart97.xml"/>
  <Override ContentType="application/vnd.openxmlformats-officedocument.drawingml.chart+xml" PartName="/xl/charts/chart37.xml"/>
  <Override ContentType="application/vnd.openxmlformats-officedocument.drawingml.chart+xml" PartName="/xl/charts/chart170.xml"/>
  <Override ContentType="application/vnd.openxmlformats-officedocument.drawingml.chart+xml" PartName="/xl/charts/chart110.xml"/>
  <Override ContentType="application/vnd.openxmlformats-officedocument.drawingml.chart+xml" PartName="/xl/charts/chart179.xml"/>
  <Override ContentType="application/vnd.openxmlformats-officedocument.drawingml.chart+xml" PartName="/xl/charts/chart153.xml"/>
  <Override ContentType="application/vnd.openxmlformats-officedocument.drawingml.chart+xml" PartName="/xl/charts/chart1.xml"/>
  <Override ContentType="application/vnd.openxmlformats-officedocument.drawingml.chart+xml" PartName="/xl/charts/chart119.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Form1 Score - Step1" sheetId="2" r:id="rId5"/>
    <sheet state="visible" name="Form1 Score - Step2" sheetId="3" r:id="rId6"/>
    <sheet state="visible" name="ConvTable" sheetId="4" r:id="rId7"/>
    <sheet state="visible" name="R1_Likert_Step1" sheetId="5" r:id="rId8"/>
    <sheet state="visible" name="R1_Likert_Step2" sheetId="6" r:id="rId9"/>
    <sheet state="visible" name="R1_Likert_Step3" sheetId="7" r:id="rId10"/>
    <sheet state="visible" name="R1_Likert_CC_PR" sheetId="8" r:id="rId11"/>
    <sheet state="visible" name="R1_Likert_CC_P" sheetId="9" r:id="rId12"/>
    <sheet state="visible" name="R1_Likert_CC_P_Wt" sheetId="10" r:id="rId13"/>
    <sheet state="visible" name="R1_Likert_CC_R" sheetId="11" r:id="rId14"/>
    <sheet state="visible" name="R1_Likert_CC_PRAvg" sheetId="12" r:id="rId15"/>
    <sheet state="visible" name="R1_Likert_CS_PR" sheetId="13" r:id="rId16"/>
    <sheet state="visible" name="R1_Likert_CW_PR" sheetId="14" r:id="rId17"/>
    <sheet state="visible" name="R1_Likert_CSu_PR" sheetId="15" r:id="rId18"/>
    <sheet state="visible" name="R1_Likert_MR_PR" sheetId="16" r:id="rId19"/>
    <sheet state="visible" name="BarChart_Step1" sheetId="17" r:id="rId20"/>
    <sheet state="visible" name="BC_CC_P" sheetId="18" r:id="rId21"/>
    <sheet state="visible" name="BC_CC_PR" sheetId="19" r:id="rId22"/>
    <sheet state="visible" name="BC_CC_R" sheetId="20" r:id="rId23"/>
    <sheet state="visible" name="BC_CS_P" sheetId="21" r:id="rId24"/>
    <sheet state="visible" name="BC_CS_PR" sheetId="22" r:id="rId25"/>
    <sheet state="visible" name="BC_CS_R" sheetId="23" r:id="rId26"/>
    <sheet state="visible" name="BC_CW_P" sheetId="24" r:id="rId27"/>
    <sheet state="visible" name="BC_CW_PR" sheetId="25" r:id="rId28"/>
    <sheet state="visible" name="BC_CW_R" sheetId="26" r:id="rId29"/>
    <sheet state="visible" name="BC_CSu_P" sheetId="27" r:id="rId30"/>
    <sheet state="visible" name="BC_CSu_PR" sheetId="28" r:id="rId31"/>
    <sheet state="visible" name="BC_CSu_R" sheetId="29" r:id="rId32"/>
    <sheet state="visible" name="BC_MR_P" sheetId="30" r:id="rId33"/>
    <sheet state="visible" name="BC_MR_PR" sheetId="31" r:id="rId34"/>
    <sheet state="visible" name="BC_MR_R" sheetId="32" r:id="rId35"/>
    <sheet state="visible" name="Hist_Step1" sheetId="33" r:id="rId36"/>
    <sheet state="visible" name="Hist_Step2" sheetId="34" r:id="rId37"/>
    <sheet state="visible" name="TableScores" sheetId="35" r:id="rId38"/>
    <sheet state="visible" name="Conversion" sheetId="36" r:id="rId39"/>
    <sheet state="visible" name="Form Responses 2" sheetId="37" r:id="rId40"/>
    <sheet state="visible" name="FormScore2" sheetId="38" r:id="rId41"/>
    <sheet state="visible" name="R2_Likert_Step1" sheetId="39" r:id="rId42"/>
    <sheet state="visible" name="R2_Likert_Step2" sheetId="40" r:id="rId43"/>
    <sheet state="visible" name="R2_Likert_Step3" sheetId="41" r:id="rId44"/>
    <sheet state="visible" name="R2_Likert_Step4" sheetId="42" r:id="rId45"/>
    <sheet state="visible" name="R1_Likert_CC_PRAvg2" sheetId="43" r:id="rId46"/>
  </sheets>
  <definedNames/>
  <calcPr/>
  <extLst>
    <ext uri="GoogleSheetsCustomDataVersion2">
      <go:sheetsCustomData xmlns:go="http://customooxmlschemas.google.com/" r:id="rId47" roundtripDataChecksum="rca5L+d4UEMB9dfxz2v75sSm4PIKPlSeDcy9t37bwbs="/>
    </ext>
  </extLst>
</workbook>
</file>

<file path=xl/sharedStrings.xml><?xml version="1.0" encoding="utf-8"?>
<sst xmlns="http://schemas.openxmlformats.org/spreadsheetml/2006/main" count="6721" uniqueCount="548">
  <si>
    <t>Timestamp</t>
  </si>
  <si>
    <t>Name</t>
  </si>
  <si>
    <t>Email Address</t>
  </si>
  <si>
    <t>Link Id</t>
  </si>
  <si>
    <t>Performance Ratings on 5 aspects - LLM1P1 [Core Contrib. - P]</t>
  </si>
  <si>
    <t>Performance Ratings on 5 aspects - LLM1P1 [Core Contrib. - R]</t>
  </si>
  <si>
    <t>Performance Ratings on 5 aspects - LLM1P1 [Strengths - P]</t>
  </si>
  <si>
    <t>Performance Ratings on 5 aspects - LLM1P1 [Strengths - R]</t>
  </si>
  <si>
    <t>Performance Ratings on 5 aspects - LLM1P1 [Weaknesses - P]</t>
  </si>
  <si>
    <t>Performance Ratings on 5 aspects - LLM1P1 [Weaknesses - R]</t>
  </si>
  <si>
    <t>Performance Ratings on 5 aspects - LLM1P1 [Suggestions - P]</t>
  </si>
  <si>
    <t>Performance Ratings on 5 aspects - LLM1P1 [Suggestions - R]</t>
  </si>
  <si>
    <t>Performance Ratings on 5 aspects - LLM1P1 [References - P]</t>
  </si>
  <si>
    <t>Performance Ratings on 5 aspects - LLM1P1 [References - R]</t>
  </si>
  <si>
    <t>Performance Ratings on 5 aspects - LLM1P2 [Core Contrib. - P]</t>
  </si>
  <si>
    <t>Performance Ratings on 5 aspects - LLM1P2 [Core Contrib. - R]</t>
  </si>
  <si>
    <t>Performance Ratings on 5 aspects - LLM1P2 [Strengths - P]</t>
  </si>
  <si>
    <t>Performance Ratings on 5 aspects - LLM1P2 [Strengths - R]</t>
  </si>
  <si>
    <t>Performance Ratings on 5 aspects - LLM1P2 [Weaknesses - P]</t>
  </si>
  <si>
    <t>Performance Ratings on 5 aspects - LLM1P2 [Weaknesses - R]</t>
  </si>
  <si>
    <t>Performance Ratings on 5 aspects - LLM1P2 [Suggestions - P]</t>
  </si>
  <si>
    <t>Performance Ratings on 5 aspects - LLM1P2 [Suggestions - R]</t>
  </si>
  <si>
    <t>Performance Ratings on 5 aspects - LLM1P2 [References - P]</t>
  </si>
  <si>
    <t>Performance Ratings on 5 aspects - LLM1P2 [References - R]</t>
  </si>
  <si>
    <t>Performance Ratings on 5 aspects - LLM1P3 [Core Contrib. - P]</t>
  </si>
  <si>
    <t>Performance Ratings on 5 aspects - LLM1P3 [Core Contrib. - R]</t>
  </si>
  <si>
    <t>Performance Ratings on 5 aspects - LLM1P3 [Strengths - P]</t>
  </si>
  <si>
    <t>Performance Ratings on 5 aspects - LLM1P3 [Strengths - R]</t>
  </si>
  <si>
    <t>Performance Ratings on 5 aspects - LLM1P3 [Weaknesses - P]</t>
  </si>
  <si>
    <t>Performance Ratings on 5 aspects - LLM1P3 [Weaknesses - R]</t>
  </si>
  <si>
    <t>Performance Ratings on 5 aspects - LLM1P3 [Suggestions - P]</t>
  </si>
  <si>
    <t>Performance Ratings on 5 aspects - LLM1P3 [Suggestions - R]</t>
  </si>
  <si>
    <t>Performance Ratings on 5 aspects - LLM1P3 [References - P]</t>
  </si>
  <si>
    <t>Performance Ratings on 5 aspects - LLM1P3 [References - R]</t>
  </si>
  <si>
    <t>Performance Ratings on 5 aspects - LLM1P4 [Core Contrib. - P]</t>
  </si>
  <si>
    <t>Performance Ratings on 5 aspects - LLM1P4 [Core Contrib. - R]</t>
  </si>
  <si>
    <t>Performance Ratings on 5 aspects - LLM1P4 [Strengths - P]</t>
  </si>
  <si>
    <t>Performance Ratings on 5 aspects - LLM1P4 [Strengths - R]</t>
  </si>
  <si>
    <t>Performance Ratings on 5 aspects - LLM1P4 [Weaknesses - P]</t>
  </si>
  <si>
    <t>Performance Ratings on 5 aspects - LLM1P4 [Weaknesses - R]</t>
  </si>
  <si>
    <t>Performance Ratings on 5 aspects - LLM1P4 [Suggestions - P]</t>
  </si>
  <si>
    <t>Performance Ratings on 5 aspects - LLM1P4 [Suggestions - R]</t>
  </si>
  <si>
    <t>Performance Ratings on 5 aspects - LLM1P4 [References - P]</t>
  </si>
  <si>
    <t>Performance Ratings on 5 aspects - LLM1P4 [References - R]</t>
  </si>
  <si>
    <t>Performance Ratings on 5 aspects - LLM2P1 [Core Contrib. - P]</t>
  </si>
  <si>
    <t>Performance Ratings on 5 aspects - LLM2P1 [Core Contrib. - R]</t>
  </si>
  <si>
    <t>Performance Ratings on 5 aspects - LLM2P1 [Strengths - P]</t>
  </si>
  <si>
    <t>Performance Ratings on 5 aspects - LLM2P1 [Strengths - R]</t>
  </si>
  <si>
    <t>Performance Ratings on 5 aspects - LLM2P1 [Weaknesses - P]</t>
  </si>
  <si>
    <t>Performance Ratings on 5 aspects - LLM2P1 [Weaknesses - R]</t>
  </si>
  <si>
    <t>Performance Ratings on 5 aspects - LLM2P1 [Suggestions - P]</t>
  </si>
  <si>
    <t>Performance Ratings on 5 aspects - LLM2P1 [Suggestions - R]</t>
  </si>
  <si>
    <t>Performance Ratings on 5 aspects - LLM2P1 [References - P]</t>
  </si>
  <si>
    <t>Performance Ratings on 5 aspects - LLM2P1 [References - R]</t>
  </si>
  <si>
    <t>Performance Ratings on 5 aspects - LLM2P2 [Core Contrib. - P]</t>
  </si>
  <si>
    <t>Performance Ratings on 5 aspects - LLM2P2 [Core Contrib. - R]</t>
  </si>
  <si>
    <t>Performance Ratings on 5 aspects - LLM2P2 [Strengths - P]</t>
  </si>
  <si>
    <t>Performance Ratings on 5 aspects - LLM2P2 [Strengths - R]</t>
  </si>
  <si>
    <t>Performance Ratings on 5 aspects - LLM2P2 [Weaknesses - P]</t>
  </si>
  <si>
    <t>Performance Ratings on 5 aspects - LLM2P2 [Weaknesses - R]</t>
  </si>
  <si>
    <t>Performance Ratings on 5 aspects - LLM2P2 [Suggestions - P]</t>
  </si>
  <si>
    <t>Performance Ratings on 5 aspects - LLM2P2 [Suggestions - R]</t>
  </si>
  <si>
    <t>Performance Ratings on 5 aspects - LLM2P2 [References - P]</t>
  </si>
  <si>
    <t>Performance Ratings on 5 aspects - LLM2P2 [References - R]</t>
  </si>
  <si>
    <t>Performance Ratings on 5 aspects - LLM2P3 [Core Contrib. - P]</t>
  </si>
  <si>
    <t>Performance Ratings on 5 aspects - LLM2P3 [Core Contrib. - R]</t>
  </si>
  <si>
    <t>Performance Ratings on 5 aspects - LLM2P3 [Strengths - P]</t>
  </si>
  <si>
    <t>Performance Ratings on 5 aspects - LLM2P3 [Strengths - R]</t>
  </si>
  <si>
    <t>Performance Ratings on 5 aspects - LLM2P3 [Weaknesses - P]</t>
  </si>
  <si>
    <t>Performance Ratings on 5 aspects - LLM2P3 [Weaknesses - R]</t>
  </si>
  <si>
    <t>Performance Ratings on 5 aspects - LLM2P3 [Suggestions - P]</t>
  </si>
  <si>
    <t>Performance Ratings on 5 aspects - LLM2P3 [Suggestions - R]</t>
  </si>
  <si>
    <t>Performance Ratings on 5 aspects - LLM2P3 [References - P]</t>
  </si>
  <si>
    <t>Performance Ratings on 5 aspects - LLM2P3 [References - R]</t>
  </si>
  <si>
    <t>Performance Ratings on 5 aspects - LLM2P4 [Core Contrib. - P]</t>
  </si>
  <si>
    <t>Performance Ratings on 5 aspects - LLM2P4 [Core Contrib. - R]</t>
  </si>
  <si>
    <t>Performance Ratings on 5 aspects - LLM2P4 [Strengths - P]</t>
  </si>
  <si>
    <t>Performance Ratings on 5 aspects - LLM2P4 [Strengths - R]</t>
  </si>
  <si>
    <t>Performance Ratings on 5 aspects - LLM2P4 [Weaknesses - P]</t>
  </si>
  <si>
    <t>Performance Ratings on 5 aspects - LLM2P4 [Weaknesses - R]</t>
  </si>
  <si>
    <t>Performance Ratings on 5 aspects - LLM2P4 [Suggestions - P]</t>
  </si>
  <si>
    <t>Performance Ratings on 5 aspects - LLM2P4 [Suggestions - R]</t>
  </si>
  <si>
    <t>Performance Ratings on 5 aspects - LLM2P4 [References - P]</t>
  </si>
  <si>
    <t>Performance Ratings on 5 aspects - LLM2P4 [References - R]</t>
  </si>
  <si>
    <t>Performance Ratings on 5 aspects - LLM3P1 [Core Contrib. - P]</t>
  </si>
  <si>
    <t>Performance Ratings on 5 aspects - LLM3P1 [Core Contrib. - R]</t>
  </si>
  <si>
    <t>Performance Ratings on 5 aspects - LLM3P1 [Strengths - P]</t>
  </si>
  <si>
    <t>Performance Ratings on 5 aspects - LLM3P1 [Strengths - R]</t>
  </si>
  <si>
    <t>Performance Ratings on 5 aspects - LLM3P1 [Weaknesses - P]</t>
  </si>
  <si>
    <t>Performance Ratings on 5 aspects - LLM3P1 [Weaknesses - R]</t>
  </si>
  <si>
    <t>Performance Ratings on 5 aspects - LLM3P1 [Suggestions - P]</t>
  </si>
  <si>
    <t>Performance Ratings on 5 aspects - LLM3P1 [Suggestions - R]</t>
  </si>
  <si>
    <t>Performance Ratings on 5 aspects - LLM3P1 [References - P]</t>
  </si>
  <si>
    <t>Performance Ratings on 5 aspects - LLM3P1 [References - R]</t>
  </si>
  <si>
    <t>Performance Ratings on 5 aspects - LLM3P2 [Core Contrib. - P]</t>
  </si>
  <si>
    <t>Performance Ratings on 5 aspects - LLM3P2 [Core Contrib. - R]</t>
  </si>
  <si>
    <t>Performance Ratings on 5 aspects - LLM3P2 [Strengths - P]</t>
  </si>
  <si>
    <t>Performance Ratings on 5 aspects - LLM3P2 [Strengths - R]</t>
  </si>
  <si>
    <t>Performance Ratings on 5 aspects - LLM3P2 [Weaknesses - P]</t>
  </si>
  <si>
    <t>Performance Ratings on 5 aspects - LLM3P2 [Weaknesses - R]</t>
  </si>
  <si>
    <t>Performance Ratings on 5 aspects - LLM3P2 [Suggestions - P]</t>
  </si>
  <si>
    <t>Performance Ratings on 5 aspects - LLM3P2 [Suggestions - R]</t>
  </si>
  <si>
    <t>Performance Ratings on 5 aspects - LLM3P2 [References - P]</t>
  </si>
  <si>
    <t>Performance Ratings on 5 aspects - LLM3P2 [References - R]</t>
  </si>
  <si>
    <t>Performance Ratings on 5 aspects - LLM3P3 [Core Contrib. - P]</t>
  </si>
  <si>
    <t>Performance Ratings on 5 aspects - LLM3P3 [Core Contrib. - R]</t>
  </si>
  <si>
    <t>Performance Ratings on 5 aspects - LLM3P3 [Strengths - P]</t>
  </si>
  <si>
    <t>Performance Ratings on 5 aspects - LLM3P3 [Strengths - R]</t>
  </si>
  <si>
    <t>Performance Ratings on 5 aspects - LLM3P3 [Weaknesses - P]</t>
  </si>
  <si>
    <t>Performance Ratings on 5 aspects - LLM3P3 [Weaknesses - R]</t>
  </si>
  <si>
    <t>Performance Ratings on 5 aspects - LLM3P3 [Suggestions - P]</t>
  </si>
  <si>
    <t>Performance Ratings on 5 aspects - LLM3P3 [Suggestions - R]</t>
  </si>
  <si>
    <t>Performance Ratings on 5 aspects - LLM3P3 [References - P]</t>
  </si>
  <si>
    <t>Performance Ratings on 5 aspects - LLM3P3 [References - R]</t>
  </si>
  <si>
    <t>Performance Ratings on 5 aspects - LLM3P4 [Core Contrib. - P]</t>
  </si>
  <si>
    <t>Performance Ratings on 5 aspects - LLM3P4 [Core Contrib. - R]</t>
  </si>
  <si>
    <t>Performance Ratings on 5 aspects - LLM3P4 [Strengths - P]</t>
  </si>
  <si>
    <t>Performance Ratings on 5 aspects - LLM3P4 [Strengths - R]</t>
  </si>
  <si>
    <t>Performance Ratings on 5 aspects - LLM3P4 [Weaknesses - P]</t>
  </si>
  <si>
    <t>Performance Ratings on 5 aspects - LLM3P4 [Weaknesses - R]</t>
  </si>
  <si>
    <t>Performance Ratings on 5 aspects - LLM3P4 [Suggestions - P]</t>
  </si>
  <si>
    <t>Performance Ratings on 5 aspects - LLM3P4 [Suggestions - R]</t>
  </si>
  <si>
    <t>Performance Ratings on 5 aspects - LLM3P4 [References - P]</t>
  </si>
  <si>
    <t>Performance Ratings on 5 aspects - LLM3P4 [References - R]</t>
  </si>
  <si>
    <t>Ram</t>
  </si>
  <si>
    <t>guttikondasriram1234@gmail.com</t>
  </si>
  <si>
    <t>SA</t>
  </si>
  <si>
    <t>A</t>
  </si>
  <si>
    <t>N</t>
  </si>
  <si>
    <t>SD</t>
  </si>
  <si>
    <t>D</t>
  </si>
  <si>
    <t>Matthew Freestone</t>
  </si>
  <si>
    <t>maf0083@auburn.edu</t>
  </si>
  <si>
    <t>mr_lid17</t>
  </si>
  <si>
    <t>MA</t>
  </si>
  <si>
    <t>mza0170@auburn.edu</t>
  </si>
  <si>
    <t>Hugh</t>
  </si>
  <si>
    <t>mcw0097@auburn.edu</t>
  </si>
  <si>
    <t>Hugh Williams</t>
  </si>
  <si>
    <t>mr_lid18</t>
  </si>
  <si>
    <t>mr_lid19</t>
  </si>
  <si>
    <t>mr_lid20</t>
  </si>
  <si>
    <t>Naman Bansal</t>
  </si>
  <si>
    <t>nzb0040@auburn.edu</t>
  </si>
  <si>
    <t>yash mahajan</t>
  </si>
  <si>
    <t>yzm0034@auburn.edu</t>
  </si>
  <si>
    <t>yash</t>
  </si>
  <si>
    <t>Md Mahadi Hassan</t>
  </si>
  <si>
    <t>mzh0167@auburn.edu</t>
  </si>
  <si>
    <t>John</t>
  </si>
  <si>
    <t>jms0256@auburn.edu</t>
  </si>
  <si>
    <t>John Salvador</t>
  </si>
  <si>
    <t>Alex</t>
  </si>
  <si>
    <t>rak0035@auburn.edu</t>
  </si>
  <si>
    <t>Souvika</t>
  </si>
  <si>
    <t>szs0239@auburn.edu</t>
  </si>
  <si>
    <t>mr_lid29</t>
  </si>
  <si>
    <t>Souvika Sarkar</t>
  </si>
  <si>
    <t>mr_lid30</t>
  </si>
  <si>
    <t>mr_lid31</t>
  </si>
  <si>
    <t>mr_lid32</t>
  </si>
  <si>
    <t>Total</t>
  </si>
  <si>
    <t>LLM1[Core Contrib. - P]</t>
  </si>
  <si>
    <t>LLM1[Core Contrib. - R]</t>
  </si>
  <si>
    <t>LLM1[Strengths - P]</t>
  </si>
  <si>
    <t>LLM1[Strengths - R]</t>
  </si>
  <si>
    <t>LLM1[Weaknesses - P]</t>
  </si>
  <si>
    <t>LLM1[Weaknesses - R]</t>
  </si>
  <si>
    <t>LLM1[Suggestions - P]</t>
  </si>
  <si>
    <t>LLM1[Suggestions - R]</t>
  </si>
  <si>
    <t>LLM1[References - P]</t>
  </si>
  <si>
    <t>LLM1[References - R]</t>
  </si>
  <si>
    <t>LLM2[Core Contrib. - P]</t>
  </si>
  <si>
    <t>LLM2[Core Contrib. - R]</t>
  </si>
  <si>
    <t>LLM2[Strengths - P]</t>
  </si>
  <si>
    <t>LLM2[Strengths - R]</t>
  </si>
  <si>
    <t>LLM2[Weaknesses - P]</t>
  </si>
  <si>
    <t>LLM2[Weaknesses - R]</t>
  </si>
  <si>
    <t>LLM2[Suggestions - P]</t>
  </si>
  <si>
    <t>LLM2[Suggestions - R]</t>
  </si>
  <si>
    <t>LLM2[References - P]</t>
  </si>
  <si>
    <t>LLM2[References - R]</t>
  </si>
  <si>
    <t>LLM3[Core Contrib. - P]</t>
  </si>
  <si>
    <t>LLM3[Core Contrib. - R]</t>
  </si>
  <si>
    <t>LLM3[Strengths - P]</t>
  </si>
  <si>
    <t>LLM3[Strengths - R]</t>
  </si>
  <si>
    <t>LLM3[Weaknesses - P]</t>
  </si>
  <si>
    <t>LLM3[Weaknesses - R]</t>
  </si>
  <si>
    <t>LLM3[Suggestions - P]</t>
  </si>
  <si>
    <t>LLM3[Suggestions - R]</t>
  </si>
  <si>
    <t>LLM3[References - P]</t>
  </si>
  <si>
    <t>LLM3[References - R]</t>
  </si>
  <si>
    <t>LLM1[Core Contrib.]</t>
  </si>
  <si>
    <t>LLM1[Strengths]</t>
  </si>
  <si>
    <t>LLM1[Weaknesses]</t>
  </si>
  <si>
    <t>LLM1[Suggestions]</t>
  </si>
  <si>
    <t>LLM1[References]</t>
  </si>
  <si>
    <t>LLM2[Core Contrib.]</t>
  </si>
  <si>
    <t>LLM2[Strengths]</t>
  </si>
  <si>
    <t>LLM2[Weaknesses]</t>
  </si>
  <si>
    <t>LLM2[Suggestions]</t>
  </si>
  <si>
    <t>LLM2[References]</t>
  </si>
  <si>
    <t>LLM3[Core Contrib.]</t>
  </si>
  <si>
    <t>LLM3[Strengths]</t>
  </si>
  <si>
    <t>LLM3[Weaknesses]</t>
  </si>
  <si>
    <t>LLM3[Suggestions]</t>
  </si>
  <si>
    <t>LLM3[References]</t>
  </si>
  <si>
    <t>Strongly Agree</t>
  </si>
  <si>
    <t>Agree</t>
  </si>
  <si>
    <t>Neutral</t>
  </si>
  <si>
    <t>Disagree</t>
  </si>
  <si>
    <t>Strongly Disagree</t>
  </si>
  <si>
    <t>Item</t>
  </si>
  <si>
    <t>Score</t>
  </si>
  <si>
    <t>Sorted</t>
  </si>
  <si>
    <t>P1</t>
  </si>
  <si>
    <t>P2</t>
  </si>
  <si>
    <t>P3</t>
  </si>
  <si>
    <t>P4</t>
  </si>
  <si>
    <t>Bard</t>
  </si>
  <si>
    <t>ChatGPT</t>
  </si>
  <si>
    <t>Llama2</t>
  </si>
  <si>
    <t>Core Contribution - Precision
Prompt style = Level 1</t>
  </si>
  <si>
    <t>LLM1P1 [Core Contrib. - P]</t>
  </si>
  <si>
    <t>LLM2P1 [Core Contrib. - P]</t>
  </si>
  <si>
    <t>LLM3P1 [Core Contrib. - P]</t>
  </si>
  <si>
    <t>Core Contribution - Precision
Prompt style = Level 2</t>
  </si>
  <si>
    <t>LLM1P2 [Core Contrib. - P]</t>
  </si>
  <si>
    <t>LLM2P2 [Core Contrib. - P]</t>
  </si>
  <si>
    <t>LLM3P2 [Core Contrib. - P]</t>
  </si>
  <si>
    <t>Core Contribution - Precision
Prompt style = Level 3</t>
  </si>
  <si>
    <t>LLM1P3 [Core Contrib. - P]</t>
  </si>
  <si>
    <t>LLM2P3 [Core Contrib. - P]</t>
  </si>
  <si>
    <t>LLM3P3 [Core Contrib. - P]</t>
  </si>
  <si>
    <t>Core Contribution - Precision
Prompt style = Level 4</t>
  </si>
  <si>
    <t>LLM1P4 [Core Contrib. - P]</t>
  </si>
  <si>
    <t>LLM2P4 [Core Contrib. - P]</t>
  </si>
  <si>
    <t>LLM3P4 [Core Contrib. - P]</t>
  </si>
  <si>
    <t>Combined All levels</t>
  </si>
  <si>
    <t>Core Contribution - Precision - Prompt style = Levels 1-4</t>
  </si>
  <si>
    <t>Aggregated All levels</t>
  </si>
  <si>
    <t>Core Contribution - Precision
Aggregated over Prompt Levels 1-4</t>
  </si>
  <si>
    <t>Aggregated - All LLMs</t>
  </si>
  <si>
    <t>Core Contribution - Precision
Aggregated over LLMs</t>
  </si>
  <si>
    <t>Strongly 
Agree</t>
  </si>
  <si>
    <t>Core Contributions - Prompt style = Level 1</t>
  </si>
  <si>
    <t>LLM1P1 [Core Contrib. - R]</t>
  </si>
  <si>
    <t>LLM2P1 [Core Contrib. - R]</t>
  </si>
  <si>
    <t>LLM3P1 [Core Contrib. - R]</t>
  </si>
  <si>
    <t>SA-P</t>
  </si>
  <si>
    <t>SA-R</t>
  </si>
  <si>
    <t>A-P</t>
  </si>
  <si>
    <t>A-R</t>
  </si>
  <si>
    <t>N-P</t>
  </si>
  <si>
    <t>N-R</t>
  </si>
  <si>
    <t>D-P</t>
  </si>
  <si>
    <t>D-R</t>
  </si>
  <si>
    <t>SD-P</t>
  </si>
  <si>
    <t>SD-R</t>
  </si>
  <si>
    <t>Core Contributions - Prompt style = Level 2</t>
  </si>
  <si>
    <t>LLM1P2 [Core Contrib. - R]</t>
  </si>
  <si>
    <t>LLM2P2 [Core Contrib. - R]</t>
  </si>
  <si>
    <t>LLM3P2 [Core Contrib. - R]</t>
  </si>
  <si>
    <t>Core Contributions - Prompt style = Level 3</t>
  </si>
  <si>
    <t>LLM1P3 [Core Contrib. - R]</t>
  </si>
  <si>
    <t>LLM2P3 [Core Contrib. - R]</t>
  </si>
  <si>
    <t>LLM3P3 [Core Contrib. - R]</t>
  </si>
  <si>
    <t>Core Contributions - Prompt style = Level 4</t>
  </si>
  <si>
    <t>LLM1P4 [Core Contrib. - R]</t>
  </si>
  <si>
    <t>LLM2P4 [Core Contrib. - R]</t>
  </si>
  <si>
    <t>LLM3P4 [Core Contrib. - R]</t>
  </si>
  <si>
    <t>Core Contributions - Precision
Prompt style = Levels 1-4</t>
  </si>
  <si>
    <t>Core Contributions - Aggregated over Prompt Levels</t>
  </si>
  <si>
    <t>Core Contributions - Aggregated over LLMs</t>
  </si>
  <si>
    <t>Precision</t>
  </si>
  <si>
    <t>Recall</t>
  </si>
  <si>
    <t>Core Contribution - Recall
Prompt style = Level 1</t>
  </si>
  <si>
    <t>Core Contribution - Recall
Prompt style = Level 2</t>
  </si>
  <si>
    <t>Core Contribution - Recall
Prompt style = Level 3</t>
  </si>
  <si>
    <t>Core Contribution - Recall
Prompt style = Level 4</t>
  </si>
  <si>
    <t>Core Contribution - Recall - Prompt style = Levels 1-4</t>
  </si>
  <si>
    <t>Core Contribution - Recall
Aggregated over Prompt Levels 1-4</t>
  </si>
  <si>
    <t>Core Contribution - Recall
Aggregated over LLMs</t>
  </si>
  <si>
    <t>Common Strengths - Precision
Prompt style = Level 1</t>
  </si>
  <si>
    <t>LLM1P1 [Strengths - P]</t>
  </si>
  <si>
    <t>LLM2P1 [Strengths - P]</t>
  </si>
  <si>
    <t>LLM3P1 [Strengths - P]</t>
  </si>
  <si>
    <t>Common Strengths - Precision
Prompt style = Level 2</t>
  </si>
  <si>
    <t>LLM1P2 [Strengths - P]</t>
  </si>
  <si>
    <t>LLM2P2 [Strengths - P]</t>
  </si>
  <si>
    <t>LLM3P2 [Strengths - P]</t>
  </si>
  <si>
    <t>Common Strengths - Precision
Prompt style = Level 3</t>
  </si>
  <si>
    <t>LLM1P3 [Strengths - P]</t>
  </si>
  <si>
    <t>LLM2P3 [Strengths - P]</t>
  </si>
  <si>
    <t>LLM3P3 [Strengths - P]</t>
  </si>
  <si>
    <t>Common Strengths - Precision
Prompt style = Level 4</t>
  </si>
  <si>
    <t>LLM1P4 [Strengths - P]</t>
  </si>
  <si>
    <t>LLM2P4 [Strengths - P]</t>
  </si>
  <si>
    <t>LLM3P4 [Strengths - P]</t>
  </si>
  <si>
    <t>Common Strengths - Precision - Prompt style = Levels 1-4</t>
  </si>
  <si>
    <t>Common Strength - Precision
Aggregated over Prompt Levels 1-4</t>
  </si>
  <si>
    <t>Common Strength - Precision
Aggregated over LLMs</t>
  </si>
  <si>
    <t>Common Strengths - Prompt style = Level 1</t>
  </si>
  <si>
    <t>LLM1P1 [Strengths - R]</t>
  </si>
  <si>
    <t>LLM2P1 [Strengths - R]</t>
  </si>
  <si>
    <t>LLM3P1 [Strengths - R]</t>
  </si>
  <si>
    <t>Common Strengths - Prompt style = Level 2</t>
  </si>
  <si>
    <t>LLM1P2 [Strengths - R]</t>
  </si>
  <si>
    <t>LLM2P2 [Strengths - R]</t>
  </si>
  <si>
    <t>LLM3P2 [Strengths - R]</t>
  </si>
  <si>
    <t>Common Strengths - Prompt style = Level 3</t>
  </si>
  <si>
    <t>LLM1P3 [Strengths - R]</t>
  </si>
  <si>
    <t>LLM2P3 [Strengths - R]</t>
  </si>
  <si>
    <t>LLM3P3 [Strengths - R]</t>
  </si>
  <si>
    <t>Common Strengths - Prompt style = Level 4</t>
  </si>
  <si>
    <t>LLM1P4 [Strengths - R]</t>
  </si>
  <si>
    <t>LLM2P4 [Strengths - R]</t>
  </si>
  <si>
    <t>LLM3P4 [Strengths - R]</t>
  </si>
  <si>
    <t>Common Strengths - Aggregated over Prompt Levels</t>
  </si>
  <si>
    <t>Common Strengths - Aggregated over LLMs</t>
  </si>
  <si>
    <t>Common Strengths - Recall
Prompt style = Level 1</t>
  </si>
  <si>
    <t>Common Strengths - Recall
Prompt style = Level 2</t>
  </si>
  <si>
    <t>Common Strengths - Recall
Prompt style = Level 3</t>
  </si>
  <si>
    <t>Common Strengths - Recall
Prompt style = Level 4</t>
  </si>
  <si>
    <t>Common Strengths - Recall - Prompt style = Levels 1-4</t>
  </si>
  <si>
    <t>Common Strength - Recall
Aggregated over Prompt Levels 1-4</t>
  </si>
  <si>
    <t>Common Strength - Recall
Aggregated over LLMs</t>
  </si>
  <si>
    <t>Common Weaknesses - Precision
Prompt style = Level 1</t>
  </si>
  <si>
    <t>LLM1P1 [Weaknesses - P]</t>
  </si>
  <si>
    <t>LLM2P1 [Weaknesses - P]</t>
  </si>
  <si>
    <t>LLM3P1 [Weaknesses - P]</t>
  </si>
  <si>
    <t>Common Weaknesses - Precision
Prompt style = Level 2</t>
  </si>
  <si>
    <t>LLM1P2 [Weaknesses - P]</t>
  </si>
  <si>
    <t>LLM2P2 [Weaknesses - P]</t>
  </si>
  <si>
    <t>LLM3P2 [Weaknesses - P]</t>
  </si>
  <si>
    <t>Common Weaknesses - Precision
Prompt style = Level 3</t>
  </si>
  <si>
    <t>LLM1P3 [Weaknesses - P]</t>
  </si>
  <si>
    <t>LLM2P3 [Weaknesses - P]</t>
  </si>
  <si>
    <t>LLM3P3 [Weaknesses - P]</t>
  </si>
  <si>
    <t>Common Weaknesses - Precision
Prompt style = Level 4</t>
  </si>
  <si>
    <t>LLM1P4 [Weaknesses - P]</t>
  </si>
  <si>
    <t>LLM2P4 [Weaknesses - P]</t>
  </si>
  <si>
    <t>LLM3P4 [Weaknesses - P]</t>
  </si>
  <si>
    <t>Common Weaknesses - Precision - Prompt style = Levels 1-4</t>
  </si>
  <si>
    <t>Common Weaknesses - Precision
Aggregated over Prompt Levels 1-4</t>
  </si>
  <si>
    <t>Common Weaknesses - Precision
Aggregated over LLMs</t>
  </si>
  <si>
    <t>Common Weaknesses - Prompt style = Level 1</t>
  </si>
  <si>
    <t>LLM1P1 [Weaknesses - R]</t>
  </si>
  <si>
    <t>LLM2P1 [Weaknesses - R]</t>
  </si>
  <si>
    <t>LLM3P1 [Weaknesses - R]</t>
  </si>
  <si>
    <t>Common Weaknesses - Prompt style = Level 2</t>
  </si>
  <si>
    <t>LLM1P2 [Weaknesses - R]</t>
  </si>
  <si>
    <t>LLM2P2 [Weaknesses - R]</t>
  </si>
  <si>
    <t>LLM3P2 [Weaknesses - R]</t>
  </si>
  <si>
    <t>Common Weaknesses - Prompt style = Level 3</t>
  </si>
  <si>
    <t>LLM1P3 [Weaknesses - R]</t>
  </si>
  <si>
    <t>LLM2P3 [Weaknesses - R]</t>
  </si>
  <si>
    <t>LLM3P3 [Weaknesses - R]</t>
  </si>
  <si>
    <t>Common Weaknesses - Prompt style = Level 4</t>
  </si>
  <si>
    <t>LLM1P4 [Weaknesses - R]</t>
  </si>
  <si>
    <t>LLM2P4 [Weaknesses - R]</t>
  </si>
  <si>
    <t>LLM3P4 [Weaknesses - R]</t>
  </si>
  <si>
    <t>Common Weaknesses - Aggregated over Prompt Levels</t>
  </si>
  <si>
    <t>Common Weaknesses - Aggregated over LLMs</t>
  </si>
  <si>
    <t>Common Weaknesses - Recall
Prompt style = Level 1</t>
  </si>
  <si>
    <t>Common Weaknesses - Recall
Prompt style = Level 2</t>
  </si>
  <si>
    <t>Common Weaknesses - Recall
Prompt style = Level 3</t>
  </si>
  <si>
    <t>Common Weaknesses - Recall
Prompt style = Level 4</t>
  </si>
  <si>
    <t>Common Weaknesses - Recall - Prompt style = Levels 1-4</t>
  </si>
  <si>
    <t>Common Weaknesses - Recall
Aggregated over Prompt Levels 1-4</t>
  </si>
  <si>
    <t>Common Weaknesses - Recall
Aggregated over LLMs</t>
  </si>
  <si>
    <t>Common Suggestions - Precision
Prompt style = Level 1</t>
  </si>
  <si>
    <t>LLM1P1 [Suggestions - P]</t>
  </si>
  <si>
    <t>LLM2P1 [Suggestions - P]</t>
  </si>
  <si>
    <t>LLM3P1 [Suggestions - P]</t>
  </si>
  <si>
    <t>Common Suggestions - Precision
Prompt style = Level 2</t>
  </si>
  <si>
    <t>LLM1P2 [Suggestions - P]</t>
  </si>
  <si>
    <t>LLM2P2 [Suggestions - P]</t>
  </si>
  <si>
    <t>LLM3P2 [Suggestions - P]</t>
  </si>
  <si>
    <t>Common Suggestions - Precision
Prompt style = Level 3</t>
  </si>
  <si>
    <t>LLM1P3 [Suggestions - P]</t>
  </si>
  <si>
    <t>LLM2P3 [Suggestions - P]</t>
  </si>
  <si>
    <t>LLM3P3 [Suggestions - P]</t>
  </si>
  <si>
    <t>Common Suggestions - Precision
Prompt style = Level 4</t>
  </si>
  <si>
    <t>LLM1P4 [Suggestions - P]</t>
  </si>
  <si>
    <t>LLM2P4 [Suggestions - P]</t>
  </si>
  <si>
    <t>LLM3P4 [Suggestions - P]</t>
  </si>
  <si>
    <t>Common Suggestions - Precision - Prompt style = Levels 1-4</t>
  </si>
  <si>
    <t>Common Suggestions - Precision
Aggregated over Prompt Levels 1-4</t>
  </si>
  <si>
    <t>Common Suggestions - Precision
Aggregated over LLMs</t>
  </si>
  <si>
    <t>Common Suggestions - Prompt Level 1</t>
  </si>
  <si>
    <t>LLM1P1 [Suggestions - R]</t>
  </si>
  <si>
    <t>LLM2P1 [Suggestions - R]</t>
  </si>
  <si>
    <t>LLM3P1 [Suggestions - R]</t>
  </si>
  <si>
    <t>Common Suggestions - Prompt Level 2</t>
  </si>
  <si>
    <t>LLM1P2 [Suggestions - R]</t>
  </si>
  <si>
    <t>LLM2P2 [Suggestions - R]</t>
  </si>
  <si>
    <t>LLM3P2 [Suggestions - R]</t>
  </si>
  <si>
    <t>Common Suggestions - Prompt Level 3</t>
  </si>
  <si>
    <t>LLM1P3 [Suggestions - R]</t>
  </si>
  <si>
    <t>LLM2P3 [Suggestions - R]</t>
  </si>
  <si>
    <t>LLM3P3 [Suggestions - R]</t>
  </si>
  <si>
    <t>Common Suggestions - Prompt Level 4</t>
  </si>
  <si>
    <t>LLM1P4 [Suggestions - R]</t>
  </si>
  <si>
    <t>LLM2P4 [Suggestions - R]</t>
  </si>
  <si>
    <t>LLM3P4 [Suggestions - R]</t>
  </si>
  <si>
    <t>Common Suggestions - Aggregated over Prompt Levels</t>
  </si>
  <si>
    <t>Common Suggestions - Aggregated over LLMs</t>
  </si>
  <si>
    <t>Common Suggestions - Recall
Prompt style = Level 1</t>
  </si>
  <si>
    <t>Common Suggestions - Recall
Prompt style = Level 2</t>
  </si>
  <si>
    <t>Common Suggestions - Recall
Prompt style = Level 3</t>
  </si>
  <si>
    <t>Common Suggestions - Recall
Prompt style = Level 4</t>
  </si>
  <si>
    <t>Common Suggestions - Recall - Prompt style = Levels 1-4</t>
  </si>
  <si>
    <t>Common Suggestions - Recall
Aggregated over Prompt Levels 1-4</t>
  </si>
  <si>
    <t>Common Suggestions - Recall
Aggregated over LLMs</t>
  </si>
  <si>
    <t>Missing References - Precision
Prompt style = Level 1</t>
  </si>
  <si>
    <t>LLM1P1 [References - P]</t>
  </si>
  <si>
    <t>LLM2P1 [References - P]</t>
  </si>
  <si>
    <t>LLM3P1 [References - P]</t>
  </si>
  <si>
    <t>Missing References - Precision
Prompt style = Level 2</t>
  </si>
  <si>
    <t>LLM1P2 [References - P]</t>
  </si>
  <si>
    <t>LLM2P2 [References - P]</t>
  </si>
  <si>
    <t>LLM3P2 [References - P]</t>
  </si>
  <si>
    <t>Missing References - Precision
Prompt style = Level 3</t>
  </si>
  <si>
    <t>LLM1P3 [References - P]</t>
  </si>
  <si>
    <t>LLM2P3 [References - P]</t>
  </si>
  <si>
    <t>LLM3P3 [References - P]</t>
  </si>
  <si>
    <t>Missing References - Precision
Prompt style = Level 4</t>
  </si>
  <si>
    <t>LLM1P4 [References - P]</t>
  </si>
  <si>
    <t>LLM2P4 [References - P]</t>
  </si>
  <si>
    <t>LLM3P4 [References - P]</t>
  </si>
  <si>
    <t>Missing References - Precision Prompt style = Levels 1-4</t>
  </si>
  <si>
    <t>Missing References - Precision
Aggregated over Prompt Levels 1-4</t>
  </si>
  <si>
    <t>Missing References - Precision
Aggregated over LLMs</t>
  </si>
  <si>
    <t>Missing References: Prompt style = Level 1</t>
  </si>
  <si>
    <t>LLM1P1 [References - R]</t>
  </si>
  <si>
    <t>LLM2P1 [References - R]</t>
  </si>
  <si>
    <t>LLM3P1 [References - R]</t>
  </si>
  <si>
    <t>Missing References:Prompt style = Level 2</t>
  </si>
  <si>
    <t>LLM1P2 [References - R]</t>
  </si>
  <si>
    <t>LLM2P2 [References - R]</t>
  </si>
  <si>
    <t>LLM3P2 [References - R]</t>
  </si>
  <si>
    <t>Missing References: Prompt style = Level 3</t>
  </si>
  <si>
    <t>LLM1P3 [References - R]</t>
  </si>
  <si>
    <t>LLM2P3 [References - R]</t>
  </si>
  <si>
    <t>LLM3P3 [References - R]</t>
  </si>
  <si>
    <t>Missing References: Prompt style = Level 4</t>
  </si>
  <si>
    <t>LLM1P4 [References - R]</t>
  </si>
  <si>
    <t>LLM2P4 [References - R]</t>
  </si>
  <si>
    <t>LLM3P4 [References - R]</t>
  </si>
  <si>
    <t>Missing References - Precision
Prompt style = Levels 1-4</t>
  </si>
  <si>
    <t>Missing References Aggregated over Prompt Levels</t>
  </si>
  <si>
    <t>Missing References - Aggregated over LLMs</t>
  </si>
  <si>
    <t>Missing References - Recall
Prompt style = Level 1</t>
  </si>
  <si>
    <t>Missing References - Recall
Prompt style = Level 2</t>
  </si>
  <si>
    <t>Missing References - Recall
Prompt style = Level 3</t>
  </si>
  <si>
    <t>Missing References - Recall
Prompt style = Level 4</t>
  </si>
  <si>
    <t>Missing References - Recall Prompt style = Levels 1-4</t>
  </si>
  <si>
    <t>Missing References - Recall
Aggregated over Prompt Levels 1-4</t>
  </si>
  <si>
    <t>Missing References - Recall
Aggregated over LLMs</t>
  </si>
  <si>
    <t>Normalized Score</t>
  </si>
  <si>
    <t>Average</t>
  </si>
  <si>
    <t>LLM1 [Adherence]</t>
  </si>
  <si>
    <t>LLM1 [Usefulness]</t>
  </si>
  <si>
    <t>LLM3 [Usefulness]</t>
  </si>
  <si>
    <t>LLM1 [Matching]</t>
  </si>
  <si>
    <t>LLM3 [Adherence]</t>
  </si>
  <si>
    <t>LLM2 [Usefulness]</t>
  </si>
  <si>
    <t>LLM2 [Matching]</t>
  </si>
  <si>
    <t>LLM2 [Adherence]</t>
  </si>
  <si>
    <t>LLM3 [Matching]</t>
  </si>
  <si>
    <t>Conversion Table</t>
  </si>
  <si>
    <t>Overall assessment on 5 point scale - LLM1 [Statement 1]</t>
  </si>
  <si>
    <t>Overall assessment on 5 point scale - LLM1 [Statement 2]</t>
  </si>
  <si>
    <t>Overall assessment on 5 point scale - LLM1 [Statement 3]</t>
  </si>
  <si>
    <r>
      <rPr>
        <rFont val="Arial"/>
        <color theme="1"/>
        <sz val="10.0"/>
      </rPr>
      <t xml:space="preserve">Kindly provide comments about </t>
    </r>
    <r>
      <rPr>
        <rFont val="Arial"/>
        <i/>
        <color theme="1"/>
        <sz val="10.0"/>
      </rPr>
      <t>LLM1</t>
    </r>
    <r>
      <rPr>
        <rFont val="Arial"/>
        <color theme="1"/>
        <sz val="10.0"/>
      </rPr>
      <t xml:space="preserve">'s performance in generating Meta-review.
</t>
    </r>
  </si>
  <si>
    <t>Overall assessment on 5 point scale - LLM2 [Statement 1]</t>
  </si>
  <si>
    <t>Overall assessment on 5 point scale - LLM2 [Statement 2]</t>
  </si>
  <si>
    <t>Overall assessment on 5 point scale - LLM2 [Statement 3]</t>
  </si>
  <si>
    <r>
      <rPr>
        <rFont val="Arial"/>
        <color theme="1"/>
        <sz val="10.0"/>
      </rPr>
      <t xml:space="preserve">Kindly provide comments about </t>
    </r>
    <r>
      <rPr>
        <rFont val="Arial"/>
        <i/>
        <color theme="1"/>
        <sz val="10.0"/>
      </rPr>
      <t>LLM2</t>
    </r>
    <r>
      <rPr>
        <rFont val="Arial"/>
        <color theme="1"/>
        <sz val="10.0"/>
      </rPr>
      <t xml:space="preserve">'s performance in generating Meta-review.
</t>
    </r>
  </si>
  <si>
    <t>Overall assessment on 5 point scale - LLM3 [Statement 1]</t>
  </si>
  <si>
    <t>Overall assessment on 5 point scale - LLM3 [Statement 2]</t>
  </si>
  <si>
    <t>Overall assessment on 5 point scale - LLM3 [Statement 3]</t>
  </si>
  <si>
    <r>
      <rPr>
        <rFont val="Arial"/>
        <color theme="1"/>
        <sz val="10.0"/>
      </rPr>
      <t xml:space="preserve">Kindly provide comments about  </t>
    </r>
    <r>
      <rPr>
        <rFont val="Arial"/>
        <i/>
        <color theme="1"/>
        <sz val="10.0"/>
      </rPr>
      <t>LLM3</t>
    </r>
    <r>
      <rPr>
        <rFont val="Arial"/>
        <color theme="1"/>
        <sz val="10.0"/>
      </rPr>
      <t xml:space="preserve">'s performance in generating Meta-review.
</t>
    </r>
  </si>
  <si>
    <t>On the whole LLM-1 did a great job. The adherence to instruction is not followed very strictly. The prompt used to verify adherence to instruction is prompt 4, where the question contains the why part. ALL the three LLM's did not answer the why part in prompt 4. LLM 1 is able to create useful review. Certain times it gives a very bad response by hallucination, but overall, it generates a useful review. LLM 1 generated good response, but sometimes there is hallucination.</t>
  </si>
  <si>
    <t>Out of all the three LLM's, LLM-2 did the best job. LLM-1 performance is close to LLM-2 but at certain points the hallucination is low for LLM-2 and the response generated is closely inclined to humans in certain cases. All the points said for LLM-1 is also applicable to LLM-2 , but comparatively there are less no of hallucinations.</t>
  </si>
  <si>
    <t xml:space="preserve">LLM-3 performed very bad on all the aspects comparatively. It had a lot of hallucinations, it is biased toward a particular review when generating the response, it is not taking common into consideration. The response generated are not good and are not close to the actual meta review. </t>
  </si>
  <si>
    <t>Structured responses, good</t>
  </si>
  <si>
    <t>A bit parse</t>
  </si>
  <si>
    <t>Very iffy performance, but when it did perform it did really well</t>
  </si>
  <si>
    <t xml:space="preserve">I felt that LLM1 did a good job in being exhaustive with creating the review, tending to create a longer body of text that contains more information than needed. </t>
  </si>
  <si>
    <t>LLM2 erred toward giving shorter reviews, sometimes missing information. However, this condensed form is useful for quickly getting an overview.</t>
  </si>
  <si>
    <t>LL3 constantly missed information, and sometimes ignored sections altogether. This LLM did an overall poor job at the task.</t>
  </si>
  <si>
    <t xml:space="preserve">first of all, the statement one is vague as LLM1 responses varied based on prompts. If you ask, LLM1 responses corresponding to each prompt then it would be clearly answerable. 
My observation during annotation about LLM1:
1) prompt1 response was not up to the mark. The response was kinda aggregation of the sentences from each review in some cases.
2) Prompt2 and Prompt3: among all the prompts I find these prompt more use as it model adhere to these prompt to some extent.
3) Prompt 3: the response to this prompts were not up to the mark.
Overall assessment:
I'm guess Review 3 (or last review) was R1 during prompt, because model response was highly influenced by the last review in most cases. Additionally, LLM1 was hallucinating, I find some instance where model wrote something which was not in the review (check 37-prompt1 response). LLM1 model was copying the lines as it is from the reviews and aggregating the reviews. All prompts except 2 failed to report references from the review. 
  </t>
  </si>
  <si>
    <t xml:space="preserve">In LLM2 prompt1, in some cases model is providing  individual reviews and therefore, does not adhere to instructions. 
Prompt 2 and Prompt3 are good and they are adhering to instruction. It also report references. 
Prompt 4: in most cases it is only considering R1 and R2 reviews and compare between them. I guess it miss interpreted the instructions. </t>
  </si>
  <si>
    <t xml:space="preserve">prompt1 is not useful.
Prompt2 was not up to the mark. It was reading question line by line as a result the response from prompt had summary and core contribution, strength and common strength and so on..
Prompt3 had some hallucination. 
prompt 4: did not find commoness between reviewer efficiently. </t>
  </si>
  <si>
    <t>-</t>
  </si>
  <si>
    <t>It fails mostly on suggestion and reference part</t>
  </si>
  <si>
    <t>It can extract strength and weakness well but overall contribution and suggestions struggle</t>
  </si>
  <si>
    <t>My overall impression on LLM3 was good, it enforces strength, weaknesses that seems important to me as well that was mentioned by reviewer as well. Also overall it seems for prompt2 and prompt 3 responses were better for all LLMs.</t>
  </si>
  <si>
    <t>LLM1 has more recall in my openion</t>
  </si>
  <si>
    <t>Generated metareview from LLM2 are not that good.</t>
  </si>
  <si>
    <t>LLM3 is the most sound LLM in my opinion among the three.</t>
  </si>
  <si>
    <t>jms0256@gmail.com</t>
  </si>
  <si>
    <t>consistently formatted the best. seemed to be the best at formatting. usually does not just list the common info (common problem in all 3). however it was usually correct stuff. mostly a problem because it was a lot to read compared to what i would expect it to be</t>
  </si>
  <si>
    <t>1 or two prompts led to bad formatting. for example the three different meta-reviews would be briefly summarized separately without mentioning any commonality. not as good as llm1 but not much worse aside from what i previously mentioned</t>
  </si>
  <si>
    <t>same evaluation as llm2.</t>
  </si>
  <si>
    <t>LLM1 was generally very consistent, aside from Link ID #4, where things got significantly weirder, and I don't think it was the model's fault</t>
  </si>
  <si>
    <t>LLM2 really liked throwing out the instructions and doing its own thing like 65% of the time. However, in Link ID #4, the quality increases suspiciously</t>
  </si>
  <si>
    <t>LLM3 has a high variance, and can usually generate decent reviews most of the time. However, sometimes it likes to throw out the instructions and do its own thing</t>
  </si>
  <si>
    <t>N/A</t>
  </si>
  <si>
    <t xml:space="preserve">I feel, for all of the LLMs it greatly depends on the prompt. </t>
  </si>
  <si>
    <t>LLM1 [Statement 1]</t>
  </si>
  <si>
    <t>LLM1 [Statement 2]</t>
  </si>
  <si>
    <t>LLM1 [Statement 3]</t>
  </si>
  <si>
    <t>LLM2 [Statement 1]</t>
  </si>
  <si>
    <t>LLM2 [Statement 2]</t>
  </si>
  <si>
    <t>LLM2 [Statement 3]</t>
  </si>
  <si>
    <t>LLM3 [Statement 1]</t>
  </si>
  <si>
    <t>LLM3 [Statement 2]</t>
  </si>
  <si>
    <t>LLM3 [Statement 3]</t>
  </si>
  <si>
    <t>PalmV2 - Adherence to instructions</t>
  </si>
  <si>
    <t>PalmV2 - MR Usefulness</t>
  </si>
  <si>
    <t>PalmV2 - MR Match</t>
  </si>
  <si>
    <t>ChatGPT - Adherence to instructions</t>
  </si>
  <si>
    <t>ChatGPT - MR Usefulness</t>
  </si>
  <si>
    <t>ChatGPT - MR Match</t>
  </si>
  <si>
    <t>Llama2 - Adherence to instructions</t>
  </si>
  <si>
    <t>Llama2 - MR Usefulness</t>
  </si>
  <si>
    <t>Llama2 - MR Match</t>
  </si>
  <si>
    <t>Bard - Adherence to instructions</t>
  </si>
  <si>
    <t>Bard - MR Usefulness</t>
  </si>
  <si>
    <t>Bard - MR Match</t>
  </si>
  <si>
    <t>Llama2 - Matching Meta-review</t>
  </si>
  <si>
    <t>ChatGPT - Matching Meta-review</t>
  </si>
  <si>
    <t>ChatGPT - Adherence to Instructions</t>
  </si>
  <si>
    <t>Llama2 - Adherence to Instructions</t>
  </si>
  <si>
    <t>ChatGPT - Useful Meta-review</t>
  </si>
  <si>
    <t>Bard - Matching Meta-review</t>
  </si>
  <si>
    <t>Llama2 - Useful Meta-review</t>
  </si>
  <si>
    <t>Bard - Useful Meta-review</t>
  </si>
  <si>
    <t>Bard - Adherence to Instructions</t>
  </si>
  <si>
    <t>Weight - Adherence</t>
  </si>
  <si>
    <t>Weight - Usefulness</t>
  </si>
  <si>
    <t>Weight - Matching</t>
  </si>
  <si>
    <t>LLM1</t>
  </si>
  <si>
    <t>LLM2</t>
  </si>
  <si>
    <t>LLM3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</si>
</sst>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000"/>
  </numFmts>
  <fonts count="5">
    <font>
      <sz val="10.0"/>
      <color rgb="FF000000"/>
      <name val="Arial"/>
      <scheme val="minor"/>
    </font>
    <font>
      <sz val="10.0"/>
      <color theme="1"/>
      <name val="Arial"/>
    </font>
    <font>
      <sz val="10.0"/>
      <color rgb="FF000000"/>
      <name val="Arial"/>
    </font>
    <font>
      <color theme="1"/>
      <name val="Arial"/>
      <scheme val="minor"/>
    </font>
    <font>
      <sz val="10.0"/>
      <color rgb="FFFF0000"/>
      <name val="Arial"/>
    </font>
  </fonts>
  <fills count="5">
    <fill>
      <patternFill patternType="none"/>
    </fill>
    <fill>
      <patternFill patternType="lightGray"/>
    </fill>
    <fill>
      <patternFill patternType="solid">
        <fgColor rgb="FFFFFF00"/>
        <bgColor rgb="FFFFFF00"/>
      </patternFill>
    </fill>
    <fill>
      <patternFill patternType="solid">
        <fgColor rgb="FFA6E3B6"/>
        <bgColor rgb="FFA6E3B6"/>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1" numFmtId="0" xfId="0" applyAlignment="1" applyFont="1">
      <alignment textRotation="90"/>
    </xf>
    <xf borderId="1" fillId="2" fontId="1" numFmtId="0" xfId="0" applyAlignment="1" applyBorder="1" applyFill="1" applyFont="1">
      <alignment textRotation="90"/>
    </xf>
    <xf borderId="1" fillId="3" fontId="1" numFmtId="0" xfId="0" applyAlignment="1" applyBorder="1" applyFill="1" applyFont="1">
      <alignment textRotation="90"/>
    </xf>
    <xf borderId="0" fillId="0" fontId="1" numFmtId="164" xfId="0" applyFont="1" applyNumberFormat="1"/>
    <xf borderId="1" fillId="2" fontId="1" numFmtId="0" xfId="0" applyBorder="1" applyFont="1"/>
    <xf borderId="1" fillId="3" fontId="1" numFmtId="0" xfId="0" applyBorder="1" applyFont="1"/>
    <xf borderId="1" fillId="2" fontId="2" numFmtId="0" xfId="0" applyBorder="1" applyFont="1"/>
    <xf borderId="1" fillId="3" fontId="2" numFmtId="0" xfId="0" applyBorder="1" applyFont="1"/>
    <xf borderId="0" fillId="0" fontId="3" numFmtId="0" xfId="0" applyFont="1"/>
    <xf borderId="1" fillId="4" fontId="1" numFmtId="0" xfId="0" applyAlignment="1" applyBorder="1" applyFill="1" applyFont="1">
      <alignment textRotation="90"/>
    </xf>
    <xf borderId="0" fillId="0" fontId="2" numFmtId="0" xfId="0" applyAlignment="1" applyFont="1">
      <alignment textRotation="90"/>
    </xf>
    <xf borderId="0" fillId="0" fontId="2" numFmtId="0" xfId="0" applyFont="1"/>
    <xf borderId="1" fillId="2" fontId="2" numFmtId="0" xfId="0" applyAlignment="1" applyBorder="1" applyFont="1">
      <alignment textRotation="90"/>
    </xf>
    <xf borderId="1" fillId="3" fontId="2" numFmtId="0" xfId="0" applyAlignment="1" applyBorder="1" applyFont="1">
      <alignment textRotation="90"/>
    </xf>
    <xf borderId="0" fillId="0" fontId="2" numFmtId="0" xfId="0" applyAlignment="1" applyFont="1">
      <alignment horizontal="center" shrinkToFit="0" textRotation="90" vertical="center" wrapText="1"/>
    </xf>
    <xf borderId="0" fillId="0" fontId="2" numFmtId="2" xfId="0" applyFont="1" applyNumberFormat="1"/>
    <xf borderId="0" fillId="0" fontId="2" numFmtId="0" xfId="0" applyAlignment="1" applyFont="1">
      <alignment shrinkToFit="0" wrapText="1"/>
    </xf>
    <xf borderId="0" fillId="0" fontId="2" numFmtId="165" xfId="0" applyFont="1" applyNumberFormat="1"/>
    <xf borderId="1" fillId="2" fontId="1" numFmtId="0" xfId="0" applyAlignment="1" applyBorder="1" applyFont="1">
      <alignment horizontal="center" textRotation="90"/>
    </xf>
    <xf borderId="1" fillId="3" fontId="1" numFmtId="0" xfId="0" applyAlignment="1" applyBorder="1" applyFont="1">
      <alignment horizontal="center" textRotation="90"/>
    </xf>
    <xf borderId="0" fillId="0" fontId="1" numFmtId="0" xfId="0" applyAlignment="1" applyFont="1">
      <alignment horizontal="center" textRotation="90"/>
    </xf>
    <xf borderId="0" fillId="0" fontId="4" numFmtId="0" xfId="0" applyFont="1"/>
    <xf borderId="0" fillId="0" fontId="4" numFmtId="0" xfId="0" applyAlignment="1" applyFont="1">
      <alignment textRotation="9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46" Type="http://schemas.openxmlformats.org/officeDocument/2006/relationships/worksheet" Target="worksheets/sheet43.xml"/><Relationship Id="rId23" Type="http://schemas.openxmlformats.org/officeDocument/2006/relationships/worksheet" Target="worksheets/sheet2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47" Type="http://customschemas.google.com/relationships/workbookmetadata" Target="metadata"/><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Part1 Likert Chart</a:t>
            </a:r>
          </a:p>
        </c:rich>
      </c:tx>
      <c:overlay val="0"/>
    </c:title>
    <c:plotArea>
      <c:layout>
        <c:manualLayout>
          <c:xMode val="edge"/>
          <c:yMode val="edge"/>
          <c:x val="0.014449964652251285"/>
          <c:y val="0.03236002423436822"/>
          <c:w val="0.972336445560404"/>
          <c:h val="0.8969853185522599"/>
        </c:manualLayout>
      </c:layout>
      <c:barChart>
        <c:barDir val="bar"/>
        <c:grouping val="stacked"/>
        <c:ser>
          <c:idx val="0"/>
          <c:order val="0"/>
          <c:tx>
            <c:v>Neutral</c:v>
          </c:tx>
          <c:spPr>
            <a:solidFill>
              <a:schemeClr val="accent1"/>
            </a:solidFill>
            <a:ln cmpd="sng">
              <a:solidFill>
                <a:srgbClr val="000000"/>
              </a:solidFill>
            </a:ln>
          </c:spPr>
          <c:cat>
            <c:strRef>
              <c:f>'R1_Likert_Step1'!$B$10:$DQ$10</c:f>
            </c:strRef>
          </c:cat>
          <c:val>
            <c:numRef>
              <c:f>'R1_Likert_Step1'!$B$13:$DQ$13</c:f>
              <c:numCache/>
            </c:numRef>
          </c:val>
        </c:ser>
        <c:ser>
          <c:idx val="1"/>
          <c:order val="1"/>
          <c:tx>
            <c:v>Agree</c:v>
          </c:tx>
          <c:spPr>
            <a:solidFill>
              <a:schemeClr val="accent4"/>
            </a:solidFill>
            <a:ln cmpd="sng">
              <a:solidFill>
                <a:srgbClr val="000000"/>
              </a:solidFill>
            </a:ln>
          </c:spPr>
          <c:cat>
            <c:strRef>
              <c:f>'R1_Likert_Step1'!$B$10:$DQ$10</c:f>
            </c:strRef>
          </c:cat>
          <c:val>
            <c:numRef>
              <c:f>'R1_Likert_Step1'!$B$12:$DQ$12</c:f>
              <c:numCache/>
            </c:numRef>
          </c:val>
        </c:ser>
        <c:ser>
          <c:idx val="2"/>
          <c:order val="2"/>
          <c:tx>
            <c:v>Strongly Agree</c:v>
          </c:tx>
          <c:spPr>
            <a:solidFill>
              <a:srgbClr val="00B050"/>
            </a:solidFill>
            <a:ln cmpd="sng">
              <a:solidFill>
                <a:srgbClr val="000000"/>
              </a:solidFill>
            </a:ln>
          </c:spPr>
          <c:cat>
            <c:strRef>
              <c:f>'R1_Likert_Step1'!$B$10:$DQ$10</c:f>
            </c:strRef>
          </c:cat>
          <c:val>
            <c:numRef>
              <c:f>'R1_Likert_Step1'!$B$11:$DQ$11</c:f>
              <c:numCache/>
            </c:numRef>
          </c:val>
        </c:ser>
        <c:ser>
          <c:idx val="3"/>
          <c:order val="3"/>
          <c:tx>
            <c:v>Neutral</c:v>
          </c:tx>
          <c:spPr>
            <a:solidFill>
              <a:schemeClr val="accent4"/>
            </a:solidFill>
            <a:ln cmpd="sng">
              <a:solidFill>
                <a:srgbClr val="000000"/>
              </a:solidFill>
            </a:ln>
          </c:spPr>
          <c:cat>
            <c:strRef>
              <c:f>'R1_Likert_Step1'!$B$10:$DQ$10</c:f>
            </c:strRef>
          </c:cat>
          <c:val>
            <c:numRef>
              <c:f>'R1_Likert_Step1'!$B$14:$DQ$14</c:f>
              <c:numCache/>
            </c:numRef>
          </c:val>
        </c:ser>
        <c:ser>
          <c:idx val="4"/>
          <c:order val="4"/>
          <c:tx>
            <c:v>Disagree</c:v>
          </c:tx>
          <c:spPr>
            <a:solidFill>
              <a:schemeClr val="accent2"/>
            </a:solidFill>
            <a:ln cmpd="sng">
              <a:solidFill>
                <a:srgbClr val="000000"/>
              </a:solidFill>
            </a:ln>
          </c:spPr>
          <c:cat>
            <c:strRef>
              <c:f>'R1_Likert_Step1'!$B$10:$DQ$10</c:f>
            </c:strRef>
          </c:cat>
          <c:val>
            <c:numRef>
              <c:f>'R1_Likert_Step1'!$B$15:$DQ$15</c:f>
              <c:numCache/>
            </c:numRef>
          </c:val>
        </c:ser>
        <c:ser>
          <c:idx val="5"/>
          <c:order val="5"/>
          <c:tx>
            <c:v>Strongly Disagree</c:v>
          </c:tx>
          <c:spPr>
            <a:solidFill>
              <a:schemeClr val="accent2"/>
            </a:solidFill>
            <a:ln cmpd="sng">
              <a:solidFill>
                <a:srgbClr val="000000"/>
              </a:solidFill>
            </a:ln>
          </c:spPr>
          <c:cat>
            <c:strRef>
              <c:f>'R1_Likert_Step1'!$B$10:$DQ$10</c:f>
            </c:strRef>
          </c:cat>
          <c:val>
            <c:numRef>
              <c:f>'R1_Likert_Step1'!$B$16:$DQ$16</c:f>
              <c:numCache/>
            </c:numRef>
          </c:val>
        </c:ser>
        <c:overlap val="100"/>
        <c:axId val="1760712533"/>
        <c:axId val="765764257"/>
      </c:barChart>
      <c:catAx>
        <c:axId val="176071253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65764257"/>
      </c:catAx>
      <c:valAx>
        <c:axId val="76576425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60712533"/>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Part1</a:t>
            </a:r>
          </a:p>
        </c:rich>
      </c:tx>
      <c:overlay val="0"/>
    </c:title>
    <c:plotArea>
      <c:layout/>
      <c:barChart>
        <c:barDir val="bar"/>
        <c:grouping val="stacked"/>
        <c:ser>
          <c:idx val="0"/>
          <c:order val="0"/>
          <c:tx>
            <c:v>Neutral</c:v>
          </c:tx>
          <c:spPr>
            <a:solidFill>
              <a:schemeClr val="accent1"/>
            </a:solidFill>
            <a:ln cmpd="sng">
              <a:solidFill>
                <a:srgbClr val="000000"/>
              </a:solidFill>
            </a:ln>
          </c:spPr>
          <c:cat>
            <c:strRef>
              <c:f>'R1_Likert_Step2'!$B$10:$DQ$10</c:f>
            </c:strRef>
          </c:cat>
          <c:val>
            <c:numRef>
              <c:f>'R1_Likert_Step2'!$B$13:$DQ$13</c:f>
              <c:numCache/>
            </c:numRef>
          </c:val>
        </c:ser>
        <c:ser>
          <c:idx val="1"/>
          <c:order val="1"/>
          <c:tx>
            <c:v>Agree</c:v>
          </c:tx>
          <c:spPr>
            <a:solidFill>
              <a:srgbClr val="00B050">
                <a:alpha val="49803"/>
              </a:srgbClr>
            </a:solidFill>
            <a:ln cmpd="sng">
              <a:solidFill>
                <a:srgbClr val="000000"/>
              </a:solidFill>
            </a:ln>
          </c:spPr>
          <c:cat>
            <c:strRef>
              <c:f>'R1_Likert_Step2'!$B$10:$DQ$10</c:f>
            </c:strRef>
          </c:cat>
          <c:val>
            <c:numRef>
              <c:f>'R1_Likert_Step2'!$B$12:$DQ$12</c:f>
              <c:numCache/>
            </c:numRef>
          </c:val>
        </c:ser>
        <c:ser>
          <c:idx val="2"/>
          <c:order val="2"/>
          <c:tx>
            <c:v>Strongly Agree</c:v>
          </c:tx>
          <c:spPr>
            <a:solidFill>
              <a:srgbClr val="00B050"/>
            </a:solidFill>
            <a:ln cmpd="sng">
              <a:solidFill>
                <a:srgbClr val="000000"/>
              </a:solidFill>
            </a:ln>
          </c:spPr>
          <c:cat>
            <c:strRef>
              <c:f>'R1_Likert_Step2'!$B$10:$DQ$10</c:f>
            </c:strRef>
          </c:cat>
          <c:val>
            <c:numRef>
              <c:f>'R1_Likert_Step2'!$B$11:$DQ$11</c:f>
              <c:numCache/>
            </c:numRef>
          </c:val>
        </c:ser>
        <c:ser>
          <c:idx val="3"/>
          <c:order val="3"/>
          <c:tx>
            <c:v>Neutral</c:v>
          </c:tx>
          <c:spPr>
            <a:solidFill>
              <a:schemeClr val="accent4"/>
            </a:solidFill>
            <a:ln cmpd="sng">
              <a:solidFill>
                <a:srgbClr val="000000"/>
              </a:solidFill>
            </a:ln>
          </c:spPr>
          <c:cat>
            <c:strRef>
              <c:f>'R1_Likert_Step2'!$B$10:$DQ$10</c:f>
            </c:strRef>
          </c:cat>
          <c:val>
            <c:numRef>
              <c:f>'R1_Likert_Step2'!$B$14:$DQ$14</c:f>
              <c:numCache/>
            </c:numRef>
          </c:val>
        </c:ser>
        <c:ser>
          <c:idx val="4"/>
          <c:order val="4"/>
          <c:tx>
            <c:v>Disagree</c:v>
          </c:tx>
          <c:spPr>
            <a:solidFill>
              <a:srgbClr val="FF0000">
                <a:alpha val="49803"/>
              </a:srgbClr>
            </a:solidFill>
            <a:ln cmpd="sng">
              <a:solidFill>
                <a:srgbClr val="000000"/>
              </a:solidFill>
            </a:ln>
          </c:spPr>
          <c:cat>
            <c:strRef>
              <c:f>'R1_Likert_Step2'!$B$10:$DQ$10</c:f>
            </c:strRef>
          </c:cat>
          <c:val>
            <c:numRef>
              <c:f>'R1_Likert_Step2'!$B$15:$DQ$15</c:f>
              <c:numCache/>
            </c:numRef>
          </c:val>
        </c:ser>
        <c:ser>
          <c:idx val="5"/>
          <c:order val="5"/>
          <c:tx>
            <c:v>Strongly Disagree</c:v>
          </c:tx>
          <c:spPr>
            <a:solidFill>
              <a:srgbClr val="FF0000"/>
            </a:solidFill>
            <a:ln cmpd="sng">
              <a:solidFill>
                <a:srgbClr val="000000"/>
              </a:solidFill>
            </a:ln>
          </c:spPr>
          <c:cat>
            <c:strRef>
              <c:f>'R1_Likert_Step2'!$B$10:$DQ$10</c:f>
            </c:strRef>
          </c:cat>
          <c:val>
            <c:numRef>
              <c:f>'R1_Likert_Step2'!$B$16:$DQ$16</c:f>
              <c:numCache/>
            </c:numRef>
          </c:val>
        </c:ser>
        <c:overlap val="100"/>
        <c:axId val="625844659"/>
        <c:axId val="533109327"/>
      </c:barChart>
      <c:catAx>
        <c:axId val="62584465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533109327"/>
      </c:catAx>
      <c:valAx>
        <c:axId val="53310932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25844659"/>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Part1</a:t>
            </a:r>
          </a:p>
        </c:rich>
      </c:tx>
      <c:overlay val="0"/>
    </c:title>
    <c:plotArea>
      <c:layout/>
      <c:barChart>
        <c:barDir val="bar"/>
        <c:grouping val="stacked"/>
        <c:ser>
          <c:idx val="0"/>
          <c:order val="0"/>
          <c:tx>
            <c:v>Neutral</c:v>
          </c:tx>
          <c:spPr>
            <a:solidFill>
              <a:schemeClr val="accent1"/>
            </a:solidFill>
            <a:ln cmpd="sng">
              <a:solidFill>
                <a:srgbClr val="000000"/>
              </a:solidFill>
            </a:ln>
          </c:spPr>
          <c:cat>
            <c:strRef>
              <c:f>'R1_Likert_Step3'!$K$10:$DR$10</c:f>
            </c:strRef>
          </c:cat>
          <c:val>
            <c:numRef>
              <c:f>'R1_Likert_Step3'!$K$13:$DR$13</c:f>
              <c:numCache/>
            </c:numRef>
          </c:val>
        </c:ser>
        <c:ser>
          <c:idx val="1"/>
          <c:order val="1"/>
          <c:tx>
            <c:v>Agree</c:v>
          </c:tx>
          <c:spPr>
            <a:solidFill>
              <a:srgbClr val="00B050">
                <a:alpha val="49803"/>
              </a:srgbClr>
            </a:solidFill>
            <a:ln cmpd="sng">
              <a:solidFill>
                <a:srgbClr val="000000"/>
              </a:solidFill>
            </a:ln>
          </c:spPr>
          <c:cat>
            <c:strRef>
              <c:f>'R1_Likert_Step3'!$K$10:$DR$10</c:f>
            </c:strRef>
          </c:cat>
          <c:val>
            <c:numRef>
              <c:f>'R1_Likert_Step3'!$K$12:$DR$12</c:f>
              <c:numCache/>
            </c:numRef>
          </c:val>
        </c:ser>
        <c:ser>
          <c:idx val="2"/>
          <c:order val="2"/>
          <c:tx>
            <c:v>Strongly Agree</c:v>
          </c:tx>
          <c:spPr>
            <a:solidFill>
              <a:srgbClr val="00B050"/>
            </a:solidFill>
            <a:ln cmpd="sng">
              <a:solidFill>
                <a:srgbClr val="000000"/>
              </a:solidFill>
            </a:ln>
          </c:spPr>
          <c:cat>
            <c:strRef>
              <c:f>'R1_Likert_Step3'!$K$10:$DR$10</c:f>
            </c:strRef>
          </c:cat>
          <c:val>
            <c:numRef>
              <c:f>'R1_Likert_Step3'!$K$11:$DR$11</c:f>
              <c:numCache/>
            </c:numRef>
          </c:val>
        </c:ser>
        <c:ser>
          <c:idx val="3"/>
          <c:order val="3"/>
          <c:tx>
            <c:v>Neutral</c:v>
          </c:tx>
          <c:spPr>
            <a:solidFill>
              <a:schemeClr val="accent4"/>
            </a:solidFill>
            <a:ln cmpd="sng">
              <a:solidFill>
                <a:srgbClr val="000000"/>
              </a:solidFill>
            </a:ln>
          </c:spPr>
          <c:cat>
            <c:strRef>
              <c:f>'R1_Likert_Step3'!$K$10:$DR$10</c:f>
            </c:strRef>
          </c:cat>
          <c:val>
            <c:numRef>
              <c:f>'R1_Likert_Step3'!$K$14:$DR$14</c:f>
              <c:numCache/>
            </c:numRef>
          </c:val>
        </c:ser>
        <c:ser>
          <c:idx val="4"/>
          <c:order val="4"/>
          <c:tx>
            <c:v>Disagree</c:v>
          </c:tx>
          <c:spPr>
            <a:solidFill>
              <a:srgbClr val="FF0000">
                <a:alpha val="49803"/>
              </a:srgbClr>
            </a:solidFill>
            <a:ln cmpd="sng">
              <a:solidFill>
                <a:srgbClr val="000000"/>
              </a:solidFill>
            </a:ln>
          </c:spPr>
          <c:cat>
            <c:strRef>
              <c:f>'R1_Likert_Step3'!$K$10:$DR$10</c:f>
            </c:strRef>
          </c:cat>
          <c:val>
            <c:numRef>
              <c:f>'R1_Likert_Step3'!$K$15:$DR$15</c:f>
              <c:numCache/>
            </c:numRef>
          </c:val>
        </c:ser>
        <c:ser>
          <c:idx val="5"/>
          <c:order val="5"/>
          <c:tx>
            <c:v>Strongly Disagree</c:v>
          </c:tx>
          <c:spPr>
            <a:solidFill>
              <a:srgbClr val="FF0000"/>
            </a:solidFill>
            <a:ln cmpd="sng">
              <a:solidFill>
                <a:srgbClr val="000000"/>
              </a:solidFill>
            </a:ln>
          </c:spPr>
          <c:cat>
            <c:strRef>
              <c:f>'R1_Likert_Step3'!$K$10:$DR$10</c:f>
            </c:strRef>
          </c:cat>
          <c:val>
            <c:numRef>
              <c:f>'R1_Likert_Step3'!$K$16:$DR$16</c:f>
              <c:numCache/>
            </c:numRef>
          </c:val>
        </c:ser>
        <c:overlap val="100"/>
        <c:axId val="1047758327"/>
        <c:axId val="938163507"/>
      </c:barChart>
      <c:catAx>
        <c:axId val="104775832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38163507"/>
      </c:catAx>
      <c:valAx>
        <c:axId val="93816350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47758327"/>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Part1</a:t>
            </a:r>
          </a:p>
        </c:rich>
      </c:tx>
      <c:overlay val="0"/>
    </c:title>
    <c:plotArea>
      <c:layout/>
      <c:barChart>
        <c:barDir val="bar"/>
        <c:grouping val="stacked"/>
        <c:ser>
          <c:idx val="0"/>
          <c:order val="0"/>
          <c:tx>
            <c:v>Neutral</c:v>
          </c:tx>
          <c:spPr>
            <a:solidFill>
              <a:schemeClr val="accent1"/>
            </a:solidFill>
            <a:ln cmpd="sng">
              <a:solidFill>
                <a:srgbClr val="000000"/>
              </a:solidFill>
            </a:ln>
          </c:spPr>
          <c:cat>
            <c:strRef>
              <c:f>'R1_Likert_CC_PR'!$B$10:$Y$10</c:f>
            </c:strRef>
          </c:cat>
          <c:val>
            <c:numRef>
              <c:f>'R1_Likert_CC_PR'!$B$13:$Y$13</c:f>
              <c:numCache/>
            </c:numRef>
          </c:val>
        </c:ser>
        <c:ser>
          <c:idx val="1"/>
          <c:order val="1"/>
          <c:tx>
            <c:v>Agree</c:v>
          </c:tx>
          <c:spPr>
            <a:solidFill>
              <a:srgbClr val="00B050">
                <a:alpha val="48627"/>
              </a:srgbClr>
            </a:solidFill>
            <a:ln cmpd="sng">
              <a:solidFill>
                <a:srgbClr val="000000"/>
              </a:solidFill>
            </a:ln>
          </c:spPr>
          <c:cat>
            <c:strRef>
              <c:f>'R1_Likert_CC_PR'!$B$10:$Y$10</c:f>
            </c:strRef>
          </c:cat>
          <c:val>
            <c:numRef>
              <c:f>'R1_Likert_CC_PR'!$B$12:$Y$12</c:f>
              <c:numCache/>
            </c:numRef>
          </c:val>
        </c:ser>
        <c:ser>
          <c:idx val="2"/>
          <c:order val="2"/>
          <c:tx>
            <c:v>Strongly Agree</c:v>
          </c:tx>
          <c:spPr>
            <a:solidFill>
              <a:srgbClr val="00B050"/>
            </a:solidFill>
            <a:ln cmpd="sng">
              <a:solidFill>
                <a:srgbClr val="000000"/>
              </a:solidFill>
            </a:ln>
          </c:spPr>
          <c:cat>
            <c:strRef>
              <c:f>'R1_Likert_CC_PR'!$B$10:$Y$10</c:f>
            </c:strRef>
          </c:cat>
          <c:val>
            <c:numRef>
              <c:f>'R1_Likert_CC_PR'!$B$11:$Y$11</c:f>
              <c:numCache/>
            </c:numRef>
          </c:val>
        </c:ser>
        <c:ser>
          <c:idx val="3"/>
          <c:order val="3"/>
          <c:tx>
            <c:v>Neutral</c:v>
          </c:tx>
          <c:spPr>
            <a:solidFill>
              <a:schemeClr val="accent4"/>
            </a:solidFill>
            <a:ln cmpd="sng">
              <a:solidFill>
                <a:srgbClr val="000000"/>
              </a:solidFill>
            </a:ln>
          </c:spPr>
          <c:cat>
            <c:strRef>
              <c:f>'R1_Likert_CC_PR'!$B$10:$Y$10</c:f>
            </c:strRef>
          </c:cat>
          <c:val>
            <c:numRef>
              <c:f>'R1_Likert_CC_PR'!$B$14:$Y$14</c:f>
              <c:numCache/>
            </c:numRef>
          </c:val>
        </c:ser>
        <c:ser>
          <c:idx val="4"/>
          <c:order val="4"/>
          <c:tx>
            <c:v>Disagree</c:v>
          </c:tx>
          <c:spPr>
            <a:solidFill>
              <a:srgbClr val="FF0000">
                <a:alpha val="49803"/>
              </a:srgbClr>
            </a:solidFill>
            <a:ln cmpd="sng">
              <a:solidFill>
                <a:srgbClr val="000000"/>
              </a:solidFill>
            </a:ln>
          </c:spPr>
          <c:cat>
            <c:strRef>
              <c:f>'R1_Likert_CC_PR'!$B$10:$Y$10</c:f>
            </c:strRef>
          </c:cat>
          <c:val>
            <c:numRef>
              <c:f>'R1_Likert_CC_PR'!$B$15:$Y$15</c:f>
              <c:numCache/>
            </c:numRef>
          </c:val>
        </c:ser>
        <c:ser>
          <c:idx val="5"/>
          <c:order val="5"/>
          <c:tx>
            <c:v>Strongly Disagree</c:v>
          </c:tx>
          <c:spPr>
            <a:solidFill>
              <a:srgbClr val="FF0000"/>
            </a:solidFill>
            <a:ln cmpd="sng">
              <a:solidFill>
                <a:srgbClr val="000000"/>
              </a:solidFill>
            </a:ln>
          </c:spPr>
          <c:cat>
            <c:strRef>
              <c:f>'R1_Likert_CC_PR'!$B$10:$Y$10</c:f>
            </c:strRef>
          </c:cat>
          <c:val>
            <c:numRef>
              <c:f>'R1_Likert_CC_PR'!$B$16:$Y$16</c:f>
              <c:numCache/>
            </c:numRef>
          </c:val>
        </c:ser>
        <c:overlap val="100"/>
        <c:axId val="1037656815"/>
        <c:axId val="1241428331"/>
      </c:barChart>
      <c:catAx>
        <c:axId val="103765681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241428331"/>
      </c:catAx>
      <c:valAx>
        <c:axId val="1241428331"/>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37656815"/>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Part1</a:t>
            </a:r>
          </a:p>
        </c:rich>
      </c:tx>
      <c:overlay val="0"/>
    </c:title>
    <c:plotArea>
      <c:layout/>
      <c:barChart>
        <c:barDir val="bar"/>
        <c:grouping val="stacked"/>
        <c:ser>
          <c:idx val="0"/>
          <c:order val="0"/>
          <c:tx>
            <c:v>Neutral</c:v>
          </c:tx>
          <c:spPr>
            <a:solidFill>
              <a:schemeClr val="accent1"/>
            </a:solidFill>
            <a:ln cmpd="sng">
              <a:solidFill>
                <a:srgbClr val="000000"/>
              </a:solidFill>
            </a:ln>
          </c:spPr>
          <c:cat>
            <c:strRef>
              <c:f>'R1_Likert_CC_P'!$B$10:$N$10</c:f>
            </c:strRef>
          </c:cat>
          <c:val>
            <c:numRef>
              <c:f>'R1_Likert_CC_P'!$B$13:$N$13</c:f>
              <c:numCache/>
            </c:numRef>
          </c:val>
        </c:ser>
        <c:ser>
          <c:idx val="1"/>
          <c:order val="1"/>
          <c:tx>
            <c:v>Agree</c:v>
          </c:tx>
          <c:spPr>
            <a:solidFill>
              <a:srgbClr val="00B050">
                <a:alpha val="48627"/>
              </a:srgbClr>
            </a:solidFill>
            <a:ln cmpd="sng">
              <a:solidFill>
                <a:srgbClr val="000000"/>
              </a:solidFill>
            </a:ln>
          </c:spPr>
          <c:cat>
            <c:strRef>
              <c:f>'R1_Likert_CC_P'!$B$10:$N$10</c:f>
            </c:strRef>
          </c:cat>
          <c:val>
            <c:numRef>
              <c:f>'R1_Likert_CC_P'!$B$12:$N$12</c:f>
              <c:numCache/>
            </c:numRef>
          </c:val>
        </c:ser>
        <c:ser>
          <c:idx val="2"/>
          <c:order val="2"/>
          <c:tx>
            <c:v>Strongly Agree</c:v>
          </c:tx>
          <c:spPr>
            <a:solidFill>
              <a:srgbClr val="00B050"/>
            </a:solidFill>
            <a:ln cmpd="sng">
              <a:solidFill>
                <a:srgbClr val="000000"/>
              </a:solidFill>
            </a:ln>
          </c:spPr>
          <c:cat>
            <c:strRef>
              <c:f>'R1_Likert_CC_P'!$B$10:$N$10</c:f>
            </c:strRef>
          </c:cat>
          <c:val>
            <c:numRef>
              <c:f>'R1_Likert_CC_P'!$B$11:$N$11</c:f>
              <c:numCache/>
            </c:numRef>
          </c:val>
        </c:ser>
        <c:ser>
          <c:idx val="3"/>
          <c:order val="3"/>
          <c:tx>
            <c:v>Neutral</c:v>
          </c:tx>
          <c:spPr>
            <a:solidFill>
              <a:schemeClr val="accent4"/>
            </a:solidFill>
            <a:ln cmpd="sng">
              <a:solidFill>
                <a:srgbClr val="000000"/>
              </a:solidFill>
            </a:ln>
          </c:spPr>
          <c:cat>
            <c:strRef>
              <c:f>'R1_Likert_CC_P'!$B$10:$N$10</c:f>
            </c:strRef>
          </c:cat>
          <c:val>
            <c:numRef>
              <c:f>'R1_Likert_CC_P'!$B$14:$N$14</c:f>
              <c:numCache/>
            </c:numRef>
          </c:val>
        </c:ser>
        <c:ser>
          <c:idx val="4"/>
          <c:order val="4"/>
          <c:tx>
            <c:v>Disagree</c:v>
          </c:tx>
          <c:spPr>
            <a:solidFill>
              <a:srgbClr val="FF0000">
                <a:alpha val="49803"/>
              </a:srgbClr>
            </a:solidFill>
            <a:ln cmpd="sng">
              <a:solidFill>
                <a:srgbClr val="000000"/>
              </a:solidFill>
            </a:ln>
          </c:spPr>
          <c:cat>
            <c:strRef>
              <c:f>'R1_Likert_CC_P'!$B$10:$N$10</c:f>
            </c:strRef>
          </c:cat>
          <c:val>
            <c:numRef>
              <c:f>'R1_Likert_CC_P'!$B$15:$N$15</c:f>
              <c:numCache/>
            </c:numRef>
          </c:val>
        </c:ser>
        <c:ser>
          <c:idx val="5"/>
          <c:order val="5"/>
          <c:tx>
            <c:v>Strongly Disagree</c:v>
          </c:tx>
          <c:spPr>
            <a:solidFill>
              <a:srgbClr val="FF0000"/>
            </a:solidFill>
            <a:ln cmpd="sng">
              <a:solidFill>
                <a:srgbClr val="000000"/>
              </a:solidFill>
            </a:ln>
          </c:spPr>
          <c:cat>
            <c:strRef>
              <c:f>'R1_Likert_CC_P'!$B$10:$N$10</c:f>
            </c:strRef>
          </c:cat>
          <c:val>
            <c:numRef>
              <c:f>'R1_Likert_CC_P'!$B$16:$N$16</c:f>
              <c:numCache/>
            </c:numRef>
          </c:val>
        </c:ser>
        <c:overlap val="100"/>
        <c:axId val="628109926"/>
        <c:axId val="674461619"/>
      </c:barChart>
      <c:catAx>
        <c:axId val="62810992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74461619"/>
      </c:catAx>
      <c:valAx>
        <c:axId val="674461619"/>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28109926"/>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Core Contributions (P) </a:t>
            </a:r>
          </a:p>
        </c:rich>
      </c:tx>
      <c:overlay val="0"/>
    </c:title>
    <c:plotArea>
      <c:layout/>
      <c:barChart>
        <c:barDir val="bar"/>
        <c:grouping val="stacked"/>
        <c:ser>
          <c:idx val="0"/>
          <c:order val="0"/>
          <c:tx>
            <c:v>Neutral</c:v>
          </c:tx>
          <c:spPr>
            <a:solidFill>
              <a:schemeClr val="accent1"/>
            </a:solidFill>
            <a:ln cmpd="sng">
              <a:solidFill>
                <a:srgbClr val="000000"/>
              </a:solidFill>
            </a:ln>
          </c:spPr>
          <c:cat>
            <c:strRef>
              <c:f>'R1_Likert_CC_P_Wt'!$S$10:$U$10</c:f>
            </c:strRef>
          </c:cat>
          <c:val>
            <c:numRef>
              <c:f>'R1_Likert_CC_P_Wt'!$S$13:$U$13</c:f>
              <c:numCache/>
            </c:numRef>
          </c:val>
        </c:ser>
        <c:ser>
          <c:idx val="1"/>
          <c:order val="1"/>
          <c:tx>
            <c:v>Agree</c:v>
          </c:tx>
          <c:spPr>
            <a:solidFill>
              <a:srgbClr val="00B050">
                <a:alpha val="48627"/>
              </a:srgbClr>
            </a:solidFill>
            <a:ln cmpd="sng">
              <a:solidFill>
                <a:srgbClr val="000000"/>
              </a:solidFill>
            </a:ln>
          </c:spPr>
          <c:cat>
            <c:strRef>
              <c:f>'R1_Likert_CC_P_Wt'!$S$10:$U$10</c:f>
            </c:strRef>
          </c:cat>
          <c:val>
            <c:numRef>
              <c:f>'R1_Likert_CC_P_Wt'!$S$12:$U$12</c:f>
              <c:numCache/>
            </c:numRef>
          </c:val>
        </c:ser>
        <c:ser>
          <c:idx val="2"/>
          <c:order val="2"/>
          <c:tx>
            <c:v>Strongly Agree</c:v>
          </c:tx>
          <c:spPr>
            <a:solidFill>
              <a:srgbClr val="00B050"/>
            </a:solidFill>
            <a:ln cmpd="sng">
              <a:solidFill>
                <a:srgbClr val="000000"/>
              </a:solidFill>
            </a:ln>
          </c:spPr>
          <c:cat>
            <c:strRef>
              <c:f>'R1_Likert_CC_P_Wt'!$S$10:$U$10</c:f>
            </c:strRef>
          </c:cat>
          <c:val>
            <c:numRef>
              <c:f>'R1_Likert_CC_P_Wt'!$S$11:$U$11</c:f>
              <c:numCache/>
            </c:numRef>
          </c:val>
        </c:ser>
        <c:ser>
          <c:idx val="3"/>
          <c:order val="3"/>
          <c:tx>
            <c:v>Neutral</c:v>
          </c:tx>
          <c:spPr>
            <a:solidFill>
              <a:schemeClr val="accent4"/>
            </a:solidFill>
            <a:ln cmpd="sng">
              <a:solidFill>
                <a:srgbClr val="000000"/>
              </a:solidFill>
            </a:ln>
          </c:spPr>
          <c:cat>
            <c:strRef>
              <c:f>'R1_Likert_CC_P_Wt'!$S$10:$U$10</c:f>
            </c:strRef>
          </c:cat>
          <c:val>
            <c:numRef>
              <c:f>'R1_Likert_CC_P_Wt'!$S$14:$U$14</c:f>
              <c:numCache/>
            </c:numRef>
          </c:val>
        </c:ser>
        <c:ser>
          <c:idx val="4"/>
          <c:order val="4"/>
          <c:tx>
            <c:v>Disagree</c:v>
          </c:tx>
          <c:spPr>
            <a:solidFill>
              <a:srgbClr val="FF0000">
                <a:alpha val="49803"/>
              </a:srgbClr>
            </a:solidFill>
            <a:ln cmpd="sng">
              <a:solidFill>
                <a:srgbClr val="000000"/>
              </a:solidFill>
            </a:ln>
          </c:spPr>
          <c:cat>
            <c:strRef>
              <c:f>'R1_Likert_CC_P_Wt'!$S$10:$U$10</c:f>
            </c:strRef>
          </c:cat>
          <c:val>
            <c:numRef>
              <c:f>'R1_Likert_CC_P_Wt'!$S$15:$U$15</c:f>
              <c:numCache/>
            </c:numRef>
          </c:val>
        </c:ser>
        <c:ser>
          <c:idx val="5"/>
          <c:order val="5"/>
          <c:tx>
            <c:v>Strongly Disagree</c:v>
          </c:tx>
          <c:spPr>
            <a:solidFill>
              <a:srgbClr val="FF0000"/>
            </a:solidFill>
            <a:ln cmpd="sng">
              <a:solidFill>
                <a:srgbClr val="000000"/>
              </a:solidFill>
            </a:ln>
          </c:spPr>
          <c:cat>
            <c:strRef>
              <c:f>'R1_Likert_CC_P_Wt'!$S$10:$U$10</c:f>
            </c:strRef>
          </c:cat>
          <c:val>
            <c:numRef>
              <c:f>'R1_Likert_CC_P_Wt'!$S$16:$U$16</c:f>
              <c:numCache/>
            </c:numRef>
          </c:val>
        </c:ser>
        <c:overlap val="100"/>
        <c:axId val="1440727445"/>
        <c:axId val="1595284725"/>
      </c:barChart>
      <c:catAx>
        <c:axId val="144072744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595284725"/>
      </c:catAx>
      <c:valAx>
        <c:axId val="1595284725"/>
        <c:scaling>
          <c:orientation val="minMax"/>
          <c:max val="45.0"/>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40727445"/>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Part1</a:t>
            </a:r>
          </a:p>
        </c:rich>
      </c:tx>
      <c:overlay val="0"/>
    </c:title>
    <c:plotArea>
      <c:layout/>
      <c:barChart>
        <c:barDir val="bar"/>
        <c:grouping val="stacked"/>
        <c:ser>
          <c:idx val="0"/>
          <c:order val="0"/>
          <c:tx>
            <c:v>Neutral</c:v>
          </c:tx>
          <c:spPr>
            <a:solidFill>
              <a:schemeClr val="accent1"/>
            </a:solidFill>
            <a:ln cmpd="sng">
              <a:solidFill>
                <a:srgbClr val="000000"/>
              </a:solidFill>
            </a:ln>
          </c:spPr>
          <c:cat>
            <c:strRef>
              <c:f>'R1_Likert_CC_R'!$B$10:$M$10</c:f>
            </c:strRef>
          </c:cat>
          <c:val>
            <c:numRef>
              <c:f>'R1_Likert_CC_R'!$B$13:$M$13</c:f>
              <c:numCache/>
            </c:numRef>
          </c:val>
        </c:ser>
        <c:ser>
          <c:idx val="1"/>
          <c:order val="1"/>
          <c:tx>
            <c:v>Agree</c:v>
          </c:tx>
          <c:spPr>
            <a:solidFill>
              <a:srgbClr val="00B050">
                <a:alpha val="48627"/>
              </a:srgbClr>
            </a:solidFill>
            <a:ln cmpd="sng">
              <a:solidFill>
                <a:srgbClr val="000000"/>
              </a:solidFill>
            </a:ln>
          </c:spPr>
          <c:cat>
            <c:strRef>
              <c:f>'R1_Likert_CC_R'!$B$10:$M$10</c:f>
            </c:strRef>
          </c:cat>
          <c:val>
            <c:numRef>
              <c:f>'R1_Likert_CC_R'!$B$12:$M$12</c:f>
              <c:numCache/>
            </c:numRef>
          </c:val>
        </c:ser>
        <c:ser>
          <c:idx val="2"/>
          <c:order val="2"/>
          <c:tx>
            <c:v>Strongly Agree</c:v>
          </c:tx>
          <c:spPr>
            <a:solidFill>
              <a:srgbClr val="00B050"/>
            </a:solidFill>
            <a:ln cmpd="sng">
              <a:solidFill>
                <a:srgbClr val="000000"/>
              </a:solidFill>
            </a:ln>
          </c:spPr>
          <c:cat>
            <c:strRef>
              <c:f>'R1_Likert_CC_R'!$B$10:$M$10</c:f>
            </c:strRef>
          </c:cat>
          <c:val>
            <c:numRef>
              <c:f>'R1_Likert_CC_R'!$B$11:$M$11</c:f>
              <c:numCache/>
            </c:numRef>
          </c:val>
        </c:ser>
        <c:ser>
          <c:idx val="3"/>
          <c:order val="3"/>
          <c:tx>
            <c:v>Neutral</c:v>
          </c:tx>
          <c:spPr>
            <a:solidFill>
              <a:schemeClr val="accent4"/>
            </a:solidFill>
            <a:ln cmpd="sng">
              <a:solidFill>
                <a:srgbClr val="000000"/>
              </a:solidFill>
            </a:ln>
          </c:spPr>
          <c:cat>
            <c:strRef>
              <c:f>'R1_Likert_CC_R'!$B$10:$M$10</c:f>
            </c:strRef>
          </c:cat>
          <c:val>
            <c:numRef>
              <c:f>'R1_Likert_CC_R'!$B$14:$M$14</c:f>
              <c:numCache/>
            </c:numRef>
          </c:val>
        </c:ser>
        <c:ser>
          <c:idx val="4"/>
          <c:order val="4"/>
          <c:tx>
            <c:v>Disagree</c:v>
          </c:tx>
          <c:spPr>
            <a:solidFill>
              <a:srgbClr val="FF0000">
                <a:alpha val="49803"/>
              </a:srgbClr>
            </a:solidFill>
            <a:ln cmpd="sng">
              <a:solidFill>
                <a:srgbClr val="000000"/>
              </a:solidFill>
            </a:ln>
          </c:spPr>
          <c:cat>
            <c:strRef>
              <c:f>'R1_Likert_CC_R'!$B$10:$M$10</c:f>
            </c:strRef>
          </c:cat>
          <c:val>
            <c:numRef>
              <c:f>'R1_Likert_CC_R'!$B$15:$M$15</c:f>
              <c:numCache/>
            </c:numRef>
          </c:val>
        </c:ser>
        <c:ser>
          <c:idx val="5"/>
          <c:order val="5"/>
          <c:tx>
            <c:v>Strongly Disagree</c:v>
          </c:tx>
          <c:spPr>
            <a:solidFill>
              <a:srgbClr val="FF0000"/>
            </a:solidFill>
            <a:ln cmpd="sng">
              <a:solidFill>
                <a:srgbClr val="000000"/>
              </a:solidFill>
            </a:ln>
          </c:spPr>
          <c:cat>
            <c:strRef>
              <c:f>'R1_Likert_CC_R'!$B$10:$M$10</c:f>
            </c:strRef>
          </c:cat>
          <c:val>
            <c:numRef>
              <c:f>'R1_Likert_CC_R'!$B$16:$M$16</c:f>
              <c:numCache/>
            </c:numRef>
          </c:val>
        </c:ser>
        <c:overlap val="100"/>
        <c:axId val="1511580971"/>
        <c:axId val="485668627"/>
      </c:barChart>
      <c:catAx>
        <c:axId val="151158097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85668627"/>
      </c:catAx>
      <c:valAx>
        <c:axId val="48566862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11580971"/>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Core Contributions</a:t>
            </a:r>
          </a:p>
        </c:rich>
      </c:tx>
      <c:overlay val="0"/>
    </c:title>
    <c:plotArea>
      <c:layout/>
      <c:barChart>
        <c:barDir val="bar"/>
        <c:grouping val="stacked"/>
        <c:ser>
          <c:idx val="0"/>
          <c:order val="0"/>
          <c:tx>
            <c:v>Neutral</c:v>
          </c:tx>
          <c:spPr>
            <a:solidFill>
              <a:schemeClr val="accent1"/>
            </a:solidFill>
            <a:ln cmpd="sng">
              <a:solidFill>
                <a:srgbClr val="000000"/>
              </a:solidFill>
            </a:ln>
          </c:spPr>
          <c:cat>
            <c:strRef>
              <c:f>'R1_Likert_CC_PRAvg'!$AC$10:$AE$10</c:f>
            </c:strRef>
          </c:cat>
          <c:val>
            <c:numRef>
              <c:f>'R1_Likert_CC_PRAvg'!$AC$13:$AE$13</c:f>
              <c:numCache/>
            </c:numRef>
          </c:val>
        </c:ser>
        <c:ser>
          <c:idx val="1"/>
          <c:order val="1"/>
          <c:tx>
            <c:v>Agree</c:v>
          </c:tx>
          <c:spPr>
            <a:solidFill>
              <a:srgbClr val="00B050">
                <a:alpha val="48627"/>
              </a:srgbClr>
            </a:solidFill>
            <a:ln cmpd="sng">
              <a:solidFill>
                <a:srgbClr val="000000"/>
              </a:solidFill>
            </a:ln>
          </c:spPr>
          <c:cat>
            <c:strRef>
              <c:f>'R1_Likert_CC_PRAvg'!$AC$10:$AE$10</c:f>
            </c:strRef>
          </c:cat>
          <c:val>
            <c:numRef>
              <c:f>'R1_Likert_CC_PRAvg'!$AC$12:$AE$12</c:f>
              <c:numCache/>
            </c:numRef>
          </c:val>
        </c:ser>
        <c:ser>
          <c:idx val="2"/>
          <c:order val="2"/>
          <c:tx>
            <c:v>Strongly Agree</c:v>
          </c:tx>
          <c:spPr>
            <a:solidFill>
              <a:srgbClr val="00B050"/>
            </a:solidFill>
            <a:ln cmpd="sng">
              <a:solidFill>
                <a:srgbClr val="000000"/>
              </a:solidFill>
            </a:ln>
          </c:spPr>
          <c:cat>
            <c:strRef>
              <c:f>'R1_Likert_CC_PRAvg'!$AC$10:$AE$10</c:f>
            </c:strRef>
          </c:cat>
          <c:val>
            <c:numRef>
              <c:f>'R1_Likert_CC_PRAvg'!$AC$11:$AE$11</c:f>
              <c:numCache/>
            </c:numRef>
          </c:val>
        </c:ser>
        <c:ser>
          <c:idx val="3"/>
          <c:order val="3"/>
          <c:tx>
            <c:strRef>
              <c:f>'R1_Likert_CC_PRAvg'!$AB$14</c:f>
            </c:strRef>
          </c:tx>
          <c:spPr>
            <a:solidFill>
              <a:schemeClr val="accent4"/>
            </a:solidFill>
            <a:ln cmpd="sng">
              <a:solidFill>
                <a:srgbClr val="000000"/>
              </a:solidFill>
            </a:ln>
          </c:spPr>
          <c:cat>
            <c:strRef>
              <c:f>'R1_Likert_CC_PRAvg'!$AC$10:$AE$10</c:f>
            </c:strRef>
          </c:cat>
          <c:val>
            <c:numRef>
              <c:f>'R1_Likert_CC_PRAvg'!$AC$14:$AE$14</c:f>
              <c:numCache/>
            </c:numRef>
          </c:val>
        </c:ser>
        <c:ser>
          <c:idx val="4"/>
          <c:order val="4"/>
          <c:tx>
            <c:v>Disagree</c:v>
          </c:tx>
          <c:spPr>
            <a:solidFill>
              <a:srgbClr val="FF0000">
                <a:alpha val="49803"/>
              </a:srgbClr>
            </a:solidFill>
            <a:ln cmpd="sng">
              <a:solidFill>
                <a:srgbClr val="000000"/>
              </a:solidFill>
            </a:ln>
          </c:spPr>
          <c:cat>
            <c:strRef>
              <c:f>'R1_Likert_CC_PRAvg'!$AC$10:$AE$10</c:f>
            </c:strRef>
          </c:cat>
          <c:val>
            <c:numRef>
              <c:f>'R1_Likert_CC_PRAvg'!$AC$15:$AE$15</c:f>
              <c:numCache/>
            </c:numRef>
          </c:val>
        </c:ser>
        <c:ser>
          <c:idx val="5"/>
          <c:order val="5"/>
          <c:tx>
            <c:v>Strongly Disagree</c:v>
          </c:tx>
          <c:spPr>
            <a:solidFill>
              <a:srgbClr val="FF0000"/>
            </a:solidFill>
            <a:ln cmpd="sng">
              <a:solidFill>
                <a:srgbClr val="000000"/>
              </a:solidFill>
            </a:ln>
          </c:spPr>
          <c:cat>
            <c:strRef>
              <c:f>'R1_Likert_CC_PRAvg'!$AC$10:$AE$10</c:f>
            </c:strRef>
          </c:cat>
          <c:val>
            <c:numRef>
              <c:f>'R1_Likert_CC_PRAvg'!$AC$16:$AE$16</c:f>
              <c:numCache/>
            </c:numRef>
          </c:val>
        </c:ser>
        <c:overlap val="100"/>
        <c:axId val="2037756002"/>
        <c:axId val="387593333"/>
      </c:barChart>
      <c:catAx>
        <c:axId val="203775600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400">
                <a:solidFill>
                  <a:srgbClr val="000000"/>
                </a:solidFill>
                <a:latin typeface="+mn-lt"/>
              </a:defRPr>
            </a:pPr>
          </a:p>
        </c:txPr>
        <c:crossAx val="387593333"/>
      </c:catAx>
      <c:valAx>
        <c:axId val="38759333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037756002"/>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Common Strength</a:t>
            </a:r>
          </a:p>
        </c:rich>
      </c:tx>
      <c:layout>
        <c:manualLayout>
          <c:xMode val="edge"/>
          <c:yMode val="edge"/>
          <c:x val="0.3565950115131314"/>
          <c:y val="0.0"/>
        </c:manualLayout>
      </c:layout>
      <c:overlay val="0"/>
    </c:title>
    <c:plotArea>
      <c:layout/>
      <c:barChart>
        <c:barDir val="bar"/>
        <c:grouping val="stacked"/>
        <c:ser>
          <c:idx val="0"/>
          <c:order val="0"/>
          <c:tx>
            <c:v>Neutral</c:v>
          </c:tx>
          <c:spPr>
            <a:solidFill>
              <a:schemeClr val="accent1"/>
            </a:solidFill>
            <a:ln cmpd="sng">
              <a:solidFill>
                <a:srgbClr val="000000"/>
              </a:solidFill>
            </a:ln>
          </c:spPr>
          <c:cat>
            <c:strRef>
              <c:f>'R1_Likert_CS_PR'!$B$10:$Y$10</c:f>
            </c:strRef>
          </c:cat>
          <c:val>
            <c:numRef>
              <c:f>'R1_Likert_CS_PR'!$B$13:$Y$13</c:f>
              <c:numCache/>
            </c:numRef>
          </c:val>
        </c:ser>
        <c:ser>
          <c:idx val="1"/>
          <c:order val="1"/>
          <c:tx>
            <c:v>Agree</c:v>
          </c:tx>
          <c:spPr>
            <a:solidFill>
              <a:srgbClr val="00B050">
                <a:alpha val="49803"/>
              </a:srgbClr>
            </a:solidFill>
            <a:ln cmpd="sng">
              <a:solidFill>
                <a:srgbClr val="000000"/>
              </a:solidFill>
            </a:ln>
          </c:spPr>
          <c:cat>
            <c:strRef>
              <c:f>'R1_Likert_CS_PR'!$B$10:$Y$10</c:f>
            </c:strRef>
          </c:cat>
          <c:val>
            <c:numRef>
              <c:f>'R1_Likert_CS_PR'!$B$12:$Y$12</c:f>
              <c:numCache/>
            </c:numRef>
          </c:val>
        </c:ser>
        <c:ser>
          <c:idx val="2"/>
          <c:order val="2"/>
          <c:tx>
            <c:v>Strongly Agree</c:v>
          </c:tx>
          <c:spPr>
            <a:solidFill>
              <a:srgbClr val="00B050"/>
            </a:solidFill>
            <a:ln cmpd="sng">
              <a:solidFill>
                <a:srgbClr val="000000"/>
              </a:solidFill>
            </a:ln>
          </c:spPr>
          <c:cat>
            <c:strRef>
              <c:f>'R1_Likert_CS_PR'!$B$10:$Y$10</c:f>
            </c:strRef>
          </c:cat>
          <c:val>
            <c:numRef>
              <c:f>'R1_Likert_CS_PR'!$B$11:$Y$11</c:f>
              <c:numCache/>
            </c:numRef>
          </c:val>
        </c:ser>
        <c:ser>
          <c:idx val="3"/>
          <c:order val="3"/>
          <c:tx>
            <c:v>Neutral</c:v>
          </c:tx>
          <c:spPr>
            <a:solidFill>
              <a:schemeClr val="accent4"/>
            </a:solidFill>
            <a:ln cmpd="sng">
              <a:solidFill>
                <a:srgbClr val="000000"/>
              </a:solidFill>
            </a:ln>
          </c:spPr>
          <c:cat>
            <c:strRef>
              <c:f>'R1_Likert_CS_PR'!$B$10:$Y$10</c:f>
            </c:strRef>
          </c:cat>
          <c:val>
            <c:numRef>
              <c:f>'R1_Likert_CS_PR'!$B$14:$Y$14</c:f>
              <c:numCache/>
            </c:numRef>
          </c:val>
        </c:ser>
        <c:ser>
          <c:idx val="4"/>
          <c:order val="4"/>
          <c:tx>
            <c:v>Disagree</c:v>
          </c:tx>
          <c:spPr>
            <a:solidFill>
              <a:srgbClr val="FF0000">
                <a:alpha val="49803"/>
              </a:srgbClr>
            </a:solidFill>
            <a:ln cmpd="sng">
              <a:solidFill>
                <a:srgbClr val="000000"/>
              </a:solidFill>
            </a:ln>
          </c:spPr>
          <c:cat>
            <c:strRef>
              <c:f>'R1_Likert_CS_PR'!$B$10:$Y$10</c:f>
            </c:strRef>
          </c:cat>
          <c:val>
            <c:numRef>
              <c:f>'R1_Likert_CS_PR'!$B$15:$Y$15</c:f>
              <c:numCache/>
            </c:numRef>
          </c:val>
        </c:ser>
        <c:ser>
          <c:idx val="5"/>
          <c:order val="5"/>
          <c:tx>
            <c:v>Strongly Disagree</c:v>
          </c:tx>
          <c:spPr>
            <a:solidFill>
              <a:srgbClr val="FF0000"/>
            </a:solidFill>
            <a:ln cmpd="sng">
              <a:solidFill>
                <a:srgbClr val="000000"/>
              </a:solidFill>
            </a:ln>
          </c:spPr>
          <c:cat>
            <c:strRef>
              <c:f>'R1_Likert_CS_PR'!$B$10:$Y$10</c:f>
            </c:strRef>
          </c:cat>
          <c:val>
            <c:numRef>
              <c:f>'R1_Likert_CS_PR'!$B$16:$Y$16</c:f>
              <c:numCache/>
            </c:numRef>
          </c:val>
        </c:ser>
        <c:overlap val="100"/>
        <c:axId val="852053765"/>
        <c:axId val="1852906893"/>
      </c:barChart>
      <c:catAx>
        <c:axId val="85205376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852906893"/>
      </c:catAx>
      <c:valAx>
        <c:axId val="185290689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52053765"/>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Common Strengths</a:t>
            </a:r>
          </a:p>
        </c:rich>
      </c:tx>
      <c:layout>
        <c:manualLayout>
          <c:xMode val="edge"/>
          <c:yMode val="edge"/>
          <c:x val="0.19261949920493515"/>
          <c:y val="0.029962570379600602"/>
        </c:manualLayout>
      </c:layout>
      <c:overlay val="0"/>
    </c:title>
    <c:plotArea>
      <c:layout/>
      <c:barChart>
        <c:barDir val="bar"/>
        <c:grouping val="stacked"/>
        <c:ser>
          <c:idx val="0"/>
          <c:order val="0"/>
          <c:tx>
            <c:v>Neutral</c:v>
          </c:tx>
          <c:spPr>
            <a:solidFill>
              <a:schemeClr val="accent1"/>
            </a:solidFill>
            <a:ln cmpd="sng">
              <a:solidFill>
                <a:srgbClr val="000000"/>
              </a:solidFill>
            </a:ln>
          </c:spPr>
          <c:cat>
            <c:strRef>
              <c:f>'R1_Likert_CC_PRAvg'!$AC$10:$AE$10</c:f>
            </c:strRef>
          </c:cat>
          <c:val>
            <c:numRef>
              <c:f>'R1_Likert_CC_PRAvg'!$AC$13:$AE$13</c:f>
              <c:numCache/>
            </c:numRef>
          </c:val>
        </c:ser>
        <c:ser>
          <c:idx val="1"/>
          <c:order val="1"/>
          <c:tx>
            <c:v>Agree</c:v>
          </c:tx>
          <c:spPr>
            <a:solidFill>
              <a:srgbClr val="00B050">
                <a:alpha val="48627"/>
              </a:srgbClr>
            </a:solidFill>
            <a:ln cmpd="sng">
              <a:solidFill>
                <a:srgbClr val="000000"/>
              </a:solidFill>
            </a:ln>
          </c:spPr>
          <c:cat>
            <c:strRef>
              <c:f>'R1_Likert_CC_PRAvg'!$AC$10:$AE$10</c:f>
            </c:strRef>
          </c:cat>
          <c:val>
            <c:numRef>
              <c:f>'R1_Likert_CC_PRAvg'!$AC$12:$AE$12</c:f>
              <c:numCache/>
            </c:numRef>
          </c:val>
        </c:ser>
        <c:ser>
          <c:idx val="2"/>
          <c:order val="2"/>
          <c:tx>
            <c:v>Strongly Agree</c:v>
          </c:tx>
          <c:spPr>
            <a:solidFill>
              <a:srgbClr val="00B050"/>
            </a:solidFill>
            <a:ln cmpd="sng">
              <a:solidFill>
                <a:srgbClr val="000000"/>
              </a:solidFill>
            </a:ln>
          </c:spPr>
          <c:cat>
            <c:strRef>
              <c:f>'R1_Likert_CC_PRAvg'!$AC$10:$AE$10</c:f>
            </c:strRef>
          </c:cat>
          <c:val>
            <c:numRef>
              <c:f>'R1_Likert_CC_PRAvg'!$AC$11:$AE$11</c:f>
              <c:numCache/>
            </c:numRef>
          </c:val>
        </c:ser>
        <c:ser>
          <c:idx val="3"/>
          <c:order val="3"/>
          <c:tx>
            <c:strRef>
              <c:f>'R1_Likert_CC_PRAvg'!$AB$14</c:f>
            </c:strRef>
          </c:tx>
          <c:spPr>
            <a:solidFill>
              <a:schemeClr val="accent4"/>
            </a:solidFill>
            <a:ln cmpd="sng">
              <a:solidFill>
                <a:srgbClr val="000000"/>
              </a:solidFill>
            </a:ln>
          </c:spPr>
          <c:cat>
            <c:strRef>
              <c:f>'R1_Likert_CC_PRAvg'!$AC$10:$AE$10</c:f>
            </c:strRef>
          </c:cat>
          <c:val>
            <c:numRef>
              <c:f>'R1_Likert_CC_PRAvg'!$AC$14:$AE$14</c:f>
              <c:numCache/>
            </c:numRef>
          </c:val>
        </c:ser>
        <c:ser>
          <c:idx val="4"/>
          <c:order val="4"/>
          <c:tx>
            <c:v>Disagree</c:v>
          </c:tx>
          <c:spPr>
            <a:solidFill>
              <a:srgbClr val="FF0000">
                <a:alpha val="49803"/>
              </a:srgbClr>
            </a:solidFill>
            <a:ln cmpd="sng">
              <a:solidFill>
                <a:srgbClr val="000000"/>
              </a:solidFill>
            </a:ln>
          </c:spPr>
          <c:cat>
            <c:strRef>
              <c:f>'R1_Likert_CC_PRAvg'!$AC$10:$AE$10</c:f>
            </c:strRef>
          </c:cat>
          <c:val>
            <c:numRef>
              <c:f>'R1_Likert_CC_PRAvg'!$AC$15:$AE$15</c:f>
              <c:numCache/>
            </c:numRef>
          </c:val>
        </c:ser>
        <c:ser>
          <c:idx val="5"/>
          <c:order val="5"/>
          <c:tx>
            <c:v>Strongly Disagree</c:v>
          </c:tx>
          <c:spPr>
            <a:solidFill>
              <a:srgbClr val="FF0000"/>
            </a:solidFill>
            <a:ln cmpd="sng">
              <a:solidFill>
                <a:srgbClr val="000000"/>
              </a:solidFill>
            </a:ln>
          </c:spPr>
          <c:cat>
            <c:strRef>
              <c:f>'R1_Likert_CC_PRAvg'!$AC$10:$AE$10</c:f>
            </c:strRef>
          </c:cat>
          <c:val>
            <c:numRef>
              <c:f>'R1_Likert_CC_PRAvg'!$AC$16:$AE$16</c:f>
              <c:numCache/>
            </c:numRef>
          </c:val>
        </c:ser>
        <c:overlap val="100"/>
        <c:axId val="1694648363"/>
        <c:axId val="234490186"/>
      </c:barChart>
      <c:catAx>
        <c:axId val="169464836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400">
                <a:solidFill>
                  <a:srgbClr val="000000"/>
                </a:solidFill>
                <a:latin typeface="+mn-lt"/>
              </a:defRPr>
            </a:pPr>
          </a:p>
        </c:txPr>
        <c:crossAx val="234490186"/>
      </c:catAx>
      <c:valAx>
        <c:axId val="23449018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694648363"/>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Part1-Common Weaknesses</a:t>
            </a:r>
          </a:p>
        </c:rich>
      </c:tx>
      <c:overlay val="0"/>
    </c:title>
    <c:plotArea>
      <c:layout/>
      <c:barChart>
        <c:barDir val="bar"/>
        <c:grouping val="stacked"/>
        <c:ser>
          <c:idx val="0"/>
          <c:order val="0"/>
          <c:tx>
            <c:v>Neutral</c:v>
          </c:tx>
          <c:spPr>
            <a:solidFill>
              <a:schemeClr val="accent1"/>
            </a:solidFill>
            <a:ln cmpd="sng">
              <a:solidFill>
                <a:srgbClr val="000000"/>
              </a:solidFill>
            </a:ln>
          </c:spPr>
          <c:cat>
            <c:strRef>
              <c:f>'R1_Likert_CW_PR'!$B$10:$Y$10</c:f>
            </c:strRef>
          </c:cat>
          <c:val>
            <c:numRef>
              <c:f>'R1_Likert_CW_PR'!$B$13:$Y$13</c:f>
              <c:numCache/>
            </c:numRef>
          </c:val>
        </c:ser>
        <c:ser>
          <c:idx val="1"/>
          <c:order val="1"/>
          <c:tx>
            <c:v>Agree</c:v>
          </c:tx>
          <c:spPr>
            <a:solidFill>
              <a:srgbClr val="00B050">
                <a:alpha val="49803"/>
              </a:srgbClr>
            </a:solidFill>
            <a:ln cmpd="sng">
              <a:solidFill>
                <a:srgbClr val="000000"/>
              </a:solidFill>
            </a:ln>
          </c:spPr>
          <c:cat>
            <c:strRef>
              <c:f>'R1_Likert_CW_PR'!$B$10:$Y$10</c:f>
            </c:strRef>
          </c:cat>
          <c:val>
            <c:numRef>
              <c:f>'R1_Likert_CW_PR'!$B$12:$Y$12</c:f>
              <c:numCache/>
            </c:numRef>
          </c:val>
        </c:ser>
        <c:ser>
          <c:idx val="2"/>
          <c:order val="2"/>
          <c:tx>
            <c:v>Strongly Agree</c:v>
          </c:tx>
          <c:spPr>
            <a:solidFill>
              <a:srgbClr val="00B050"/>
            </a:solidFill>
            <a:ln cmpd="sng">
              <a:solidFill>
                <a:srgbClr val="000000"/>
              </a:solidFill>
            </a:ln>
          </c:spPr>
          <c:cat>
            <c:strRef>
              <c:f>'R1_Likert_CW_PR'!$B$10:$Y$10</c:f>
            </c:strRef>
          </c:cat>
          <c:val>
            <c:numRef>
              <c:f>'R1_Likert_CW_PR'!$B$11:$Y$11</c:f>
              <c:numCache/>
            </c:numRef>
          </c:val>
        </c:ser>
        <c:ser>
          <c:idx val="3"/>
          <c:order val="3"/>
          <c:tx>
            <c:v>Neutral</c:v>
          </c:tx>
          <c:spPr>
            <a:solidFill>
              <a:schemeClr val="accent4"/>
            </a:solidFill>
            <a:ln cmpd="sng">
              <a:solidFill>
                <a:srgbClr val="000000"/>
              </a:solidFill>
            </a:ln>
          </c:spPr>
          <c:cat>
            <c:strRef>
              <c:f>'R1_Likert_CW_PR'!$B$10:$Y$10</c:f>
            </c:strRef>
          </c:cat>
          <c:val>
            <c:numRef>
              <c:f>'R1_Likert_CW_PR'!$B$14:$Y$14</c:f>
              <c:numCache/>
            </c:numRef>
          </c:val>
        </c:ser>
        <c:ser>
          <c:idx val="4"/>
          <c:order val="4"/>
          <c:tx>
            <c:v>Disagree</c:v>
          </c:tx>
          <c:spPr>
            <a:solidFill>
              <a:srgbClr val="FF0000">
                <a:alpha val="49803"/>
              </a:srgbClr>
            </a:solidFill>
            <a:ln cmpd="sng">
              <a:solidFill>
                <a:srgbClr val="000000"/>
              </a:solidFill>
            </a:ln>
          </c:spPr>
          <c:cat>
            <c:strRef>
              <c:f>'R1_Likert_CW_PR'!$B$10:$Y$10</c:f>
            </c:strRef>
          </c:cat>
          <c:val>
            <c:numRef>
              <c:f>'R1_Likert_CW_PR'!$B$15:$Y$15</c:f>
              <c:numCache/>
            </c:numRef>
          </c:val>
        </c:ser>
        <c:ser>
          <c:idx val="5"/>
          <c:order val="5"/>
          <c:tx>
            <c:v>Strongly Disagree</c:v>
          </c:tx>
          <c:spPr>
            <a:solidFill>
              <a:srgbClr val="FF0000"/>
            </a:solidFill>
            <a:ln cmpd="sng">
              <a:solidFill>
                <a:srgbClr val="000000"/>
              </a:solidFill>
            </a:ln>
          </c:spPr>
          <c:cat>
            <c:strRef>
              <c:f>'R1_Likert_CW_PR'!$B$10:$Y$10</c:f>
            </c:strRef>
          </c:cat>
          <c:val>
            <c:numRef>
              <c:f>'R1_Likert_CW_PR'!$B$16:$Y$16</c:f>
              <c:numCache/>
            </c:numRef>
          </c:val>
        </c:ser>
        <c:overlap val="100"/>
        <c:axId val="514729369"/>
        <c:axId val="1340155316"/>
      </c:barChart>
      <c:catAx>
        <c:axId val="51472936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40155316"/>
      </c:catAx>
      <c:valAx>
        <c:axId val="134015531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14729369"/>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Common Weaknesses</a:t>
            </a:r>
          </a:p>
        </c:rich>
      </c:tx>
      <c:layout>
        <c:manualLayout>
          <c:xMode val="edge"/>
          <c:yMode val="edge"/>
          <c:x val="0.19261949920493515"/>
          <c:y val="0.029962570379600602"/>
        </c:manualLayout>
      </c:layout>
      <c:overlay val="0"/>
    </c:title>
    <c:plotArea>
      <c:layout/>
      <c:barChart>
        <c:barDir val="bar"/>
        <c:grouping val="stacked"/>
        <c:ser>
          <c:idx val="0"/>
          <c:order val="0"/>
          <c:tx>
            <c:v>Neutral</c:v>
          </c:tx>
          <c:spPr>
            <a:solidFill>
              <a:schemeClr val="accent1"/>
            </a:solidFill>
            <a:ln cmpd="sng">
              <a:solidFill>
                <a:srgbClr val="000000"/>
              </a:solidFill>
            </a:ln>
          </c:spPr>
          <c:cat>
            <c:strRef>
              <c:f>'R1_Likert_CC_PRAvg'!$AC$10:$AE$10</c:f>
            </c:strRef>
          </c:cat>
          <c:val>
            <c:numRef>
              <c:f>'R1_Likert_CC_PRAvg'!$AC$13:$AE$13</c:f>
              <c:numCache/>
            </c:numRef>
          </c:val>
        </c:ser>
        <c:ser>
          <c:idx val="1"/>
          <c:order val="1"/>
          <c:tx>
            <c:v>Agree</c:v>
          </c:tx>
          <c:spPr>
            <a:solidFill>
              <a:srgbClr val="00B050">
                <a:alpha val="48627"/>
              </a:srgbClr>
            </a:solidFill>
            <a:ln cmpd="sng">
              <a:solidFill>
                <a:srgbClr val="000000"/>
              </a:solidFill>
            </a:ln>
          </c:spPr>
          <c:cat>
            <c:strRef>
              <c:f>'R1_Likert_CC_PRAvg'!$AC$10:$AE$10</c:f>
            </c:strRef>
          </c:cat>
          <c:val>
            <c:numRef>
              <c:f>'R1_Likert_CC_PRAvg'!$AC$12:$AE$12</c:f>
              <c:numCache/>
            </c:numRef>
          </c:val>
        </c:ser>
        <c:ser>
          <c:idx val="2"/>
          <c:order val="2"/>
          <c:tx>
            <c:v>Strongly Agree</c:v>
          </c:tx>
          <c:spPr>
            <a:solidFill>
              <a:srgbClr val="00B050"/>
            </a:solidFill>
            <a:ln cmpd="sng">
              <a:solidFill>
                <a:srgbClr val="000000"/>
              </a:solidFill>
            </a:ln>
          </c:spPr>
          <c:cat>
            <c:strRef>
              <c:f>'R1_Likert_CC_PRAvg'!$AC$10:$AE$10</c:f>
            </c:strRef>
          </c:cat>
          <c:val>
            <c:numRef>
              <c:f>'R1_Likert_CC_PRAvg'!$AC$11:$AE$11</c:f>
              <c:numCache/>
            </c:numRef>
          </c:val>
        </c:ser>
        <c:ser>
          <c:idx val="3"/>
          <c:order val="3"/>
          <c:tx>
            <c:strRef>
              <c:f>'R1_Likert_CC_PRAvg'!$AB$14</c:f>
            </c:strRef>
          </c:tx>
          <c:spPr>
            <a:solidFill>
              <a:schemeClr val="accent4"/>
            </a:solidFill>
            <a:ln cmpd="sng">
              <a:solidFill>
                <a:srgbClr val="000000"/>
              </a:solidFill>
            </a:ln>
          </c:spPr>
          <c:cat>
            <c:strRef>
              <c:f>'R1_Likert_CC_PRAvg'!$AC$10:$AE$10</c:f>
            </c:strRef>
          </c:cat>
          <c:val>
            <c:numRef>
              <c:f>'R1_Likert_CC_PRAvg'!$AC$14:$AE$14</c:f>
              <c:numCache/>
            </c:numRef>
          </c:val>
        </c:ser>
        <c:ser>
          <c:idx val="4"/>
          <c:order val="4"/>
          <c:tx>
            <c:v>Disagree</c:v>
          </c:tx>
          <c:spPr>
            <a:solidFill>
              <a:srgbClr val="FF0000">
                <a:alpha val="49803"/>
              </a:srgbClr>
            </a:solidFill>
            <a:ln cmpd="sng">
              <a:solidFill>
                <a:srgbClr val="000000"/>
              </a:solidFill>
            </a:ln>
          </c:spPr>
          <c:cat>
            <c:strRef>
              <c:f>'R1_Likert_CC_PRAvg'!$AC$10:$AE$10</c:f>
            </c:strRef>
          </c:cat>
          <c:val>
            <c:numRef>
              <c:f>'R1_Likert_CC_PRAvg'!$AC$15:$AE$15</c:f>
              <c:numCache/>
            </c:numRef>
          </c:val>
        </c:ser>
        <c:ser>
          <c:idx val="5"/>
          <c:order val="5"/>
          <c:tx>
            <c:v>Strongly Disagree</c:v>
          </c:tx>
          <c:spPr>
            <a:solidFill>
              <a:srgbClr val="FF0000"/>
            </a:solidFill>
            <a:ln cmpd="sng">
              <a:solidFill>
                <a:srgbClr val="000000"/>
              </a:solidFill>
            </a:ln>
          </c:spPr>
          <c:cat>
            <c:strRef>
              <c:f>'R1_Likert_CC_PRAvg'!$AC$10:$AE$10</c:f>
            </c:strRef>
          </c:cat>
          <c:val>
            <c:numRef>
              <c:f>'R1_Likert_CC_PRAvg'!$AC$16:$AE$16</c:f>
              <c:numCache/>
            </c:numRef>
          </c:val>
        </c:ser>
        <c:overlap val="100"/>
        <c:axId val="1595307697"/>
        <c:axId val="1302648993"/>
      </c:barChart>
      <c:catAx>
        <c:axId val="159530769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400">
                <a:solidFill>
                  <a:srgbClr val="000000"/>
                </a:solidFill>
                <a:latin typeface="+mn-lt"/>
              </a:defRPr>
            </a:pPr>
          </a:p>
        </c:txPr>
        <c:crossAx val="1302648993"/>
      </c:catAx>
      <c:valAx>
        <c:axId val="130264899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95307697"/>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Part1-Common Suggestions</a:t>
            </a:r>
          </a:p>
        </c:rich>
      </c:tx>
      <c:overlay val="0"/>
    </c:title>
    <c:plotArea>
      <c:layout/>
      <c:barChart>
        <c:barDir val="bar"/>
        <c:grouping val="stacked"/>
        <c:ser>
          <c:idx val="0"/>
          <c:order val="0"/>
          <c:tx>
            <c:v>Neutral</c:v>
          </c:tx>
          <c:spPr>
            <a:solidFill>
              <a:schemeClr val="accent1"/>
            </a:solidFill>
            <a:ln cmpd="sng">
              <a:solidFill>
                <a:srgbClr val="000000"/>
              </a:solidFill>
            </a:ln>
          </c:spPr>
          <c:cat>
            <c:strRef>
              <c:f>'R1_Likert_CSu_PR'!$B$10:$Y$10</c:f>
            </c:strRef>
          </c:cat>
          <c:val>
            <c:numRef>
              <c:f>'R1_Likert_CSu_PR'!$B$13:$Y$13</c:f>
              <c:numCache/>
            </c:numRef>
          </c:val>
        </c:ser>
        <c:ser>
          <c:idx val="1"/>
          <c:order val="1"/>
          <c:tx>
            <c:v>Agree</c:v>
          </c:tx>
          <c:spPr>
            <a:solidFill>
              <a:srgbClr val="00B050">
                <a:alpha val="49803"/>
              </a:srgbClr>
            </a:solidFill>
            <a:ln cmpd="sng">
              <a:solidFill>
                <a:srgbClr val="000000"/>
              </a:solidFill>
            </a:ln>
          </c:spPr>
          <c:cat>
            <c:strRef>
              <c:f>'R1_Likert_CSu_PR'!$B$10:$Y$10</c:f>
            </c:strRef>
          </c:cat>
          <c:val>
            <c:numRef>
              <c:f>'R1_Likert_CSu_PR'!$B$12:$Y$12</c:f>
              <c:numCache/>
            </c:numRef>
          </c:val>
        </c:ser>
        <c:ser>
          <c:idx val="2"/>
          <c:order val="2"/>
          <c:tx>
            <c:v>Strongly Agree</c:v>
          </c:tx>
          <c:spPr>
            <a:solidFill>
              <a:srgbClr val="00B050"/>
            </a:solidFill>
            <a:ln cmpd="sng">
              <a:solidFill>
                <a:srgbClr val="000000"/>
              </a:solidFill>
            </a:ln>
          </c:spPr>
          <c:cat>
            <c:strRef>
              <c:f>'R1_Likert_CSu_PR'!$B$10:$Y$10</c:f>
            </c:strRef>
          </c:cat>
          <c:val>
            <c:numRef>
              <c:f>'R1_Likert_CSu_PR'!$B$11:$Y$11</c:f>
              <c:numCache/>
            </c:numRef>
          </c:val>
        </c:ser>
        <c:ser>
          <c:idx val="3"/>
          <c:order val="3"/>
          <c:tx>
            <c:v>Neutral</c:v>
          </c:tx>
          <c:spPr>
            <a:solidFill>
              <a:schemeClr val="accent4"/>
            </a:solidFill>
            <a:ln cmpd="sng">
              <a:solidFill>
                <a:srgbClr val="000000"/>
              </a:solidFill>
            </a:ln>
          </c:spPr>
          <c:cat>
            <c:strRef>
              <c:f>'R1_Likert_CSu_PR'!$B$10:$Y$10</c:f>
            </c:strRef>
          </c:cat>
          <c:val>
            <c:numRef>
              <c:f>'R1_Likert_CSu_PR'!$B$14:$Y$14</c:f>
              <c:numCache/>
            </c:numRef>
          </c:val>
        </c:ser>
        <c:ser>
          <c:idx val="4"/>
          <c:order val="4"/>
          <c:tx>
            <c:v>Disagree</c:v>
          </c:tx>
          <c:spPr>
            <a:solidFill>
              <a:srgbClr val="FF0000">
                <a:alpha val="49803"/>
              </a:srgbClr>
            </a:solidFill>
            <a:ln cmpd="sng">
              <a:solidFill>
                <a:srgbClr val="000000"/>
              </a:solidFill>
            </a:ln>
          </c:spPr>
          <c:cat>
            <c:strRef>
              <c:f>'R1_Likert_CSu_PR'!$B$10:$Y$10</c:f>
            </c:strRef>
          </c:cat>
          <c:val>
            <c:numRef>
              <c:f>'R1_Likert_CSu_PR'!$B$15:$Y$15</c:f>
              <c:numCache/>
            </c:numRef>
          </c:val>
        </c:ser>
        <c:ser>
          <c:idx val="5"/>
          <c:order val="5"/>
          <c:tx>
            <c:v>Strongly Disagree</c:v>
          </c:tx>
          <c:spPr>
            <a:solidFill>
              <a:srgbClr val="FF0000"/>
            </a:solidFill>
            <a:ln cmpd="sng">
              <a:solidFill>
                <a:srgbClr val="000000"/>
              </a:solidFill>
            </a:ln>
          </c:spPr>
          <c:cat>
            <c:strRef>
              <c:f>'R1_Likert_CSu_PR'!$B$10:$Y$10</c:f>
            </c:strRef>
          </c:cat>
          <c:val>
            <c:numRef>
              <c:f>'R1_Likert_CSu_PR'!$B$16:$Y$16</c:f>
              <c:numCache/>
            </c:numRef>
          </c:val>
        </c:ser>
        <c:overlap val="100"/>
        <c:axId val="1946539279"/>
        <c:axId val="622997150"/>
      </c:barChart>
      <c:catAx>
        <c:axId val="194653927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22997150"/>
      </c:catAx>
      <c:valAx>
        <c:axId val="622997150"/>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46539279"/>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Common Suggestions</a:t>
            </a:r>
          </a:p>
        </c:rich>
      </c:tx>
      <c:layout>
        <c:manualLayout>
          <c:xMode val="edge"/>
          <c:yMode val="edge"/>
          <c:x val="0.19261949920493515"/>
          <c:y val="0.029962570379600602"/>
        </c:manualLayout>
      </c:layout>
      <c:overlay val="0"/>
    </c:title>
    <c:plotArea>
      <c:layout/>
      <c:barChart>
        <c:barDir val="bar"/>
        <c:grouping val="stacked"/>
        <c:ser>
          <c:idx val="0"/>
          <c:order val="0"/>
          <c:tx>
            <c:v>Neutral</c:v>
          </c:tx>
          <c:spPr>
            <a:solidFill>
              <a:schemeClr val="accent1"/>
            </a:solidFill>
            <a:ln cmpd="sng">
              <a:solidFill>
                <a:srgbClr val="000000"/>
              </a:solidFill>
            </a:ln>
          </c:spPr>
          <c:cat>
            <c:strRef>
              <c:f>'R1_Likert_CC_PRAvg'!$AC$10:$AE$10</c:f>
            </c:strRef>
          </c:cat>
          <c:val>
            <c:numRef>
              <c:f>'R1_Likert_CC_PRAvg'!$AC$13:$AE$13</c:f>
              <c:numCache/>
            </c:numRef>
          </c:val>
        </c:ser>
        <c:ser>
          <c:idx val="1"/>
          <c:order val="1"/>
          <c:tx>
            <c:v>Agree</c:v>
          </c:tx>
          <c:spPr>
            <a:solidFill>
              <a:srgbClr val="00B050">
                <a:alpha val="48627"/>
              </a:srgbClr>
            </a:solidFill>
            <a:ln cmpd="sng">
              <a:solidFill>
                <a:srgbClr val="000000"/>
              </a:solidFill>
            </a:ln>
          </c:spPr>
          <c:cat>
            <c:strRef>
              <c:f>'R1_Likert_CC_PRAvg'!$AC$10:$AE$10</c:f>
            </c:strRef>
          </c:cat>
          <c:val>
            <c:numRef>
              <c:f>'R1_Likert_CC_PRAvg'!$AC$12:$AE$12</c:f>
              <c:numCache/>
            </c:numRef>
          </c:val>
        </c:ser>
        <c:ser>
          <c:idx val="2"/>
          <c:order val="2"/>
          <c:tx>
            <c:v>Strongly Agree</c:v>
          </c:tx>
          <c:spPr>
            <a:solidFill>
              <a:srgbClr val="00B050"/>
            </a:solidFill>
            <a:ln cmpd="sng">
              <a:solidFill>
                <a:srgbClr val="000000"/>
              </a:solidFill>
            </a:ln>
          </c:spPr>
          <c:cat>
            <c:strRef>
              <c:f>'R1_Likert_CC_PRAvg'!$AC$10:$AE$10</c:f>
            </c:strRef>
          </c:cat>
          <c:val>
            <c:numRef>
              <c:f>'R1_Likert_CC_PRAvg'!$AC$11:$AE$11</c:f>
              <c:numCache/>
            </c:numRef>
          </c:val>
        </c:ser>
        <c:ser>
          <c:idx val="3"/>
          <c:order val="3"/>
          <c:tx>
            <c:strRef>
              <c:f>'R1_Likert_CC_PRAvg'!$AB$14</c:f>
            </c:strRef>
          </c:tx>
          <c:spPr>
            <a:solidFill>
              <a:schemeClr val="accent4"/>
            </a:solidFill>
            <a:ln cmpd="sng">
              <a:solidFill>
                <a:srgbClr val="000000"/>
              </a:solidFill>
            </a:ln>
          </c:spPr>
          <c:cat>
            <c:strRef>
              <c:f>'R1_Likert_CC_PRAvg'!$AC$10:$AE$10</c:f>
            </c:strRef>
          </c:cat>
          <c:val>
            <c:numRef>
              <c:f>'R1_Likert_CC_PRAvg'!$AC$14:$AE$14</c:f>
              <c:numCache/>
            </c:numRef>
          </c:val>
        </c:ser>
        <c:ser>
          <c:idx val="4"/>
          <c:order val="4"/>
          <c:tx>
            <c:v>Disagree</c:v>
          </c:tx>
          <c:spPr>
            <a:solidFill>
              <a:srgbClr val="FF0000">
                <a:alpha val="49803"/>
              </a:srgbClr>
            </a:solidFill>
            <a:ln cmpd="sng">
              <a:solidFill>
                <a:srgbClr val="000000"/>
              </a:solidFill>
            </a:ln>
          </c:spPr>
          <c:cat>
            <c:strRef>
              <c:f>'R1_Likert_CC_PRAvg'!$AC$10:$AE$10</c:f>
            </c:strRef>
          </c:cat>
          <c:val>
            <c:numRef>
              <c:f>'R1_Likert_CC_PRAvg'!$AC$15:$AE$15</c:f>
              <c:numCache/>
            </c:numRef>
          </c:val>
        </c:ser>
        <c:ser>
          <c:idx val="5"/>
          <c:order val="5"/>
          <c:tx>
            <c:v>Strongly Disagree</c:v>
          </c:tx>
          <c:spPr>
            <a:solidFill>
              <a:srgbClr val="FF0000"/>
            </a:solidFill>
            <a:ln cmpd="sng">
              <a:solidFill>
                <a:srgbClr val="000000"/>
              </a:solidFill>
            </a:ln>
          </c:spPr>
          <c:cat>
            <c:strRef>
              <c:f>'R1_Likert_CC_PRAvg'!$AC$10:$AE$10</c:f>
            </c:strRef>
          </c:cat>
          <c:val>
            <c:numRef>
              <c:f>'R1_Likert_CC_PRAvg'!$AC$16:$AE$16</c:f>
              <c:numCache/>
            </c:numRef>
          </c:val>
        </c:ser>
        <c:overlap val="100"/>
        <c:axId val="2095443350"/>
        <c:axId val="2018403242"/>
      </c:barChart>
      <c:catAx>
        <c:axId val="209544335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400">
                <a:solidFill>
                  <a:srgbClr val="000000"/>
                </a:solidFill>
                <a:latin typeface="+mn-lt"/>
              </a:defRPr>
            </a:pPr>
          </a:p>
        </c:txPr>
        <c:crossAx val="2018403242"/>
      </c:catAx>
      <c:valAx>
        <c:axId val="2018403242"/>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095443350"/>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Part1-Missing References</a:t>
            </a:r>
          </a:p>
        </c:rich>
      </c:tx>
      <c:overlay val="0"/>
    </c:title>
    <c:plotArea>
      <c:layout/>
      <c:barChart>
        <c:barDir val="bar"/>
        <c:grouping val="stacked"/>
        <c:ser>
          <c:idx val="0"/>
          <c:order val="0"/>
          <c:tx>
            <c:v>Neutral</c:v>
          </c:tx>
          <c:spPr>
            <a:solidFill>
              <a:schemeClr val="accent1"/>
            </a:solidFill>
            <a:ln cmpd="sng">
              <a:solidFill>
                <a:srgbClr val="000000"/>
              </a:solidFill>
            </a:ln>
          </c:spPr>
          <c:cat>
            <c:strRef>
              <c:f>'R1_Likert_MR_PR'!$B$10:$Y$10</c:f>
            </c:strRef>
          </c:cat>
          <c:val>
            <c:numRef>
              <c:f>'R1_Likert_MR_PR'!$B$13:$Y$13</c:f>
              <c:numCache/>
            </c:numRef>
          </c:val>
        </c:ser>
        <c:ser>
          <c:idx val="1"/>
          <c:order val="1"/>
          <c:tx>
            <c:v>Agree</c:v>
          </c:tx>
          <c:spPr>
            <a:solidFill>
              <a:srgbClr val="00B050">
                <a:alpha val="49803"/>
              </a:srgbClr>
            </a:solidFill>
            <a:ln cmpd="sng">
              <a:solidFill>
                <a:srgbClr val="000000"/>
              </a:solidFill>
            </a:ln>
          </c:spPr>
          <c:cat>
            <c:strRef>
              <c:f>'R1_Likert_MR_PR'!$B$10:$Y$10</c:f>
            </c:strRef>
          </c:cat>
          <c:val>
            <c:numRef>
              <c:f>'R1_Likert_MR_PR'!$B$12:$Y$12</c:f>
              <c:numCache/>
            </c:numRef>
          </c:val>
        </c:ser>
        <c:ser>
          <c:idx val="2"/>
          <c:order val="2"/>
          <c:tx>
            <c:v>Strongly Agree</c:v>
          </c:tx>
          <c:spPr>
            <a:solidFill>
              <a:srgbClr val="00B050"/>
            </a:solidFill>
            <a:ln cmpd="sng">
              <a:solidFill>
                <a:srgbClr val="000000"/>
              </a:solidFill>
            </a:ln>
          </c:spPr>
          <c:cat>
            <c:strRef>
              <c:f>'R1_Likert_MR_PR'!$B$10:$Y$10</c:f>
            </c:strRef>
          </c:cat>
          <c:val>
            <c:numRef>
              <c:f>'R1_Likert_MR_PR'!$B$11:$Y$11</c:f>
              <c:numCache/>
            </c:numRef>
          </c:val>
        </c:ser>
        <c:ser>
          <c:idx val="3"/>
          <c:order val="3"/>
          <c:tx>
            <c:v>Neutral</c:v>
          </c:tx>
          <c:spPr>
            <a:solidFill>
              <a:schemeClr val="accent4"/>
            </a:solidFill>
            <a:ln cmpd="sng">
              <a:solidFill>
                <a:srgbClr val="000000"/>
              </a:solidFill>
            </a:ln>
          </c:spPr>
          <c:cat>
            <c:strRef>
              <c:f>'R1_Likert_MR_PR'!$B$10:$Y$10</c:f>
            </c:strRef>
          </c:cat>
          <c:val>
            <c:numRef>
              <c:f>'R1_Likert_MR_PR'!$B$14:$Y$14</c:f>
              <c:numCache/>
            </c:numRef>
          </c:val>
        </c:ser>
        <c:ser>
          <c:idx val="4"/>
          <c:order val="4"/>
          <c:tx>
            <c:v>Disagree</c:v>
          </c:tx>
          <c:spPr>
            <a:solidFill>
              <a:srgbClr val="FF0000">
                <a:alpha val="49803"/>
              </a:srgbClr>
            </a:solidFill>
            <a:ln cmpd="sng">
              <a:solidFill>
                <a:srgbClr val="000000"/>
              </a:solidFill>
            </a:ln>
          </c:spPr>
          <c:cat>
            <c:strRef>
              <c:f>'R1_Likert_MR_PR'!$B$10:$Y$10</c:f>
            </c:strRef>
          </c:cat>
          <c:val>
            <c:numRef>
              <c:f>'R1_Likert_MR_PR'!$B$15:$Y$15</c:f>
              <c:numCache/>
            </c:numRef>
          </c:val>
        </c:ser>
        <c:ser>
          <c:idx val="5"/>
          <c:order val="5"/>
          <c:tx>
            <c:v>Strongly Disagree</c:v>
          </c:tx>
          <c:spPr>
            <a:solidFill>
              <a:srgbClr val="FF0000"/>
            </a:solidFill>
            <a:ln cmpd="sng">
              <a:solidFill>
                <a:srgbClr val="000000"/>
              </a:solidFill>
            </a:ln>
          </c:spPr>
          <c:cat>
            <c:strRef>
              <c:f>'R1_Likert_MR_PR'!$B$10:$Y$10</c:f>
            </c:strRef>
          </c:cat>
          <c:val>
            <c:numRef>
              <c:f>'R1_Likert_MR_PR'!$B$16:$Y$16</c:f>
              <c:numCache/>
            </c:numRef>
          </c:val>
        </c:ser>
        <c:overlap val="100"/>
        <c:axId val="2058621807"/>
        <c:axId val="1340166640"/>
      </c:barChart>
      <c:catAx>
        <c:axId val="205862180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40166640"/>
      </c:catAx>
      <c:valAx>
        <c:axId val="1340166640"/>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058621807"/>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Missing References</a:t>
            </a:r>
          </a:p>
        </c:rich>
      </c:tx>
      <c:layout>
        <c:manualLayout>
          <c:xMode val="edge"/>
          <c:yMode val="edge"/>
          <c:x val="0.19261949920493515"/>
          <c:y val="0.029962570379600602"/>
        </c:manualLayout>
      </c:layout>
      <c:overlay val="0"/>
    </c:title>
    <c:plotArea>
      <c:layout/>
      <c:barChart>
        <c:barDir val="bar"/>
        <c:grouping val="stacked"/>
        <c:ser>
          <c:idx val="0"/>
          <c:order val="0"/>
          <c:tx>
            <c:v>Neutral</c:v>
          </c:tx>
          <c:spPr>
            <a:solidFill>
              <a:schemeClr val="accent1"/>
            </a:solidFill>
            <a:ln cmpd="sng">
              <a:solidFill>
                <a:srgbClr val="000000"/>
              </a:solidFill>
            </a:ln>
          </c:spPr>
          <c:cat>
            <c:strRef>
              <c:f>'R1_Likert_CC_PRAvg'!$AC$10:$AE$10</c:f>
            </c:strRef>
          </c:cat>
          <c:val>
            <c:numRef>
              <c:f>'R1_Likert_CC_PRAvg'!$AC$13:$AE$13</c:f>
              <c:numCache/>
            </c:numRef>
          </c:val>
        </c:ser>
        <c:ser>
          <c:idx val="1"/>
          <c:order val="1"/>
          <c:tx>
            <c:v>Agree</c:v>
          </c:tx>
          <c:spPr>
            <a:solidFill>
              <a:srgbClr val="00B050">
                <a:alpha val="48627"/>
              </a:srgbClr>
            </a:solidFill>
            <a:ln cmpd="sng">
              <a:solidFill>
                <a:srgbClr val="000000"/>
              </a:solidFill>
            </a:ln>
          </c:spPr>
          <c:cat>
            <c:strRef>
              <c:f>'R1_Likert_CC_PRAvg'!$AC$10:$AE$10</c:f>
            </c:strRef>
          </c:cat>
          <c:val>
            <c:numRef>
              <c:f>'R1_Likert_CC_PRAvg'!$AC$12:$AE$12</c:f>
              <c:numCache/>
            </c:numRef>
          </c:val>
        </c:ser>
        <c:ser>
          <c:idx val="2"/>
          <c:order val="2"/>
          <c:tx>
            <c:v>Strongly Agree</c:v>
          </c:tx>
          <c:spPr>
            <a:solidFill>
              <a:srgbClr val="00B050"/>
            </a:solidFill>
            <a:ln cmpd="sng">
              <a:solidFill>
                <a:srgbClr val="000000"/>
              </a:solidFill>
            </a:ln>
          </c:spPr>
          <c:cat>
            <c:strRef>
              <c:f>'R1_Likert_CC_PRAvg'!$AC$10:$AE$10</c:f>
            </c:strRef>
          </c:cat>
          <c:val>
            <c:numRef>
              <c:f>'R1_Likert_CC_PRAvg'!$AC$11:$AE$11</c:f>
              <c:numCache/>
            </c:numRef>
          </c:val>
        </c:ser>
        <c:ser>
          <c:idx val="3"/>
          <c:order val="3"/>
          <c:tx>
            <c:strRef>
              <c:f>'R1_Likert_CC_PRAvg'!$AB$14</c:f>
            </c:strRef>
          </c:tx>
          <c:spPr>
            <a:solidFill>
              <a:schemeClr val="accent4"/>
            </a:solidFill>
            <a:ln cmpd="sng">
              <a:solidFill>
                <a:srgbClr val="000000"/>
              </a:solidFill>
            </a:ln>
          </c:spPr>
          <c:cat>
            <c:strRef>
              <c:f>'R1_Likert_CC_PRAvg'!$AC$10:$AE$10</c:f>
            </c:strRef>
          </c:cat>
          <c:val>
            <c:numRef>
              <c:f>'R1_Likert_CC_PRAvg'!$AC$14:$AE$14</c:f>
              <c:numCache/>
            </c:numRef>
          </c:val>
        </c:ser>
        <c:ser>
          <c:idx val="4"/>
          <c:order val="4"/>
          <c:tx>
            <c:v>Disagree</c:v>
          </c:tx>
          <c:spPr>
            <a:solidFill>
              <a:srgbClr val="FF0000">
                <a:alpha val="49803"/>
              </a:srgbClr>
            </a:solidFill>
            <a:ln cmpd="sng">
              <a:solidFill>
                <a:srgbClr val="000000"/>
              </a:solidFill>
            </a:ln>
          </c:spPr>
          <c:cat>
            <c:strRef>
              <c:f>'R1_Likert_CC_PRAvg'!$AC$10:$AE$10</c:f>
            </c:strRef>
          </c:cat>
          <c:val>
            <c:numRef>
              <c:f>'R1_Likert_CC_PRAvg'!$AC$15:$AE$15</c:f>
              <c:numCache/>
            </c:numRef>
          </c:val>
        </c:ser>
        <c:ser>
          <c:idx val="5"/>
          <c:order val="5"/>
          <c:tx>
            <c:v>Strongly Disagree</c:v>
          </c:tx>
          <c:spPr>
            <a:solidFill>
              <a:srgbClr val="FF0000"/>
            </a:solidFill>
            <a:ln cmpd="sng">
              <a:solidFill>
                <a:srgbClr val="000000"/>
              </a:solidFill>
            </a:ln>
          </c:spPr>
          <c:cat>
            <c:strRef>
              <c:f>'R1_Likert_CC_PRAvg'!$AC$10:$AE$10</c:f>
            </c:strRef>
          </c:cat>
          <c:val>
            <c:numRef>
              <c:f>'R1_Likert_CC_PRAvg'!$AC$16:$AE$16</c:f>
              <c:numCache/>
            </c:numRef>
          </c:val>
        </c:ser>
        <c:overlap val="100"/>
        <c:axId val="1779384856"/>
        <c:axId val="1076708532"/>
      </c:barChart>
      <c:catAx>
        <c:axId val="177938485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400">
                <a:solidFill>
                  <a:srgbClr val="000000"/>
                </a:solidFill>
                <a:latin typeface="+mn-lt"/>
              </a:defRPr>
            </a:pPr>
          </a:p>
        </c:txPr>
        <c:crossAx val="1076708532"/>
      </c:catAx>
      <c:valAx>
        <c:axId val="1076708532"/>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79384856"/>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Precision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BC_CC_P!$B$2:$D$2</c:f>
            </c:strRef>
          </c:cat>
          <c:val>
            <c:numRef>
              <c:f>BC_CC_P!$B$3:$D$3</c:f>
              <c:numCache/>
            </c:numRef>
          </c:val>
        </c:ser>
        <c:ser>
          <c:idx val="1"/>
          <c:order val="1"/>
          <c:tx>
            <c:v>Agree</c:v>
          </c:tx>
          <c:spPr>
            <a:solidFill>
              <a:schemeClr val="accent4"/>
            </a:solidFill>
            <a:ln cmpd="sng">
              <a:solidFill>
                <a:srgbClr val="000000"/>
              </a:solidFill>
            </a:ln>
          </c:spPr>
          <c:cat>
            <c:strRef>
              <c:f>BC_CC_P!$B$2:$D$2</c:f>
            </c:strRef>
          </c:cat>
          <c:val>
            <c:numRef>
              <c:f>BC_CC_P!$B$4:$D$4</c:f>
              <c:numCache/>
            </c:numRef>
          </c:val>
        </c:ser>
        <c:ser>
          <c:idx val="2"/>
          <c:order val="2"/>
          <c:tx>
            <c:v>Neutral</c:v>
          </c:tx>
          <c:spPr>
            <a:solidFill>
              <a:schemeClr val="accent3"/>
            </a:solidFill>
            <a:ln cmpd="sng">
              <a:solidFill>
                <a:srgbClr val="000000"/>
              </a:solidFill>
            </a:ln>
          </c:spPr>
          <c:cat>
            <c:strRef>
              <c:f>BC_CC_P!$B$2:$D$2</c:f>
            </c:strRef>
          </c:cat>
          <c:val>
            <c:numRef>
              <c:f>BC_CC_P!$B$5:$D$5</c:f>
              <c:numCache/>
            </c:numRef>
          </c:val>
        </c:ser>
        <c:ser>
          <c:idx val="3"/>
          <c:order val="3"/>
          <c:tx>
            <c:v>Disagree</c:v>
          </c:tx>
          <c:spPr>
            <a:solidFill>
              <a:schemeClr val="accent2"/>
            </a:solidFill>
            <a:ln cmpd="sng">
              <a:solidFill>
                <a:srgbClr val="000000"/>
              </a:solidFill>
            </a:ln>
          </c:spPr>
          <c:cat>
            <c:strRef>
              <c:f>BC_CC_P!$B$2:$D$2</c:f>
            </c:strRef>
          </c:cat>
          <c:val>
            <c:numRef>
              <c:f>BC_CC_P!$B$6:$D$6</c:f>
              <c:numCache/>
            </c:numRef>
          </c:val>
        </c:ser>
        <c:ser>
          <c:idx val="4"/>
          <c:order val="4"/>
          <c:tx>
            <c:v>Strongly Disagree</c:v>
          </c:tx>
          <c:spPr>
            <a:solidFill>
              <a:schemeClr val="accent2"/>
            </a:solidFill>
            <a:ln cmpd="sng">
              <a:solidFill>
                <a:srgbClr val="000000"/>
              </a:solidFill>
            </a:ln>
          </c:spPr>
          <c:cat>
            <c:strRef>
              <c:f>BC_CC_P!$B$2:$D$2</c:f>
            </c:strRef>
          </c:cat>
          <c:val>
            <c:numRef>
              <c:f>BC_CC_P!$B$7:$D$7</c:f>
              <c:numCache/>
            </c:numRef>
          </c:val>
        </c:ser>
        <c:axId val="518788197"/>
        <c:axId val="934920195"/>
      </c:barChart>
      <c:catAx>
        <c:axId val="5187881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34920195"/>
      </c:catAx>
      <c:valAx>
        <c:axId val="934920195"/>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18788197"/>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Precision
Prompt style = Level 2</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BC_CC_P!$B$12:$D$12</c:f>
            </c:strRef>
          </c:cat>
          <c:val>
            <c:numRef>
              <c:f>BC_CC_P!$B$13:$D$13</c:f>
              <c:numCache/>
            </c:numRef>
          </c:val>
        </c:ser>
        <c:ser>
          <c:idx val="1"/>
          <c:order val="1"/>
          <c:tx>
            <c:v>Agree</c:v>
          </c:tx>
          <c:spPr>
            <a:solidFill>
              <a:schemeClr val="accent4"/>
            </a:solidFill>
            <a:ln cmpd="sng">
              <a:solidFill>
                <a:srgbClr val="000000"/>
              </a:solidFill>
            </a:ln>
          </c:spPr>
          <c:cat>
            <c:strRef>
              <c:f>BC_CC_P!$B$12:$D$12</c:f>
            </c:strRef>
          </c:cat>
          <c:val>
            <c:numRef>
              <c:f>BC_CC_P!$B$14:$D$14</c:f>
              <c:numCache/>
            </c:numRef>
          </c:val>
        </c:ser>
        <c:ser>
          <c:idx val="2"/>
          <c:order val="2"/>
          <c:tx>
            <c:v>Neutral</c:v>
          </c:tx>
          <c:spPr>
            <a:solidFill>
              <a:schemeClr val="accent3"/>
            </a:solidFill>
            <a:ln cmpd="sng">
              <a:solidFill>
                <a:srgbClr val="000000"/>
              </a:solidFill>
            </a:ln>
          </c:spPr>
          <c:cat>
            <c:strRef>
              <c:f>BC_CC_P!$B$12:$D$12</c:f>
            </c:strRef>
          </c:cat>
          <c:val>
            <c:numRef>
              <c:f>BC_CC_P!$B$15:$D$15</c:f>
              <c:numCache/>
            </c:numRef>
          </c:val>
        </c:ser>
        <c:ser>
          <c:idx val="3"/>
          <c:order val="3"/>
          <c:tx>
            <c:v>Disagree</c:v>
          </c:tx>
          <c:spPr>
            <a:solidFill>
              <a:schemeClr val="accent2"/>
            </a:solidFill>
            <a:ln cmpd="sng">
              <a:solidFill>
                <a:srgbClr val="000000"/>
              </a:solidFill>
            </a:ln>
          </c:spPr>
          <c:cat>
            <c:strRef>
              <c:f>BC_CC_P!$B$12:$D$12</c:f>
            </c:strRef>
          </c:cat>
          <c:val>
            <c:numRef>
              <c:f>BC_CC_P!$B$16:$D$16</c:f>
              <c:numCache/>
            </c:numRef>
          </c:val>
        </c:ser>
        <c:ser>
          <c:idx val="4"/>
          <c:order val="4"/>
          <c:tx>
            <c:v>Strongly Disagree</c:v>
          </c:tx>
          <c:spPr>
            <a:solidFill>
              <a:schemeClr val="accent2"/>
            </a:solidFill>
            <a:ln cmpd="sng">
              <a:solidFill>
                <a:srgbClr val="000000"/>
              </a:solidFill>
            </a:ln>
          </c:spPr>
          <c:cat>
            <c:strRef>
              <c:f>BC_CC_P!$B$12:$D$12</c:f>
            </c:strRef>
          </c:cat>
          <c:val>
            <c:numRef>
              <c:f>BC_CC_P!$B$17:$D$17</c:f>
              <c:numCache/>
            </c:numRef>
          </c:val>
        </c:ser>
        <c:axId val="776526007"/>
        <c:axId val="2101186521"/>
      </c:barChart>
      <c:catAx>
        <c:axId val="7765260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101186521"/>
      </c:catAx>
      <c:valAx>
        <c:axId val="2101186521"/>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76526007"/>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Precision
Prompt style = Level 3</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BC_CC_P!$B$22:$D$22</c:f>
            </c:strRef>
          </c:cat>
          <c:val>
            <c:numRef>
              <c:f>BC_CC_P!$B$23:$D$23</c:f>
              <c:numCache/>
            </c:numRef>
          </c:val>
        </c:ser>
        <c:ser>
          <c:idx val="1"/>
          <c:order val="1"/>
          <c:tx>
            <c:v>Agree</c:v>
          </c:tx>
          <c:spPr>
            <a:solidFill>
              <a:schemeClr val="accent4"/>
            </a:solidFill>
            <a:ln cmpd="sng">
              <a:solidFill>
                <a:srgbClr val="000000"/>
              </a:solidFill>
            </a:ln>
          </c:spPr>
          <c:cat>
            <c:strRef>
              <c:f>BC_CC_P!$B$22:$D$22</c:f>
            </c:strRef>
          </c:cat>
          <c:val>
            <c:numRef>
              <c:f>BC_CC_P!$B$24:$D$24</c:f>
              <c:numCache/>
            </c:numRef>
          </c:val>
        </c:ser>
        <c:ser>
          <c:idx val="2"/>
          <c:order val="2"/>
          <c:tx>
            <c:v>Neutral</c:v>
          </c:tx>
          <c:spPr>
            <a:solidFill>
              <a:schemeClr val="accent3"/>
            </a:solidFill>
            <a:ln cmpd="sng">
              <a:solidFill>
                <a:srgbClr val="000000"/>
              </a:solidFill>
            </a:ln>
          </c:spPr>
          <c:cat>
            <c:strRef>
              <c:f>BC_CC_P!$B$22:$D$22</c:f>
            </c:strRef>
          </c:cat>
          <c:val>
            <c:numRef>
              <c:f>BC_CC_P!$B$25:$D$25</c:f>
              <c:numCache/>
            </c:numRef>
          </c:val>
        </c:ser>
        <c:ser>
          <c:idx val="3"/>
          <c:order val="3"/>
          <c:tx>
            <c:v>Disagree</c:v>
          </c:tx>
          <c:spPr>
            <a:solidFill>
              <a:schemeClr val="accent2"/>
            </a:solidFill>
            <a:ln cmpd="sng">
              <a:solidFill>
                <a:srgbClr val="000000"/>
              </a:solidFill>
            </a:ln>
          </c:spPr>
          <c:cat>
            <c:strRef>
              <c:f>BC_CC_P!$B$22:$D$22</c:f>
            </c:strRef>
          </c:cat>
          <c:val>
            <c:numRef>
              <c:f>BC_CC_P!$B$26:$D$26</c:f>
              <c:numCache/>
            </c:numRef>
          </c:val>
        </c:ser>
        <c:ser>
          <c:idx val="4"/>
          <c:order val="4"/>
          <c:tx>
            <c:v>Strongly Disagree</c:v>
          </c:tx>
          <c:spPr>
            <a:solidFill>
              <a:schemeClr val="accent2"/>
            </a:solidFill>
            <a:ln cmpd="sng">
              <a:solidFill>
                <a:srgbClr val="000000"/>
              </a:solidFill>
            </a:ln>
          </c:spPr>
          <c:cat>
            <c:strRef>
              <c:f>BC_CC_P!$B$22:$D$22</c:f>
            </c:strRef>
          </c:cat>
          <c:val>
            <c:numRef>
              <c:f>BC_CC_P!$B$27:$D$27</c:f>
              <c:numCache/>
            </c:numRef>
          </c:val>
        </c:ser>
        <c:axId val="22180900"/>
        <c:axId val="1551901006"/>
      </c:barChart>
      <c:catAx>
        <c:axId val="221809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551901006"/>
      </c:catAx>
      <c:valAx>
        <c:axId val="1551901006"/>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2180900"/>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Precision
Prompt style = Level 4</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BC_CC_P!$B$32:$D$32</c:f>
            </c:strRef>
          </c:cat>
          <c:val>
            <c:numRef>
              <c:f>BC_CC_P!$B$33:$D$33</c:f>
              <c:numCache/>
            </c:numRef>
          </c:val>
        </c:ser>
        <c:ser>
          <c:idx val="1"/>
          <c:order val="1"/>
          <c:tx>
            <c:v>Agree</c:v>
          </c:tx>
          <c:spPr>
            <a:solidFill>
              <a:schemeClr val="accent4"/>
            </a:solidFill>
            <a:ln cmpd="sng">
              <a:solidFill>
                <a:srgbClr val="000000"/>
              </a:solidFill>
            </a:ln>
          </c:spPr>
          <c:cat>
            <c:strRef>
              <c:f>BC_CC_P!$B$32:$D$32</c:f>
            </c:strRef>
          </c:cat>
          <c:val>
            <c:numRef>
              <c:f>BC_CC_P!$B$34:$D$34</c:f>
              <c:numCache/>
            </c:numRef>
          </c:val>
        </c:ser>
        <c:ser>
          <c:idx val="2"/>
          <c:order val="2"/>
          <c:tx>
            <c:v>Neutral</c:v>
          </c:tx>
          <c:spPr>
            <a:solidFill>
              <a:schemeClr val="accent3"/>
            </a:solidFill>
            <a:ln cmpd="sng">
              <a:solidFill>
                <a:srgbClr val="000000"/>
              </a:solidFill>
            </a:ln>
          </c:spPr>
          <c:cat>
            <c:strRef>
              <c:f>BC_CC_P!$B$32:$D$32</c:f>
            </c:strRef>
          </c:cat>
          <c:val>
            <c:numRef>
              <c:f>BC_CC_P!$B$35:$D$35</c:f>
              <c:numCache/>
            </c:numRef>
          </c:val>
        </c:ser>
        <c:ser>
          <c:idx val="3"/>
          <c:order val="3"/>
          <c:tx>
            <c:v>Disagree</c:v>
          </c:tx>
          <c:spPr>
            <a:solidFill>
              <a:schemeClr val="accent2"/>
            </a:solidFill>
            <a:ln cmpd="sng">
              <a:solidFill>
                <a:srgbClr val="000000"/>
              </a:solidFill>
            </a:ln>
          </c:spPr>
          <c:cat>
            <c:strRef>
              <c:f>BC_CC_P!$B$32:$D$32</c:f>
            </c:strRef>
          </c:cat>
          <c:val>
            <c:numRef>
              <c:f>BC_CC_P!$B$36:$D$36</c:f>
              <c:numCache/>
            </c:numRef>
          </c:val>
        </c:ser>
        <c:ser>
          <c:idx val="4"/>
          <c:order val="4"/>
          <c:tx>
            <c:v>Strongly Disagree</c:v>
          </c:tx>
          <c:spPr>
            <a:solidFill>
              <a:schemeClr val="accent2"/>
            </a:solidFill>
            <a:ln cmpd="sng">
              <a:solidFill>
                <a:srgbClr val="000000"/>
              </a:solidFill>
            </a:ln>
          </c:spPr>
          <c:cat>
            <c:strRef>
              <c:f>BC_CC_P!$B$32:$D$32</c:f>
            </c:strRef>
          </c:cat>
          <c:val>
            <c:numRef>
              <c:f>BC_CC_P!$B$37:$D$37</c:f>
              <c:numCache/>
            </c:numRef>
          </c:val>
        </c:ser>
        <c:axId val="360931820"/>
        <c:axId val="2044700987"/>
      </c:barChart>
      <c:catAx>
        <c:axId val="3609318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44700987"/>
      </c:catAx>
      <c:valAx>
        <c:axId val="2044700987"/>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60931820"/>
      </c:valAx>
    </c:plotArea>
    <c:legend>
      <c:legendPos val="r"/>
      <c:layout>
        <c:manualLayout>
          <c:xMode val="edge"/>
          <c:yMode val="edge"/>
          <c:x val="0.7298584787454333"/>
          <c:y val="0.06417163072007304"/>
        </c:manualLayout>
      </c:layout>
      <c:overlay val="0"/>
      <c:txPr>
        <a:bodyPr/>
        <a:lstStyle/>
        <a:p>
          <a:pPr lvl="0">
            <a:defRPr b="0" i="0" sz="80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Precision -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BC_CC_P!$B$41:$M$41</c:f>
            </c:strRef>
          </c:cat>
          <c:val>
            <c:numRef>
              <c:f>BC_CC_P!$B$42:$M$42</c:f>
              <c:numCache/>
            </c:numRef>
          </c:val>
        </c:ser>
        <c:ser>
          <c:idx val="1"/>
          <c:order val="1"/>
          <c:tx>
            <c:v>Agree</c:v>
          </c:tx>
          <c:spPr>
            <a:solidFill>
              <a:schemeClr val="accent4"/>
            </a:solidFill>
            <a:ln cmpd="sng">
              <a:solidFill>
                <a:srgbClr val="000000"/>
              </a:solidFill>
            </a:ln>
          </c:spPr>
          <c:cat>
            <c:strRef>
              <c:f>BC_CC_P!$B$41:$M$41</c:f>
            </c:strRef>
          </c:cat>
          <c:val>
            <c:numRef>
              <c:f>BC_CC_P!$B$43:$M$43</c:f>
              <c:numCache/>
            </c:numRef>
          </c:val>
        </c:ser>
        <c:ser>
          <c:idx val="2"/>
          <c:order val="2"/>
          <c:tx>
            <c:v>Neutral</c:v>
          </c:tx>
          <c:spPr>
            <a:solidFill>
              <a:schemeClr val="accent3"/>
            </a:solidFill>
            <a:ln cmpd="sng">
              <a:solidFill>
                <a:srgbClr val="000000"/>
              </a:solidFill>
            </a:ln>
          </c:spPr>
          <c:cat>
            <c:strRef>
              <c:f>BC_CC_P!$B$41:$M$41</c:f>
            </c:strRef>
          </c:cat>
          <c:val>
            <c:numRef>
              <c:f>BC_CC_P!$B$44:$M$44</c:f>
              <c:numCache/>
            </c:numRef>
          </c:val>
        </c:ser>
        <c:ser>
          <c:idx val="3"/>
          <c:order val="3"/>
          <c:tx>
            <c:v>Disagree</c:v>
          </c:tx>
          <c:spPr>
            <a:solidFill>
              <a:schemeClr val="accent2"/>
            </a:solidFill>
            <a:ln cmpd="sng">
              <a:solidFill>
                <a:srgbClr val="000000"/>
              </a:solidFill>
            </a:ln>
          </c:spPr>
          <c:cat>
            <c:strRef>
              <c:f>BC_CC_P!$B$41:$M$41</c:f>
            </c:strRef>
          </c:cat>
          <c:val>
            <c:numRef>
              <c:f>BC_CC_P!$B$45:$M$45</c:f>
              <c:numCache/>
            </c:numRef>
          </c:val>
        </c:ser>
        <c:ser>
          <c:idx val="4"/>
          <c:order val="4"/>
          <c:tx>
            <c:v>Strongly Disagree</c:v>
          </c:tx>
          <c:spPr>
            <a:solidFill>
              <a:schemeClr val="accent2"/>
            </a:solidFill>
            <a:ln cmpd="sng">
              <a:solidFill>
                <a:srgbClr val="000000"/>
              </a:solidFill>
            </a:ln>
          </c:spPr>
          <c:cat>
            <c:strRef>
              <c:f>BC_CC_P!$B$41:$M$41</c:f>
            </c:strRef>
          </c:cat>
          <c:val>
            <c:numRef>
              <c:f>BC_CC_P!$B$46:$M$46</c:f>
              <c:numCache/>
            </c:numRef>
          </c:val>
        </c:ser>
        <c:axId val="1878146246"/>
        <c:axId val="462292702"/>
      </c:barChart>
      <c:catAx>
        <c:axId val="18781462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62292702"/>
      </c:catAx>
      <c:valAx>
        <c:axId val="46229270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78146246"/>
      </c:valAx>
    </c:plotArea>
    <c:legend>
      <c:legendPos val="b"/>
      <c:overlay val="0"/>
      <c:txPr>
        <a:bodyPr/>
        <a:lstStyle/>
        <a:p>
          <a:pPr lvl="0">
            <a:defRPr b="0" i="0" sz="90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Precision
Aggregated over Prompt Levels 1-4</a:t>
            </a:r>
          </a:p>
        </c:rich>
      </c:tx>
      <c:overlay val="0"/>
    </c:title>
    <c:plotArea>
      <c:layout/>
      <c:barChart>
        <c:barDir val="col"/>
        <c:ser>
          <c:idx val="0"/>
          <c:order val="0"/>
          <c:tx>
            <c:v>Strongly Agree</c:v>
          </c:tx>
          <c:spPr>
            <a:solidFill>
              <a:schemeClr val="accent4"/>
            </a:solidFill>
            <a:ln cmpd="sng">
              <a:solidFill>
                <a:srgbClr val="000000"/>
              </a:solidFill>
            </a:ln>
          </c:spPr>
          <c:cat>
            <c:strRef>
              <c:f>BC_CC_P!$B$51:$D$51</c:f>
            </c:strRef>
          </c:cat>
          <c:val>
            <c:numRef>
              <c:f>BC_CC_P!$B$52:$D$52</c:f>
              <c:numCache/>
            </c:numRef>
          </c:val>
        </c:ser>
        <c:ser>
          <c:idx val="1"/>
          <c:order val="1"/>
          <c:tx>
            <c:v>Agree</c:v>
          </c:tx>
          <c:spPr>
            <a:solidFill>
              <a:schemeClr val="accent4"/>
            </a:solidFill>
            <a:ln cmpd="sng">
              <a:solidFill>
                <a:srgbClr val="000000"/>
              </a:solidFill>
            </a:ln>
          </c:spPr>
          <c:cat>
            <c:strRef>
              <c:f>BC_CC_P!$B$51:$D$51</c:f>
            </c:strRef>
          </c:cat>
          <c:val>
            <c:numRef>
              <c:f>BC_CC_P!$B$53:$D$53</c:f>
              <c:numCache/>
            </c:numRef>
          </c:val>
        </c:ser>
        <c:ser>
          <c:idx val="2"/>
          <c:order val="2"/>
          <c:tx>
            <c:v>Neutral</c:v>
          </c:tx>
          <c:spPr>
            <a:solidFill>
              <a:schemeClr val="accent3"/>
            </a:solidFill>
            <a:ln cmpd="sng">
              <a:solidFill>
                <a:srgbClr val="000000"/>
              </a:solidFill>
            </a:ln>
          </c:spPr>
          <c:cat>
            <c:strRef>
              <c:f>BC_CC_P!$B$51:$D$51</c:f>
            </c:strRef>
          </c:cat>
          <c:val>
            <c:numRef>
              <c:f>BC_CC_P!$B$54:$D$54</c:f>
              <c:numCache/>
            </c:numRef>
          </c:val>
        </c:ser>
        <c:ser>
          <c:idx val="3"/>
          <c:order val="3"/>
          <c:tx>
            <c:v>Disagree</c:v>
          </c:tx>
          <c:spPr>
            <a:solidFill>
              <a:schemeClr val="accent2"/>
            </a:solidFill>
            <a:ln cmpd="sng">
              <a:solidFill>
                <a:srgbClr val="000000"/>
              </a:solidFill>
            </a:ln>
          </c:spPr>
          <c:cat>
            <c:strRef>
              <c:f>BC_CC_P!$B$51:$D$51</c:f>
            </c:strRef>
          </c:cat>
          <c:val>
            <c:numRef>
              <c:f>BC_CC_P!$B$55:$D$55</c:f>
              <c:numCache/>
            </c:numRef>
          </c:val>
        </c:ser>
        <c:ser>
          <c:idx val="4"/>
          <c:order val="4"/>
          <c:tx>
            <c:v>Strongly Disagree</c:v>
          </c:tx>
          <c:spPr>
            <a:solidFill>
              <a:schemeClr val="accent2"/>
            </a:solidFill>
            <a:ln cmpd="sng">
              <a:solidFill>
                <a:srgbClr val="000000"/>
              </a:solidFill>
            </a:ln>
          </c:spPr>
          <c:cat>
            <c:strRef>
              <c:f>BC_CC_P!$B$51:$D$51</c:f>
            </c:strRef>
          </c:cat>
          <c:val>
            <c:numRef>
              <c:f>BC_CC_P!$B$56:$D$56</c:f>
              <c:numCache/>
            </c:numRef>
          </c:val>
        </c:ser>
        <c:axId val="1361708495"/>
        <c:axId val="2080265238"/>
      </c:barChart>
      <c:catAx>
        <c:axId val="13617084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80265238"/>
      </c:catAx>
      <c:valAx>
        <c:axId val="208026523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61708495"/>
      </c:valAx>
    </c:plotArea>
    <c:legend>
      <c:legendPos val="b"/>
      <c:overlay val="0"/>
      <c:txPr>
        <a:bodyPr/>
        <a:lstStyle/>
        <a:p>
          <a:pPr lvl="0">
            <a:defRPr b="0" i="0" sz="90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Precision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rgbClr val="0070C0"/>
            </a:solidFill>
            <a:ln cmpd="sng">
              <a:solidFill>
                <a:srgbClr val="000000"/>
              </a:solidFill>
            </a:ln>
          </c:spPr>
          <c:cat>
            <c:strRef>
              <c:f>BC_CC_P!$A$3:$A$7</c:f>
            </c:strRef>
          </c:cat>
          <c:val>
            <c:numRef>
              <c:f>BC_CC_P!$B$3:$B$7</c:f>
              <c:numCache/>
            </c:numRef>
          </c:val>
        </c:ser>
        <c:ser>
          <c:idx val="1"/>
          <c:order val="1"/>
          <c:tx>
            <c:v>GPT-3.5</c:v>
          </c:tx>
          <c:spPr>
            <a:solidFill>
              <a:schemeClr val="accent4"/>
            </a:solidFill>
            <a:ln cmpd="sng">
              <a:solidFill>
                <a:srgbClr val="000000"/>
              </a:solidFill>
            </a:ln>
          </c:spPr>
          <c:cat>
            <c:strRef>
              <c:f>BC_CC_P!$A$3:$A$7</c:f>
            </c:strRef>
          </c:cat>
          <c:val>
            <c:numRef>
              <c:f>BC_CC_P!$C$3:$C$7</c:f>
              <c:numCache/>
            </c:numRef>
          </c:val>
        </c:ser>
        <c:ser>
          <c:idx val="2"/>
          <c:order val="2"/>
          <c:tx>
            <c:v>Llama 2</c:v>
          </c:tx>
          <c:spPr>
            <a:solidFill>
              <a:schemeClr val="accent2"/>
            </a:solidFill>
            <a:ln cmpd="sng">
              <a:solidFill>
                <a:srgbClr val="000000"/>
              </a:solidFill>
            </a:ln>
          </c:spPr>
          <c:cat>
            <c:strRef>
              <c:f>BC_CC_P!$A$3:$A$7</c:f>
            </c:strRef>
          </c:cat>
          <c:val>
            <c:numRef>
              <c:f>BC_CC_P!$D$3:$D$7</c:f>
              <c:numCache/>
            </c:numRef>
          </c:val>
        </c:ser>
        <c:axId val="1808299989"/>
        <c:axId val="999304446"/>
      </c:barChart>
      <c:catAx>
        <c:axId val="18082999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99304446"/>
      </c:catAx>
      <c:valAx>
        <c:axId val="999304446"/>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08299989"/>
      </c:valAx>
    </c:plotArea>
    <c:legend>
      <c:legendPos val="r"/>
      <c:layout>
        <c:manualLayout>
          <c:xMode val="edge"/>
          <c:yMode val="edge"/>
          <c:x val="0.8216111277229586"/>
          <c:y val="0.17586942257217847"/>
        </c:manualLayout>
      </c:layout>
      <c:overlay val="0"/>
      <c:txPr>
        <a:bodyPr/>
        <a:lstStyle/>
        <a:p>
          <a:pPr lvl="0">
            <a:defRPr b="0" i="0" sz="80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Precision
Aggregated over LLMs</a:t>
            </a:r>
          </a:p>
        </c:rich>
      </c:tx>
      <c:overlay val="0"/>
    </c:title>
    <c:plotArea>
      <c:layout/>
      <c:barChart>
        <c:barDir val="col"/>
        <c:ser>
          <c:idx val="0"/>
          <c:order val="0"/>
          <c:tx>
            <c:v>Strongly Agree</c:v>
          </c:tx>
          <c:spPr>
            <a:solidFill>
              <a:schemeClr val="accent4"/>
            </a:solidFill>
            <a:ln cmpd="sng">
              <a:solidFill>
                <a:srgbClr val="000000"/>
              </a:solidFill>
            </a:ln>
          </c:spPr>
          <c:cat>
            <c:strRef>
              <c:f>BC_CC_P!$B$61:$E$61</c:f>
            </c:strRef>
          </c:cat>
          <c:val>
            <c:numRef>
              <c:f>BC_CC_P!$B$62:$E$62</c:f>
              <c:numCache/>
            </c:numRef>
          </c:val>
        </c:ser>
        <c:ser>
          <c:idx val="1"/>
          <c:order val="1"/>
          <c:tx>
            <c:v>Agree</c:v>
          </c:tx>
          <c:spPr>
            <a:solidFill>
              <a:schemeClr val="accent4"/>
            </a:solidFill>
            <a:ln cmpd="sng">
              <a:solidFill>
                <a:srgbClr val="000000"/>
              </a:solidFill>
            </a:ln>
          </c:spPr>
          <c:cat>
            <c:strRef>
              <c:f>BC_CC_P!$B$61:$E$61</c:f>
            </c:strRef>
          </c:cat>
          <c:val>
            <c:numRef>
              <c:f>BC_CC_P!$B$63:$E$63</c:f>
              <c:numCache/>
            </c:numRef>
          </c:val>
        </c:ser>
        <c:ser>
          <c:idx val="2"/>
          <c:order val="2"/>
          <c:tx>
            <c:v>Neutral</c:v>
          </c:tx>
          <c:spPr>
            <a:solidFill>
              <a:schemeClr val="accent3"/>
            </a:solidFill>
            <a:ln cmpd="sng">
              <a:solidFill>
                <a:srgbClr val="000000"/>
              </a:solidFill>
            </a:ln>
          </c:spPr>
          <c:cat>
            <c:strRef>
              <c:f>BC_CC_P!$B$61:$E$61</c:f>
            </c:strRef>
          </c:cat>
          <c:val>
            <c:numRef>
              <c:f>BC_CC_P!$B$64:$E$64</c:f>
              <c:numCache/>
            </c:numRef>
          </c:val>
        </c:ser>
        <c:ser>
          <c:idx val="3"/>
          <c:order val="3"/>
          <c:tx>
            <c:v>Disagree</c:v>
          </c:tx>
          <c:spPr>
            <a:solidFill>
              <a:schemeClr val="accent2"/>
            </a:solidFill>
            <a:ln cmpd="sng">
              <a:solidFill>
                <a:srgbClr val="000000"/>
              </a:solidFill>
            </a:ln>
          </c:spPr>
          <c:cat>
            <c:strRef>
              <c:f>BC_CC_P!$B$61:$E$61</c:f>
            </c:strRef>
          </c:cat>
          <c:val>
            <c:numRef>
              <c:f>BC_CC_P!$B$65:$E$65</c:f>
              <c:numCache/>
            </c:numRef>
          </c:val>
        </c:ser>
        <c:ser>
          <c:idx val="4"/>
          <c:order val="4"/>
          <c:tx>
            <c:v>Strongly Disagree</c:v>
          </c:tx>
          <c:spPr>
            <a:solidFill>
              <a:schemeClr val="accent2"/>
            </a:solidFill>
            <a:ln cmpd="sng">
              <a:solidFill>
                <a:srgbClr val="000000"/>
              </a:solidFill>
            </a:ln>
          </c:spPr>
          <c:cat>
            <c:strRef>
              <c:f>BC_CC_P!$B$61:$E$61</c:f>
            </c:strRef>
          </c:cat>
          <c:val>
            <c:numRef>
              <c:f>BC_CC_P!$B$66:$E$66</c:f>
              <c:numCache/>
            </c:numRef>
          </c:val>
        </c:ser>
        <c:axId val="2060954196"/>
        <c:axId val="1680965911"/>
      </c:barChart>
      <c:catAx>
        <c:axId val="20609541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80965911"/>
      </c:catAx>
      <c:valAx>
        <c:axId val="168096591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060954196"/>
      </c:valAx>
    </c:plotArea>
    <c:legend>
      <c:legendPos val="r"/>
      <c:layout>
        <c:manualLayout>
          <c:xMode val="edge"/>
          <c:yMode val="edge"/>
          <c:x val="0.7543061631184991"/>
          <c:y val="0.026424340461973974"/>
        </c:manualLayout>
      </c:layout>
      <c:overlay val="0"/>
      <c:txPr>
        <a:bodyPr/>
        <a:lstStyle/>
        <a:p>
          <a:pPr lvl="0">
            <a:defRPr b="0" i="0" sz="80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Precision
Aggregated over LLMs and Levels</a:t>
            </a:r>
          </a:p>
        </c:rich>
      </c:tx>
      <c:overlay val="0"/>
    </c:title>
    <c:plotArea>
      <c:layout/>
      <c:barChart>
        <c:barDir val="col"/>
        <c:ser>
          <c:idx val="0"/>
          <c:order val="0"/>
          <c:spPr>
            <a:solidFill>
              <a:schemeClr val="accent4"/>
            </a:solidFill>
            <a:ln cmpd="sng">
              <a:solidFill>
                <a:srgbClr val="000000"/>
              </a:solidFill>
            </a:ln>
          </c:spPr>
          <c:cat>
            <c:strRef>
              <c:f>BC_CC_P!$A$69:$A$73</c:f>
            </c:strRef>
          </c:cat>
          <c:val>
            <c:numRef>
              <c:f>BC_CC_P!$B$69:$B$73</c:f>
              <c:numCache/>
            </c:numRef>
          </c:val>
        </c:ser>
        <c:axId val="1968648666"/>
        <c:axId val="112420712"/>
      </c:barChart>
      <c:catAx>
        <c:axId val="19686486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112420712"/>
      </c:catAx>
      <c:valAx>
        <c:axId val="11242071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68648666"/>
        <c:majorUnit val="0.1"/>
      </c:valAx>
    </c:plotArea>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Precision - Prompt style = Levels 1-4</a:t>
            </a:r>
          </a:p>
        </c:rich>
      </c:tx>
      <c:overlay val="0"/>
    </c:title>
    <c:plotArea>
      <c:layout>
        <c:manualLayout>
          <c:xMode val="edge"/>
          <c:yMode val="edge"/>
          <c:x val="0.06376618547681541"/>
          <c:y val="0.1591179043795996"/>
          <c:w val="0.8890115923009624"/>
          <c:h val="0.35792342133703875"/>
        </c:manualLayout>
      </c:layout>
      <c:barChart>
        <c:barDir val="col"/>
        <c:ser>
          <c:idx val="0"/>
          <c:order val="0"/>
          <c:tx>
            <c:v>Strongly Agree</c:v>
          </c:tx>
          <c:spPr>
            <a:solidFill>
              <a:schemeClr val="accent4"/>
            </a:solidFill>
            <a:ln cmpd="sng">
              <a:solidFill>
                <a:srgbClr val="000000"/>
              </a:solidFill>
            </a:ln>
          </c:spPr>
          <c:cat>
            <c:strRef>
              <c:f>BC_CC_P!$B$41:$M$41</c:f>
            </c:strRef>
          </c:cat>
          <c:val>
            <c:numRef>
              <c:f>BC_CC_P!$B$42:$M$42</c:f>
              <c:numCache/>
            </c:numRef>
          </c:val>
        </c:ser>
        <c:ser>
          <c:idx val="1"/>
          <c:order val="1"/>
          <c:tx>
            <c:v>Agree</c:v>
          </c:tx>
          <c:spPr>
            <a:solidFill>
              <a:schemeClr val="accent4"/>
            </a:solidFill>
            <a:ln cmpd="sng">
              <a:solidFill>
                <a:srgbClr val="000000"/>
              </a:solidFill>
            </a:ln>
          </c:spPr>
          <c:cat>
            <c:strRef>
              <c:f>BC_CC_P!$B$41:$M$41</c:f>
            </c:strRef>
          </c:cat>
          <c:val>
            <c:numRef>
              <c:f>BC_CC_P!$B$43:$M$43</c:f>
              <c:numCache/>
            </c:numRef>
          </c:val>
        </c:ser>
        <c:ser>
          <c:idx val="2"/>
          <c:order val="2"/>
          <c:tx>
            <c:v>Neutral</c:v>
          </c:tx>
          <c:spPr>
            <a:solidFill>
              <a:schemeClr val="accent3"/>
            </a:solidFill>
            <a:ln cmpd="sng">
              <a:solidFill>
                <a:srgbClr val="000000"/>
              </a:solidFill>
            </a:ln>
          </c:spPr>
          <c:cat>
            <c:strRef>
              <c:f>BC_CC_P!$B$41:$M$41</c:f>
            </c:strRef>
          </c:cat>
          <c:val>
            <c:numRef>
              <c:f>BC_CC_P!$B$44:$M$44</c:f>
              <c:numCache/>
            </c:numRef>
          </c:val>
        </c:ser>
        <c:ser>
          <c:idx val="3"/>
          <c:order val="3"/>
          <c:tx>
            <c:v>Disagree</c:v>
          </c:tx>
          <c:spPr>
            <a:solidFill>
              <a:schemeClr val="accent2"/>
            </a:solidFill>
            <a:ln cmpd="sng">
              <a:solidFill>
                <a:srgbClr val="000000"/>
              </a:solidFill>
            </a:ln>
          </c:spPr>
          <c:cat>
            <c:strRef>
              <c:f>BC_CC_P!$B$41:$M$41</c:f>
            </c:strRef>
          </c:cat>
          <c:val>
            <c:numRef>
              <c:f>BC_CC_P!$B$45:$M$45</c:f>
              <c:numCache/>
            </c:numRef>
          </c:val>
        </c:ser>
        <c:ser>
          <c:idx val="4"/>
          <c:order val="4"/>
          <c:tx>
            <c:v>Strongly Disagree</c:v>
          </c:tx>
          <c:spPr>
            <a:solidFill>
              <a:schemeClr val="accent2"/>
            </a:solidFill>
            <a:ln cmpd="sng">
              <a:solidFill>
                <a:srgbClr val="000000"/>
              </a:solidFill>
            </a:ln>
          </c:spPr>
          <c:cat>
            <c:strRef>
              <c:f>BC_CC_P!$B$41:$M$41</c:f>
            </c:strRef>
          </c:cat>
          <c:val>
            <c:numRef>
              <c:f>BC_CC_P!$B$46:$M$46</c:f>
              <c:numCache/>
            </c:numRef>
          </c:val>
        </c:ser>
        <c:axId val="93432541"/>
        <c:axId val="1681551286"/>
      </c:barChart>
      <c:catAx>
        <c:axId val="934325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mn-lt"/>
              </a:defRPr>
            </a:pPr>
          </a:p>
        </c:txPr>
        <c:crossAx val="1681551286"/>
      </c:catAx>
      <c:valAx>
        <c:axId val="1681551286"/>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000000"/>
                </a:solidFill>
                <a:latin typeface="+mn-lt"/>
              </a:defRPr>
            </a:pPr>
          </a:p>
        </c:txPr>
        <c:crossAx val="93432541"/>
      </c:valAx>
    </c:plotArea>
    <c:legend>
      <c:legendPos val="b"/>
      <c:layout>
        <c:manualLayout>
          <c:xMode val="edge"/>
          <c:yMode val="edge"/>
          <c:x val="0.05778915135608049"/>
          <c:y val="0.7911795584375482"/>
        </c:manualLayout>
      </c:layout>
      <c:overlay val="0"/>
      <c:txPr>
        <a:bodyPr/>
        <a:lstStyle/>
        <a:p>
          <a:pPr lvl="0">
            <a:defRPr b="0" i="0" sz="90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SA-P</c:v>
          </c:tx>
          <c:spPr>
            <a:solidFill>
              <a:schemeClr val="accent4"/>
            </a:solidFill>
            <a:ln cmpd="sng">
              <a:solidFill>
                <a:srgbClr val="000000"/>
              </a:solidFill>
            </a:ln>
          </c:spPr>
          <c:cat>
            <c:strRef>
              <c:f>BC_CC_PR!$B$2:$D$2</c:f>
            </c:strRef>
          </c:cat>
          <c:val>
            <c:numRef>
              <c:f>BC_CC_PR!$B$3:$D$3</c:f>
              <c:numCache/>
            </c:numRef>
          </c:val>
        </c:ser>
        <c:ser>
          <c:idx val="1"/>
          <c:order val="1"/>
          <c:tx>
            <c:v>SA-R</c:v>
          </c:tx>
          <c:spPr>
            <a:solidFill>
              <a:schemeClr val="accent4"/>
            </a:solidFill>
            <a:ln cmpd="sng">
              <a:solidFill>
                <a:srgbClr val="000000"/>
              </a:solidFill>
            </a:ln>
          </c:spPr>
          <c:cat>
            <c:strRef>
              <c:f>BC_CC_PR!$B$2:$D$2</c:f>
            </c:strRef>
          </c:cat>
          <c:val>
            <c:numRef>
              <c:f>BC_CC_PR!$C$5:$D$5</c:f>
              <c:numCache/>
            </c:numRef>
          </c:val>
        </c:ser>
        <c:ser>
          <c:idx val="2"/>
          <c:order val="2"/>
          <c:tx>
            <c:v>A-P</c:v>
          </c:tx>
          <c:spPr>
            <a:solidFill>
              <a:schemeClr val="accent3"/>
            </a:solidFill>
            <a:ln cmpd="sng">
              <a:solidFill>
                <a:srgbClr val="000000"/>
              </a:solidFill>
            </a:ln>
          </c:spPr>
          <c:cat>
            <c:strRef>
              <c:f>BC_CC_PR!$B$2:$D$2</c:f>
            </c:strRef>
          </c:cat>
          <c:val>
            <c:numRef>
              <c:f>BC_CC_PR!$C$7:$D$7</c:f>
              <c:numCache/>
            </c:numRef>
          </c:val>
        </c:ser>
        <c:ser>
          <c:idx val="3"/>
          <c:order val="3"/>
          <c:tx>
            <c:v>A-R</c:v>
          </c:tx>
          <c:spPr>
            <a:solidFill>
              <a:schemeClr val="accent2"/>
            </a:solidFill>
            <a:ln cmpd="sng">
              <a:solidFill>
                <a:srgbClr val="000000"/>
              </a:solidFill>
            </a:ln>
          </c:spPr>
          <c:cat>
            <c:strRef>
              <c:f>BC_CC_PR!$B$2:$D$2</c:f>
            </c:strRef>
          </c:cat>
          <c:val>
            <c:numRef>
              <c:f>BC_CC_PR!$C$9:$D$9</c:f>
              <c:numCache/>
            </c:numRef>
          </c:val>
        </c:ser>
        <c:ser>
          <c:idx val="4"/>
          <c:order val="4"/>
          <c:tx>
            <c:v>N-P</c:v>
          </c:tx>
          <c:spPr>
            <a:solidFill>
              <a:schemeClr val="accent2"/>
            </a:solidFill>
            <a:ln cmpd="sng">
              <a:solidFill>
                <a:srgbClr val="000000"/>
              </a:solidFill>
            </a:ln>
          </c:spPr>
          <c:cat>
            <c:strRef>
              <c:f>BC_CC_PR!$B$2:$D$2</c:f>
            </c:strRef>
          </c:cat>
          <c:val>
            <c:numRef>
              <c:f>BC_CC_PR!$C$11:$D$11</c:f>
              <c:numCache/>
            </c:numRef>
          </c:val>
        </c:ser>
        <c:axId val="1156504406"/>
        <c:axId val="1076911424"/>
      </c:barChart>
      <c:catAx>
        <c:axId val="11565044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76911424"/>
      </c:catAx>
      <c:valAx>
        <c:axId val="1076911424"/>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56504406"/>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Precision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BC_CC_PR!$B$58:$M$58</c:f>
            </c:strRef>
          </c:cat>
          <c:val>
            <c:numRef>
              <c:f>BC_CC_PR!$B$59:$M$59</c:f>
              <c:numCache/>
            </c:numRef>
          </c:val>
        </c:ser>
        <c:ser>
          <c:idx val="1"/>
          <c:order val="1"/>
          <c:tx>
            <c:v>Agree</c:v>
          </c:tx>
          <c:spPr>
            <a:solidFill>
              <a:schemeClr val="accent4"/>
            </a:solidFill>
            <a:ln cmpd="sng">
              <a:solidFill>
                <a:srgbClr val="000000"/>
              </a:solidFill>
            </a:ln>
          </c:spPr>
          <c:cat>
            <c:strRef>
              <c:f>BC_CC_PR!$B$58:$M$58</c:f>
            </c:strRef>
          </c:cat>
          <c:val>
            <c:numRef>
              <c:f>BC_CC_PR!$B$60:$M$60</c:f>
              <c:numCache/>
            </c:numRef>
          </c:val>
        </c:ser>
        <c:ser>
          <c:idx val="2"/>
          <c:order val="2"/>
          <c:tx>
            <c:v>Neutral</c:v>
          </c:tx>
          <c:spPr>
            <a:solidFill>
              <a:schemeClr val="accent3"/>
            </a:solidFill>
            <a:ln cmpd="sng">
              <a:solidFill>
                <a:srgbClr val="000000"/>
              </a:solidFill>
            </a:ln>
          </c:spPr>
          <c:cat>
            <c:strRef>
              <c:f>BC_CC_PR!$B$58:$M$58</c:f>
            </c:strRef>
          </c:cat>
          <c:val>
            <c:numRef>
              <c:f>BC_CC_PR!$B$61:$M$61</c:f>
              <c:numCache/>
            </c:numRef>
          </c:val>
        </c:ser>
        <c:ser>
          <c:idx val="3"/>
          <c:order val="3"/>
          <c:tx>
            <c:v>Disagree</c:v>
          </c:tx>
          <c:spPr>
            <a:solidFill>
              <a:schemeClr val="accent2"/>
            </a:solidFill>
            <a:ln cmpd="sng">
              <a:solidFill>
                <a:srgbClr val="000000"/>
              </a:solidFill>
            </a:ln>
          </c:spPr>
          <c:cat>
            <c:strRef>
              <c:f>BC_CC_PR!$B$58:$M$58</c:f>
            </c:strRef>
          </c:cat>
          <c:val>
            <c:numRef>
              <c:f>BC_CC_PR!$B$62:$M$62</c:f>
              <c:numCache/>
            </c:numRef>
          </c:val>
        </c:ser>
        <c:ser>
          <c:idx val="4"/>
          <c:order val="4"/>
          <c:tx>
            <c:v>Strongly Disagree</c:v>
          </c:tx>
          <c:spPr>
            <a:solidFill>
              <a:schemeClr val="accent2"/>
            </a:solidFill>
            <a:ln cmpd="sng">
              <a:solidFill>
                <a:srgbClr val="000000"/>
              </a:solidFill>
            </a:ln>
          </c:spPr>
          <c:cat>
            <c:strRef>
              <c:f>BC_CC_PR!$B$58:$M$58</c:f>
            </c:strRef>
          </c:cat>
          <c:val>
            <c:numRef>
              <c:f>BC_CC_PR!$B$63:$M$63</c:f>
              <c:numCache/>
            </c:numRef>
          </c:val>
        </c:ser>
        <c:axId val="84580195"/>
        <c:axId val="1337688866"/>
      </c:barChart>
      <c:catAx>
        <c:axId val="845801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37688866"/>
      </c:catAx>
      <c:valAx>
        <c:axId val="133768886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4580195"/>
      </c:valAx>
    </c:plotArea>
    <c:legend>
      <c:legendPos val="b"/>
      <c:overlay val="0"/>
      <c:txPr>
        <a:bodyPr/>
        <a:lstStyle/>
        <a:p>
          <a:pPr lvl="0">
            <a:defRPr b="0" i="0" sz="90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rgbClr val="0070C0"/>
            </a:solidFill>
            <a:ln cmpd="sng">
              <a:solidFill>
                <a:srgbClr val="000000"/>
              </a:solidFill>
            </a:ln>
          </c:spPr>
          <c:cat>
            <c:strRef>
              <c:f>BC_CC_PR!$A$3:$A$7</c:f>
            </c:strRef>
          </c:cat>
          <c:val>
            <c:numRef>
              <c:f>BC_CC_PR!$B$3:$B$11</c:f>
              <c:numCache/>
            </c:numRef>
          </c:val>
        </c:ser>
        <c:ser>
          <c:idx val="1"/>
          <c:order val="1"/>
          <c:tx>
            <c:v>GPT-3.5</c:v>
          </c:tx>
          <c:spPr>
            <a:solidFill>
              <a:schemeClr val="accent4"/>
            </a:solidFill>
            <a:ln cmpd="sng">
              <a:solidFill>
                <a:srgbClr val="000000"/>
              </a:solidFill>
            </a:ln>
          </c:spPr>
          <c:cat>
            <c:strRef>
              <c:f>BC_CC_PR!$A$3:$A$7</c:f>
            </c:strRef>
          </c:cat>
          <c:val>
            <c:numRef>
              <c:f>BC_CC_PR!$C$3:$C$11</c:f>
              <c:numCache/>
            </c:numRef>
          </c:val>
        </c:ser>
        <c:ser>
          <c:idx val="2"/>
          <c:order val="2"/>
          <c:tx>
            <c:v>Llama 2</c:v>
          </c:tx>
          <c:spPr>
            <a:solidFill>
              <a:schemeClr val="accent2"/>
            </a:solidFill>
            <a:ln cmpd="sng">
              <a:solidFill>
                <a:srgbClr val="000000"/>
              </a:solidFill>
            </a:ln>
          </c:spPr>
          <c:cat>
            <c:strRef>
              <c:f>BC_CC_PR!$A$3:$A$7</c:f>
            </c:strRef>
          </c:cat>
          <c:val>
            <c:numRef>
              <c:f>BC_CC_PR!$D$3:$D$11</c:f>
              <c:numCache/>
            </c:numRef>
          </c:val>
        </c:ser>
        <c:axId val="1233612336"/>
        <c:axId val="711038497"/>
      </c:barChart>
      <c:catAx>
        <c:axId val="12336123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11038497"/>
      </c:catAx>
      <c:valAx>
        <c:axId val="711038497"/>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33612336"/>
      </c:valAx>
    </c:plotArea>
    <c:legend>
      <c:legendPos val="r"/>
      <c:layout>
        <c:manualLayout>
          <c:xMode val="edge"/>
          <c:yMode val="edge"/>
          <c:x val="0.8216111277229586"/>
          <c:y val="0.17586942257217847"/>
        </c:manualLayout>
      </c:layout>
      <c:overlay val="0"/>
      <c:txPr>
        <a:bodyPr/>
        <a:lstStyle/>
        <a:p>
          <a:pPr lvl="0">
            <a:defRPr b="0" i="0" sz="80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Aggregated over LLMs</a:t>
            </a:r>
          </a:p>
        </c:rich>
      </c:tx>
      <c:overlay val="0"/>
    </c:title>
    <c:plotArea>
      <c:layout/>
      <c:barChart>
        <c:barDir val="col"/>
        <c:ser>
          <c:idx val="0"/>
          <c:order val="0"/>
          <c:tx>
            <c:v>SA-P</c:v>
          </c:tx>
          <c:spPr>
            <a:solidFill>
              <a:schemeClr val="accent4"/>
            </a:solidFill>
            <a:ln cmpd="sng">
              <a:solidFill>
                <a:srgbClr val="000000"/>
              </a:solidFill>
            </a:ln>
          </c:spPr>
          <c:cat>
            <c:strRef>
              <c:f>BC_CC_PR!$B$83:$E$83</c:f>
            </c:strRef>
          </c:cat>
          <c:val>
            <c:numRef>
              <c:f>BC_CC_PR!$B$84:$E$84</c:f>
              <c:numCache/>
            </c:numRef>
          </c:val>
        </c:ser>
        <c:ser>
          <c:idx val="1"/>
          <c:order val="1"/>
          <c:tx>
            <c:v>SA-R</c:v>
          </c:tx>
          <c:spPr>
            <a:solidFill>
              <a:schemeClr val="accent2"/>
            </a:solidFill>
            <a:ln cmpd="sng">
              <a:solidFill>
                <a:srgbClr val="000000"/>
              </a:solidFill>
            </a:ln>
          </c:spPr>
          <c:cat>
            <c:strRef>
              <c:f>BC_CC_PR!$B$83:$E$83</c:f>
            </c:strRef>
          </c:cat>
          <c:val>
            <c:numRef>
              <c:f>BC_CC_PR!$B$85:$E$85</c:f>
              <c:numCache/>
            </c:numRef>
          </c:val>
        </c:ser>
        <c:ser>
          <c:idx val="2"/>
          <c:order val="2"/>
          <c:tx>
            <c:v>A-P</c:v>
          </c:tx>
          <c:spPr>
            <a:solidFill>
              <a:schemeClr val="accent4"/>
            </a:solidFill>
            <a:ln cmpd="sng">
              <a:solidFill>
                <a:srgbClr val="000000"/>
              </a:solidFill>
            </a:ln>
          </c:spPr>
          <c:cat>
            <c:strRef>
              <c:f>BC_CC_PR!$B$83:$E$83</c:f>
            </c:strRef>
          </c:cat>
          <c:val>
            <c:numRef>
              <c:f>BC_CC_PR!$B$86:$E$86</c:f>
              <c:numCache/>
            </c:numRef>
          </c:val>
        </c:ser>
        <c:ser>
          <c:idx val="3"/>
          <c:order val="3"/>
          <c:tx>
            <c:v>A-R</c:v>
          </c:tx>
          <c:spPr>
            <a:solidFill>
              <a:schemeClr val="accent4"/>
            </a:solidFill>
            <a:ln cmpd="sng">
              <a:solidFill>
                <a:srgbClr val="000000"/>
              </a:solidFill>
            </a:ln>
          </c:spPr>
          <c:cat>
            <c:strRef>
              <c:f>BC_CC_PR!$B$83:$E$83</c:f>
            </c:strRef>
          </c:cat>
          <c:val>
            <c:numRef>
              <c:f>BC_CC_PR!$B$87:$E$87</c:f>
              <c:numCache/>
            </c:numRef>
          </c:val>
        </c:ser>
        <c:ser>
          <c:idx val="4"/>
          <c:order val="4"/>
          <c:tx>
            <c:v>N-P</c:v>
          </c:tx>
          <c:spPr>
            <a:solidFill>
              <a:schemeClr val="accent5"/>
            </a:solidFill>
            <a:ln cmpd="sng">
              <a:solidFill>
                <a:srgbClr val="000000"/>
              </a:solidFill>
            </a:ln>
          </c:spPr>
          <c:cat>
            <c:strRef>
              <c:f>BC_CC_PR!$B$83:$E$83</c:f>
            </c:strRef>
          </c:cat>
          <c:val>
            <c:numRef>
              <c:f>BC_CC_PR!$B$88:$E$88</c:f>
              <c:numCache/>
            </c:numRef>
          </c:val>
        </c:ser>
        <c:ser>
          <c:idx val="5"/>
          <c:order val="5"/>
          <c:tx>
            <c:v>N-R</c:v>
          </c:tx>
          <c:spPr>
            <a:solidFill>
              <a:schemeClr val="accent6"/>
            </a:solidFill>
            <a:ln cmpd="sng">
              <a:solidFill>
                <a:srgbClr val="000000"/>
              </a:solidFill>
            </a:ln>
          </c:spPr>
          <c:cat>
            <c:strRef>
              <c:f>BC_CC_PR!$B$83:$E$83</c:f>
            </c:strRef>
          </c:cat>
          <c:val>
            <c:numRef>
              <c:f>BC_CC_PR!$B$89:$E$89</c:f>
              <c:numCache/>
            </c:numRef>
          </c:val>
        </c:ser>
        <c:ser>
          <c:idx val="6"/>
          <c:order val="6"/>
          <c:tx>
            <c:v>D-P</c:v>
          </c:tx>
          <c:spPr>
            <a:solidFill>
              <a:schemeClr val="accent2"/>
            </a:solidFill>
            <a:ln cmpd="sng">
              <a:solidFill>
                <a:srgbClr val="000000"/>
              </a:solidFill>
            </a:ln>
          </c:spPr>
          <c:cat>
            <c:strRef>
              <c:f>BC_CC_PR!$B$83:$E$83</c:f>
            </c:strRef>
          </c:cat>
          <c:val>
            <c:numRef>
              <c:f>BC_CC_PR!$B$90:$E$90</c:f>
              <c:numCache/>
            </c:numRef>
          </c:val>
        </c:ser>
        <c:ser>
          <c:idx val="7"/>
          <c:order val="7"/>
          <c:tx>
            <c:v>D-R</c:v>
          </c:tx>
          <c:spPr>
            <a:solidFill>
              <a:schemeClr val="accent2">
                <a:lumOff val="30000"/>
              </a:schemeClr>
            </a:solidFill>
            <a:ln cmpd="sng">
              <a:solidFill>
                <a:srgbClr val="000000"/>
              </a:solidFill>
            </a:ln>
          </c:spPr>
          <c:cat>
            <c:strRef>
              <c:f>BC_CC_PR!$B$83:$E$83</c:f>
            </c:strRef>
          </c:cat>
          <c:val>
            <c:numRef>
              <c:f>BC_CC_PR!$B$91:$E$91</c:f>
              <c:numCache/>
            </c:numRef>
          </c:val>
        </c:ser>
        <c:ser>
          <c:idx val="8"/>
          <c:order val="8"/>
          <c:tx>
            <c:v>SD-P</c:v>
          </c:tx>
          <c:spPr>
            <a:solidFill>
              <a:schemeClr val="accent2"/>
            </a:solidFill>
            <a:ln cmpd="sng">
              <a:solidFill>
                <a:srgbClr val="000000"/>
              </a:solidFill>
            </a:ln>
          </c:spPr>
          <c:cat>
            <c:strRef>
              <c:f>BC_CC_PR!$B$83:$E$83</c:f>
            </c:strRef>
          </c:cat>
          <c:val>
            <c:numRef>
              <c:f>BC_CC_PR!$B$92:$E$92</c:f>
              <c:numCache/>
            </c:numRef>
          </c:val>
        </c:ser>
        <c:ser>
          <c:idx val="9"/>
          <c:order val="9"/>
          <c:tx>
            <c:v>SD-R</c:v>
          </c:tx>
          <c:spPr>
            <a:solidFill>
              <a:schemeClr val="accent4">
                <a:lumOff val="30000"/>
              </a:schemeClr>
            </a:solidFill>
            <a:ln cmpd="sng">
              <a:solidFill>
                <a:srgbClr val="000000"/>
              </a:solidFill>
            </a:ln>
          </c:spPr>
          <c:cat>
            <c:strRef>
              <c:f>BC_CC_PR!$B$83:$E$83</c:f>
            </c:strRef>
          </c:cat>
          <c:val>
            <c:numRef>
              <c:f>BC_CC_PR!$B$93:$E$93</c:f>
              <c:numCache/>
            </c:numRef>
          </c:val>
        </c:ser>
        <c:axId val="418659888"/>
        <c:axId val="1102332289"/>
      </c:barChart>
      <c:catAx>
        <c:axId val="4186598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02332289"/>
      </c:catAx>
      <c:valAx>
        <c:axId val="1102332289"/>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418659888"/>
        <c:majorUnit val="0.1"/>
      </c:valAx>
    </c:plotArea>
    <c:legend>
      <c:legendPos val="b"/>
      <c:overlay val="0"/>
      <c:txPr>
        <a:bodyPr/>
        <a:lstStyle/>
        <a:p>
          <a:pPr lvl="0">
            <a:defRPr b="0" i="0" sz="800">
              <a:solidFill>
                <a:srgbClr val="1A1A1A"/>
              </a:solidFill>
              <a:latin typeface="+mn-lt"/>
            </a:defRPr>
          </a:pPr>
        </a:p>
      </c:txPr>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Aggregated over LLMs and Levels</a:t>
            </a:r>
          </a:p>
        </c:rich>
      </c:tx>
      <c:overlay val="0"/>
    </c:title>
    <c:plotArea>
      <c:layout/>
      <c:barChart>
        <c:barDir val="col"/>
        <c:ser>
          <c:idx val="0"/>
          <c:order val="0"/>
          <c:tx>
            <c:v>Precision</c:v>
          </c:tx>
          <c:spPr>
            <a:solidFill>
              <a:schemeClr val="accent4"/>
            </a:solidFill>
            <a:ln cmpd="sng">
              <a:solidFill>
                <a:srgbClr val="000000"/>
              </a:solidFill>
            </a:ln>
          </c:spPr>
          <c:cat>
            <c:strRef>
              <c:f>BC_CC_PR!$A$96:$A$100</c:f>
            </c:strRef>
          </c:cat>
          <c:val>
            <c:numRef>
              <c:f>BC_CC_PR!$B$96:$B$100</c:f>
              <c:numCache/>
            </c:numRef>
          </c:val>
        </c:ser>
        <c:ser>
          <c:idx val="1"/>
          <c:order val="1"/>
          <c:tx>
            <c:v>Recall</c:v>
          </c:tx>
          <c:spPr>
            <a:solidFill>
              <a:schemeClr val="accent2"/>
            </a:solidFill>
            <a:ln cmpd="sng">
              <a:solidFill>
                <a:srgbClr val="000000"/>
              </a:solidFill>
            </a:ln>
          </c:spPr>
          <c:cat>
            <c:strRef>
              <c:f>BC_CC_PR!$A$96:$A$100</c:f>
            </c:strRef>
          </c:cat>
          <c:val>
            <c:numRef>
              <c:f>BC_CC_PR!$C$96:$C$100</c:f>
              <c:numCache/>
            </c:numRef>
          </c:val>
        </c:ser>
        <c:axId val="1131905816"/>
        <c:axId val="830921604"/>
      </c:barChart>
      <c:catAx>
        <c:axId val="11319058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830921604"/>
      </c:catAx>
      <c:valAx>
        <c:axId val="83092160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31905816"/>
        <c:majorUnit val="0.1"/>
      </c:valAx>
    </c:plotArea>
    <c:legend>
      <c:legendPos val="b"/>
      <c:overlay val="0"/>
      <c:txPr>
        <a:bodyPr/>
        <a:lstStyle/>
        <a:p>
          <a:pPr lvl="0">
            <a:defRPr b="0" i="0" sz="900">
              <a:solidFill>
                <a:srgbClr val="1A1A1A"/>
              </a:solidFill>
              <a:latin typeface="+mn-lt"/>
            </a:defRPr>
          </a:pPr>
        </a:p>
      </c:txPr>
    </c:legend>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Aggregated over Prompt Levels</a:t>
            </a:r>
          </a:p>
        </c:rich>
      </c:tx>
      <c:overlay val="0"/>
    </c:title>
    <c:plotArea>
      <c:layout/>
      <c:barChart>
        <c:barDir val="col"/>
        <c:ser>
          <c:idx val="0"/>
          <c:order val="0"/>
          <c:tx>
            <c:v>SA-P</c:v>
          </c:tx>
          <c:spPr>
            <a:solidFill>
              <a:schemeClr val="accent4"/>
            </a:solidFill>
            <a:ln cmpd="sng">
              <a:solidFill>
                <a:srgbClr val="000000"/>
              </a:solidFill>
            </a:ln>
          </c:spPr>
          <c:cat>
            <c:strRef>
              <c:f>BC_CC_PR!$B$68:$D$68</c:f>
            </c:strRef>
          </c:cat>
          <c:val>
            <c:numRef>
              <c:f>BC_CC_PR!$B$69:$D$69</c:f>
              <c:numCache/>
            </c:numRef>
          </c:val>
        </c:ser>
        <c:ser>
          <c:idx val="1"/>
          <c:order val="1"/>
          <c:tx>
            <c:v>SA-R</c:v>
          </c:tx>
          <c:spPr>
            <a:solidFill>
              <a:schemeClr val="accent2"/>
            </a:solidFill>
            <a:ln cmpd="sng">
              <a:solidFill>
                <a:srgbClr val="000000"/>
              </a:solidFill>
            </a:ln>
          </c:spPr>
          <c:cat>
            <c:strRef>
              <c:f>BC_CC_PR!$B$68:$D$68</c:f>
            </c:strRef>
          </c:cat>
          <c:val>
            <c:numRef>
              <c:f>BC_CC_PR!$B$70:$D$70</c:f>
              <c:numCache/>
            </c:numRef>
          </c:val>
        </c:ser>
        <c:ser>
          <c:idx val="2"/>
          <c:order val="2"/>
          <c:tx>
            <c:v>A-P</c:v>
          </c:tx>
          <c:spPr>
            <a:solidFill>
              <a:schemeClr val="accent4"/>
            </a:solidFill>
            <a:ln cmpd="sng">
              <a:solidFill>
                <a:srgbClr val="000000"/>
              </a:solidFill>
            </a:ln>
          </c:spPr>
          <c:cat>
            <c:strRef>
              <c:f>BC_CC_PR!$B$68:$D$68</c:f>
            </c:strRef>
          </c:cat>
          <c:val>
            <c:numRef>
              <c:f>BC_CC_PR!$B$71:$D$71</c:f>
              <c:numCache/>
            </c:numRef>
          </c:val>
        </c:ser>
        <c:ser>
          <c:idx val="3"/>
          <c:order val="3"/>
          <c:tx>
            <c:v>A-R</c:v>
          </c:tx>
          <c:spPr>
            <a:solidFill>
              <a:schemeClr val="accent4"/>
            </a:solidFill>
            <a:ln cmpd="sng">
              <a:solidFill>
                <a:srgbClr val="000000"/>
              </a:solidFill>
            </a:ln>
          </c:spPr>
          <c:cat>
            <c:strRef>
              <c:f>BC_CC_PR!$B$68:$D$68</c:f>
            </c:strRef>
          </c:cat>
          <c:val>
            <c:numRef>
              <c:f>BC_CC_PR!$B$72:$D$72</c:f>
              <c:numCache/>
            </c:numRef>
          </c:val>
        </c:ser>
        <c:ser>
          <c:idx val="4"/>
          <c:order val="4"/>
          <c:tx>
            <c:v>N-P</c:v>
          </c:tx>
          <c:spPr>
            <a:solidFill>
              <a:schemeClr val="accent3"/>
            </a:solidFill>
            <a:ln cmpd="sng">
              <a:solidFill>
                <a:srgbClr val="000000"/>
              </a:solidFill>
            </a:ln>
          </c:spPr>
          <c:cat>
            <c:strRef>
              <c:f>BC_CC_PR!$B$68:$D$68</c:f>
            </c:strRef>
          </c:cat>
          <c:val>
            <c:numRef>
              <c:f>BC_CC_PR!$B$73:$D$73</c:f>
              <c:numCache/>
            </c:numRef>
          </c:val>
        </c:ser>
        <c:ser>
          <c:idx val="5"/>
          <c:order val="5"/>
          <c:tx>
            <c:v>N-R</c:v>
          </c:tx>
          <c:spPr>
            <a:solidFill>
              <a:schemeClr val="accent6"/>
            </a:solidFill>
            <a:ln cmpd="sng">
              <a:solidFill>
                <a:srgbClr val="000000"/>
              </a:solidFill>
            </a:ln>
          </c:spPr>
          <c:cat>
            <c:strRef>
              <c:f>BC_CC_PR!$B$68:$D$68</c:f>
            </c:strRef>
          </c:cat>
          <c:val>
            <c:numRef>
              <c:f>BC_CC_PR!$B$74:$D$74</c:f>
              <c:numCache/>
            </c:numRef>
          </c:val>
        </c:ser>
        <c:ser>
          <c:idx val="6"/>
          <c:order val="6"/>
          <c:tx>
            <c:v>D-P</c:v>
          </c:tx>
          <c:spPr>
            <a:solidFill>
              <a:schemeClr val="accent2"/>
            </a:solidFill>
            <a:ln cmpd="sng">
              <a:solidFill>
                <a:srgbClr val="000000"/>
              </a:solidFill>
            </a:ln>
          </c:spPr>
          <c:cat>
            <c:strRef>
              <c:f>BC_CC_PR!$B$68:$D$68</c:f>
            </c:strRef>
          </c:cat>
          <c:val>
            <c:numRef>
              <c:f>BC_CC_PR!$B$75:$D$75</c:f>
              <c:numCache/>
            </c:numRef>
          </c:val>
        </c:ser>
        <c:ser>
          <c:idx val="7"/>
          <c:order val="7"/>
          <c:tx>
            <c:v>D-R</c:v>
          </c:tx>
          <c:spPr>
            <a:solidFill>
              <a:schemeClr val="accent2">
                <a:lumOff val="30000"/>
              </a:schemeClr>
            </a:solidFill>
            <a:ln cmpd="sng">
              <a:solidFill>
                <a:srgbClr val="000000"/>
              </a:solidFill>
            </a:ln>
          </c:spPr>
          <c:cat>
            <c:strRef>
              <c:f>BC_CC_PR!$B$68:$D$68</c:f>
            </c:strRef>
          </c:cat>
          <c:val>
            <c:numRef>
              <c:f>BC_CC_PR!$B$76:$D$76</c:f>
              <c:numCache/>
            </c:numRef>
          </c:val>
        </c:ser>
        <c:ser>
          <c:idx val="8"/>
          <c:order val="8"/>
          <c:tx>
            <c:v>SD-P</c:v>
          </c:tx>
          <c:spPr>
            <a:solidFill>
              <a:schemeClr val="accent2"/>
            </a:solidFill>
            <a:ln cmpd="sng">
              <a:solidFill>
                <a:srgbClr val="000000"/>
              </a:solidFill>
            </a:ln>
          </c:spPr>
          <c:cat>
            <c:strRef>
              <c:f>BC_CC_PR!$B$68:$D$68</c:f>
            </c:strRef>
          </c:cat>
          <c:val>
            <c:numRef>
              <c:f>BC_CC_PR!$B$77:$D$77</c:f>
              <c:numCache/>
            </c:numRef>
          </c:val>
        </c:ser>
        <c:ser>
          <c:idx val="9"/>
          <c:order val="9"/>
          <c:tx>
            <c:v>SD-R</c:v>
          </c:tx>
          <c:spPr>
            <a:solidFill>
              <a:schemeClr val="accent4">
                <a:lumOff val="30000"/>
              </a:schemeClr>
            </a:solidFill>
            <a:ln cmpd="sng">
              <a:solidFill>
                <a:srgbClr val="000000"/>
              </a:solidFill>
            </a:ln>
          </c:spPr>
          <c:cat>
            <c:strRef>
              <c:f>BC_CC_PR!$B$68:$D$68</c:f>
            </c:strRef>
          </c:cat>
          <c:val>
            <c:numRef>
              <c:f>BC_CC_PR!$B$78:$D$78</c:f>
              <c:numCache/>
            </c:numRef>
          </c:val>
        </c:ser>
        <c:axId val="1449875113"/>
        <c:axId val="377376181"/>
      </c:barChart>
      <c:catAx>
        <c:axId val="14498751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77376181"/>
      </c:catAx>
      <c:valAx>
        <c:axId val="37737618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49875113"/>
      </c:valAx>
    </c:plotArea>
    <c:legend>
      <c:legendPos val="b"/>
      <c:overlay val="0"/>
      <c:txPr>
        <a:bodyPr/>
        <a:lstStyle/>
        <a:p>
          <a:pPr lvl="0">
            <a:defRPr b="0" i="0" sz="900">
              <a:solidFill>
                <a:srgbClr val="1A1A1A"/>
              </a:solidFill>
              <a:latin typeface="+mn-lt"/>
            </a:defRPr>
          </a:pPr>
        </a:p>
      </c:txPr>
    </c:legend>
    <c:plotVisOnly val="1"/>
  </c:chart>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Prompt style = Level 1</a:t>
            </a:r>
          </a:p>
        </c:rich>
      </c:tx>
      <c:overlay val="0"/>
    </c:title>
    <c:plotArea>
      <c:layout/>
      <c:barChart>
        <c:barDir val="col"/>
        <c:ser>
          <c:idx val="0"/>
          <c:order val="0"/>
          <c:tx>
            <c:v>SA-P</c:v>
          </c:tx>
          <c:spPr>
            <a:solidFill>
              <a:schemeClr val="accent4"/>
            </a:solidFill>
            <a:ln cmpd="sng">
              <a:solidFill>
                <a:srgbClr val="000000"/>
              </a:solidFill>
            </a:ln>
          </c:spPr>
          <c:cat>
            <c:strRef>
              <c:f>BC_CC_PR!$B$2:$D$2</c:f>
            </c:strRef>
          </c:cat>
          <c:val>
            <c:numRef>
              <c:f>BC_CC_PR!$B$3:$D$3</c:f>
              <c:numCache/>
            </c:numRef>
          </c:val>
        </c:ser>
        <c:ser>
          <c:idx val="1"/>
          <c:order val="1"/>
          <c:tx>
            <c:v>SA-R</c:v>
          </c:tx>
          <c:spPr>
            <a:solidFill>
              <a:schemeClr val="accent2"/>
            </a:solidFill>
            <a:ln cmpd="sng">
              <a:solidFill>
                <a:srgbClr val="000000"/>
              </a:solidFill>
            </a:ln>
          </c:spPr>
          <c:cat>
            <c:strRef>
              <c:f>BC_CC_PR!$B$2:$D$2</c:f>
            </c:strRef>
          </c:cat>
          <c:val>
            <c:numRef>
              <c:f>BC_CC_PR!$B$4:$D$4</c:f>
              <c:numCache/>
            </c:numRef>
          </c:val>
        </c:ser>
        <c:ser>
          <c:idx val="2"/>
          <c:order val="2"/>
          <c:tx>
            <c:v>A-P</c:v>
          </c:tx>
          <c:spPr>
            <a:solidFill>
              <a:schemeClr val="accent4"/>
            </a:solidFill>
            <a:ln cmpd="sng">
              <a:solidFill>
                <a:srgbClr val="000000"/>
              </a:solidFill>
            </a:ln>
          </c:spPr>
          <c:cat>
            <c:strRef>
              <c:f>BC_CC_PR!$B$2:$D$2</c:f>
            </c:strRef>
          </c:cat>
          <c:val>
            <c:numRef>
              <c:f>BC_CC_PR!$B$5:$D$5</c:f>
              <c:numCache/>
            </c:numRef>
          </c:val>
        </c:ser>
        <c:ser>
          <c:idx val="3"/>
          <c:order val="3"/>
          <c:tx>
            <c:v>A-R</c:v>
          </c:tx>
          <c:spPr>
            <a:solidFill>
              <a:schemeClr val="accent4"/>
            </a:solidFill>
            <a:ln cmpd="sng">
              <a:solidFill>
                <a:srgbClr val="000000"/>
              </a:solidFill>
            </a:ln>
          </c:spPr>
          <c:cat>
            <c:strRef>
              <c:f>BC_CC_PR!$B$2:$D$2</c:f>
            </c:strRef>
          </c:cat>
          <c:val>
            <c:numRef>
              <c:f>BC_CC_PR!$B$6:$D$6</c:f>
              <c:numCache/>
            </c:numRef>
          </c:val>
        </c:ser>
        <c:ser>
          <c:idx val="4"/>
          <c:order val="4"/>
          <c:tx>
            <c:v>N-P</c:v>
          </c:tx>
          <c:spPr>
            <a:solidFill>
              <a:schemeClr val="accent3"/>
            </a:solidFill>
            <a:ln cmpd="sng">
              <a:solidFill>
                <a:srgbClr val="000000"/>
              </a:solidFill>
            </a:ln>
          </c:spPr>
          <c:cat>
            <c:strRef>
              <c:f>BC_CC_PR!$B$2:$D$2</c:f>
            </c:strRef>
          </c:cat>
          <c:val>
            <c:numRef>
              <c:f>BC_CC_PR!$B$7:$D$7</c:f>
              <c:numCache/>
            </c:numRef>
          </c:val>
        </c:ser>
        <c:ser>
          <c:idx val="5"/>
          <c:order val="5"/>
          <c:tx>
            <c:v>N-R</c:v>
          </c:tx>
          <c:spPr>
            <a:solidFill>
              <a:schemeClr val="accent6"/>
            </a:solidFill>
            <a:ln cmpd="sng">
              <a:solidFill>
                <a:srgbClr val="000000"/>
              </a:solidFill>
            </a:ln>
          </c:spPr>
          <c:cat>
            <c:strRef>
              <c:f>BC_CC_PR!$B$2:$D$2</c:f>
            </c:strRef>
          </c:cat>
          <c:val>
            <c:numRef>
              <c:f>BC_CC_PR!$B$8:$D$8</c:f>
              <c:numCache/>
            </c:numRef>
          </c:val>
        </c:ser>
        <c:ser>
          <c:idx val="6"/>
          <c:order val="6"/>
          <c:tx>
            <c:v>D-P</c:v>
          </c:tx>
          <c:spPr>
            <a:solidFill>
              <a:schemeClr val="accent2"/>
            </a:solidFill>
            <a:ln cmpd="sng">
              <a:solidFill>
                <a:srgbClr val="000000"/>
              </a:solidFill>
            </a:ln>
          </c:spPr>
          <c:cat>
            <c:strRef>
              <c:f>BC_CC_PR!$B$2:$D$2</c:f>
            </c:strRef>
          </c:cat>
          <c:val>
            <c:numRef>
              <c:f>BC_CC_PR!$B$9:$D$9</c:f>
              <c:numCache/>
            </c:numRef>
          </c:val>
        </c:ser>
        <c:ser>
          <c:idx val="7"/>
          <c:order val="7"/>
          <c:tx>
            <c:v>D-R</c:v>
          </c:tx>
          <c:spPr>
            <a:solidFill>
              <a:schemeClr val="accent2">
                <a:lumOff val="30000"/>
              </a:schemeClr>
            </a:solidFill>
            <a:ln cmpd="sng">
              <a:solidFill>
                <a:srgbClr val="000000"/>
              </a:solidFill>
            </a:ln>
          </c:spPr>
          <c:cat>
            <c:strRef>
              <c:f>BC_CC_PR!$B$2:$D$2</c:f>
            </c:strRef>
          </c:cat>
          <c:val>
            <c:numRef>
              <c:f>BC_CC_PR!$B$10:$D$10</c:f>
              <c:numCache/>
            </c:numRef>
          </c:val>
        </c:ser>
        <c:ser>
          <c:idx val="8"/>
          <c:order val="8"/>
          <c:tx>
            <c:v>SD-P</c:v>
          </c:tx>
          <c:spPr>
            <a:solidFill>
              <a:schemeClr val="accent2"/>
            </a:solidFill>
            <a:ln cmpd="sng">
              <a:solidFill>
                <a:srgbClr val="000000"/>
              </a:solidFill>
            </a:ln>
          </c:spPr>
          <c:cat>
            <c:strRef>
              <c:f>BC_CC_PR!$B$2:$D$2</c:f>
            </c:strRef>
          </c:cat>
          <c:val>
            <c:numRef>
              <c:f>BC_CC_PR!$B$11:$D$11</c:f>
              <c:numCache/>
            </c:numRef>
          </c:val>
        </c:ser>
        <c:ser>
          <c:idx val="9"/>
          <c:order val="9"/>
          <c:tx>
            <c:v>SD-R</c:v>
          </c:tx>
          <c:spPr>
            <a:solidFill>
              <a:schemeClr val="accent4">
                <a:lumOff val="30000"/>
              </a:schemeClr>
            </a:solidFill>
            <a:ln cmpd="sng">
              <a:solidFill>
                <a:srgbClr val="000000"/>
              </a:solidFill>
            </a:ln>
          </c:spPr>
          <c:cat>
            <c:strRef>
              <c:f>BC_CC_PR!$B$2:$D$2</c:f>
            </c:strRef>
          </c:cat>
          <c:val>
            <c:numRef>
              <c:f>BC_CC_PR!$B$12:$D$12</c:f>
              <c:numCache/>
            </c:numRef>
          </c:val>
        </c:ser>
        <c:axId val="398398090"/>
        <c:axId val="1619160650"/>
      </c:barChart>
      <c:catAx>
        <c:axId val="3983980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19160650"/>
      </c:catAx>
      <c:valAx>
        <c:axId val="161916065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98398090"/>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Prompt style = Level 2</a:t>
            </a:r>
          </a:p>
        </c:rich>
      </c:tx>
      <c:overlay val="0"/>
    </c:title>
    <c:plotArea>
      <c:layout/>
      <c:barChart>
        <c:barDir val="col"/>
        <c:ser>
          <c:idx val="0"/>
          <c:order val="0"/>
          <c:tx>
            <c:v>SA-P</c:v>
          </c:tx>
          <c:spPr>
            <a:solidFill>
              <a:schemeClr val="accent4"/>
            </a:solidFill>
            <a:ln cmpd="sng">
              <a:solidFill>
                <a:srgbClr val="000000"/>
              </a:solidFill>
            </a:ln>
          </c:spPr>
          <c:cat>
            <c:strRef>
              <c:f>BC_CC_PR!$B$18:$D$18</c:f>
            </c:strRef>
          </c:cat>
          <c:val>
            <c:numRef>
              <c:f>BC_CC_PR!$B$19:$D$19</c:f>
              <c:numCache/>
            </c:numRef>
          </c:val>
        </c:ser>
        <c:ser>
          <c:idx val="1"/>
          <c:order val="1"/>
          <c:tx>
            <c:v>SA-R</c:v>
          </c:tx>
          <c:spPr>
            <a:solidFill>
              <a:schemeClr val="accent2"/>
            </a:solidFill>
            <a:ln cmpd="sng">
              <a:solidFill>
                <a:srgbClr val="000000"/>
              </a:solidFill>
            </a:ln>
          </c:spPr>
          <c:cat>
            <c:strRef>
              <c:f>BC_CC_PR!$B$18:$D$18</c:f>
            </c:strRef>
          </c:cat>
          <c:val>
            <c:numRef>
              <c:f>BC_CC_PR!$B$20:$D$20</c:f>
              <c:numCache/>
            </c:numRef>
          </c:val>
        </c:ser>
        <c:ser>
          <c:idx val="2"/>
          <c:order val="2"/>
          <c:tx>
            <c:v>A-P</c:v>
          </c:tx>
          <c:spPr>
            <a:solidFill>
              <a:schemeClr val="accent4"/>
            </a:solidFill>
            <a:ln cmpd="sng">
              <a:solidFill>
                <a:srgbClr val="000000"/>
              </a:solidFill>
            </a:ln>
          </c:spPr>
          <c:cat>
            <c:strRef>
              <c:f>BC_CC_PR!$B$18:$D$18</c:f>
            </c:strRef>
          </c:cat>
          <c:val>
            <c:numRef>
              <c:f>BC_CC_PR!$B$21:$D$21</c:f>
              <c:numCache/>
            </c:numRef>
          </c:val>
        </c:ser>
        <c:ser>
          <c:idx val="3"/>
          <c:order val="3"/>
          <c:tx>
            <c:v>A-R</c:v>
          </c:tx>
          <c:spPr>
            <a:solidFill>
              <a:schemeClr val="accent4"/>
            </a:solidFill>
            <a:ln cmpd="sng">
              <a:solidFill>
                <a:srgbClr val="000000"/>
              </a:solidFill>
            </a:ln>
          </c:spPr>
          <c:cat>
            <c:strRef>
              <c:f>BC_CC_PR!$B$18:$D$18</c:f>
            </c:strRef>
          </c:cat>
          <c:val>
            <c:numRef>
              <c:f>BC_CC_PR!$B$22:$D$22</c:f>
              <c:numCache/>
            </c:numRef>
          </c:val>
        </c:ser>
        <c:ser>
          <c:idx val="4"/>
          <c:order val="4"/>
          <c:tx>
            <c:v>N-P</c:v>
          </c:tx>
          <c:spPr>
            <a:solidFill>
              <a:schemeClr val="accent3"/>
            </a:solidFill>
            <a:ln cmpd="sng">
              <a:solidFill>
                <a:srgbClr val="000000"/>
              </a:solidFill>
            </a:ln>
          </c:spPr>
          <c:cat>
            <c:strRef>
              <c:f>BC_CC_PR!$B$18:$D$18</c:f>
            </c:strRef>
          </c:cat>
          <c:val>
            <c:numRef>
              <c:f>BC_CC_PR!$B$23:$D$23</c:f>
              <c:numCache/>
            </c:numRef>
          </c:val>
        </c:ser>
        <c:ser>
          <c:idx val="5"/>
          <c:order val="5"/>
          <c:tx>
            <c:v>N-R</c:v>
          </c:tx>
          <c:spPr>
            <a:solidFill>
              <a:schemeClr val="accent6"/>
            </a:solidFill>
            <a:ln cmpd="sng">
              <a:solidFill>
                <a:srgbClr val="000000"/>
              </a:solidFill>
            </a:ln>
          </c:spPr>
          <c:cat>
            <c:strRef>
              <c:f>BC_CC_PR!$B$18:$D$18</c:f>
            </c:strRef>
          </c:cat>
          <c:val>
            <c:numRef>
              <c:f>BC_CC_PR!$B$24:$D$24</c:f>
              <c:numCache/>
            </c:numRef>
          </c:val>
        </c:ser>
        <c:ser>
          <c:idx val="6"/>
          <c:order val="6"/>
          <c:tx>
            <c:v>D-P</c:v>
          </c:tx>
          <c:spPr>
            <a:solidFill>
              <a:schemeClr val="accent2"/>
            </a:solidFill>
            <a:ln cmpd="sng">
              <a:solidFill>
                <a:srgbClr val="000000"/>
              </a:solidFill>
            </a:ln>
          </c:spPr>
          <c:cat>
            <c:strRef>
              <c:f>BC_CC_PR!$B$18:$D$18</c:f>
            </c:strRef>
          </c:cat>
          <c:val>
            <c:numRef>
              <c:f>BC_CC_PR!$B$25:$D$25</c:f>
              <c:numCache/>
            </c:numRef>
          </c:val>
        </c:ser>
        <c:ser>
          <c:idx val="7"/>
          <c:order val="7"/>
          <c:tx>
            <c:v>D-R</c:v>
          </c:tx>
          <c:spPr>
            <a:solidFill>
              <a:schemeClr val="accent2">
                <a:lumOff val="30000"/>
              </a:schemeClr>
            </a:solidFill>
            <a:ln cmpd="sng">
              <a:solidFill>
                <a:srgbClr val="000000"/>
              </a:solidFill>
            </a:ln>
          </c:spPr>
          <c:cat>
            <c:strRef>
              <c:f>BC_CC_PR!$B$18:$D$18</c:f>
            </c:strRef>
          </c:cat>
          <c:val>
            <c:numRef>
              <c:f>BC_CC_PR!$B$26:$D$26</c:f>
              <c:numCache/>
            </c:numRef>
          </c:val>
        </c:ser>
        <c:ser>
          <c:idx val="8"/>
          <c:order val="8"/>
          <c:tx>
            <c:v>SD-P</c:v>
          </c:tx>
          <c:spPr>
            <a:solidFill>
              <a:schemeClr val="accent2"/>
            </a:solidFill>
            <a:ln cmpd="sng">
              <a:solidFill>
                <a:srgbClr val="000000"/>
              </a:solidFill>
            </a:ln>
          </c:spPr>
          <c:cat>
            <c:strRef>
              <c:f>BC_CC_PR!$B$18:$D$18</c:f>
            </c:strRef>
          </c:cat>
          <c:val>
            <c:numRef>
              <c:f>BC_CC_PR!$B$27:$D$27</c:f>
              <c:numCache/>
            </c:numRef>
          </c:val>
        </c:ser>
        <c:ser>
          <c:idx val="9"/>
          <c:order val="9"/>
          <c:tx>
            <c:v>SD-R</c:v>
          </c:tx>
          <c:spPr>
            <a:solidFill>
              <a:schemeClr val="accent4">
                <a:lumOff val="30000"/>
              </a:schemeClr>
            </a:solidFill>
            <a:ln cmpd="sng">
              <a:solidFill>
                <a:srgbClr val="000000"/>
              </a:solidFill>
            </a:ln>
          </c:spPr>
          <c:cat>
            <c:strRef>
              <c:f>BC_CC_PR!$B$18:$D$18</c:f>
            </c:strRef>
          </c:cat>
          <c:val>
            <c:numRef>
              <c:f>BC_CC_PR!$B$28:$D$28</c:f>
              <c:numCache/>
            </c:numRef>
          </c:val>
        </c:ser>
        <c:axId val="470987710"/>
        <c:axId val="117814490"/>
      </c:barChart>
      <c:catAx>
        <c:axId val="4709877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7814490"/>
      </c:catAx>
      <c:valAx>
        <c:axId val="11781449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470987710"/>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Prompt style = Level 3</a:t>
            </a:r>
          </a:p>
        </c:rich>
      </c:tx>
      <c:overlay val="0"/>
    </c:title>
    <c:plotArea>
      <c:layout/>
      <c:barChart>
        <c:barDir val="col"/>
        <c:ser>
          <c:idx val="0"/>
          <c:order val="0"/>
          <c:tx>
            <c:v>SA-P</c:v>
          </c:tx>
          <c:spPr>
            <a:solidFill>
              <a:schemeClr val="accent4"/>
            </a:solidFill>
            <a:ln cmpd="sng">
              <a:solidFill>
                <a:srgbClr val="000000"/>
              </a:solidFill>
            </a:ln>
          </c:spPr>
          <c:cat>
            <c:strRef>
              <c:f>BC_CC_PR!$B$31:$D$31</c:f>
            </c:strRef>
          </c:cat>
          <c:val>
            <c:numRef>
              <c:f>BC_CC_PR!$B$32:$D$32</c:f>
              <c:numCache/>
            </c:numRef>
          </c:val>
        </c:ser>
        <c:ser>
          <c:idx val="1"/>
          <c:order val="1"/>
          <c:tx>
            <c:v>SA-R</c:v>
          </c:tx>
          <c:spPr>
            <a:solidFill>
              <a:schemeClr val="accent2"/>
            </a:solidFill>
            <a:ln cmpd="sng">
              <a:solidFill>
                <a:srgbClr val="000000"/>
              </a:solidFill>
            </a:ln>
          </c:spPr>
          <c:cat>
            <c:strRef>
              <c:f>BC_CC_PR!$B$31:$D$31</c:f>
            </c:strRef>
          </c:cat>
          <c:val>
            <c:numRef>
              <c:f>BC_CC_PR!$B$33:$D$33</c:f>
              <c:numCache/>
            </c:numRef>
          </c:val>
        </c:ser>
        <c:ser>
          <c:idx val="2"/>
          <c:order val="2"/>
          <c:tx>
            <c:v>A-P</c:v>
          </c:tx>
          <c:spPr>
            <a:solidFill>
              <a:schemeClr val="accent4"/>
            </a:solidFill>
            <a:ln cmpd="sng">
              <a:solidFill>
                <a:srgbClr val="000000"/>
              </a:solidFill>
            </a:ln>
          </c:spPr>
          <c:cat>
            <c:strRef>
              <c:f>BC_CC_PR!$B$31:$D$31</c:f>
            </c:strRef>
          </c:cat>
          <c:val>
            <c:numRef>
              <c:f>BC_CC_PR!$B$34:$D$34</c:f>
              <c:numCache/>
            </c:numRef>
          </c:val>
        </c:ser>
        <c:ser>
          <c:idx val="3"/>
          <c:order val="3"/>
          <c:tx>
            <c:v>A-R</c:v>
          </c:tx>
          <c:spPr>
            <a:solidFill>
              <a:schemeClr val="accent4"/>
            </a:solidFill>
            <a:ln cmpd="sng">
              <a:solidFill>
                <a:srgbClr val="000000"/>
              </a:solidFill>
            </a:ln>
          </c:spPr>
          <c:cat>
            <c:strRef>
              <c:f>BC_CC_PR!$B$31:$D$31</c:f>
            </c:strRef>
          </c:cat>
          <c:val>
            <c:numRef>
              <c:f>BC_CC_PR!$B$35:$D$35</c:f>
              <c:numCache/>
            </c:numRef>
          </c:val>
        </c:ser>
        <c:ser>
          <c:idx val="4"/>
          <c:order val="4"/>
          <c:tx>
            <c:v>N-P</c:v>
          </c:tx>
          <c:spPr>
            <a:solidFill>
              <a:schemeClr val="accent3"/>
            </a:solidFill>
            <a:ln cmpd="sng">
              <a:solidFill>
                <a:srgbClr val="000000"/>
              </a:solidFill>
            </a:ln>
          </c:spPr>
          <c:cat>
            <c:strRef>
              <c:f>BC_CC_PR!$B$31:$D$31</c:f>
            </c:strRef>
          </c:cat>
          <c:val>
            <c:numRef>
              <c:f>BC_CC_PR!$B$36:$D$36</c:f>
              <c:numCache/>
            </c:numRef>
          </c:val>
        </c:ser>
        <c:ser>
          <c:idx val="5"/>
          <c:order val="5"/>
          <c:tx>
            <c:v>N-R</c:v>
          </c:tx>
          <c:spPr>
            <a:solidFill>
              <a:schemeClr val="accent6"/>
            </a:solidFill>
            <a:ln cmpd="sng">
              <a:solidFill>
                <a:srgbClr val="000000"/>
              </a:solidFill>
            </a:ln>
          </c:spPr>
          <c:cat>
            <c:strRef>
              <c:f>BC_CC_PR!$B$31:$D$31</c:f>
            </c:strRef>
          </c:cat>
          <c:val>
            <c:numRef>
              <c:f>BC_CC_PR!$B$37:$D$37</c:f>
              <c:numCache/>
            </c:numRef>
          </c:val>
        </c:ser>
        <c:ser>
          <c:idx val="6"/>
          <c:order val="6"/>
          <c:tx>
            <c:v>D-P</c:v>
          </c:tx>
          <c:spPr>
            <a:solidFill>
              <a:schemeClr val="accent2"/>
            </a:solidFill>
            <a:ln cmpd="sng">
              <a:solidFill>
                <a:srgbClr val="000000"/>
              </a:solidFill>
            </a:ln>
          </c:spPr>
          <c:cat>
            <c:strRef>
              <c:f>BC_CC_PR!$B$31:$D$31</c:f>
            </c:strRef>
          </c:cat>
          <c:val>
            <c:numRef>
              <c:f>BC_CC_PR!$B$38:$D$38</c:f>
              <c:numCache/>
            </c:numRef>
          </c:val>
        </c:ser>
        <c:ser>
          <c:idx val="7"/>
          <c:order val="7"/>
          <c:tx>
            <c:v>D-R</c:v>
          </c:tx>
          <c:spPr>
            <a:solidFill>
              <a:schemeClr val="accent2">
                <a:lumOff val="30000"/>
              </a:schemeClr>
            </a:solidFill>
            <a:ln cmpd="sng">
              <a:solidFill>
                <a:srgbClr val="000000"/>
              </a:solidFill>
            </a:ln>
          </c:spPr>
          <c:cat>
            <c:strRef>
              <c:f>BC_CC_PR!$B$31:$D$31</c:f>
            </c:strRef>
          </c:cat>
          <c:val>
            <c:numRef>
              <c:f>BC_CC_PR!$B$39:$D$39</c:f>
              <c:numCache/>
            </c:numRef>
          </c:val>
        </c:ser>
        <c:ser>
          <c:idx val="8"/>
          <c:order val="8"/>
          <c:tx>
            <c:v>SD-P</c:v>
          </c:tx>
          <c:spPr>
            <a:solidFill>
              <a:schemeClr val="accent2"/>
            </a:solidFill>
            <a:ln cmpd="sng">
              <a:solidFill>
                <a:srgbClr val="000000"/>
              </a:solidFill>
            </a:ln>
          </c:spPr>
          <c:cat>
            <c:strRef>
              <c:f>BC_CC_PR!$B$31:$D$31</c:f>
            </c:strRef>
          </c:cat>
          <c:val>
            <c:numRef>
              <c:f>BC_CC_PR!$B$40:$D$40</c:f>
              <c:numCache/>
            </c:numRef>
          </c:val>
        </c:ser>
        <c:ser>
          <c:idx val="9"/>
          <c:order val="9"/>
          <c:tx>
            <c:v>SD-R</c:v>
          </c:tx>
          <c:spPr>
            <a:solidFill>
              <a:schemeClr val="accent4">
                <a:lumOff val="30000"/>
              </a:schemeClr>
            </a:solidFill>
            <a:ln cmpd="sng">
              <a:solidFill>
                <a:srgbClr val="000000"/>
              </a:solidFill>
            </a:ln>
          </c:spPr>
          <c:cat>
            <c:strRef>
              <c:f>BC_CC_PR!$B$31:$D$31</c:f>
            </c:strRef>
          </c:cat>
          <c:val>
            <c:numRef>
              <c:f>BC_CC_PR!$B$41:$D$41</c:f>
              <c:numCache/>
            </c:numRef>
          </c:val>
        </c:ser>
        <c:axId val="1922403392"/>
        <c:axId val="193958619"/>
      </c:barChart>
      <c:catAx>
        <c:axId val="19224033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3958619"/>
      </c:catAx>
      <c:valAx>
        <c:axId val="1939586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22403392"/>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Prompt style = Level 4</a:t>
            </a:r>
          </a:p>
        </c:rich>
      </c:tx>
      <c:overlay val="0"/>
    </c:title>
    <c:plotArea>
      <c:layout/>
      <c:barChart>
        <c:barDir val="col"/>
        <c:ser>
          <c:idx val="0"/>
          <c:order val="0"/>
          <c:tx>
            <c:v>SA-P</c:v>
          </c:tx>
          <c:spPr>
            <a:solidFill>
              <a:schemeClr val="accent4"/>
            </a:solidFill>
            <a:ln cmpd="sng">
              <a:solidFill>
                <a:srgbClr val="000000"/>
              </a:solidFill>
            </a:ln>
          </c:spPr>
          <c:cat>
            <c:strRef>
              <c:f>BC_CC_PR!$B$44:$D$44</c:f>
            </c:strRef>
          </c:cat>
          <c:val>
            <c:numRef>
              <c:f>BC_CC_PR!$B$45:$D$45</c:f>
              <c:numCache/>
            </c:numRef>
          </c:val>
        </c:ser>
        <c:ser>
          <c:idx val="1"/>
          <c:order val="1"/>
          <c:tx>
            <c:v>SA-R</c:v>
          </c:tx>
          <c:spPr>
            <a:solidFill>
              <a:schemeClr val="accent2"/>
            </a:solidFill>
            <a:ln cmpd="sng">
              <a:solidFill>
                <a:srgbClr val="000000"/>
              </a:solidFill>
            </a:ln>
          </c:spPr>
          <c:cat>
            <c:strRef>
              <c:f>BC_CC_PR!$B$44:$D$44</c:f>
            </c:strRef>
          </c:cat>
          <c:val>
            <c:numRef>
              <c:f>BC_CC_PR!$B$46:$D$46</c:f>
              <c:numCache/>
            </c:numRef>
          </c:val>
        </c:ser>
        <c:ser>
          <c:idx val="2"/>
          <c:order val="2"/>
          <c:tx>
            <c:v>A-P</c:v>
          </c:tx>
          <c:spPr>
            <a:solidFill>
              <a:schemeClr val="accent4"/>
            </a:solidFill>
            <a:ln cmpd="sng">
              <a:solidFill>
                <a:srgbClr val="000000"/>
              </a:solidFill>
            </a:ln>
          </c:spPr>
          <c:cat>
            <c:strRef>
              <c:f>BC_CC_PR!$B$44:$D$44</c:f>
            </c:strRef>
          </c:cat>
          <c:val>
            <c:numRef>
              <c:f>BC_CC_PR!$B$47:$D$47</c:f>
              <c:numCache/>
            </c:numRef>
          </c:val>
        </c:ser>
        <c:ser>
          <c:idx val="3"/>
          <c:order val="3"/>
          <c:tx>
            <c:v>A-R</c:v>
          </c:tx>
          <c:spPr>
            <a:solidFill>
              <a:schemeClr val="accent4"/>
            </a:solidFill>
            <a:ln cmpd="sng">
              <a:solidFill>
                <a:srgbClr val="000000"/>
              </a:solidFill>
            </a:ln>
          </c:spPr>
          <c:cat>
            <c:strRef>
              <c:f>BC_CC_PR!$B$44:$D$44</c:f>
            </c:strRef>
          </c:cat>
          <c:val>
            <c:numRef>
              <c:f>BC_CC_PR!$B$48:$D$48</c:f>
              <c:numCache/>
            </c:numRef>
          </c:val>
        </c:ser>
        <c:ser>
          <c:idx val="4"/>
          <c:order val="4"/>
          <c:tx>
            <c:v>N-P</c:v>
          </c:tx>
          <c:spPr>
            <a:solidFill>
              <a:schemeClr val="accent3"/>
            </a:solidFill>
            <a:ln cmpd="sng">
              <a:solidFill>
                <a:srgbClr val="000000"/>
              </a:solidFill>
            </a:ln>
          </c:spPr>
          <c:cat>
            <c:strRef>
              <c:f>BC_CC_PR!$B$44:$D$44</c:f>
            </c:strRef>
          </c:cat>
          <c:val>
            <c:numRef>
              <c:f>BC_CC_PR!$B$49:$D$49</c:f>
              <c:numCache/>
            </c:numRef>
          </c:val>
        </c:ser>
        <c:ser>
          <c:idx val="5"/>
          <c:order val="5"/>
          <c:tx>
            <c:v>N-R</c:v>
          </c:tx>
          <c:spPr>
            <a:solidFill>
              <a:schemeClr val="accent6"/>
            </a:solidFill>
            <a:ln cmpd="sng">
              <a:solidFill>
                <a:srgbClr val="000000"/>
              </a:solidFill>
            </a:ln>
          </c:spPr>
          <c:cat>
            <c:strRef>
              <c:f>BC_CC_PR!$B$44:$D$44</c:f>
            </c:strRef>
          </c:cat>
          <c:val>
            <c:numRef>
              <c:f>BC_CC_PR!$B$50:$D$50</c:f>
              <c:numCache/>
            </c:numRef>
          </c:val>
        </c:ser>
        <c:ser>
          <c:idx val="6"/>
          <c:order val="6"/>
          <c:tx>
            <c:v>D-P</c:v>
          </c:tx>
          <c:spPr>
            <a:solidFill>
              <a:schemeClr val="accent2"/>
            </a:solidFill>
            <a:ln cmpd="sng">
              <a:solidFill>
                <a:srgbClr val="000000"/>
              </a:solidFill>
            </a:ln>
          </c:spPr>
          <c:cat>
            <c:strRef>
              <c:f>BC_CC_PR!$B$44:$D$44</c:f>
            </c:strRef>
          </c:cat>
          <c:val>
            <c:numRef>
              <c:f>BC_CC_PR!$B$51:$D$51</c:f>
              <c:numCache/>
            </c:numRef>
          </c:val>
        </c:ser>
        <c:ser>
          <c:idx val="7"/>
          <c:order val="7"/>
          <c:tx>
            <c:v>D-R</c:v>
          </c:tx>
          <c:spPr>
            <a:solidFill>
              <a:schemeClr val="accent2">
                <a:lumOff val="30000"/>
              </a:schemeClr>
            </a:solidFill>
            <a:ln cmpd="sng">
              <a:solidFill>
                <a:srgbClr val="000000"/>
              </a:solidFill>
            </a:ln>
          </c:spPr>
          <c:cat>
            <c:strRef>
              <c:f>BC_CC_PR!$B$44:$D$44</c:f>
            </c:strRef>
          </c:cat>
          <c:val>
            <c:numRef>
              <c:f>BC_CC_PR!$B$52:$D$52</c:f>
              <c:numCache/>
            </c:numRef>
          </c:val>
        </c:ser>
        <c:ser>
          <c:idx val="8"/>
          <c:order val="8"/>
          <c:tx>
            <c:v>SD-P</c:v>
          </c:tx>
          <c:spPr>
            <a:solidFill>
              <a:schemeClr val="accent2"/>
            </a:solidFill>
            <a:ln cmpd="sng">
              <a:solidFill>
                <a:srgbClr val="000000"/>
              </a:solidFill>
            </a:ln>
          </c:spPr>
          <c:cat>
            <c:strRef>
              <c:f>BC_CC_PR!$B$44:$D$44</c:f>
            </c:strRef>
          </c:cat>
          <c:val>
            <c:numRef>
              <c:f>BC_CC_PR!$B$53:$D$53</c:f>
              <c:numCache/>
            </c:numRef>
          </c:val>
        </c:ser>
        <c:ser>
          <c:idx val="9"/>
          <c:order val="9"/>
          <c:tx>
            <c:v>SD-R</c:v>
          </c:tx>
          <c:spPr>
            <a:solidFill>
              <a:schemeClr val="accent4">
                <a:lumOff val="30000"/>
              </a:schemeClr>
            </a:solidFill>
            <a:ln cmpd="sng">
              <a:solidFill>
                <a:srgbClr val="000000"/>
              </a:solidFill>
            </a:ln>
          </c:spPr>
          <c:cat>
            <c:strRef>
              <c:f>BC_CC_PR!$B$44:$D$44</c:f>
            </c:strRef>
          </c:cat>
          <c:val>
            <c:numRef>
              <c:f>BC_CC_PR!$B$54:$D$54</c:f>
              <c:numCache/>
            </c:numRef>
          </c:val>
        </c:ser>
        <c:axId val="596271384"/>
        <c:axId val="621631806"/>
      </c:barChart>
      <c:catAx>
        <c:axId val="5962713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21631806"/>
      </c:catAx>
      <c:valAx>
        <c:axId val="621631806"/>
        <c:scaling>
          <c:orientation val="minMax"/>
          <c:max val="0.6000000000000001"/>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96271384"/>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Aggregated over LLMs and Levels</a:t>
            </a:r>
          </a:p>
        </c:rich>
      </c:tx>
      <c:layout>
        <c:manualLayout>
          <c:xMode val="edge"/>
          <c:yMode val="edge"/>
          <c:x val="0.11248484848484848"/>
          <c:y val="0.03555558044135114"/>
        </c:manualLayout>
      </c:layout>
      <c:overlay val="0"/>
    </c:title>
    <c:plotArea>
      <c:layout>
        <c:manualLayout>
          <c:xMode val="edge"/>
          <c:yMode val="edge"/>
          <c:x val="0.1924552612741589"/>
          <c:y val="0.2924954135705518"/>
          <c:w val="0.7408780720591744"/>
          <c:h val="0.4988475433656054"/>
        </c:manualLayout>
      </c:layout>
      <c:barChart>
        <c:barDir val="col"/>
        <c:ser>
          <c:idx val="0"/>
          <c:order val="0"/>
          <c:tx>
            <c:v>Precision</c:v>
          </c:tx>
          <c:spPr>
            <a:solidFill>
              <a:schemeClr val="accent4"/>
            </a:solidFill>
            <a:ln cmpd="sng">
              <a:solidFill>
                <a:srgbClr val="000000"/>
              </a:solidFill>
            </a:ln>
          </c:spPr>
          <c:cat>
            <c:strRef>
              <c:f>BC_CC_PR!$A$96:$A$100</c:f>
            </c:strRef>
          </c:cat>
          <c:val>
            <c:numRef>
              <c:f>BC_CC_PR!$B$96:$B$100</c:f>
              <c:numCache/>
            </c:numRef>
          </c:val>
        </c:ser>
        <c:ser>
          <c:idx val="1"/>
          <c:order val="1"/>
          <c:tx>
            <c:v>Recall</c:v>
          </c:tx>
          <c:spPr>
            <a:solidFill>
              <a:schemeClr val="accent2"/>
            </a:solidFill>
            <a:ln cmpd="sng">
              <a:solidFill>
                <a:srgbClr val="000000"/>
              </a:solidFill>
            </a:ln>
          </c:spPr>
          <c:cat>
            <c:strRef>
              <c:f>BC_CC_PR!$A$96:$A$100</c:f>
            </c:strRef>
          </c:cat>
          <c:val>
            <c:numRef>
              <c:f>BC_CC_PR!$C$96:$C$100</c:f>
              <c:numCache/>
            </c:numRef>
          </c:val>
        </c:ser>
        <c:axId val="692986844"/>
        <c:axId val="880205334"/>
      </c:barChart>
      <c:catAx>
        <c:axId val="6929868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880205334"/>
      </c:catAx>
      <c:valAx>
        <c:axId val="880205334"/>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692986844"/>
        <c:majorUnit val="0.1"/>
      </c:valAx>
    </c:plotArea>
    <c:legend>
      <c:legendPos val="b"/>
      <c:layout>
        <c:manualLayout>
          <c:xMode val="edge"/>
          <c:yMode val="edge"/>
          <c:x val="0.4086711955123257"/>
          <c:y val="0.2641578691552445"/>
        </c:manualLayout>
      </c:layout>
      <c:overlay val="0"/>
      <c:txPr>
        <a:bodyPr/>
        <a:lstStyle/>
        <a:p>
          <a:pPr lvl="0">
            <a:defRPr b="0" i="0" sz="900">
              <a:solidFill>
                <a:srgbClr val="1A1A1A"/>
              </a:solidFill>
              <a:latin typeface="+mn-lt"/>
            </a:defRPr>
          </a:pPr>
        </a:p>
      </c:txPr>
    </c:legend>
    <c:plotVisOnly val="1"/>
  </c:chart>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Aggregated over LLMs</a:t>
            </a:r>
          </a:p>
        </c:rich>
      </c:tx>
      <c:layout>
        <c:manualLayout>
          <c:xMode val="edge"/>
          <c:yMode val="edge"/>
          <c:x val="0.0581254309969324"/>
          <c:y val="0.043360507625218404"/>
        </c:manualLayout>
      </c:layout>
      <c:overlay val="0"/>
    </c:title>
    <c:plotArea>
      <c:layout>
        <c:manualLayout>
          <c:xMode val="edge"/>
          <c:yMode val="edge"/>
          <c:x val="0.09962791221449711"/>
          <c:y val="0.2009638165240948"/>
          <c:w val="0.6527165930109329"/>
          <c:h val="0.5636524569958509"/>
        </c:manualLayout>
      </c:layout>
      <c:barChart>
        <c:barDir val="col"/>
        <c:ser>
          <c:idx val="0"/>
          <c:order val="0"/>
          <c:tx>
            <c:v>SA-P</c:v>
          </c:tx>
          <c:spPr>
            <a:solidFill>
              <a:schemeClr val="accent4"/>
            </a:solidFill>
            <a:ln cmpd="sng">
              <a:solidFill>
                <a:srgbClr val="000000"/>
              </a:solidFill>
            </a:ln>
          </c:spPr>
          <c:cat>
            <c:strRef>
              <c:f>BC_CC_PR!$B$83:$E$83</c:f>
            </c:strRef>
          </c:cat>
          <c:val>
            <c:numRef>
              <c:f>BC_CC_PR!$B$84:$E$84</c:f>
              <c:numCache/>
            </c:numRef>
          </c:val>
        </c:ser>
        <c:ser>
          <c:idx val="1"/>
          <c:order val="1"/>
          <c:tx>
            <c:v>SA-R</c:v>
          </c:tx>
          <c:spPr>
            <a:solidFill>
              <a:schemeClr val="accent2"/>
            </a:solidFill>
            <a:ln cmpd="sng">
              <a:solidFill>
                <a:srgbClr val="000000"/>
              </a:solidFill>
            </a:ln>
          </c:spPr>
          <c:cat>
            <c:strRef>
              <c:f>BC_CC_PR!$B$83:$E$83</c:f>
            </c:strRef>
          </c:cat>
          <c:val>
            <c:numRef>
              <c:f>BC_CC_PR!$B$85:$E$85</c:f>
              <c:numCache/>
            </c:numRef>
          </c:val>
        </c:ser>
        <c:ser>
          <c:idx val="2"/>
          <c:order val="2"/>
          <c:tx>
            <c:v>A-P</c:v>
          </c:tx>
          <c:spPr>
            <a:solidFill>
              <a:schemeClr val="accent4"/>
            </a:solidFill>
            <a:ln cmpd="sng">
              <a:solidFill>
                <a:srgbClr val="000000"/>
              </a:solidFill>
            </a:ln>
          </c:spPr>
          <c:cat>
            <c:strRef>
              <c:f>BC_CC_PR!$B$83:$E$83</c:f>
            </c:strRef>
          </c:cat>
          <c:val>
            <c:numRef>
              <c:f>BC_CC_PR!$B$86:$E$86</c:f>
              <c:numCache/>
            </c:numRef>
          </c:val>
        </c:ser>
        <c:ser>
          <c:idx val="3"/>
          <c:order val="3"/>
          <c:tx>
            <c:v>A-R</c:v>
          </c:tx>
          <c:spPr>
            <a:solidFill>
              <a:schemeClr val="accent4"/>
            </a:solidFill>
            <a:ln cmpd="sng">
              <a:solidFill>
                <a:srgbClr val="000000"/>
              </a:solidFill>
            </a:ln>
          </c:spPr>
          <c:cat>
            <c:strRef>
              <c:f>BC_CC_PR!$B$83:$E$83</c:f>
            </c:strRef>
          </c:cat>
          <c:val>
            <c:numRef>
              <c:f>BC_CC_PR!$B$87:$E$87</c:f>
              <c:numCache/>
            </c:numRef>
          </c:val>
        </c:ser>
        <c:ser>
          <c:idx val="4"/>
          <c:order val="4"/>
          <c:tx>
            <c:v>N-P</c:v>
          </c:tx>
          <c:spPr>
            <a:solidFill>
              <a:schemeClr val="accent5"/>
            </a:solidFill>
            <a:ln cmpd="sng">
              <a:solidFill>
                <a:srgbClr val="000000"/>
              </a:solidFill>
            </a:ln>
          </c:spPr>
          <c:cat>
            <c:strRef>
              <c:f>BC_CC_PR!$B$83:$E$83</c:f>
            </c:strRef>
          </c:cat>
          <c:val>
            <c:numRef>
              <c:f>BC_CC_PR!$B$88:$E$88</c:f>
              <c:numCache/>
            </c:numRef>
          </c:val>
        </c:ser>
        <c:ser>
          <c:idx val="5"/>
          <c:order val="5"/>
          <c:tx>
            <c:v>N-R</c:v>
          </c:tx>
          <c:spPr>
            <a:solidFill>
              <a:schemeClr val="accent6"/>
            </a:solidFill>
            <a:ln cmpd="sng">
              <a:solidFill>
                <a:srgbClr val="000000"/>
              </a:solidFill>
            </a:ln>
          </c:spPr>
          <c:cat>
            <c:strRef>
              <c:f>BC_CC_PR!$B$83:$E$83</c:f>
            </c:strRef>
          </c:cat>
          <c:val>
            <c:numRef>
              <c:f>BC_CC_PR!$B$89:$E$89</c:f>
              <c:numCache/>
            </c:numRef>
          </c:val>
        </c:ser>
        <c:ser>
          <c:idx val="6"/>
          <c:order val="6"/>
          <c:tx>
            <c:v>D-P</c:v>
          </c:tx>
          <c:spPr>
            <a:solidFill>
              <a:schemeClr val="accent2"/>
            </a:solidFill>
            <a:ln cmpd="sng">
              <a:solidFill>
                <a:srgbClr val="000000"/>
              </a:solidFill>
            </a:ln>
          </c:spPr>
          <c:cat>
            <c:strRef>
              <c:f>BC_CC_PR!$B$83:$E$83</c:f>
            </c:strRef>
          </c:cat>
          <c:val>
            <c:numRef>
              <c:f>BC_CC_PR!$B$90:$E$90</c:f>
              <c:numCache/>
            </c:numRef>
          </c:val>
        </c:ser>
        <c:ser>
          <c:idx val="7"/>
          <c:order val="7"/>
          <c:tx>
            <c:v>D-R</c:v>
          </c:tx>
          <c:spPr>
            <a:solidFill>
              <a:schemeClr val="accent2">
                <a:lumOff val="30000"/>
              </a:schemeClr>
            </a:solidFill>
            <a:ln cmpd="sng">
              <a:solidFill>
                <a:srgbClr val="000000"/>
              </a:solidFill>
            </a:ln>
          </c:spPr>
          <c:cat>
            <c:strRef>
              <c:f>BC_CC_PR!$B$83:$E$83</c:f>
            </c:strRef>
          </c:cat>
          <c:val>
            <c:numRef>
              <c:f>BC_CC_PR!$B$91:$E$91</c:f>
              <c:numCache/>
            </c:numRef>
          </c:val>
        </c:ser>
        <c:ser>
          <c:idx val="8"/>
          <c:order val="8"/>
          <c:tx>
            <c:v>SD-P</c:v>
          </c:tx>
          <c:spPr>
            <a:solidFill>
              <a:schemeClr val="accent2"/>
            </a:solidFill>
            <a:ln cmpd="sng">
              <a:solidFill>
                <a:srgbClr val="000000"/>
              </a:solidFill>
            </a:ln>
          </c:spPr>
          <c:cat>
            <c:strRef>
              <c:f>BC_CC_PR!$B$83:$E$83</c:f>
            </c:strRef>
          </c:cat>
          <c:val>
            <c:numRef>
              <c:f>BC_CC_PR!$B$92:$E$92</c:f>
              <c:numCache/>
            </c:numRef>
          </c:val>
        </c:ser>
        <c:ser>
          <c:idx val="9"/>
          <c:order val="9"/>
          <c:tx>
            <c:v>SD-R</c:v>
          </c:tx>
          <c:spPr>
            <a:solidFill>
              <a:schemeClr val="accent4">
                <a:lumOff val="30000"/>
              </a:schemeClr>
            </a:solidFill>
            <a:ln cmpd="sng">
              <a:solidFill>
                <a:srgbClr val="000000"/>
              </a:solidFill>
            </a:ln>
          </c:spPr>
          <c:cat>
            <c:strRef>
              <c:f>BC_CC_PR!$B$83:$E$83</c:f>
            </c:strRef>
          </c:cat>
          <c:val>
            <c:numRef>
              <c:f>BC_CC_PR!$B$93:$E$93</c:f>
              <c:numCache/>
            </c:numRef>
          </c:val>
        </c:ser>
        <c:axId val="1691383380"/>
        <c:axId val="762665612"/>
      </c:barChart>
      <c:catAx>
        <c:axId val="16913833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62665612"/>
      </c:catAx>
      <c:valAx>
        <c:axId val="762665612"/>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691383380"/>
        <c:majorUnit val="0.1"/>
      </c:valAx>
    </c:plotArea>
    <c:legend>
      <c:legendPos val="r"/>
      <c:layout>
        <c:manualLayout>
          <c:xMode val="edge"/>
          <c:yMode val="edge"/>
          <c:x val="0.8192839635156011"/>
          <c:y val="0.08099623326928838"/>
        </c:manualLayout>
      </c:layout>
      <c:overlay val="0"/>
      <c:txPr>
        <a:bodyPr/>
        <a:lstStyle/>
        <a:p>
          <a:pPr lvl="0">
            <a:defRPr b="0" i="0" sz="800">
              <a:solidFill>
                <a:srgbClr val="1A1A1A"/>
              </a:solidFill>
              <a:latin typeface="+mn-lt"/>
            </a:defRPr>
          </a:pPr>
        </a:p>
      </c:txPr>
    </c:legend>
    <c:plotVisOnly val="1"/>
  </c:chart>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Aggregated over Prompt Levels</a:t>
            </a:r>
          </a:p>
        </c:rich>
      </c:tx>
      <c:layout>
        <c:manualLayout>
          <c:xMode val="edge"/>
          <c:yMode val="edge"/>
          <c:x val="0.0278322563073528"/>
          <c:y val="0.05815452155618394"/>
        </c:manualLayout>
      </c:layout>
      <c:overlay val="0"/>
    </c:title>
    <c:plotArea>
      <c:layout>
        <c:manualLayout>
          <c:xMode val="edge"/>
          <c:yMode val="edge"/>
          <c:x val="0.09542361946568773"/>
          <c:y val="0.26618492358740653"/>
          <c:w val="0.7375575564856673"/>
          <c:h val="0.5410077925235427"/>
        </c:manualLayout>
      </c:layout>
      <c:barChart>
        <c:barDir val="col"/>
        <c:ser>
          <c:idx val="0"/>
          <c:order val="0"/>
          <c:tx>
            <c:v>SA-P</c:v>
          </c:tx>
          <c:spPr>
            <a:solidFill>
              <a:schemeClr val="accent4"/>
            </a:solidFill>
            <a:ln cmpd="sng">
              <a:solidFill>
                <a:srgbClr val="000000"/>
              </a:solidFill>
            </a:ln>
          </c:spPr>
          <c:cat>
            <c:strRef>
              <c:f>BC_CC_PR!$B$68:$D$68</c:f>
            </c:strRef>
          </c:cat>
          <c:val>
            <c:numRef>
              <c:f>BC_CC_PR!$B$69:$D$69</c:f>
              <c:numCache/>
            </c:numRef>
          </c:val>
        </c:ser>
        <c:ser>
          <c:idx val="1"/>
          <c:order val="1"/>
          <c:tx>
            <c:v>SA-R</c:v>
          </c:tx>
          <c:spPr>
            <a:solidFill>
              <a:schemeClr val="accent2"/>
            </a:solidFill>
            <a:ln cmpd="sng">
              <a:solidFill>
                <a:srgbClr val="000000"/>
              </a:solidFill>
            </a:ln>
          </c:spPr>
          <c:cat>
            <c:strRef>
              <c:f>BC_CC_PR!$B$68:$D$68</c:f>
            </c:strRef>
          </c:cat>
          <c:val>
            <c:numRef>
              <c:f>BC_CC_PR!$B$70:$D$70</c:f>
              <c:numCache/>
            </c:numRef>
          </c:val>
        </c:ser>
        <c:ser>
          <c:idx val="2"/>
          <c:order val="2"/>
          <c:tx>
            <c:v>A-P</c:v>
          </c:tx>
          <c:spPr>
            <a:solidFill>
              <a:schemeClr val="accent4"/>
            </a:solidFill>
            <a:ln cmpd="sng">
              <a:solidFill>
                <a:srgbClr val="000000"/>
              </a:solidFill>
            </a:ln>
          </c:spPr>
          <c:cat>
            <c:strRef>
              <c:f>BC_CC_PR!$B$68:$D$68</c:f>
            </c:strRef>
          </c:cat>
          <c:val>
            <c:numRef>
              <c:f>BC_CC_PR!$B$71:$D$71</c:f>
              <c:numCache/>
            </c:numRef>
          </c:val>
        </c:ser>
        <c:ser>
          <c:idx val="3"/>
          <c:order val="3"/>
          <c:tx>
            <c:v>A-R</c:v>
          </c:tx>
          <c:spPr>
            <a:solidFill>
              <a:schemeClr val="accent4"/>
            </a:solidFill>
            <a:ln cmpd="sng">
              <a:solidFill>
                <a:srgbClr val="000000"/>
              </a:solidFill>
            </a:ln>
          </c:spPr>
          <c:cat>
            <c:strRef>
              <c:f>BC_CC_PR!$B$68:$D$68</c:f>
            </c:strRef>
          </c:cat>
          <c:val>
            <c:numRef>
              <c:f>BC_CC_PR!$B$72:$D$72</c:f>
              <c:numCache/>
            </c:numRef>
          </c:val>
        </c:ser>
        <c:ser>
          <c:idx val="4"/>
          <c:order val="4"/>
          <c:tx>
            <c:v>N-P</c:v>
          </c:tx>
          <c:spPr>
            <a:solidFill>
              <a:schemeClr val="accent3"/>
            </a:solidFill>
            <a:ln cmpd="sng">
              <a:solidFill>
                <a:srgbClr val="000000"/>
              </a:solidFill>
            </a:ln>
          </c:spPr>
          <c:cat>
            <c:strRef>
              <c:f>BC_CC_PR!$B$68:$D$68</c:f>
            </c:strRef>
          </c:cat>
          <c:val>
            <c:numRef>
              <c:f>BC_CC_PR!$B$73:$D$73</c:f>
              <c:numCache/>
            </c:numRef>
          </c:val>
        </c:ser>
        <c:ser>
          <c:idx val="5"/>
          <c:order val="5"/>
          <c:tx>
            <c:v>N-R</c:v>
          </c:tx>
          <c:spPr>
            <a:solidFill>
              <a:schemeClr val="accent6"/>
            </a:solidFill>
            <a:ln cmpd="sng">
              <a:solidFill>
                <a:srgbClr val="000000"/>
              </a:solidFill>
            </a:ln>
          </c:spPr>
          <c:cat>
            <c:strRef>
              <c:f>BC_CC_PR!$B$68:$D$68</c:f>
            </c:strRef>
          </c:cat>
          <c:val>
            <c:numRef>
              <c:f>BC_CC_PR!$B$74:$D$74</c:f>
              <c:numCache/>
            </c:numRef>
          </c:val>
        </c:ser>
        <c:ser>
          <c:idx val="6"/>
          <c:order val="6"/>
          <c:tx>
            <c:v>D-P</c:v>
          </c:tx>
          <c:spPr>
            <a:solidFill>
              <a:schemeClr val="accent2"/>
            </a:solidFill>
            <a:ln cmpd="sng">
              <a:solidFill>
                <a:srgbClr val="000000"/>
              </a:solidFill>
            </a:ln>
          </c:spPr>
          <c:cat>
            <c:strRef>
              <c:f>BC_CC_PR!$B$68:$D$68</c:f>
            </c:strRef>
          </c:cat>
          <c:val>
            <c:numRef>
              <c:f>BC_CC_PR!$B$75:$D$75</c:f>
              <c:numCache/>
            </c:numRef>
          </c:val>
        </c:ser>
        <c:ser>
          <c:idx val="7"/>
          <c:order val="7"/>
          <c:tx>
            <c:v>D-R</c:v>
          </c:tx>
          <c:spPr>
            <a:solidFill>
              <a:schemeClr val="accent2">
                <a:lumOff val="30000"/>
              </a:schemeClr>
            </a:solidFill>
            <a:ln cmpd="sng">
              <a:solidFill>
                <a:srgbClr val="000000"/>
              </a:solidFill>
            </a:ln>
          </c:spPr>
          <c:cat>
            <c:strRef>
              <c:f>BC_CC_PR!$B$68:$D$68</c:f>
            </c:strRef>
          </c:cat>
          <c:val>
            <c:numRef>
              <c:f>BC_CC_PR!$B$76:$D$76</c:f>
              <c:numCache/>
            </c:numRef>
          </c:val>
        </c:ser>
        <c:ser>
          <c:idx val="8"/>
          <c:order val="8"/>
          <c:tx>
            <c:v>SD-P</c:v>
          </c:tx>
          <c:spPr>
            <a:solidFill>
              <a:schemeClr val="accent2"/>
            </a:solidFill>
            <a:ln cmpd="sng">
              <a:solidFill>
                <a:srgbClr val="000000"/>
              </a:solidFill>
            </a:ln>
          </c:spPr>
          <c:cat>
            <c:strRef>
              <c:f>BC_CC_PR!$B$68:$D$68</c:f>
            </c:strRef>
          </c:cat>
          <c:val>
            <c:numRef>
              <c:f>BC_CC_PR!$B$77:$D$77</c:f>
              <c:numCache/>
            </c:numRef>
          </c:val>
        </c:ser>
        <c:ser>
          <c:idx val="9"/>
          <c:order val="9"/>
          <c:tx>
            <c:v>SD-R</c:v>
          </c:tx>
          <c:spPr>
            <a:solidFill>
              <a:schemeClr val="accent4">
                <a:lumOff val="30000"/>
              </a:schemeClr>
            </a:solidFill>
            <a:ln cmpd="sng">
              <a:solidFill>
                <a:srgbClr val="000000"/>
              </a:solidFill>
            </a:ln>
          </c:spPr>
          <c:cat>
            <c:strRef>
              <c:f>BC_CC_PR!$B$68:$D$68</c:f>
            </c:strRef>
          </c:cat>
          <c:val>
            <c:numRef>
              <c:f>BC_CC_PR!$B$78:$D$78</c:f>
              <c:numCache/>
            </c:numRef>
          </c:val>
        </c:ser>
        <c:axId val="672015861"/>
        <c:axId val="191577394"/>
      </c:barChart>
      <c:catAx>
        <c:axId val="6720158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1577394"/>
      </c:catAx>
      <c:valAx>
        <c:axId val="191577394"/>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672015861"/>
        <c:minorUnit val="0.010000000000000002"/>
      </c:valAx>
    </c:plotArea>
    <c:legend>
      <c:legendPos val="r"/>
      <c:layout>
        <c:manualLayout>
          <c:xMode val="edge"/>
          <c:yMode val="edge"/>
          <c:x val="0.8723610729599747"/>
          <c:y val="0.0642548200784916"/>
        </c:manualLayout>
      </c:layout>
      <c:overlay val="0"/>
      <c:txPr>
        <a:bodyPr/>
        <a:lstStyle/>
        <a:p>
          <a:pPr lvl="0">
            <a:defRPr b="0" i="0" sz="900">
              <a:solidFill>
                <a:srgbClr val="000000"/>
              </a:solidFill>
              <a:latin typeface="+mn-lt"/>
            </a:defRPr>
          </a:pPr>
        </a:p>
      </c:txPr>
    </c:legend>
    <c:plotVisOnly val="1"/>
  </c:chart>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Prompt style = Level 4</a:t>
            </a:r>
          </a:p>
        </c:rich>
      </c:tx>
      <c:overlay val="0"/>
    </c:title>
    <c:plotArea>
      <c:layout/>
      <c:barChart>
        <c:barDir val="col"/>
        <c:ser>
          <c:idx val="0"/>
          <c:order val="0"/>
          <c:tx>
            <c:v>SA-P</c:v>
          </c:tx>
          <c:spPr>
            <a:solidFill>
              <a:schemeClr val="accent4"/>
            </a:solidFill>
            <a:ln cmpd="sng">
              <a:solidFill>
                <a:srgbClr val="000000"/>
              </a:solidFill>
            </a:ln>
          </c:spPr>
          <c:cat>
            <c:strRef>
              <c:f>BC_CC_PR!$B$44:$D$44</c:f>
            </c:strRef>
          </c:cat>
          <c:val>
            <c:numRef>
              <c:f>BC_CC_PR!$B$45:$D$45</c:f>
              <c:numCache/>
            </c:numRef>
          </c:val>
        </c:ser>
        <c:ser>
          <c:idx val="1"/>
          <c:order val="1"/>
          <c:tx>
            <c:v>SA-R</c:v>
          </c:tx>
          <c:spPr>
            <a:solidFill>
              <a:schemeClr val="accent2"/>
            </a:solidFill>
            <a:ln cmpd="sng">
              <a:solidFill>
                <a:srgbClr val="000000"/>
              </a:solidFill>
            </a:ln>
          </c:spPr>
          <c:cat>
            <c:strRef>
              <c:f>BC_CC_PR!$B$44:$D$44</c:f>
            </c:strRef>
          </c:cat>
          <c:val>
            <c:numRef>
              <c:f>BC_CC_PR!$B$46:$D$46</c:f>
              <c:numCache/>
            </c:numRef>
          </c:val>
        </c:ser>
        <c:ser>
          <c:idx val="2"/>
          <c:order val="2"/>
          <c:tx>
            <c:v>A-P</c:v>
          </c:tx>
          <c:spPr>
            <a:solidFill>
              <a:schemeClr val="accent4"/>
            </a:solidFill>
            <a:ln cmpd="sng">
              <a:solidFill>
                <a:srgbClr val="000000"/>
              </a:solidFill>
            </a:ln>
          </c:spPr>
          <c:cat>
            <c:strRef>
              <c:f>BC_CC_PR!$B$44:$D$44</c:f>
            </c:strRef>
          </c:cat>
          <c:val>
            <c:numRef>
              <c:f>BC_CC_PR!$B$47:$D$47</c:f>
              <c:numCache/>
            </c:numRef>
          </c:val>
        </c:ser>
        <c:ser>
          <c:idx val="3"/>
          <c:order val="3"/>
          <c:tx>
            <c:v>A-R</c:v>
          </c:tx>
          <c:spPr>
            <a:solidFill>
              <a:schemeClr val="accent4"/>
            </a:solidFill>
            <a:ln cmpd="sng">
              <a:solidFill>
                <a:srgbClr val="000000"/>
              </a:solidFill>
            </a:ln>
          </c:spPr>
          <c:cat>
            <c:strRef>
              <c:f>BC_CC_PR!$B$44:$D$44</c:f>
            </c:strRef>
          </c:cat>
          <c:val>
            <c:numRef>
              <c:f>BC_CC_PR!$B$48:$D$48</c:f>
              <c:numCache/>
            </c:numRef>
          </c:val>
        </c:ser>
        <c:ser>
          <c:idx val="4"/>
          <c:order val="4"/>
          <c:tx>
            <c:v>N-P</c:v>
          </c:tx>
          <c:spPr>
            <a:solidFill>
              <a:schemeClr val="accent3"/>
            </a:solidFill>
            <a:ln cmpd="sng">
              <a:solidFill>
                <a:srgbClr val="000000"/>
              </a:solidFill>
            </a:ln>
          </c:spPr>
          <c:cat>
            <c:strRef>
              <c:f>BC_CC_PR!$B$44:$D$44</c:f>
            </c:strRef>
          </c:cat>
          <c:val>
            <c:numRef>
              <c:f>BC_CC_PR!$B$49:$D$49</c:f>
              <c:numCache/>
            </c:numRef>
          </c:val>
        </c:ser>
        <c:ser>
          <c:idx val="5"/>
          <c:order val="5"/>
          <c:tx>
            <c:v>N-R</c:v>
          </c:tx>
          <c:spPr>
            <a:solidFill>
              <a:schemeClr val="accent6"/>
            </a:solidFill>
            <a:ln cmpd="sng">
              <a:solidFill>
                <a:srgbClr val="000000"/>
              </a:solidFill>
            </a:ln>
          </c:spPr>
          <c:cat>
            <c:strRef>
              <c:f>BC_CC_PR!$B$44:$D$44</c:f>
            </c:strRef>
          </c:cat>
          <c:val>
            <c:numRef>
              <c:f>BC_CC_PR!$B$50:$D$50</c:f>
              <c:numCache/>
            </c:numRef>
          </c:val>
        </c:ser>
        <c:ser>
          <c:idx val="6"/>
          <c:order val="6"/>
          <c:tx>
            <c:v>D-P</c:v>
          </c:tx>
          <c:spPr>
            <a:solidFill>
              <a:schemeClr val="accent2"/>
            </a:solidFill>
            <a:ln cmpd="sng">
              <a:solidFill>
                <a:srgbClr val="000000"/>
              </a:solidFill>
            </a:ln>
          </c:spPr>
          <c:cat>
            <c:strRef>
              <c:f>BC_CC_PR!$B$44:$D$44</c:f>
            </c:strRef>
          </c:cat>
          <c:val>
            <c:numRef>
              <c:f>BC_CC_PR!$B$51:$D$51</c:f>
              <c:numCache/>
            </c:numRef>
          </c:val>
        </c:ser>
        <c:ser>
          <c:idx val="7"/>
          <c:order val="7"/>
          <c:tx>
            <c:v>D-R</c:v>
          </c:tx>
          <c:spPr>
            <a:solidFill>
              <a:schemeClr val="accent2">
                <a:lumOff val="30000"/>
              </a:schemeClr>
            </a:solidFill>
            <a:ln cmpd="sng">
              <a:solidFill>
                <a:srgbClr val="000000"/>
              </a:solidFill>
            </a:ln>
          </c:spPr>
          <c:cat>
            <c:strRef>
              <c:f>BC_CC_PR!$B$44:$D$44</c:f>
            </c:strRef>
          </c:cat>
          <c:val>
            <c:numRef>
              <c:f>BC_CC_PR!$B$52:$D$52</c:f>
              <c:numCache/>
            </c:numRef>
          </c:val>
        </c:ser>
        <c:ser>
          <c:idx val="8"/>
          <c:order val="8"/>
          <c:tx>
            <c:v>SD-P</c:v>
          </c:tx>
          <c:spPr>
            <a:solidFill>
              <a:schemeClr val="accent2"/>
            </a:solidFill>
            <a:ln cmpd="sng">
              <a:solidFill>
                <a:srgbClr val="000000"/>
              </a:solidFill>
            </a:ln>
          </c:spPr>
          <c:cat>
            <c:strRef>
              <c:f>BC_CC_PR!$B$44:$D$44</c:f>
            </c:strRef>
          </c:cat>
          <c:val>
            <c:numRef>
              <c:f>BC_CC_PR!$B$53:$D$53</c:f>
              <c:numCache/>
            </c:numRef>
          </c:val>
        </c:ser>
        <c:ser>
          <c:idx val="9"/>
          <c:order val="9"/>
          <c:tx>
            <c:v>SD-R</c:v>
          </c:tx>
          <c:spPr>
            <a:solidFill>
              <a:schemeClr val="accent4">
                <a:lumOff val="30000"/>
              </a:schemeClr>
            </a:solidFill>
            <a:ln cmpd="sng">
              <a:solidFill>
                <a:srgbClr val="000000"/>
              </a:solidFill>
            </a:ln>
          </c:spPr>
          <c:cat>
            <c:strRef>
              <c:f>BC_CC_PR!$B$44:$D$44</c:f>
            </c:strRef>
          </c:cat>
          <c:val>
            <c:numRef>
              <c:f>BC_CC_PR!$B$54:$D$54</c:f>
              <c:numCache/>
            </c:numRef>
          </c:val>
        </c:ser>
        <c:axId val="1621218250"/>
        <c:axId val="1521966585"/>
      </c:barChart>
      <c:catAx>
        <c:axId val="16212182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521966585"/>
      </c:catAx>
      <c:valAx>
        <c:axId val="1521966585"/>
        <c:scaling>
          <c:orientation val="minMax"/>
          <c:max val="0.6000000000000001"/>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621218250"/>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Prompt style = Level 3</a:t>
            </a:r>
          </a:p>
        </c:rich>
      </c:tx>
      <c:overlay val="0"/>
    </c:title>
    <c:plotArea>
      <c:layout/>
      <c:barChart>
        <c:barDir val="col"/>
        <c:ser>
          <c:idx val="0"/>
          <c:order val="0"/>
          <c:tx>
            <c:v>SA-P</c:v>
          </c:tx>
          <c:spPr>
            <a:solidFill>
              <a:schemeClr val="accent4"/>
            </a:solidFill>
            <a:ln cmpd="sng">
              <a:solidFill>
                <a:srgbClr val="000000"/>
              </a:solidFill>
            </a:ln>
          </c:spPr>
          <c:cat>
            <c:strRef>
              <c:f>BC_CC_PR!$B$31:$D$31</c:f>
            </c:strRef>
          </c:cat>
          <c:val>
            <c:numRef>
              <c:f>BC_CC_PR!$B$32:$D$32</c:f>
              <c:numCache/>
            </c:numRef>
          </c:val>
        </c:ser>
        <c:ser>
          <c:idx val="1"/>
          <c:order val="1"/>
          <c:tx>
            <c:v>SA-R</c:v>
          </c:tx>
          <c:spPr>
            <a:solidFill>
              <a:schemeClr val="accent2"/>
            </a:solidFill>
            <a:ln cmpd="sng">
              <a:solidFill>
                <a:srgbClr val="000000"/>
              </a:solidFill>
            </a:ln>
          </c:spPr>
          <c:cat>
            <c:strRef>
              <c:f>BC_CC_PR!$B$31:$D$31</c:f>
            </c:strRef>
          </c:cat>
          <c:val>
            <c:numRef>
              <c:f>BC_CC_PR!$B$33:$D$33</c:f>
              <c:numCache/>
            </c:numRef>
          </c:val>
        </c:ser>
        <c:ser>
          <c:idx val="2"/>
          <c:order val="2"/>
          <c:tx>
            <c:v>A-P</c:v>
          </c:tx>
          <c:spPr>
            <a:solidFill>
              <a:schemeClr val="accent4"/>
            </a:solidFill>
            <a:ln cmpd="sng">
              <a:solidFill>
                <a:srgbClr val="000000"/>
              </a:solidFill>
            </a:ln>
          </c:spPr>
          <c:cat>
            <c:strRef>
              <c:f>BC_CC_PR!$B$31:$D$31</c:f>
            </c:strRef>
          </c:cat>
          <c:val>
            <c:numRef>
              <c:f>BC_CC_PR!$B$34:$D$34</c:f>
              <c:numCache/>
            </c:numRef>
          </c:val>
        </c:ser>
        <c:ser>
          <c:idx val="3"/>
          <c:order val="3"/>
          <c:tx>
            <c:v>A-R</c:v>
          </c:tx>
          <c:spPr>
            <a:solidFill>
              <a:schemeClr val="accent4"/>
            </a:solidFill>
            <a:ln cmpd="sng">
              <a:solidFill>
                <a:srgbClr val="000000"/>
              </a:solidFill>
            </a:ln>
          </c:spPr>
          <c:cat>
            <c:strRef>
              <c:f>BC_CC_PR!$B$31:$D$31</c:f>
            </c:strRef>
          </c:cat>
          <c:val>
            <c:numRef>
              <c:f>BC_CC_PR!$B$35:$D$35</c:f>
              <c:numCache/>
            </c:numRef>
          </c:val>
        </c:ser>
        <c:ser>
          <c:idx val="4"/>
          <c:order val="4"/>
          <c:tx>
            <c:v>N-P</c:v>
          </c:tx>
          <c:spPr>
            <a:solidFill>
              <a:schemeClr val="accent3"/>
            </a:solidFill>
            <a:ln cmpd="sng">
              <a:solidFill>
                <a:srgbClr val="000000"/>
              </a:solidFill>
            </a:ln>
          </c:spPr>
          <c:cat>
            <c:strRef>
              <c:f>BC_CC_PR!$B$31:$D$31</c:f>
            </c:strRef>
          </c:cat>
          <c:val>
            <c:numRef>
              <c:f>BC_CC_PR!$B$36:$D$36</c:f>
              <c:numCache/>
            </c:numRef>
          </c:val>
        </c:ser>
        <c:ser>
          <c:idx val="5"/>
          <c:order val="5"/>
          <c:tx>
            <c:v>N-R</c:v>
          </c:tx>
          <c:spPr>
            <a:solidFill>
              <a:schemeClr val="accent6"/>
            </a:solidFill>
            <a:ln cmpd="sng">
              <a:solidFill>
                <a:srgbClr val="000000"/>
              </a:solidFill>
            </a:ln>
          </c:spPr>
          <c:cat>
            <c:strRef>
              <c:f>BC_CC_PR!$B$31:$D$31</c:f>
            </c:strRef>
          </c:cat>
          <c:val>
            <c:numRef>
              <c:f>BC_CC_PR!$B$37:$D$37</c:f>
              <c:numCache/>
            </c:numRef>
          </c:val>
        </c:ser>
        <c:ser>
          <c:idx val="6"/>
          <c:order val="6"/>
          <c:tx>
            <c:v>D-P</c:v>
          </c:tx>
          <c:spPr>
            <a:solidFill>
              <a:schemeClr val="accent2"/>
            </a:solidFill>
            <a:ln cmpd="sng">
              <a:solidFill>
                <a:srgbClr val="000000"/>
              </a:solidFill>
            </a:ln>
          </c:spPr>
          <c:cat>
            <c:strRef>
              <c:f>BC_CC_PR!$B$31:$D$31</c:f>
            </c:strRef>
          </c:cat>
          <c:val>
            <c:numRef>
              <c:f>BC_CC_PR!$B$38:$D$38</c:f>
              <c:numCache/>
            </c:numRef>
          </c:val>
        </c:ser>
        <c:ser>
          <c:idx val="7"/>
          <c:order val="7"/>
          <c:tx>
            <c:v>D-R</c:v>
          </c:tx>
          <c:spPr>
            <a:solidFill>
              <a:schemeClr val="accent2">
                <a:lumOff val="30000"/>
              </a:schemeClr>
            </a:solidFill>
            <a:ln cmpd="sng">
              <a:solidFill>
                <a:srgbClr val="000000"/>
              </a:solidFill>
            </a:ln>
          </c:spPr>
          <c:cat>
            <c:strRef>
              <c:f>BC_CC_PR!$B$31:$D$31</c:f>
            </c:strRef>
          </c:cat>
          <c:val>
            <c:numRef>
              <c:f>BC_CC_PR!$B$39:$D$39</c:f>
              <c:numCache/>
            </c:numRef>
          </c:val>
        </c:ser>
        <c:ser>
          <c:idx val="8"/>
          <c:order val="8"/>
          <c:tx>
            <c:v>SD-P</c:v>
          </c:tx>
          <c:spPr>
            <a:solidFill>
              <a:schemeClr val="accent2"/>
            </a:solidFill>
            <a:ln cmpd="sng">
              <a:solidFill>
                <a:srgbClr val="000000"/>
              </a:solidFill>
            </a:ln>
          </c:spPr>
          <c:cat>
            <c:strRef>
              <c:f>BC_CC_PR!$B$31:$D$31</c:f>
            </c:strRef>
          </c:cat>
          <c:val>
            <c:numRef>
              <c:f>BC_CC_PR!$B$40:$D$40</c:f>
              <c:numCache/>
            </c:numRef>
          </c:val>
        </c:ser>
        <c:ser>
          <c:idx val="9"/>
          <c:order val="9"/>
          <c:tx>
            <c:v>SD-R</c:v>
          </c:tx>
          <c:spPr>
            <a:solidFill>
              <a:schemeClr val="accent4">
                <a:lumOff val="30000"/>
              </a:schemeClr>
            </a:solidFill>
            <a:ln cmpd="sng">
              <a:solidFill>
                <a:srgbClr val="000000"/>
              </a:solidFill>
            </a:ln>
          </c:spPr>
          <c:cat>
            <c:strRef>
              <c:f>BC_CC_PR!$B$31:$D$31</c:f>
            </c:strRef>
          </c:cat>
          <c:val>
            <c:numRef>
              <c:f>BC_CC_PR!$B$41:$D$41</c:f>
              <c:numCache/>
            </c:numRef>
          </c:val>
        </c:ser>
        <c:axId val="1190161903"/>
        <c:axId val="629839421"/>
      </c:barChart>
      <c:catAx>
        <c:axId val="11901619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29839421"/>
      </c:catAx>
      <c:valAx>
        <c:axId val="629839421"/>
        <c:scaling>
          <c:orientation val="minMax"/>
          <c:max val="0.6000000000000001"/>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190161903"/>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Prompt style = Level 2</a:t>
            </a:r>
          </a:p>
        </c:rich>
      </c:tx>
      <c:overlay val="0"/>
    </c:title>
    <c:plotArea>
      <c:layout/>
      <c:barChart>
        <c:barDir val="col"/>
        <c:ser>
          <c:idx val="0"/>
          <c:order val="0"/>
          <c:tx>
            <c:v>SA-P</c:v>
          </c:tx>
          <c:spPr>
            <a:solidFill>
              <a:schemeClr val="accent4"/>
            </a:solidFill>
            <a:ln cmpd="sng">
              <a:solidFill>
                <a:srgbClr val="000000"/>
              </a:solidFill>
            </a:ln>
          </c:spPr>
          <c:cat>
            <c:strRef>
              <c:f>BC_CC_PR!$B$18:$D$18</c:f>
            </c:strRef>
          </c:cat>
          <c:val>
            <c:numRef>
              <c:f>BC_CC_PR!$B$19:$D$19</c:f>
              <c:numCache/>
            </c:numRef>
          </c:val>
        </c:ser>
        <c:ser>
          <c:idx val="1"/>
          <c:order val="1"/>
          <c:tx>
            <c:v>SA-R</c:v>
          </c:tx>
          <c:spPr>
            <a:solidFill>
              <a:schemeClr val="accent2"/>
            </a:solidFill>
            <a:ln cmpd="sng">
              <a:solidFill>
                <a:srgbClr val="000000"/>
              </a:solidFill>
            </a:ln>
          </c:spPr>
          <c:cat>
            <c:strRef>
              <c:f>BC_CC_PR!$B$18:$D$18</c:f>
            </c:strRef>
          </c:cat>
          <c:val>
            <c:numRef>
              <c:f>BC_CC_PR!$B$20:$D$20</c:f>
              <c:numCache/>
            </c:numRef>
          </c:val>
        </c:ser>
        <c:ser>
          <c:idx val="2"/>
          <c:order val="2"/>
          <c:tx>
            <c:v>A-P</c:v>
          </c:tx>
          <c:spPr>
            <a:solidFill>
              <a:schemeClr val="accent4"/>
            </a:solidFill>
            <a:ln cmpd="sng">
              <a:solidFill>
                <a:srgbClr val="000000"/>
              </a:solidFill>
            </a:ln>
          </c:spPr>
          <c:cat>
            <c:strRef>
              <c:f>BC_CC_PR!$B$18:$D$18</c:f>
            </c:strRef>
          </c:cat>
          <c:val>
            <c:numRef>
              <c:f>BC_CC_PR!$B$21:$D$21</c:f>
              <c:numCache/>
            </c:numRef>
          </c:val>
        </c:ser>
        <c:ser>
          <c:idx val="3"/>
          <c:order val="3"/>
          <c:tx>
            <c:v>A-R</c:v>
          </c:tx>
          <c:spPr>
            <a:solidFill>
              <a:schemeClr val="accent4"/>
            </a:solidFill>
            <a:ln cmpd="sng">
              <a:solidFill>
                <a:srgbClr val="000000"/>
              </a:solidFill>
            </a:ln>
          </c:spPr>
          <c:cat>
            <c:strRef>
              <c:f>BC_CC_PR!$B$18:$D$18</c:f>
            </c:strRef>
          </c:cat>
          <c:val>
            <c:numRef>
              <c:f>BC_CC_PR!$B$22:$D$22</c:f>
              <c:numCache/>
            </c:numRef>
          </c:val>
        </c:ser>
        <c:ser>
          <c:idx val="4"/>
          <c:order val="4"/>
          <c:tx>
            <c:v>N-P</c:v>
          </c:tx>
          <c:spPr>
            <a:solidFill>
              <a:schemeClr val="accent3"/>
            </a:solidFill>
            <a:ln cmpd="sng">
              <a:solidFill>
                <a:srgbClr val="000000"/>
              </a:solidFill>
            </a:ln>
          </c:spPr>
          <c:cat>
            <c:strRef>
              <c:f>BC_CC_PR!$B$18:$D$18</c:f>
            </c:strRef>
          </c:cat>
          <c:val>
            <c:numRef>
              <c:f>BC_CC_PR!$B$23:$D$23</c:f>
              <c:numCache/>
            </c:numRef>
          </c:val>
        </c:ser>
        <c:ser>
          <c:idx val="5"/>
          <c:order val="5"/>
          <c:tx>
            <c:v>N-R</c:v>
          </c:tx>
          <c:spPr>
            <a:solidFill>
              <a:schemeClr val="accent6"/>
            </a:solidFill>
            <a:ln cmpd="sng">
              <a:solidFill>
                <a:srgbClr val="000000"/>
              </a:solidFill>
            </a:ln>
          </c:spPr>
          <c:cat>
            <c:strRef>
              <c:f>BC_CC_PR!$B$18:$D$18</c:f>
            </c:strRef>
          </c:cat>
          <c:val>
            <c:numRef>
              <c:f>BC_CC_PR!$B$24:$D$24</c:f>
              <c:numCache/>
            </c:numRef>
          </c:val>
        </c:ser>
        <c:ser>
          <c:idx val="6"/>
          <c:order val="6"/>
          <c:tx>
            <c:v>D-P</c:v>
          </c:tx>
          <c:spPr>
            <a:solidFill>
              <a:schemeClr val="accent2"/>
            </a:solidFill>
            <a:ln cmpd="sng">
              <a:solidFill>
                <a:srgbClr val="000000"/>
              </a:solidFill>
            </a:ln>
          </c:spPr>
          <c:cat>
            <c:strRef>
              <c:f>BC_CC_PR!$B$18:$D$18</c:f>
            </c:strRef>
          </c:cat>
          <c:val>
            <c:numRef>
              <c:f>BC_CC_PR!$B$25:$D$25</c:f>
              <c:numCache/>
            </c:numRef>
          </c:val>
        </c:ser>
        <c:ser>
          <c:idx val="7"/>
          <c:order val="7"/>
          <c:tx>
            <c:v>D-R</c:v>
          </c:tx>
          <c:spPr>
            <a:solidFill>
              <a:schemeClr val="accent2">
                <a:lumOff val="30000"/>
              </a:schemeClr>
            </a:solidFill>
            <a:ln cmpd="sng">
              <a:solidFill>
                <a:srgbClr val="000000"/>
              </a:solidFill>
            </a:ln>
          </c:spPr>
          <c:cat>
            <c:strRef>
              <c:f>BC_CC_PR!$B$18:$D$18</c:f>
            </c:strRef>
          </c:cat>
          <c:val>
            <c:numRef>
              <c:f>BC_CC_PR!$B$26:$D$26</c:f>
              <c:numCache/>
            </c:numRef>
          </c:val>
        </c:ser>
        <c:ser>
          <c:idx val="8"/>
          <c:order val="8"/>
          <c:tx>
            <c:v>SD-P</c:v>
          </c:tx>
          <c:spPr>
            <a:solidFill>
              <a:schemeClr val="accent2"/>
            </a:solidFill>
            <a:ln cmpd="sng">
              <a:solidFill>
                <a:srgbClr val="000000"/>
              </a:solidFill>
            </a:ln>
          </c:spPr>
          <c:cat>
            <c:strRef>
              <c:f>BC_CC_PR!$B$18:$D$18</c:f>
            </c:strRef>
          </c:cat>
          <c:val>
            <c:numRef>
              <c:f>BC_CC_PR!$B$27:$D$27</c:f>
              <c:numCache/>
            </c:numRef>
          </c:val>
        </c:ser>
        <c:ser>
          <c:idx val="9"/>
          <c:order val="9"/>
          <c:tx>
            <c:v>SD-R</c:v>
          </c:tx>
          <c:spPr>
            <a:solidFill>
              <a:schemeClr val="accent4">
                <a:lumOff val="30000"/>
              </a:schemeClr>
            </a:solidFill>
            <a:ln cmpd="sng">
              <a:solidFill>
                <a:srgbClr val="000000"/>
              </a:solidFill>
            </a:ln>
          </c:spPr>
          <c:cat>
            <c:strRef>
              <c:f>BC_CC_PR!$B$18:$D$18</c:f>
            </c:strRef>
          </c:cat>
          <c:val>
            <c:numRef>
              <c:f>BC_CC_PR!$B$28:$D$28</c:f>
              <c:numCache/>
            </c:numRef>
          </c:val>
        </c:ser>
        <c:axId val="81273434"/>
        <c:axId val="166957227"/>
      </c:barChart>
      <c:catAx>
        <c:axId val="812734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6957227"/>
      </c:catAx>
      <c:valAx>
        <c:axId val="166957227"/>
        <c:scaling>
          <c:orientation val="minMax"/>
          <c:max val="0.6000000000000001"/>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81273434"/>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Prompt style = Level 1</a:t>
            </a:r>
          </a:p>
        </c:rich>
      </c:tx>
      <c:overlay val="0"/>
    </c:title>
    <c:plotArea>
      <c:layout/>
      <c:barChart>
        <c:barDir val="col"/>
        <c:ser>
          <c:idx val="0"/>
          <c:order val="0"/>
          <c:tx>
            <c:v>SA-P</c:v>
          </c:tx>
          <c:spPr>
            <a:solidFill>
              <a:schemeClr val="accent4"/>
            </a:solidFill>
            <a:ln cmpd="sng">
              <a:solidFill>
                <a:srgbClr val="000000"/>
              </a:solidFill>
            </a:ln>
          </c:spPr>
          <c:cat>
            <c:strRef>
              <c:f>BC_CC_PR!$B$2:$D$2</c:f>
            </c:strRef>
          </c:cat>
          <c:val>
            <c:numRef>
              <c:f>BC_CC_PR!$B$3:$D$3</c:f>
              <c:numCache/>
            </c:numRef>
          </c:val>
        </c:ser>
        <c:ser>
          <c:idx val="1"/>
          <c:order val="1"/>
          <c:tx>
            <c:v>SA-R</c:v>
          </c:tx>
          <c:spPr>
            <a:solidFill>
              <a:schemeClr val="accent2"/>
            </a:solidFill>
            <a:ln cmpd="sng">
              <a:solidFill>
                <a:srgbClr val="000000"/>
              </a:solidFill>
            </a:ln>
          </c:spPr>
          <c:cat>
            <c:strRef>
              <c:f>BC_CC_PR!$B$2:$D$2</c:f>
            </c:strRef>
          </c:cat>
          <c:val>
            <c:numRef>
              <c:f>BC_CC_PR!$B$4:$D$4</c:f>
              <c:numCache/>
            </c:numRef>
          </c:val>
        </c:ser>
        <c:ser>
          <c:idx val="2"/>
          <c:order val="2"/>
          <c:tx>
            <c:v>A-P</c:v>
          </c:tx>
          <c:spPr>
            <a:solidFill>
              <a:schemeClr val="accent4"/>
            </a:solidFill>
            <a:ln cmpd="sng">
              <a:solidFill>
                <a:srgbClr val="000000"/>
              </a:solidFill>
            </a:ln>
          </c:spPr>
          <c:cat>
            <c:strRef>
              <c:f>BC_CC_PR!$B$2:$D$2</c:f>
            </c:strRef>
          </c:cat>
          <c:val>
            <c:numRef>
              <c:f>BC_CC_PR!$B$5:$D$5</c:f>
              <c:numCache/>
            </c:numRef>
          </c:val>
        </c:ser>
        <c:ser>
          <c:idx val="3"/>
          <c:order val="3"/>
          <c:tx>
            <c:v>A-R</c:v>
          </c:tx>
          <c:spPr>
            <a:solidFill>
              <a:schemeClr val="accent4"/>
            </a:solidFill>
            <a:ln cmpd="sng">
              <a:solidFill>
                <a:srgbClr val="000000"/>
              </a:solidFill>
            </a:ln>
          </c:spPr>
          <c:cat>
            <c:strRef>
              <c:f>BC_CC_PR!$B$2:$D$2</c:f>
            </c:strRef>
          </c:cat>
          <c:val>
            <c:numRef>
              <c:f>BC_CC_PR!$B$6:$D$6</c:f>
              <c:numCache/>
            </c:numRef>
          </c:val>
        </c:ser>
        <c:ser>
          <c:idx val="4"/>
          <c:order val="4"/>
          <c:tx>
            <c:v>N-P</c:v>
          </c:tx>
          <c:spPr>
            <a:solidFill>
              <a:schemeClr val="accent3"/>
            </a:solidFill>
            <a:ln cmpd="sng">
              <a:solidFill>
                <a:srgbClr val="000000"/>
              </a:solidFill>
            </a:ln>
          </c:spPr>
          <c:cat>
            <c:strRef>
              <c:f>BC_CC_PR!$B$2:$D$2</c:f>
            </c:strRef>
          </c:cat>
          <c:val>
            <c:numRef>
              <c:f>BC_CC_PR!$B$7:$D$7</c:f>
              <c:numCache/>
            </c:numRef>
          </c:val>
        </c:ser>
        <c:ser>
          <c:idx val="5"/>
          <c:order val="5"/>
          <c:tx>
            <c:v>N-R</c:v>
          </c:tx>
          <c:spPr>
            <a:solidFill>
              <a:schemeClr val="accent6"/>
            </a:solidFill>
            <a:ln cmpd="sng">
              <a:solidFill>
                <a:srgbClr val="000000"/>
              </a:solidFill>
            </a:ln>
          </c:spPr>
          <c:cat>
            <c:strRef>
              <c:f>BC_CC_PR!$B$2:$D$2</c:f>
            </c:strRef>
          </c:cat>
          <c:val>
            <c:numRef>
              <c:f>BC_CC_PR!$B$8:$D$8</c:f>
              <c:numCache/>
            </c:numRef>
          </c:val>
        </c:ser>
        <c:ser>
          <c:idx val="6"/>
          <c:order val="6"/>
          <c:tx>
            <c:v>D-P</c:v>
          </c:tx>
          <c:spPr>
            <a:solidFill>
              <a:schemeClr val="accent2"/>
            </a:solidFill>
            <a:ln cmpd="sng">
              <a:solidFill>
                <a:srgbClr val="000000"/>
              </a:solidFill>
            </a:ln>
          </c:spPr>
          <c:cat>
            <c:strRef>
              <c:f>BC_CC_PR!$B$2:$D$2</c:f>
            </c:strRef>
          </c:cat>
          <c:val>
            <c:numRef>
              <c:f>BC_CC_PR!$B$9:$D$9</c:f>
              <c:numCache/>
            </c:numRef>
          </c:val>
        </c:ser>
        <c:ser>
          <c:idx val="7"/>
          <c:order val="7"/>
          <c:tx>
            <c:v>D-R</c:v>
          </c:tx>
          <c:spPr>
            <a:solidFill>
              <a:schemeClr val="accent2">
                <a:lumOff val="30000"/>
              </a:schemeClr>
            </a:solidFill>
            <a:ln cmpd="sng">
              <a:solidFill>
                <a:srgbClr val="000000"/>
              </a:solidFill>
            </a:ln>
          </c:spPr>
          <c:cat>
            <c:strRef>
              <c:f>BC_CC_PR!$B$2:$D$2</c:f>
            </c:strRef>
          </c:cat>
          <c:val>
            <c:numRef>
              <c:f>BC_CC_PR!$B$10:$D$10</c:f>
              <c:numCache/>
            </c:numRef>
          </c:val>
        </c:ser>
        <c:ser>
          <c:idx val="8"/>
          <c:order val="8"/>
          <c:tx>
            <c:v>SD-P</c:v>
          </c:tx>
          <c:spPr>
            <a:solidFill>
              <a:schemeClr val="accent2"/>
            </a:solidFill>
            <a:ln cmpd="sng">
              <a:solidFill>
                <a:srgbClr val="000000"/>
              </a:solidFill>
            </a:ln>
          </c:spPr>
          <c:cat>
            <c:strRef>
              <c:f>BC_CC_PR!$B$2:$D$2</c:f>
            </c:strRef>
          </c:cat>
          <c:val>
            <c:numRef>
              <c:f>BC_CC_PR!$B$11:$D$11</c:f>
              <c:numCache/>
            </c:numRef>
          </c:val>
        </c:ser>
        <c:ser>
          <c:idx val="9"/>
          <c:order val="9"/>
          <c:tx>
            <c:v>SD-R</c:v>
          </c:tx>
          <c:spPr>
            <a:solidFill>
              <a:schemeClr val="accent4">
                <a:lumOff val="30000"/>
              </a:schemeClr>
            </a:solidFill>
            <a:ln cmpd="sng">
              <a:solidFill>
                <a:srgbClr val="000000"/>
              </a:solidFill>
            </a:ln>
          </c:spPr>
          <c:cat>
            <c:strRef>
              <c:f>BC_CC_PR!$B$2:$D$2</c:f>
            </c:strRef>
          </c:cat>
          <c:val>
            <c:numRef>
              <c:f>BC_CC_PR!$B$12:$D$12</c:f>
              <c:numCache/>
            </c:numRef>
          </c:val>
        </c:ser>
        <c:axId val="798402770"/>
        <c:axId val="1041034837"/>
      </c:barChart>
      <c:catAx>
        <c:axId val="79840277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41034837"/>
      </c:catAx>
      <c:valAx>
        <c:axId val="1041034837"/>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798402770"/>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Recall
Prompt style = Level 1</a:t>
            </a:r>
          </a:p>
        </c:rich>
      </c:tx>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chemeClr val="accent1"/>
            </a:solidFill>
            <a:ln cmpd="sng">
              <a:solidFill>
                <a:srgbClr val="000000"/>
              </a:solidFill>
            </a:ln>
          </c:spPr>
          <c:cat>
            <c:strRef>
              <c:f>BC_CC_R!$A$3:$A$7</c:f>
            </c:strRef>
          </c:cat>
          <c:val>
            <c:numRef>
              <c:f>BC_CC_R!$B$3:$B$7</c:f>
              <c:numCache/>
            </c:numRef>
          </c:val>
        </c:ser>
        <c:ser>
          <c:idx val="1"/>
          <c:order val="1"/>
          <c:tx>
            <c:v>GPT-3.5</c:v>
          </c:tx>
          <c:spPr>
            <a:solidFill>
              <a:schemeClr val="accent2"/>
            </a:solidFill>
            <a:ln cmpd="sng">
              <a:solidFill>
                <a:srgbClr val="000000"/>
              </a:solidFill>
            </a:ln>
          </c:spPr>
          <c:cat>
            <c:strRef>
              <c:f>BC_CC_R!$A$3:$A$7</c:f>
            </c:strRef>
          </c:cat>
          <c:val>
            <c:numRef>
              <c:f>BC_CC_R!$C$3:$C$7</c:f>
              <c:numCache/>
            </c:numRef>
          </c:val>
        </c:ser>
        <c:ser>
          <c:idx val="2"/>
          <c:order val="2"/>
          <c:tx>
            <c:v>Llama 2</c:v>
          </c:tx>
          <c:spPr>
            <a:solidFill>
              <a:schemeClr val="accent3"/>
            </a:solidFill>
            <a:ln cmpd="sng">
              <a:solidFill>
                <a:srgbClr val="000000"/>
              </a:solidFill>
            </a:ln>
          </c:spPr>
          <c:cat>
            <c:strRef>
              <c:f>BC_CC_R!$A$3:$A$7</c:f>
            </c:strRef>
          </c:cat>
          <c:val>
            <c:numRef>
              <c:f>BC_CC_R!$D$3:$D$7</c:f>
              <c:numCache/>
            </c:numRef>
          </c:val>
        </c:ser>
        <c:axId val="1791683313"/>
        <c:axId val="787019119"/>
      </c:barChart>
      <c:catAx>
        <c:axId val="17916833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87019119"/>
      </c:catAx>
      <c:valAx>
        <c:axId val="7870191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91683313"/>
      </c:valAx>
    </c:plotArea>
    <c:legend>
      <c:legendPos val="r"/>
      <c:layout>
        <c:manualLayout>
          <c:xMode val="edge"/>
          <c:yMode val="edge"/>
          <c:x val="0.7777777777777778"/>
          <c:y val="0.19090349902581194"/>
        </c:manualLayout>
      </c:layout>
      <c:overlay val="0"/>
      <c:txPr>
        <a:bodyPr/>
        <a:lstStyle/>
        <a:p>
          <a:pPr lvl="0">
            <a:defRPr b="0" i="0" sz="900">
              <a:solidFill>
                <a:srgbClr val="1A1A1A"/>
              </a:solidFill>
              <a:latin typeface="+mn-lt"/>
            </a:defRPr>
          </a:pPr>
        </a:p>
      </c:txPr>
    </c:legend>
    <c:plotVisOnly val="1"/>
  </c:chart>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Recall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BC_CC_R!$B$2:$D$2</c:f>
            </c:strRef>
          </c:cat>
          <c:val>
            <c:numRef>
              <c:f>BC_CC_R!$B$3:$D$3</c:f>
              <c:numCache/>
            </c:numRef>
          </c:val>
        </c:ser>
        <c:ser>
          <c:idx val="1"/>
          <c:order val="1"/>
          <c:tx>
            <c:v>Agree</c:v>
          </c:tx>
          <c:spPr>
            <a:solidFill>
              <a:schemeClr val="accent4"/>
            </a:solidFill>
            <a:ln cmpd="sng">
              <a:solidFill>
                <a:srgbClr val="000000"/>
              </a:solidFill>
            </a:ln>
          </c:spPr>
          <c:cat>
            <c:strRef>
              <c:f>BC_CC_R!$B$2:$D$2</c:f>
            </c:strRef>
          </c:cat>
          <c:val>
            <c:numRef>
              <c:f>BC_CC_R!$B$4:$D$4</c:f>
              <c:numCache/>
            </c:numRef>
          </c:val>
        </c:ser>
        <c:ser>
          <c:idx val="2"/>
          <c:order val="2"/>
          <c:tx>
            <c:v>Neutral</c:v>
          </c:tx>
          <c:spPr>
            <a:solidFill>
              <a:schemeClr val="accent3"/>
            </a:solidFill>
            <a:ln cmpd="sng">
              <a:solidFill>
                <a:srgbClr val="000000"/>
              </a:solidFill>
            </a:ln>
          </c:spPr>
          <c:cat>
            <c:strRef>
              <c:f>BC_CC_R!$B$2:$D$2</c:f>
            </c:strRef>
          </c:cat>
          <c:val>
            <c:numRef>
              <c:f>BC_CC_R!$B$5:$D$5</c:f>
              <c:numCache/>
            </c:numRef>
          </c:val>
        </c:ser>
        <c:ser>
          <c:idx val="3"/>
          <c:order val="3"/>
          <c:tx>
            <c:v>Disagree</c:v>
          </c:tx>
          <c:spPr>
            <a:solidFill>
              <a:schemeClr val="accent2"/>
            </a:solidFill>
            <a:ln cmpd="sng">
              <a:solidFill>
                <a:srgbClr val="000000"/>
              </a:solidFill>
            </a:ln>
          </c:spPr>
          <c:cat>
            <c:strRef>
              <c:f>BC_CC_R!$B$2:$D$2</c:f>
            </c:strRef>
          </c:cat>
          <c:val>
            <c:numRef>
              <c:f>BC_CC_R!$B$6:$D$6</c:f>
              <c:numCache/>
            </c:numRef>
          </c:val>
        </c:ser>
        <c:ser>
          <c:idx val="4"/>
          <c:order val="4"/>
          <c:tx>
            <c:v>Strongly Disagree</c:v>
          </c:tx>
          <c:spPr>
            <a:solidFill>
              <a:schemeClr val="accent2"/>
            </a:solidFill>
            <a:ln cmpd="sng">
              <a:solidFill>
                <a:srgbClr val="000000"/>
              </a:solidFill>
            </a:ln>
          </c:spPr>
          <c:cat>
            <c:strRef>
              <c:f>BC_CC_R!$B$2:$D$2</c:f>
            </c:strRef>
          </c:cat>
          <c:val>
            <c:numRef>
              <c:f>BC_CC_R!$B$7:$D$7</c:f>
              <c:numCache/>
            </c:numRef>
          </c:val>
        </c:ser>
        <c:axId val="1795894727"/>
        <c:axId val="335721819"/>
      </c:barChart>
      <c:catAx>
        <c:axId val="17958947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35721819"/>
      </c:catAx>
      <c:valAx>
        <c:axId val="335721819"/>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95894727"/>
      </c:valAx>
    </c:plotArea>
    <c:legend>
      <c:legendPos val="r"/>
      <c:layout>
        <c:manualLayout>
          <c:xMode val="edge"/>
          <c:yMode val="edge"/>
          <c:x val="0.7231583112412456"/>
          <c:y val="0.06807995154451849"/>
        </c:manualLayout>
      </c:layout>
      <c:overlay val="0"/>
      <c:txPr>
        <a:bodyPr/>
        <a:lstStyle/>
        <a:p>
          <a:pPr lvl="0">
            <a:defRPr b="0" i="0" sz="800">
              <a:solidFill>
                <a:srgbClr val="1A1A1A"/>
              </a:solidFill>
              <a:latin typeface="+mn-lt"/>
            </a:defRPr>
          </a:pPr>
        </a:p>
      </c:txPr>
    </c:legend>
    <c:plotVisOnly val="1"/>
  </c:chart>
</c:chartSpace>
</file>

<file path=xl/charts/chart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Recall
Prompt style = Level 2</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BC_CC_R!$B$12:$D$12</c:f>
            </c:strRef>
          </c:cat>
          <c:val>
            <c:numRef>
              <c:f>BC_CC_R!$B$13:$D$13</c:f>
              <c:numCache/>
            </c:numRef>
          </c:val>
        </c:ser>
        <c:ser>
          <c:idx val="1"/>
          <c:order val="1"/>
          <c:tx>
            <c:v>Agree</c:v>
          </c:tx>
          <c:spPr>
            <a:solidFill>
              <a:schemeClr val="accent4"/>
            </a:solidFill>
            <a:ln cmpd="sng">
              <a:solidFill>
                <a:srgbClr val="000000"/>
              </a:solidFill>
            </a:ln>
          </c:spPr>
          <c:cat>
            <c:strRef>
              <c:f>BC_CC_R!$B$12:$D$12</c:f>
            </c:strRef>
          </c:cat>
          <c:val>
            <c:numRef>
              <c:f>BC_CC_R!$B$14:$D$14</c:f>
              <c:numCache/>
            </c:numRef>
          </c:val>
        </c:ser>
        <c:ser>
          <c:idx val="2"/>
          <c:order val="2"/>
          <c:tx>
            <c:v>Neutral</c:v>
          </c:tx>
          <c:spPr>
            <a:solidFill>
              <a:schemeClr val="accent3"/>
            </a:solidFill>
            <a:ln cmpd="sng">
              <a:solidFill>
                <a:srgbClr val="000000"/>
              </a:solidFill>
            </a:ln>
          </c:spPr>
          <c:cat>
            <c:strRef>
              <c:f>BC_CC_R!$B$12:$D$12</c:f>
            </c:strRef>
          </c:cat>
          <c:val>
            <c:numRef>
              <c:f>BC_CC_R!$B$15:$D$15</c:f>
              <c:numCache/>
            </c:numRef>
          </c:val>
        </c:ser>
        <c:ser>
          <c:idx val="3"/>
          <c:order val="3"/>
          <c:tx>
            <c:v>Disagree</c:v>
          </c:tx>
          <c:spPr>
            <a:solidFill>
              <a:schemeClr val="accent2"/>
            </a:solidFill>
            <a:ln cmpd="sng">
              <a:solidFill>
                <a:srgbClr val="000000"/>
              </a:solidFill>
            </a:ln>
          </c:spPr>
          <c:cat>
            <c:strRef>
              <c:f>BC_CC_R!$B$12:$D$12</c:f>
            </c:strRef>
          </c:cat>
          <c:val>
            <c:numRef>
              <c:f>BC_CC_R!$B$16:$D$16</c:f>
              <c:numCache/>
            </c:numRef>
          </c:val>
        </c:ser>
        <c:ser>
          <c:idx val="4"/>
          <c:order val="4"/>
          <c:tx>
            <c:v>Strongly Disagree</c:v>
          </c:tx>
          <c:spPr>
            <a:solidFill>
              <a:schemeClr val="accent2"/>
            </a:solidFill>
            <a:ln cmpd="sng">
              <a:solidFill>
                <a:srgbClr val="000000"/>
              </a:solidFill>
            </a:ln>
          </c:spPr>
          <c:cat>
            <c:strRef>
              <c:f>BC_CC_R!$B$12:$D$12</c:f>
            </c:strRef>
          </c:cat>
          <c:val>
            <c:numRef>
              <c:f>BC_CC_R!$B$17:$D$17</c:f>
              <c:numCache/>
            </c:numRef>
          </c:val>
        </c:ser>
        <c:axId val="1180707599"/>
        <c:axId val="1943514500"/>
      </c:barChart>
      <c:catAx>
        <c:axId val="11807075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43514500"/>
      </c:catAx>
      <c:valAx>
        <c:axId val="1943514500"/>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80707599"/>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Recall
Prompt style = Level 3</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BC_CC_R!$B$22:$D$22</c:f>
            </c:strRef>
          </c:cat>
          <c:val>
            <c:numRef>
              <c:f>BC_CC_R!$B$23:$D$23</c:f>
              <c:numCache/>
            </c:numRef>
          </c:val>
        </c:ser>
        <c:ser>
          <c:idx val="1"/>
          <c:order val="1"/>
          <c:tx>
            <c:v>Agree</c:v>
          </c:tx>
          <c:spPr>
            <a:solidFill>
              <a:schemeClr val="accent4"/>
            </a:solidFill>
            <a:ln cmpd="sng">
              <a:solidFill>
                <a:srgbClr val="000000"/>
              </a:solidFill>
            </a:ln>
          </c:spPr>
          <c:cat>
            <c:strRef>
              <c:f>BC_CC_R!$B$22:$D$22</c:f>
            </c:strRef>
          </c:cat>
          <c:val>
            <c:numRef>
              <c:f>BC_CC_R!$B$24:$D$24</c:f>
              <c:numCache/>
            </c:numRef>
          </c:val>
        </c:ser>
        <c:ser>
          <c:idx val="2"/>
          <c:order val="2"/>
          <c:tx>
            <c:v>Neutral</c:v>
          </c:tx>
          <c:spPr>
            <a:solidFill>
              <a:schemeClr val="accent3"/>
            </a:solidFill>
            <a:ln cmpd="sng">
              <a:solidFill>
                <a:srgbClr val="000000"/>
              </a:solidFill>
            </a:ln>
          </c:spPr>
          <c:cat>
            <c:strRef>
              <c:f>BC_CC_R!$B$22:$D$22</c:f>
            </c:strRef>
          </c:cat>
          <c:val>
            <c:numRef>
              <c:f>BC_CC_R!$B$25:$D$25</c:f>
              <c:numCache/>
            </c:numRef>
          </c:val>
        </c:ser>
        <c:ser>
          <c:idx val="3"/>
          <c:order val="3"/>
          <c:tx>
            <c:v>Disagree</c:v>
          </c:tx>
          <c:spPr>
            <a:solidFill>
              <a:schemeClr val="accent2"/>
            </a:solidFill>
            <a:ln cmpd="sng">
              <a:solidFill>
                <a:srgbClr val="000000"/>
              </a:solidFill>
            </a:ln>
          </c:spPr>
          <c:cat>
            <c:strRef>
              <c:f>BC_CC_R!$B$22:$D$22</c:f>
            </c:strRef>
          </c:cat>
          <c:val>
            <c:numRef>
              <c:f>BC_CC_R!$B$26:$D$26</c:f>
              <c:numCache/>
            </c:numRef>
          </c:val>
        </c:ser>
        <c:ser>
          <c:idx val="4"/>
          <c:order val="4"/>
          <c:tx>
            <c:v>Strongly Disagree</c:v>
          </c:tx>
          <c:spPr>
            <a:solidFill>
              <a:schemeClr val="accent2"/>
            </a:solidFill>
            <a:ln cmpd="sng">
              <a:solidFill>
                <a:srgbClr val="000000"/>
              </a:solidFill>
            </a:ln>
          </c:spPr>
          <c:cat>
            <c:strRef>
              <c:f>BC_CC_R!$B$22:$D$22</c:f>
            </c:strRef>
          </c:cat>
          <c:val>
            <c:numRef>
              <c:f>BC_CC_R!$B$27:$D$27</c:f>
              <c:numCache/>
            </c:numRef>
          </c:val>
        </c:ser>
        <c:axId val="1620775149"/>
        <c:axId val="1921109295"/>
      </c:barChart>
      <c:catAx>
        <c:axId val="16207751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21109295"/>
      </c:catAx>
      <c:valAx>
        <c:axId val="1921109295"/>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620775149"/>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Recall
Prompt style = Level 4</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BC_CC_R!$B$32:$D$32</c:f>
            </c:strRef>
          </c:cat>
          <c:val>
            <c:numRef>
              <c:f>BC_CC_R!$B$33:$D$33</c:f>
              <c:numCache/>
            </c:numRef>
          </c:val>
        </c:ser>
        <c:ser>
          <c:idx val="1"/>
          <c:order val="1"/>
          <c:tx>
            <c:v>Agree</c:v>
          </c:tx>
          <c:spPr>
            <a:solidFill>
              <a:schemeClr val="accent4"/>
            </a:solidFill>
            <a:ln cmpd="sng">
              <a:solidFill>
                <a:srgbClr val="000000"/>
              </a:solidFill>
            </a:ln>
          </c:spPr>
          <c:cat>
            <c:strRef>
              <c:f>BC_CC_R!$B$32:$D$32</c:f>
            </c:strRef>
          </c:cat>
          <c:val>
            <c:numRef>
              <c:f>BC_CC_R!$B$34:$D$34</c:f>
              <c:numCache/>
            </c:numRef>
          </c:val>
        </c:ser>
        <c:ser>
          <c:idx val="2"/>
          <c:order val="2"/>
          <c:tx>
            <c:v>Neutral</c:v>
          </c:tx>
          <c:spPr>
            <a:solidFill>
              <a:schemeClr val="accent3"/>
            </a:solidFill>
            <a:ln cmpd="sng">
              <a:solidFill>
                <a:srgbClr val="000000"/>
              </a:solidFill>
            </a:ln>
          </c:spPr>
          <c:cat>
            <c:strRef>
              <c:f>BC_CC_R!$B$32:$D$32</c:f>
            </c:strRef>
          </c:cat>
          <c:val>
            <c:numRef>
              <c:f>BC_CC_R!$B$35:$D$35</c:f>
              <c:numCache/>
            </c:numRef>
          </c:val>
        </c:ser>
        <c:ser>
          <c:idx val="3"/>
          <c:order val="3"/>
          <c:tx>
            <c:v>Disagree</c:v>
          </c:tx>
          <c:spPr>
            <a:solidFill>
              <a:schemeClr val="accent2"/>
            </a:solidFill>
            <a:ln cmpd="sng">
              <a:solidFill>
                <a:srgbClr val="000000"/>
              </a:solidFill>
            </a:ln>
          </c:spPr>
          <c:cat>
            <c:strRef>
              <c:f>BC_CC_R!$B$32:$D$32</c:f>
            </c:strRef>
          </c:cat>
          <c:val>
            <c:numRef>
              <c:f>BC_CC_R!$B$36:$D$36</c:f>
              <c:numCache/>
            </c:numRef>
          </c:val>
        </c:ser>
        <c:ser>
          <c:idx val="4"/>
          <c:order val="4"/>
          <c:tx>
            <c:v>Strongly Disagree</c:v>
          </c:tx>
          <c:spPr>
            <a:solidFill>
              <a:schemeClr val="accent2"/>
            </a:solidFill>
            <a:ln cmpd="sng">
              <a:solidFill>
                <a:srgbClr val="000000"/>
              </a:solidFill>
            </a:ln>
          </c:spPr>
          <c:cat>
            <c:strRef>
              <c:f>BC_CC_R!$B$32:$D$32</c:f>
            </c:strRef>
          </c:cat>
          <c:val>
            <c:numRef>
              <c:f>BC_CC_R!$B$37:$D$37</c:f>
              <c:numCache/>
            </c:numRef>
          </c:val>
        </c:ser>
        <c:axId val="566719172"/>
        <c:axId val="1662065537"/>
      </c:barChart>
      <c:catAx>
        <c:axId val="5667191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62065537"/>
      </c:catAx>
      <c:valAx>
        <c:axId val="1662065537"/>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66719172"/>
      </c:valAx>
    </c:plotArea>
    <c:legend>
      <c:legendPos val="r"/>
      <c:layout>
        <c:manualLayout>
          <c:xMode val="edge"/>
          <c:yMode val="edge"/>
          <c:x val="0.7298584787454333"/>
          <c:y val="0.06417163072007304"/>
        </c:manualLayout>
      </c:layout>
      <c:overlay val="0"/>
      <c:txPr>
        <a:bodyPr/>
        <a:lstStyle/>
        <a:p>
          <a:pPr lvl="0">
            <a:defRPr b="0" i="0" sz="800">
              <a:solidFill>
                <a:srgbClr val="1A1A1A"/>
              </a:solidFill>
              <a:latin typeface="+mn-lt"/>
            </a:defRPr>
          </a:pPr>
        </a:p>
      </c:txPr>
    </c:legend>
    <c:plotVisOnly val="1"/>
  </c:chart>
</c:chartSpace>
</file>

<file path=xl/charts/chart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Recall -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BC_CC_R!$B$41:$M$41</c:f>
            </c:strRef>
          </c:cat>
          <c:val>
            <c:numRef>
              <c:f>BC_CC_R!$B$42:$M$42</c:f>
              <c:numCache/>
            </c:numRef>
          </c:val>
        </c:ser>
        <c:ser>
          <c:idx val="1"/>
          <c:order val="1"/>
          <c:tx>
            <c:v>Agree</c:v>
          </c:tx>
          <c:spPr>
            <a:solidFill>
              <a:schemeClr val="accent4"/>
            </a:solidFill>
            <a:ln cmpd="sng">
              <a:solidFill>
                <a:srgbClr val="000000"/>
              </a:solidFill>
            </a:ln>
          </c:spPr>
          <c:cat>
            <c:strRef>
              <c:f>BC_CC_R!$B$41:$M$41</c:f>
            </c:strRef>
          </c:cat>
          <c:val>
            <c:numRef>
              <c:f>BC_CC_R!$B$43:$M$43</c:f>
              <c:numCache/>
            </c:numRef>
          </c:val>
        </c:ser>
        <c:ser>
          <c:idx val="2"/>
          <c:order val="2"/>
          <c:tx>
            <c:v>Neutral</c:v>
          </c:tx>
          <c:spPr>
            <a:solidFill>
              <a:schemeClr val="accent3"/>
            </a:solidFill>
            <a:ln cmpd="sng">
              <a:solidFill>
                <a:srgbClr val="000000"/>
              </a:solidFill>
            </a:ln>
          </c:spPr>
          <c:cat>
            <c:strRef>
              <c:f>BC_CC_R!$B$41:$M$41</c:f>
            </c:strRef>
          </c:cat>
          <c:val>
            <c:numRef>
              <c:f>BC_CC_R!$B$44:$M$44</c:f>
              <c:numCache/>
            </c:numRef>
          </c:val>
        </c:ser>
        <c:ser>
          <c:idx val="3"/>
          <c:order val="3"/>
          <c:tx>
            <c:v>Disagree</c:v>
          </c:tx>
          <c:spPr>
            <a:solidFill>
              <a:schemeClr val="accent2"/>
            </a:solidFill>
            <a:ln cmpd="sng">
              <a:solidFill>
                <a:srgbClr val="000000"/>
              </a:solidFill>
            </a:ln>
          </c:spPr>
          <c:cat>
            <c:strRef>
              <c:f>BC_CC_R!$B$41:$M$41</c:f>
            </c:strRef>
          </c:cat>
          <c:val>
            <c:numRef>
              <c:f>BC_CC_R!$B$45:$M$45</c:f>
              <c:numCache/>
            </c:numRef>
          </c:val>
        </c:ser>
        <c:ser>
          <c:idx val="4"/>
          <c:order val="4"/>
          <c:tx>
            <c:v>Strongly Disagree</c:v>
          </c:tx>
          <c:spPr>
            <a:solidFill>
              <a:schemeClr val="accent2"/>
            </a:solidFill>
            <a:ln cmpd="sng">
              <a:solidFill>
                <a:srgbClr val="000000"/>
              </a:solidFill>
            </a:ln>
          </c:spPr>
          <c:cat>
            <c:strRef>
              <c:f>BC_CC_R!$B$41:$M$41</c:f>
            </c:strRef>
          </c:cat>
          <c:val>
            <c:numRef>
              <c:f>BC_CC_R!$B$46:$M$46</c:f>
              <c:numCache/>
            </c:numRef>
          </c:val>
        </c:ser>
        <c:axId val="1825394146"/>
        <c:axId val="1275288304"/>
      </c:barChart>
      <c:catAx>
        <c:axId val="18253941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275288304"/>
      </c:catAx>
      <c:valAx>
        <c:axId val="127528830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25394146"/>
      </c:valAx>
    </c:plotArea>
    <c:legend>
      <c:legendPos val="b"/>
      <c:overlay val="0"/>
      <c:txPr>
        <a:bodyPr/>
        <a:lstStyle/>
        <a:p>
          <a:pPr lvl="0">
            <a:defRPr b="0" i="0" sz="900">
              <a:solidFill>
                <a:srgbClr val="1A1A1A"/>
              </a:solidFill>
              <a:latin typeface="+mn-lt"/>
            </a:defRPr>
          </a:pPr>
        </a:p>
      </c:txPr>
    </c:legend>
    <c:plotVisOnly val="1"/>
  </c:chart>
</c:chartSpace>
</file>

<file path=xl/charts/chart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Recall
Aggregated over Prompt Levels 1-4</a:t>
            </a:r>
          </a:p>
        </c:rich>
      </c:tx>
      <c:overlay val="0"/>
    </c:title>
    <c:plotArea>
      <c:layout/>
      <c:barChart>
        <c:barDir val="col"/>
        <c:ser>
          <c:idx val="0"/>
          <c:order val="0"/>
          <c:tx>
            <c:v>Strongly Agree</c:v>
          </c:tx>
          <c:spPr>
            <a:solidFill>
              <a:schemeClr val="accent4"/>
            </a:solidFill>
            <a:ln cmpd="sng">
              <a:solidFill>
                <a:srgbClr val="000000"/>
              </a:solidFill>
            </a:ln>
          </c:spPr>
          <c:cat>
            <c:strRef>
              <c:f>BC_CC_R!$B$51:$D$51</c:f>
            </c:strRef>
          </c:cat>
          <c:val>
            <c:numRef>
              <c:f>BC_CC_R!$B$52:$D$52</c:f>
              <c:numCache/>
            </c:numRef>
          </c:val>
        </c:ser>
        <c:ser>
          <c:idx val="1"/>
          <c:order val="1"/>
          <c:tx>
            <c:v>Agree</c:v>
          </c:tx>
          <c:spPr>
            <a:solidFill>
              <a:schemeClr val="accent4"/>
            </a:solidFill>
            <a:ln cmpd="sng">
              <a:solidFill>
                <a:srgbClr val="000000"/>
              </a:solidFill>
            </a:ln>
          </c:spPr>
          <c:cat>
            <c:strRef>
              <c:f>BC_CC_R!$B$51:$D$51</c:f>
            </c:strRef>
          </c:cat>
          <c:val>
            <c:numRef>
              <c:f>BC_CC_R!$B$53:$D$53</c:f>
              <c:numCache/>
            </c:numRef>
          </c:val>
        </c:ser>
        <c:ser>
          <c:idx val="2"/>
          <c:order val="2"/>
          <c:tx>
            <c:v>Neutral</c:v>
          </c:tx>
          <c:spPr>
            <a:solidFill>
              <a:schemeClr val="accent3"/>
            </a:solidFill>
            <a:ln cmpd="sng">
              <a:solidFill>
                <a:srgbClr val="000000"/>
              </a:solidFill>
            </a:ln>
          </c:spPr>
          <c:cat>
            <c:strRef>
              <c:f>BC_CC_R!$B$51:$D$51</c:f>
            </c:strRef>
          </c:cat>
          <c:val>
            <c:numRef>
              <c:f>BC_CC_R!$B$54:$D$54</c:f>
              <c:numCache/>
            </c:numRef>
          </c:val>
        </c:ser>
        <c:ser>
          <c:idx val="3"/>
          <c:order val="3"/>
          <c:tx>
            <c:v>Disagree</c:v>
          </c:tx>
          <c:spPr>
            <a:solidFill>
              <a:schemeClr val="accent2"/>
            </a:solidFill>
            <a:ln cmpd="sng">
              <a:solidFill>
                <a:srgbClr val="000000"/>
              </a:solidFill>
            </a:ln>
          </c:spPr>
          <c:cat>
            <c:strRef>
              <c:f>BC_CC_R!$B$51:$D$51</c:f>
            </c:strRef>
          </c:cat>
          <c:val>
            <c:numRef>
              <c:f>BC_CC_R!$B$55:$D$55</c:f>
              <c:numCache/>
            </c:numRef>
          </c:val>
        </c:ser>
        <c:ser>
          <c:idx val="4"/>
          <c:order val="4"/>
          <c:tx>
            <c:v>Strongly Disagree</c:v>
          </c:tx>
          <c:spPr>
            <a:solidFill>
              <a:schemeClr val="accent2"/>
            </a:solidFill>
            <a:ln cmpd="sng">
              <a:solidFill>
                <a:srgbClr val="000000"/>
              </a:solidFill>
            </a:ln>
          </c:spPr>
          <c:cat>
            <c:strRef>
              <c:f>BC_CC_R!$B$51:$D$51</c:f>
            </c:strRef>
          </c:cat>
          <c:val>
            <c:numRef>
              <c:f>BC_CC_R!$B$56:$D$56</c:f>
              <c:numCache/>
            </c:numRef>
          </c:val>
        </c:ser>
        <c:axId val="925667316"/>
        <c:axId val="1667954544"/>
      </c:barChart>
      <c:catAx>
        <c:axId val="9256673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67954544"/>
      </c:catAx>
      <c:valAx>
        <c:axId val="166795454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25667316"/>
      </c:valAx>
    </c:plotArea>
    <c:legend>
      <c:legendPos val="b"/>
      <c:overlay val="0"/>
      <c:txPr>
        <a:bodyPr/>
        <a:lstStyle/>
        <a:p>
          <a:pPr lvl="0">
            <a:defRPr b="0" i="0" sz="900">
              <a:solidFill>
                <a:srgbClr val="1A1A1A"/>
              </a:solidFill>
              <a:latin typeface="+mn-lt"/>
            </a:defRPr>
          </a:pPr>
        </a:p>
      </c:txPr>
    </c:legend>
    <c:plotVisOnly val="1"/>
  </c:chart>
</c:chartSpace>
</file>

<file path=xl/charts/chart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Recall
Aggregated over LLMs</a:t>
            </a:r>
          </a:p>
        </c:rich>
      </c:tx>
      <c:overlay val="0"/>
    </c:title>
    <c:plotArea>
      <c:layout/>
      <c:barChart>
        <c:barDir val="col"/>
        <c:ser>
          <c:idx val="0"/>
          <c:order val="0"/>
          <c:tx>
            <c:v>Strongly Agree</c:v>
          </c:tx>
          <c:spPr>
            <a:solidFill>
              <a:schemeClr val="accent4"/>
            </a:solidFill>
            <a:ln cmpd="sng">
              <a:solidFill>
                <a:srgbClr val="000000"/>
              </a:solidFill>
            </a:ln>
          </c:spPr>
          <c:cat>
            <c:strRef>
              <c:f>BC_CC_R!$B$61:$E$61</c:f>
            </c:strRef>
          </c:cat>
          <c:val>
            <c:numRef>
              <c:f>BC_CC_R!$B$62:$E$62</c:f>
              <c:numCache/>
            </c:numRef>
          </c:val>
        </c:ser>
        <c:ser>
          <c:idx val="1"/>
          <c:order val="1"/>
          <c:tx>
            <c:v>Agree</c:v>
          </c:tx>
          <c:spPr>
            <a:solidFill>
              <a:schemeClr val="accent4"/>
            </a:solidFill>
            <a:ln cmpd="sng">
              <a:solidFill>
                <a:srgbClr val="000000"/>
              </a:solidFill>
            </a:ln>
          </c:spPr>
          <c:cat>
            <c:strRef>
              <c:f>BC_CC_R!$B$61:$E$61</c:f>
            </c:strRef>
          </c:cat>
          <c:val>
            <c:numRef>
              <c:f>BC_CC_R!$B$63:$E$63</c:f>
              <c:numCache/>
            </c:numRef>
          </c:val>
        </c:ser>
        <c:ser>
          <c:idx val="2"/>
          <c:order val="2"/>
          <c:tx>
            <c:v>Neutral</c:v>
          </c:tx>
          <c:spPr>
            <a:solidFill>
              <a:schemeClr val="accent3"/>
            </a:solidFill>
            <a:ln cmpd="sng">
              <a:solidFill>
                <a:srgbClr val="000000"/>
              </a:solidFill>
            </a:ln>
          </c:spPr>
          <c:cat>
            <c:strRef>
              <c:f>BC_CC_R!$B$61:$E$61</c:f>
            </c:strRef>
          </c:cat>
          <c:val>
            <c:numRef>
              <c:f>BC_CC_R!$B$64:$E$64</c:f>
              <c:numCache/>
            </c:numRef>
          </c:val>
        </c:ser>
        <c:ser>
          <c:idx val="3"/>
          <c:order val="3"/>
          <c:tx>
            <c:v>Disagree</c:v>
          </c:tx>
          <c:spPr>
            <a:solidFill>
              <a:schemeClr val="accent2"/>
            </a:solidFill>
            <a:ln cmpd="sng">
              <a:solidFill>
                <a:srgbClr val="000000"/>
              </a:solidFill>
            </a:ln>
          </c:spPr>
          <c:cat>
            <c:strRef>
              <c:f>BC_CC_R!$B$61:$E$61</c:f>
            </c:strRef>
          </c:cat>
          <c:val>
            <c:numRef>
              <c:f>BC_CC_R!$B$65:$E$65</c:f>
              <c:numCache/>
            </c:numRef>
          </c:val>
        </c:ser>
        <c:ser>
          <c:idx val="4"/>
          <c:order val="4"/>
          <c:tx>
            <c:v>Strongly Disagree</c:v>
          </c:tx>
          <c:spPr>
            <a:solidFill>
              <a:schemeClr val="accent2"/>
            </a:solidFill>
            <a:ln cmpd="sng">
              <a:solidFill>
                <a:srgbClr val="000000"/>
              </a:solidFill>
            </a:ln>
          </c:spPr>
          <c:cat>
            <c:strRef>
              <c:f>BC_CC_R!$B$61:$E$61</c:f>
            </c:strRef>
          </c:cat>
          <c:val>
            <c:numRef>
              <c:f>BC_CC_R!$B$66:$E$66</c:f>
              <c:numCache/>
            </c:numRef>
          </c:val>
        </c:ser>
        <c:axId val="2133115427"/>
        <c:axId val="595012440"/>
      </c:barChart>
      <c:catAx>
        <c:axId val="21331154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595012440"/>
      </c:catAx>
      <c:valAx>
        <c:axId val="59501244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133115427"/>
      </c:valAx>
    </c:plotArea>
    <c:legend>
      <c:legendPos val="r"/>
      <c:layout>
        <c:manualLayout>
          <c:xMode val="edge"/>
          <c:yMode val="edge"/>
          <c:x val="0.7543061631184991"/>
          <c:y val="0.026424340461973974"/>
        </c:manualLayout>
      </c:layout>
      <c:overlay val="0"/>
      <c:txPr>
        <a:bodyPr/>
        <a:lstStyle/>
        <a:p>
          <a:pPr lvl="0">
            <a:defRPr b="0" i="0" sz="800">
              <a:solidFill>
                <a:srgbClr val="1A1A1A"/>
              </a:solidFill>
              <a:latin typeface="+mn-lt"/>
            </a:defRPr>
          </a:pPr>
        </a:p>
      </c:txPr>
    </c:legend>
    <c:plotVisOnly val="1"/>
  </c:chart>
</c:chartSpace>
</file>

<file path=xl/charts/chart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Recall
Aggregated over LLMs and Levels</a:t>
            </a:r>
          </a:p>
        </c:rich>
      </c:tx>
      <c:overlay val="0"/>
    </c:title>
    <c:plotArea>
      <c:layout/>
      <c:barChart>
        <c:barDir val="col"/>
        <c:ser>
          <c:idx val="0"/>
          <c:order val="0"/>
          <c:spPr>
            <a:solidFill>
              <a:schemeClr val="accent4"/>
            </a:solidFill>
            <a:ln cmpd="sng">
              <a:solidFill>
                <a:srgbClr val="000000"/>
              </a:solidFill>
            </a:ln>
          </c:spPr>
          <c:cat>
            <c:strRef>
              <c:f>BC_CC_R!$A$69:$A$73</c:f>
            </c:strRef>
          </c:cat>
          <c:val>
            <c:numRef>
              <c:f>BC_CC_R!$B$69:$B$73</c:f>
              <c:numCache/>
            </c:numRef>
          </c:val>
        </c:ser>
        <c:axId val="1731356377"/>
        <c:axId val="969017107"/>
      </c:barChart>
      <c:catAx>
        <c:axId val="17313563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900">
                <a:solidFill>
                  <a:srgbClr val="000000"/>
                </a:solidFill>
                <a:latin typeface="+mn-lt"/>
              </a:defRPr>
            </a:pPr>
          </a:p>
        </c:txPr>
        <c:crossAx val="969017107"/>
      </c:catAx>
      <c:valAx>
        <c:axId val="96901710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31356377"/>
        <c:majorUnit val="0.1"/>
      </c:valAx>
    </c:plotArea>
    <c:plotVisOnly val="1"/>
  </c:chart>
</c:chartSpace>
</file>

<file path=xl/charts/chart5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Precision
Aggregated over LLMs and Levels</a:t>
            </a:r>
          </a:p>
        </c:rich>
      </c:tx>
      <c:overlay val="0"/>
    </c:title>
    <c:plotArea>
      <c:layout>
        <c:manualLayout>
          <c:xMode val="edge"/>
          <c:yMode val="edge"/>
          <c:x val="0.2074373550839777"/>
          <c:y val="0.28102541588776225"/>
          <c:w val="0.7402457540341091"/>
          <c:h val="0.4651272682641289"/>
        </c:manualLayout>
      </c:layout>
      <c:barChart>
        <c:barDir val="col"/>
        <c:ser>
          <c:idx val="0"/>
          <c:order val="0"/>
          <c:spPr>
            <a:solidFill>
              <a:schemeClr val="accent4"/>
            </a:solidFill>
            <a:ln cmpd="sng">
              <a:solidFill>
                <a:srgbClr val="000000"/>
              </a:solidFill>
            </a:ln>
          </c:spPr>
          <c:cat>
            <c:strRef>
              <c:f>BC_CC_P!$A$69:$A$73</c:f>
            </c:strRef>
          </c:cat>
          <c:val>
            <c:numRef>
              <c:f>BC_CC_P!$B$69:$B$73</c:f>
              <c:numCache/>
            </c:numRef>
          </c:val>
        </c:ser>
        <c:axId val="523696054"/>
        <c:axId val="635946887"/>
      </c:barChart>
      <c:catAx>
        <c:axId val="5236960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635946887"/>
      </c:catAx>
      <c:valAx>
        <c:axId val="63594688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23696054"/>
        <c:majorUnit val="0.1"/>
      </c:valAx>
    </c:plotArea>
    <c:plotVisOnly val="1"/>
  </c:chart>
</c:chartSpace>
</file>

<file path=xl/charts/chart5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Recall
Aggregated over LLMs and Levels</a:t>
            </a:r>
          </a:p>
        </c:rich>
      </c:tx>
      <c:overlay val="0"/>
    </c:title>
    <c:plotArea>
      <c:layout>
        <c:manualLayout>
          <c:xMode val="edge"/>
          <c:yMode val="edge"/>
          <c:x val="0.22985895145459756"/>
          <c:y val="0.35722445665514835"/>
          <c:w val="0.7135848827720063"/>
          <c:h val="0.40071895239713745"/>
        </c:manualLayout>
      </c:layout>
      <c:barChart>
        <c:barDir val="col"/>
        <c:ser>
          <c:idx val="0"/>
          <c:order val="0"/>
          <c:spPr>
            <a:solidFill>
              <a:schemeClr val="accent4"/>
            </a:solidFill>
            <a:ln cmpd="sng">
              <a:solidFill>
                <a:srgbClr val="000000"/>
              </a:solidFill>
            </a:ln>
          </c:spPr>
          <c:cat>
            <c:strRef>
              <c:f>BC_CC_R!$A$69:$A$73</c:f>
            </c:strRef>
          </c:cat>
          <c:val>
            <c:numRef>
              <c:f>BC_CC_R!$B$69:$B$73</c:f>
              <c:numCache/>
            </c:numRef>
          </c:val>
        </c:ser>
        <c:axId val="1102849342"/>
        <c:axId val="113924280"/>
      </c:barChart>
      <c:catAx>
        <c:axId val="11028493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113924280"/>
      </c:catAx>
      <c:valAx>
        <c:axId val="113924280"/>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02849342"/>
        <c:majorUnit val="0.1"/>
      </c:valAx>
    </c:plotArea>
    <c:plotVisOnly val="1"/>
  </c:chart>
</c:chartSpace>
</file>

<file path=xl/charts/chart5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 - Recall - Prompt style = Levels 1-4</a:t>
            </a:r>
          </a:p>
        </c:rich>
      </c:tx>
      <c:overlay val="0"/>
    </c:title>
    <c:plotArea>
      <c:layout>
        <c:manualLayout>
          <c:xMode val="edge"/>
          <c:yMode val="edge"/>
          <c:x val="0.06376618547681541"/>
          <c:y val="0.1591179043795996"/>
          <c:w val="0.8890115923009624"/>
          <c:h val="0.35792342133703875"/>
        </c:manualLayout>
      </c:layout>
      <c:barChart>
        <c:barDir val="col"/>
        <c:ser>
          <c:idx val="0"/>
          <c:order val="0"/>
          <c:tx>
            <c:v>Strongly Agree</c:v>
          </c:tx>
          <c:spPr>
            <a:solidFill>
              <a:schemeClr val="accent4"/>
            </a:solidFill>
            <a:ln cmpd="sng">
              <a:solidFill>
                <a:srgbClr val="000000"/>
              </a:solidFill>
            </a:ln>
          </c:spPr>
          <c:cat>
            <c:strRef>
              <c:f>BC_CC_R!$B$41:$M$41</c:f>
            </c:strRef>
          </c:cat>
          <c:val>
            <c:numRef>
              <c:f>BC_CC_R!$B$42:$M$42</c:f>
              <c:numCache/>
            </c:numRef>
          </c:val>
        </c:ser>
        <c:ser>
          <c:idx val="1"/>
          <c:order val="1"/>
          <c:tx>
            <c:v>Agree</c:v>
          </c:tx>
          <c:spPr>
            <a:solidFill>
              <a:schemeClr val="accent4"/>
            </a:solidFill>
            <a:ln cmpd="sng">
              <a:solidFill>
                <a:srgbClr val="000000"/>
              </a:solidFill>
            </a:ln>
          </c:spPr>
          <c:cat>
            <c:strRef>
              <c:f>BC_CC_R!$B$41:$M$41</c:f>
            </c:strRef>
          </c:cat>
          <c:val>
            <c:numRef>
              <c:f>BC_CC_R!$B$43:$M$43</c:f>
              <c:numCache/>
            </c:numRef>
          </c:val>
        </c:ser>
        <c:ser>
          <c:idx val="2"/>
          <c:order val="2"/>
          <c:tx>
            <c:v>Neutral</c:v>
          </c:tx>
          <c:spPr>
            <a:solidFill>
              <a:schemeClr val="accent3"/>
            </a:solidFill>
            <a:ln cmpd="sng">
              <a:solidFill>
                <a:srgbClr val="000000"/>
              </a:solidFill>
            </a:ln>
          </c:spPr>
          <c:cat>
            <c:strRef>
              <c:f>BC_CC_R!$B$41:$M$41</c:f>
            </c:strRef>
          </c:cat>
          <c:val>
            <c:numRef>
              <c:f>BC_CC_R!$B$44:$M$44</c:f>
              <c:numCache/>
            </c:numRef>
          </c:val>
        </c:ser>
        <c:ser>
          <c:idx val="3"/>
          <c:order val="3"/>
          <c:tx>
            <c:v>Disagree</c:v>
          </c:tx>
          <c:spPr>
            <a:solidFill>
              <a:schemeClr val="accent2"/>
            </a:solidFill>
            <a:ln cmpd="sng">
              <a:solidFill>
                <a:srgbClr val="000000"/>
              </a:solidFill>
            </a:ln>
          </c:spPr>
          <c:cat>
            <c:strRef>
              <c:f>BC_CC_R!$B$41:$M$41</c:f>
            </c:strRef>
          </c:cat>
          <c:val>
            <c:numRef>
              <c:f>BC_CC_R!$B$45:$M$45</c:f>
              <c:numCache/>
            </c:numRef>
          </c:val>
        </c:ser>
        <c:ser>
          <c:idx val="4"/>
          <c:order val="4"/>
          <c:tx>
            <c:v>Strongly Disagree</c:v>
          </c:tx>
          <c:spPr>
            <a:solidFill>
              <a:schemeClr val="accent2"/>
            </a:solidFill>
            <a:ln cmpd="sng">
              <a:solidFill>
                <a:srgbClr val="000000"/>
              </a:solidFill>
            </a:ln>
          </c:spPr>
          <c:cat>
            <c:strRef>
              <c:f>BC_CC_R!$B$41:$M$41</c:f>
            </c:strRef>
          </c:cat>
          <c:val>
            <c:numRef>
              <c:f>BC_CC_R!$B$46:$M$46</c:f>
              <c:numCache/>
            </c:numRef>
          </c:val>
        </c:ser>
        <c:axId val="14794631"/>
        <c:axId val="663415161"/>
      </c:barChart>
      <c:catAx>
        <c:axId val="147946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mn-lt"/>
              </a:defRPr>
            </a:pPr>
          </a:p>
        </c:txPr>
        <c:crossAx val="663415161"/>
      </c:catAx>
      <c:valAx>
        <c:axId val="663415161"/>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000000"/>
                </a:solidFill>
                <a:latin typeface="+mn-lt"/>
              </a:defRPr>
            </a:pPr>
          </a:p>
        </c:txPr>
        <c:crossAx val="14794631"/>
      </c:valAx>
    </c:plotArea>
    <c:legend>
      <c:legendPos val="b"/>
      <c:layout>
        <c:manualLayout>
          <c:xMode val="edge"/>
          <c:yMode val="edge"/>
          <c:x val="0.05778915135608049"/>
          <c:y val="0.7911795584375482"/>
        </c:manualLayout>
      </c:layout>
      <c:overlay val="0"/>
      <c:txPr>
        <a:bodyPr/>
        <a:lstStyle/>
        <a:p>
          <a:pPr lvl="0">
            <a:defRPr b="0" i="0" sz="900">
              <a:solidFill>
                <a:srgbClr val="1A1A1A"/>
              </a:solidFill>
              <a:latin typeface="+mn-lt"/>
            </a:defRPr>
          </a:pPr>
        </a:p>
      </c:txPr>
    </c:legend>
    <c:plotVisOnly val="1"/>
  </c:chart>
</c:chartSpace>
</file>

<file path=xl/charts/chart5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Precision
Prompt style = Level 1</a:t>
            </a:r>
          </a:p>
        </c:rich>
      </c:tx>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chemeClr val="accent1"/>
            </a:solidFill>
            <a:ln cmpd="sng">
              <a:solidFill>
                <a:srgbClr val="000000"/>
              </a:solidFill>
            </a:ln>
          </c:spPr>
          <c:cat>
            <c:strRef>
              <c:f>BC_CS_P!$A$3:$A$7</c:f>
            </c:strRef>
          </c:cat>
          <c:val>
            <c:numRef>
              <c:f>BC_CS_P!$B$3:$B$7</c:f>
              <c:numCache/>
            </c:numRef>
          </c:val>
        </c:ser>
        <c:ser>
          <c:idx val="1"/>
          <c:order val="1"/>
          <c:tx>
            <c:v>GPT-3.5</c:v>
          </c:tx>
          <c:spPr>
            <a:solidFill>
              <a:schemeClr val="accent2"/>
            </a:solidFill>
            <a:ln cmpd="sng">
              <a:solidFill>
                <a:srgbClr val="000000"/>
              </a:solidFill>
            </a:ln>
          </c:spPr>
          <c:cat>
            <c:strRef>
              <c:f>BC_CS_P!$A$3:$A$7</c:f>
            </c:strRef>
          </c:cat>
          <c:val>
            <c:numRef>
              <c:f>BC_CS_P!$C$3:$C$7</c:f>
              <c:numCache/>
            </c:numRef>
          </c:val>
        </c:ser>
        <c:ser>
          <c:idx val="2"/>
          <c:order val="2"/>
          <c:tx>
            <c:v>Llama 2</c:v>
          </c:tx>
          <c:spPr>
            <a:solidFill>
              <a:schemeClr val="accent3"/>
            </a:solidFill>
            <a:ln cmpd="sng">
              <a:solidFill>
                <a:srgbClr val="000000"/>
              </a:solidFill>
            </a:ln>
          </c:spPr>
          <c:cat>
            <c:strRef>
              <c:f>BC_CS_P!$A$3:$A$7</c:f>
            </c:strRef>
          </c:cat>
          <c:val>
            <c:numRef>
              <c:f>BC_CS_P!$D$3:$D$7</c:f>
              <c:numCache/>
            </c:numRef>
          </c:val>
        </c:ser>
        <c:axId val="872904489"/>
        <c:axId val="725940817"/>
      </c:barChart>
      <c:catAx>
        <c:axId val="8729044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25940817"/>
      </c:catAx>
      <c:valAx>
        <c:axId val="72594081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72904489"/>
      </c:valAx>
    </c:plotArea>
    <c:legend>
      <c:legendPos val="r"/>
      <c:layout>
        <c:manualLayout>
          <c:xMode val="edge"/>
          <c:yMode val="edge"/>
          <c:x val="0.7777777777777778"/>
          <c:y val="0.19090349902581194"/>
        </c:manualLayout>
      </c:layout>
      <c:overlay val="0"/>
      <c:txPr>
        <a:bodyPr/>
        <a:lstStyle/>
        <a:p>
          <a:pPr lvl="0">
            <a:defRPr b="0" i="0" sz="900">
              <a:solidFill>
                <a:srgbClr val="1A1A1A"/>
              </a:solidFill>
              <a:latin typeface="+mn-lt"/>
            </a:defRPr>
          </a:pPr>
        </a:p>
      </c:txPr>
    </c:legend>
    <c:plotVisOnly val="1"/>
  </c:chart>
</c:chartSpace>
</file>

<file path=xl/charts/chart5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Precision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BC_CS_P!$B$2:$D$2</c:f>
            </c:strRef>
          </c:cat>
          <c:val>
            <c:numRef>
              <c:f>BC_CS_P!$B$3:$D$3</c:f>
              <c:numCache/>
            </c:numRef>
          </c:val>
        </c:ser>
        <c:ser>
          <c:idx val="1"/>
          <c:order val="1"/>
          <c:tx>
            <c:v>Agree</c:v>
          </c:tx>
          <c:spPr>
            <a:solidFill>
              <a:schemeClr val="accent4"/>
            </a:solidFill>
            <a:ln cmpd="sng">
              <a:solidFill>
                <a:srgbClr val="000000"/>
              </a:solidFill>
            </a:ln>
          </c:spPr>
          <c:cat>
            <c:strRef>
              <c:f>BC_CS_P!$B$2:$D$2</c:f>
            </c:strRef>
          </c:cat>
          <c:val>
            <c:numRef>
              <c:f>BC_CS_P!$B$4:$D$4</c:f>
              <c:numCache/>
            </c:numRef>
          </c:val>
        </c:ser>
        <c:ser>
          <c:idx val="2"/>
          <c:order val="2"/>
          <c:tx>
            <c:v>Neutral</c:v>
          </c:tx>
          <c:spPr>
            <a:solidFill>
              <a:schemeClr val="accent3"/>
            </a:solidFill>
            <a:ln cmpd="sng">
              <a:solidFill>
                <a:srgbClr val="000000"/>
              </a:solidFill>
            </a:ln>
          </c:spPr>
          <c:cat>
            <c:strRef>
              <c:f>BC_CS_P!$B$2:$D$2</c:f>
            </c:strRef>
          </c:cat>
          <c:val>
            <c:numRef>
              <c:f>BC_CS_P!$B$5:$D$5</c:f>
              <c:numCache/>
            </c:numRef>
          </c:val>
        </c:ser>
        <c:ser>
          <c:idx val="3"/>
          <c:order val="3"/>
          <c:tx>
            <c:v>Disagree</c:v>
          </c:tx>
          <c:spPr>
            <a:solidFill>
              <a:schemeClr val="accent2"/>
            </a:solidFill>
            <a:ln cmpd="sng">
              <a:solidFill>
                <a:srgbClr val="000000"/>
              </a:solidFill>
            </a:ln>
          </c:spPr>
          <c:cat>
            <c:strRef>
              <c:f>BC_CS_P!$B$2:$D$2</c:f>
            </c:strRef>
          </c:cat>
          <c:val>
            <c:numRef>
              <c:f>BC_CS_P!$B$6:$D$6</c:f>
              <c:numCache/>
            </c:numRef>
          </c:val>
        </c:ser>
        <c:ser>
          <c:idx val="4"/>
          <c:order val="4"/>
          <c:tx>
            <c:v>Strongly Disagree</c:v>
          </c:tx>
          <c:spPr>
            <a:solidFill>
              <a:schemeClr val="accent2"/>
            </a:solidFill>
            <a:ln cmpd="sng">
              <a:solidFill>
                <a:srgbClr val="000000"/>
              </a:solidFill>
            </a:ln>
          </c:spPr>
          <c:cat>
            <c:strRef>
              <c:f>BC_CS_P!$B$2:$D$2</c:f>
            </c:strRef>
          </c:cat>
          <c:val>
            <c:numRef>
              <c:f>BC_CS_P!$B$7:$D$7</c:f>
              <c:numCache/>
            </c:numRef>
          </c:val>
        </c:ser>
        <c:axId val="1096180747"/>
        <c:axId val="124890849"/>
      </c:barChart>
      <c:catAx>
        <c:axId val="10961807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24890849"/>
      </c:catAx>
      <c:valAx>
        <c:axId val="124890849"/>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96180747"/>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5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Precision
Prompt style = Level 2</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BC_CS_P!$B$12:$D$12</c:f>
            </c:strRef>
          </c:cat>
          <c:val>
            <c:numRef>
              <c:f>BC_CS_P!$B$13:$D$13</c:f>
              <c:numCache/>
            </c:numRef>
          </c:val>
        </c:ser>
        <c:ser>
          <c:idx val="1"/>
          <c:order val="1"/>
          <c:tx>
            <c:v>Agree</c:v>
          </c:tx>
          <c:spPr>
            <a:solidFill>
              <a:schemeClr val="accent4"/>
            </a:solidFill>
            <a:ln cmpd="sng">
              <a:solidFill>
                <a:srgbClr val="000000"/>
              </a:solidFill>
            </a:ln>
          </c:spPr>
          <c:cat>
            <c:strRef>
              <c:f>BC_CS_P!$B$12:$D$12</c:f>
            </c:strRef>
          </c:cat>
          <c:val>
            <c:numRef>
              <c:f>BC_CS_P!$B$14:$D$14</c:f>
              <c:numCache/>
            </c:numRef>
          </c:val>
        </c:ser>
        <c:ser>
          <c:idx val="2"/>
          <c:order val="2"/>
          <c:tx>
            <c:v>Neutral</c:v>
          </c:tx>
          <c:spPr>
            <a:solidFill>
              <a:schemeClr val="accent3"/>
            </a:solidFill>
            <a:ln cmpd="sng">
              <a:solidFill>
                <a:srgbClr val="000000"/>
              </a:solidFill>
            </a:ln>
          </c:spPr>
          <c:cat>
            <c:strRef>
              <c:f>BC_CS_P!$B$12:$D$12</c:f>
            </c:strRef>
          </c:cat>
          <c:val>
            <c:numRef>
              <c:f>BC_CS_P!$B$15:$D$15</c:f>
              <c:numCache/>
            </c:numRef>
          </c:val>
        </c:ser>
        <c:ser>
          <c:idx val="3"/>
          <c:order val="3"/>
          <c:tx>
            <c:v>Disagree</c:v>
          </c:tx>
          <c:spPr>
            <a:solidFill>
              <a:schemeClr val="accent2"/>
            </a:solidFill>
            <a:ln cmpd="sng">
              <a:solidFill>
                <a:srgbClr val="000000"/>
              </a:solidFill>
            </a:ln>
          </c:spPr>
          <c:cat>
            <c:strRef>
              <c:f>BC_CS_P!$B$12:$D$12</c:f>
            </c:strRef>
          </c:cat>
          <c:val>
            <c:numRef>
              <c:f>BC_CS_P!$B$16:$D$16</c:f>
              <c:numCache/>
            </c:numRef>
          </c:val>
        </c:ser>
        <c:ser>
          <c:idx val="4"/>
          <c:order val="4"/>
          <c:tx>
            <c:v>Strongly Disagree</c:v>
          </c:tx>
          <c:spPr>
            <a:solidFill>
              <a:schemeClr val="accent2"/>
            </a:solidFill>
            <a:ln cmpd="sng">
              <a:solidFill>
                <a:srgbClr val="000000"/>
              </a:solidFill>
            </a:ln>
          </c:spPr>
          <c:cat>
            <c:strRef>
              <c:f>BC_CS_P!$B$12:$D$12</c:f>
            </c:strRef>
          </c:cat>
          <c:val>
            <c:numRef>
              <c:f>BC_CS_P!$B$17:$D$17</c:f>
              <c:numCache/>
            </c:numRef>
          </c:val>
        </c:ser>
        <c:axId val="1196997655"/>
        <c:axId val="481424889"/>
      </c:barChart>
      <c:catAx>
        <c:axId val="11969976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81424889"/>
      </c:catAx>
      <c:valAx>
        <c:axId val="481424889"/>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96997655"/>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5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Precision
Prompt style = Level 3</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BC_CS_P!$B$22:$D$22</c:f>
            </c:strRef>
          </c:cat>
          <c:val>
            <c:numRef>
              <c:f>BC_CS_P!$B$23:$D$23</c:f>
              <c:numCache/>
            </c:numRef>
          </c:val>
        </c:ser>
        <c:ser>
          <c:idx val="1"/>
          <c:order val="1"/>
          <c:tx>
            <c:v>Agree</c:v>
          </c:tx>
          <c:spPr>
            <a:solidFill>
              <a:schemeClr val="accent4"/>
            </a:solidFill>
            <a:ln cmpd="sng">
              <a:solidFill>
                <a:srgbClr val="000000"/>
              </a:solidFill>
            </a:ln>
          </c:spPr>
          <c:cat>
            <c:strRef>
              <c:f>BC_CS_P!$B$22:$D$22</c:f>
            </c:strRef>
          </c:cat>
          <c:val>
            <c:numRef>
              <c:f>BC_CS_P!$B$24:$D$24</c:f>
              <c:numCache/>
            </c:numRef>
          </c:val>
        </c:ser>
        <c:ser>
          <c:idx val="2"/>
          <c:order val="2"/>
          <c:tx>
            <c:v>Neutral</c:v>
          </c:tx>
          <c:spPr>
            <a:solidFill>
              <a:schemeClr val="accent3"/>
            </a:solidFill>
            <a:ln cmpd="sng">
              <a:solidFill>
                <a:srgbClr val="000000"/>
              </a:solidFill>
            </a:ln>
          </c:spPr>
          <c:cat>
            <c:strRef>
              <c:f>BC_CS_P!$B$22:$D$22</c:f>
            </c:strRef>
          </c:cat>
          <c:val>
            <c:numRef>
              <c:f>BC_CS_P!$B$25:$D$25</c:f>
              <c:numCache/>
            </c:numRef>
          </c:val>
        </c:ser>
        <c:ser>
          <c:idx val="3"/>
          <c:order val="3"/>
          <c:tx>
            <c:v>Disagree</c:v>
          </c:tx>
          <c:spPr>
            <a:solidFill>
              <a:schemeClr val="accent2"/>
            </a:solidFill>
            <a:ln cmpd="sng">
              <a:solidFill>
                <a:srgbClr val="000000"/>
              </a:solidFill>
            </a:ln>
          </c:spPr>
          <c:cat>
            <c:strRef>
              <c:f>BC_CS_P!$B$22:$D$22</c:f>
            </c:strRef>
          </c:cat>
          <c:val>
            <c:numRef>
              <c:f>BC_CS_P!$B$26:$D$26</c:f>
              <c:numCache/>
            </c:numRef>
          </c:val>
        </c:ser>
        <c:ser>
          <c:idx val="4"/>
          <c:order val="4"/>
          <c:tx>
            <c:v>Strongly Disagree</c:v>
          </c:tx>
          <c:spPr>
            <a:solidFill>
              <a:schemeClr val="accent2"/>
            </a:solidFill>
            <a:ln cmpd="sng">
              <a:solidFill>
                <a:srgbClr val="000000"/>
              </a:solidFill>
            </a:ln>
          </c:spPr>
          <c:cat>
            <c:strRef>
              <c:f>BC_CS_P!$B$22:$D$22</c:f>
            </c:strRef>
          </c:cat>
          <c:val>
            <c:numRef>
              <c:f>BC_CS_P!$B$27:$D$27</c:f>
              <c:numCache/>
            </c:numRef>
          </c:val>
        </c:ser>
        <c:axId val="393544860"/>
        <c:axId val="1773611029"/>
      </c:barChart>
      <c:catAx>
        <c:axId val="3935448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773611029"/>
      </c:catAx>
      <c:valAx>
        <c:axId val="1773611029"/>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93544860"/>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6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Precision
Prompt style = Level 4</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BC_CS_P!$B$32:$D$32</c:f>
            </c:strRef>
          </c:cat>
          <c:val>
            <c:numRef>
              <c:f>BC_CS_P!$B$33:$D$33</c:f>
              <c:numCache/>
            </c:numRef>
          </c:val>
        </c:ser>
        <c:ser>
          <c:idx val="1"/>
          <c:order val="1"/>
          <c:tx>
            <c:v>Agree</c:v>
          </c:tx>
          <c:spPr>
            <a:solidFill>
              <a:schemeClr val="accent4"/>
            </a:solidFill>
            <a:ln cmpd="sng">
              <a:solidFill>
                <a:srgbClr val="000000"/>
              </a:solidFill>
            </a:ln>
          </c:spPr>
          <c:cat>
            <c:strRef>
              <c:f>BC_CS_P!$B$32:$D$32</c:f>
            </c:strRef>
          </c:cat>
          <c:val>
            <c:numRef>
              <c:f>BC_CS_P!$B$34:$D$34</c:f>
              <c:numCache/>
            </c:numRef>
          </c:val>
        </c:ser>
        <c:ser>
          <c:idx val="2"/>
          <c:order val="2"/>
          <c:tx>
            <c:v>Neutral</c:v>
          </c:tx>
          <c:spPr>
            <a:solidFill>
              <a:schemeClr val="accent3"/>
            </a:solidFill>
            <a:ln cmpd="sng">
              <a:solidFill>
                <a:srgbClr val="000000"/>
              </a:solidFill>
            </a:ln>
          </c:spPr>
          <c:cat>
            <c:strRef>
              <c:f>BC_CS_P!$B$32:$D$32</c:f>
            </c:strRef>
          </c:cat>
          <c:val>
            <c:numRef>
              <c:f>BC_CS_P!$B$35:$D$35</c:f>
              <c:numCache/>
            </c:numRef>
          </c:val>
        </c:ser>
        <c:ser>
          <c:idx val="3"/>
          <c:order val="3"/>
          <c:tx>
            <c:v>Disagree</c:v>
          </c:tx>
          <c:spPr>
            <a:solidFill>
              <a:schemeClr val="accent2"/>
            </a:solidFill>
            <a:ln cmpd="sng">
              <a:solidFill>
                <a:srgbClr val="000000"/>
              </a:solidFill>
            </a:ln>
          </c:spPr>
          <c:cat>
            <c:strRef>
              <c:f>BC_CS_P!$B$32:$D$32</c:f>
            </c:strRef>
          </c:cat>
          <c:val>
            <c:numRef>
              <c:f>BC_CS_P!$B$36:$D$36</c:f>
              <c:numCache/>
            </c:numRef>
          </c:val>
        </c:ser>
        <c:ser>
          <c:idx val="4"/>
          <c:order val="4"/>
          <c:tx>
            <c:v>Strongly Disagree</c:v>
          </c:tx>
          <c:spPr>
            <a:solidFill>
              <a:schemeClr val="accent2"/>
            </a:solidFill>
            <a:ln cmpd="sng">
              <a:solidFill>
                <a:srgbClr val="000000"/>
              </a:solidFill>
            </a:ln>
          </c:spPr>
          <c:cat>
            <c:strRef>
              <c:f>BC_CS_P!$B$32:$D$32</c:f>
            </c:strRef>
          </c:cat>
          <c:val>
            <c:numRef>
              <c:f>BC_CS_P!$B$37:$D$37</c:f>
              <c:numCache/>
            </c:numRef>
          </c:val>
        </c:ser>
        <c:axId val="1098293045"/>
        <c:axId val="180744124"/>
      </c:barChart>
      <c:catAx>
        <c:axId val="10982930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80744124"/>
      </c:catAx>
      <c:valAx>
        <c:axId val="180744124"/>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98293045"/>
      </c:valAx>
    </c:plotArea>
    <c:legend>
      <c:legendPos val="r"/>
      <c:layout>
        <c:manualLayout>
          <c:xMode val="edge"/>
          <c:yMode val="edge"/>
          <c:x val="0.7298584787454333"/>
          <c:y val="0.06417163072007304"/>
        </c:manualLayout>
      </c:layout>
      <c:overlay val="0"/>
      <c:txPr>
        <a:bodyPr/>
        <a:lstStyle/>
        <a:p>
          <a:pPr lvl="0">
            <a:defRPr b="0" i="0" sz="800">
              <a:solidFill>
                <a:srgbClr val="1A1A1A"/>
              </a:solidFill>
              <a:latin typeface="+mn-lt"/>
            </a:defRPr>
          </a:pPr>
        </a:p>
      </c:txPr>
    </c:legend>
    <c:plotVisOnly val="1"/>
  </c:chart>
</c:chartSpace>
</file>

<file path=xl/charts/chart6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Precision -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BC_CS_P!$B$41:$M$41</c:f>
            </c:strRef>
          </c:cat>
          <c:val>
            <c:numRef>
              <c:f>BC_CS_P!$B$42:$M$42</c:f>
              <c:numCache/>
            </c:numRef>
          </c:val>
        </c:ser>
        <c:ser>
          <c:idx val="1"/>
          <c:order val="1"/>
          <c:tx>
            <c:v>Agree</c:v>
          </c:tx>
          <c:spPr>
            <a:solidFill>
              <a:schemeClr val="accent4"/>
            </a:solidFill>
            <a:ln cmpd="sng">
              <a:solidFill>
                <a:srgbClr val="000000"/>
              </a:solidFill>
            </a:ln>
          </c:spPr>
          <c:cat>
            <c:strRef>
              <c:f>BC_CS_P!$B$41:$M$41</c:f>
            </c:strRef>
          </c:cat>
          <c:val>
            <c:numRef>
              <c:f>BC_CS_P!$B$43:$M$43</c:f>
              <c:numCache/>
            </c:numRef>
          </c:val>
        </c:ser>
        <c:ser>
          <c:idx val="2"/>
          <c:order val="2"/>
          <c:tx>
            <c:v>Neutral</c:v>
          </c:tx>
          <c:spPr>
            <a:solidFill>
              <a:schemeClr val="accent3"/>
            </a:solidFill>
            <a:ln cmpd="sng">
              <a:solidFill>
                <a:srgbClr val="000000"/>
              </a:solidFill>
            </a:ln>
          </c:spPr>
          <c:cat>
            <c:strRef>
              <c:f>BC_CS_P!$B$41:$M$41</c:f>
            </c:strRef>
          </c:cat>
          <c:val>
            <c:numRef>
              <c:f>BC_CS_P!$B$44:$M$44</c:f>
              <c:numCache/>
            </c:numRef>
          </c:val>
        </c:ser>
        <c:ser>
          <c:idx val="3"/>
          <c:order val="3"/>
          <c:tx>
            <c:v>Disagree</c:v>
          </c:tx>
          <c:spPr>
            <a:solidFill>
              <a:schemeClr val="accent2"/>
            </a:solidFill>
            <a:ln cmpd="sng">
              <a:solidFill>
                <a:srgbClr val="000000"/>
              </a:solidFill>
            </a:ln>
          </c:spPr>
          <c:cat>
            <c:strRef>
              <c:f>BC_CS_P!$B$41:$M$41</c:f>
            </c:strRef>
          </c:cat>
          <c:val>
            <c:numRef>
              <c:f>BC_CS_P!$B$45:$M$45</c:f>
              <c:numCache/>
            </c:numRef>
          </c:val>
        </c:ser>
        <c:ser>
          <c:idx val="4"/>
          <c:order val="4"/>
          <c:tx>
            <c:v>Strongly Disagree</c:v>
          </c:tx>
          <c:spPr>
            <a:solidFill>
              <a:schemeClr val="accent2"/>
            </a:solidFill>
            <a:ln cmpd="sng">
              <a:solidFill>
                <a:srgbClr val="000000"/>
              </a:solidFill>
            </a:ln>
          </c:spPr>
          <c:cat>
            <c:strRef>
              <c:f>BC_CS_P!$B$41:$M$41</c:f>
            </c:strRef>
          </c:cat>
          <c:val>
            <c:numRef>
              <c:f>BC_CS_P!$B$46:$M$46</c:f>
              <c:numCache/>
            </c:numRef>
          </c:val>
        </c:ser>
        <c:axId val="1422410399"/>
        <c:axId val="560776322"/>
      </c:barChart>
      <c:catAx>
        <c:axId val="14224103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560776322"/>
      </c:catAx>
      <c:valAx>
        <c:axId val="56077632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22410399"/>
      </c:valAx>
    </c:plotArea>
    <c:legend>
      <c:legendPos val="b"/>
      <c:overlay val="0"/>
      <c:txPr>
        <a:bodyPr/>
        <a:lstStyle/>
        <a:p>
          <a:pPr lvl="0">
            <a:defRPr b="0" i="0" sz="900">
              <a:solidFill>
                <a:srgbClr val="1A1A1A"/>
              </a:solidFill>
              <a:latin typeface="+mn-lt"/>
            </a:defRPr>
          </a:pPr>
        </a:p>
      </c:txPr>
    </c:legend>
    <c:plotVisOnly val="1"/>
  </c:chart>
</c:chartSpace>
</file>

<file path=xl/charts/chart6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 - Precision
Aggregated over Prompt Levels 1-4</a:t>
            </a:r>
          </a:p>
        </c:rich>
      </c:tx>
      <c:overlay val="0"/>
    </c:title>
    <c:plotArea>
      <c:layout/>
      <c:barChart>
        <c:barDir val="col"/>
        <c:ser>
          <c:idx val="0"/>
          <c:order val="0"/>
          <c:tx>
            <c:v>Strongly Agree</c:v>
          </c:tx>
          <c:spPr>
            <a:solidFill>
              <a:schemeClr val="accent4"/>
            </a:solidFill>
            <a:ln cmpd="sng">
              <a:solidFill>
                <a:srgbClr val="000000"/>
              </a:solidFill>
            </a:ln>
          </c:spPr>
          <c:cat>
            <c:strRef>
              <c:f>BC_CS_P!$B$51:$D$51</c:f>
            </c:strRef>
          </c:cat>
          <c:val>
            <c:numRef>
              <c:f>BC_CS_P!$B$52:$D$52</c:f>
              <c:numCache/>
            </c:numRef>
          </c:val>
        </c:ser>
        <c:ser>
          <c:idx val="1"/>
          <c:order val="1"/>
          <c:tx>
            <c:v>Agree</c:v>
          </c:tx>
          <c:spPr>
            <a:solidFill>
              <a:schemeClr val="accent4"/>
            </a:solidFill>
            <a:ln cmpd="sng">
              <a:solidFill>
                <a:srgbClr val="000000"/>
              </a:solidFill>
            </a:ln>
          </c:spPr>
          <c:cat>
            <c:strRef>
              <c:f>BC_CS_P!$B$51:$D$51</c:f>
            </c:strRef>
          </c:cat>
          <c:val>
            <c:numRef>
              <c:f>BC_CS_P!$B$53:$D$53</c:f>
              <c:numCache/>
            </c:numRef>
          </c:val>
        </c:ser>
        <c:ser>
          <c:idx val="2"/>
          <c:order val="2"/>
          <c:tx>
            <c:v>Neutral</c:v>
          </c:tx>
          <c:spPr>
            <a:solidFill>
              <a:schemeClr val="accent3"/>
            </a:solidFill>
            <a:ln cmpd="sng">
              <a:solidFill>
                <a:srgbClr val="000000"/>
              </a:solidFill>
            </a:ln>
          </c:spPr>
          <c:cat>
            <c:strRef>
              <c:f>BC_CS_P!$B$51:$D$51</c:f>
            </c:strRef>
          </c:cat>
          <c:val>
            <c:numRef>
              <c:f>BC_CS_P!$B$54:$D$54</c:f>
              <c:numCache/>
            </c:numRef>
          </c:val>
        </c:ser>
        <c:ser>
          <c:idx val="3"/>
          <c:order val="3"/>
          <c:tx>
            <c:v>Disagree</c:v>
          </c:tx>
          <c:spPr>
            <a:solidFill>
              <a:schemeClr val="accent2"/>
            </a:solidFill>
            <a:ln cmpd="sng">
              <a:solidFill>
                <a:srgbClr val="000000"/>
              </a:solidFill>
            </a:ln>
          </c:spPr>
          <c:cat>
            <c:strRef>
              <c:f>BC_CS_P!$B$51:$D$51</c:f>
            </c:strRef>
          </c:cat>
          <c:val>
            <c:numRef>
              <c:f>BC_CS_P!$B$55:$D$55</c:f>
              <c:numCache/>
            </c:numRef>
          </c:val>
        </c:ser>
        <c:ser>
          <c:idx val="4"/>
          <c:order val="4"/>
          <c:tx>
            <c:v>Strongly Disagree</c:v>
          </c:tx>
          <c:spPr>
            <a:solidFill>
              <a:schemeClr val="accent2"/>
            </a:solidFill>
            <a:ln cmpd="sng">
              <a:solidFill>
                <a:srgbClr val="000000"/>
              </a:solidFill>
            </a:ln>
          </c:spPr>
          <c:cat>
            <c:strRef>
              <c:f>BC_CS_P!$B$51:$D$51</c:f>
            </c:strRef>
          </c:cat>
          <c:val>
            <c:numRef>
              <c:f>BC_CS_P!$B$56:$D$56</c:f>
              <c:numCache/>
            </c:numRef>
          </c:val>
        </c:ser>
        <c:axId val="1224050252"/>
        <c:axId val="2146201763"/>
      </c:barChart>
      <c:catAx>
        <c:axId val="12240502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146201763"/>
      </c:catAx>
      <c:valAx>
        <c:axId val="214620176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24050252"/>
      </c:valAx>
    </c:plotArea>
    <c:legend>
      <c:legendPos val="b"/>
      <c:overlay val="0"/>
      <c:txPr>
        <a:bodyPr/>
        <a:lstStyle/>
        <a:p>
          <a:pPr lvl="0">
            <a:defRPr b="0" i="0" sz="900">
              <a:solidFill>
                <a:srgbClr val="1A1A1A"/>
              </a:solidFill>
              <a:latin typeface="+mn-lt"/>
            </a:defRPr>
          </a:pPr>
        </a:p>
      </c:txPr>
    </c:legend>
    <c:plotVisOnly val="1"/>
  </c:chart>
</c:chartSpace>
</file>

<file path=xl/charts/chart6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 - Precision
Aggregated over LLMs</a:t>
            </a:r>
          </a:p>
        </c:rich>
      </c:tx>
      <c:overlay val="0"/>
    </c:title>
    <c:plotArea>
      <c:layout/>
      <c:barChart>
        <c:barDir val="col"/>
        <c:ser>
          <c:idx val="0"/>
          <c:order val="0"/>
          <c:tx>
            <c:v>Strongly Agree</c:v>
          </c:tx>
          <c:spPr>
            <a:solidFill>
              <a:schemeClr val="accent4"/>
            </a:solidFill>
            <a:ln cmpd="sng">
              <a:solidFill>
                <a:srgbClr val="000000"/>
              </a:solidFill>
            </a:ln>
          </c:spPr>
          <c:cat>
            <c:strRef>
              <c:f>BC_CS_P!$B$61:$E$61</c:f>
            </c:strRef>
          </c:cat>
          <c:val>
            <c:numRef>
              <c:f>BC_CS_P!$B$62:$E$62</c:f>
              <c:numCache/>
            </c:numRef>
          </c:val>
        </c:ser>
        <c:ser>
          <c:idx val="1"/>
          <c:order val="1"/>
          <c:tx>
            <c:v>Agree</c:v>
          </c:tx>
          <c:spPr>
            <a:solidFill>
              <a:schemeClr val="accent4"/>
            </a:solidFill>
            <a:ln cmpd="sng">
              <a:solidFill>
                <a:srgbClr val="000000"/>
              </a:solidFill>
            </a:ln>
          </c:spPr>
          <c:cat>
            <c:strRef>
              <c:f>BC_CS_P!$B$61:$E$61</c:f>
            </c:strRef>
          </c:cat>
          <c:val>
            <c:numRef>
              <c:f>BC_CS_P!$B$63:$E$63</c:f>
              <c:numCache/>
            </c:numRef>
          </c:val>
        </c:ser>
        <c:ser>
          <c:idx val="2"/>
          <c:order val="2"/>
          <c:tx>
            <c:v>Neutral</c:v>
          </c:tx>
          <c:spPr>
            <a:solidFill>
              <a:schemeClr val="accent3"/>
            </a:solidFill>
            <a:ln cmpd="sng">
              <a:solidFill>
                <a:srgbClr val="000000"/>
              </a:solidFill>
            </a:ln>
          </c:spPr>
          <c:cat>
            <c:strRef>
              <c:f>BC_CS_P!$B$61:$E$61</c:f>
            </c:strRef>
          </c:cat>
          <c:val>
            <c:numRef>
              <c:f>BC_CS_P!$B$64:$E$64</c:f>
              <c:numCache/>
            </c:numRef>
          </c:val>
        </c:ser>
        <c:ser>
          <c:idx val="3"/>
          <c:order val="3"/>
          <c:tx>
            <c:v>Disagree</c:v>
          </c:tx>
          <c:spPr>
            <a:solidFill>
              <a:schemeClr val="accent2"/>
            </a:solidFill>
            <a:ln cmpd="sng">
              <a:solidFill>
                <a:srgbClr val="000000"/>
              </a:solidFill>
            </a:ln>
          </c:spPr>
          <c:cat>
            <c:strRef>
              <c:f>BC_CS_P!$B$61:$E$61</c:f>
            </c:strRef>
          </c:cat>
          <c:val>
            <c:numRef>
              <c:f>BC_CS_P!$B$65:$E$65</c:f>
              <c:numCache/>
            </c:numRef>
          </c:val>
        </c:ser>
        <c:ser>
          <c:idx val="4"/>
          <c:order val="4"/>
          <c:tx>
            <c:v>Strongly Disagree</c:v>
          </c:tx>
          <c:spPr>
            <a:solidFill>
              <a:schemeClr val="accent2"/>
            </a:solidFill>
            <a:ln cmpd="sng">
              <a:solidFill>
                <a:srgbClr val="000000"/>
              </a:solidFill>
            </a:ln>
          </c:spPr>
          <c:cat>
            <c:strRef>
              <c:f>BC_CS_P!$B$61:$E$61</c:f>
            </c:strRef>
          </c:cat>
          <c:val>
            <c:numRef>
              <c:f>BC_CS_P!$B$66:$E$66</c:f>
              <c:numCache/>
            </c:numRef>
          </c:val>
        </c:ser>
        <c:axId val="125740895"/>
        <c:axId val="209696931"/>
      </c:barChart>
      <c:catAx>
        <c:axId val="1257408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9696931"/>
      </c:catAx>
      <c:valAx>
        <c:axId val="20969693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5740895"/>
      </c:valAx>
    </c:plotArea>
    <c:legend>
      <c:legendPos val="r"/>
      <c:layout>
        <c:manualLayout>
          <c:xMode val="edge"/>
          <c:yMode val="edge"/>
          <c:x val="0.7543061631184991"/>
          <c:y val="0.026424340461973974"/>
        </c:manualLayout>
      </c:layout>
      <c:overlay val="0"/>
      <c:txPr>
        <a:bodyPr/>
        <a:lstStyle/>
        <a:p>
          <a:pPr lvl="0">
            <a:defRPr b="0" i="0" sz="800">
              <a:solidFill>
                <a:srgbClr val="1A1A1A"/>
              </a:solidFill>
              <a:latin typeface="+mn-lt"/>
            </a:defRPr>
          </a:pPr>
        </a:p>
      </c:txPr>
    </c:legend>
    <c:plotVisOnly val="1"/>
  </c:chart>
</c:chartSpace>
</file>

<file path=xl/charts/chart6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 - Precision
Aggregated over LLMs and Levels</a:t>
            </a:r>
          </a:p>
        </c:rich>
      </c:tx>
      <c:overlay val="0"/>
    </c:title>
    <c:plotArea>
      <c:layout/>
      <c:barChart>
        <c:barDir val="col"/>
        <c:ser>
          <c:idx val="0"/>
          <c:order val="0"/>
          <c:spPr>
            <a:solidFill>
              <a:schemeClr val="accent4"/>
            </a:solidFill>
            <a:ln cmpd="sng">
              <a:solidFill>
                <a:srgbClr val="000000"/>
              </a:solidFill>
            </a:ln>
          </c:spPr>
          <c:cat>
            <c:strRef>
              <c:f>BC_CS_P!$A$69:$A$73</c:f>
            </c:strRef>
          </c:cat>
          <c:val>
            <c:numRef>
              <c:f>BC_CS_P!$B$69:$B$73</c:f>
              <c:numCache/>
            </c:numRef>
          </c:val>
        </c:ser>
        <c:axId val="721140145"/>
        <c:axId val="510613563"/>
      </c:barChart>
      <c:catAx>
        <c:axId val="7211401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510613563"/>
      </c:catAx>
      <c:valAx>
        <c:axId val="51061356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21140145"/>
      </c:valAx>
    </c:plotArea>
    <c:plotVisOnly val="1"/>
  </c:chart>
</c:chartSpace>
</file>

<file path=xl/charts/chart6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Precision - Prompt style = Levels 1-4</a:t>
            </a:r>
          </a:p>
        </c:rich>
      </c:tx>
      <c:overlay val="0"/>
    </c:title>
    <c:plotArea>
      <c:layout>
        <c:manualLayout>
          <c:xMode val="edge"/>
          <c:yMode val="edge"/>
          <c:x val="0.06376618547681541"/>
          <c:y val="0.1591179043795996"/>
          <c:w val="0.8890115923009624"/>
          <c:h val="0.35792342133703875"/>
        </c:manualLayout>
      </c:layout>
      <c:barChart>
        <c:barDir val="col"/>
        <c:ser>
          <c:idx val="0"/>
          <c:order val="0"/>
          <c:tx>
            <c:v>Strongly Agree</c:v>
          </c:tx>
          <c:spPr>
            <a:solidFill>
              <a:schemeClr val="accent4"/>
            </a:solidFill>
            <a:ln cmpd="sng">
              <a:solidFill>
                <a:srgbClr val="000000"/>
              </a:solidFill>
            </a:ln>
          </c:spPr>
          <c:cat>
            <c:strRef>
              <c:f>BC_CS_P!$B$41:$M$41</c:f>
            </c:strRef>
          </c:cat>
          <c:val>
            <c:numRef>
              <c:f>BC_CS_P!$B$42:$M$42</c:f>
              <c:numCache/>
            </c:numRef>
          </c:val>
        </c:ser>
        <c:ser>
          <c:idx val="1"/>
          <c:order val="1"/>
          <c:tx>
            <c:v>Agree</c:v>
          </c:tx>
          <c:spPr>
            <a:solidFill>
              <a:schemeClr val="accent4"/>
            </a:solidFill>
            <a:ln cmpd="sng">
              <a:solidFill>
                <a:srgbClr val="000000"/>
              </a:solidFill>
            </a:ln>
          </c:spPr>
          <c:cat>
            <c:strRef>
              <c:f>BC_CS_P!$B$41:$M$41</c:f>
            </c:strRef>
          </c:cat>
          <c:val>
            <c:numRef>
              <c:f>BC_CS_P!$B$43:$M$43</c:f>
              <c:numCache/>
            </c:numRef>
          </c:val>
        </c:ser>
        <c:ser>
          <c:idx val="2"/>
          <c:order val="2"/>
          <c:tx>
            <c:v>Neutral</c:v>
          </c:tx>
          <c:spPr>
            <a:solidFill>
              <a:schemeClr val="accent3"/>
            </a:solidFill>
            <a:ln cmpd="sng">
              <a:solidFill>
                <a:srgbClr val="000000"/>
              </a:solidFill>
            </a:ln>
          </c:spPr>
          <c:cat>
            <c:strRef>
              <c:f>BC_CS_P!$B$41:$M$41</c:f>
            </c:strRef>
          </c:cat>
          <c:val>
            <c:numRef>
              <c:f>BC_CS_P!$B$44:$M$44</c:f>
              <c:numCache/>
            </c:numRef>
          </c:val>
        </c:ser>
        <c:ser>
          <c:idx val="3"/>
          <c:order val="3"/>
          <c:tx>
            <c:v>Disagree</c:v>
          </c:tx>
          <c:spPr>
            <a:solidFill>
              <a:schemeClr val="accent2"/>
            </a:solidFill>
            <a:ln cmpd="sng">
              <a:solidFill>
                <a:srgbClr val="000000"/>
              </a:solidFill>
            </a:ln>
          </c:spPr>
          <c:cat>
            <c:strRef>
              <c:f>BC_CS_P!$B$41:$M$41</c:f>
            </c:strRef>
          </c:cat>
          <c:val>
            <c:numRef>
              <c:f>BC_CS_P!$B$45:$M$45</c:f>
              <c:numCache/>
            </c:numRef>
          </c:val>
        </c:ser>
        <c:ser>
          <c:idx val="4"/>
          <c:order val="4"/>
          <c:tx>
            <c:v>Strongly Disagree</c:v>
          </c:tx>
          <c:spPr>
            <a:solidFill>
              <a:schemeClr val="accent2"/>
            </a:solidFill>
            <a:ln cmpd="sng">
              <a:solidFill>
                <a:srgbClr val="000000"/>
              </a:solidFill>
            </a:ln>
          </c:spPr>
          <c:cat>
            <c:strRef>
              <c:f>BC_CS_P!$B$41:$M$41</c:f>
            </c:strRef>
          </c:cat>
          <c:val>
            <c:numRef>
              <c:f>BC_CS_P!$B$46:$M$46</c:f>
              <c:numCache/>
            </c:numRef>
          </c:val>
        </c:ser>
        <c:axId val="1794385190"/>
        <c:axId val="1568292527"/>
      </c:barChart>
      <c:catAx>
        <c:axId val="17943851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mn-lt"/>
              </a:defRPr>
            </a:pPr>
          </a:p>
        </c:txPr>
        <c:crossAx val="1568292527"/>
      </c:catAx>
      <c:valAx>
        <c:axId val="1568292527"/>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000000"/>
                </a:solidFill>
                <a:latin typeface="+mn-lt"/>
              </a:defRPr>
            </a:pPr>
          </a:p>
        </c:txPr>
        <c:crossAx val="1794385190"/>
      </c:valAx>
    </c:plotArea>
    <c:legend>
      <c:legendPos val="b"/>
      <c:layout>
        <c:manualLayout>
          <c:xMode val="edge"/>
          <c:yMode val="edge"/>
          <c:x val="0.05778915135608049"/>
          <c:y val="0.7911795584375482"/>
        </c:manualLayout>
      </c:layout>
      <c:overlay val="0"/>
      <c:txPr>
        <a:bodyPr/>
        <a:lstStyle/>
        <a:p>
          <a:pPr lvl="0">
            <a:defRPr b="0" i="0" sz="900">
              <a:solidFill>
                <a:srgbClr val="1A1A1A"/>
              </a:solidFill>
              <a:latin typeface="+mn-lt"/>
            </a:defRPr>
          </a:pPr>
        </a:p>
      </c:txPr>
    </c:legend>
    <c:plotVisOnly val="1"/>
  </c:chart>
</c:chartSpace>
</file>

<file path=xl/charts/chart6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Precision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BC_CS_PR!$B$58:$M$58</c:f>
            </c:strRef>
          </c:cat>
          <c:val>
            <c:numRef>
              <c:f>BC_CS_PR!$B$59:$M$59</c:f>
              <c:numCache/>
            </c:numRef>
          </c:val>
        </c:ser>
        <c:ser>
          <c:idx val="1"/>
          <c:order val="1"/>
          <c:tx>
            <c:v>Agree</c:v>
          </c:tx>
          <c:spPr>
            <a:solidFill>
              <a:schemeClr val="accent4"/>
            </a:solidFill>
            <a:ln cmpd="sng">
              <a:solidFill>
                <a:srgbClr val="000000"/>
              </a:solidFill>
            </a:ln>
          </c:spPr>
          <c:cat>
            <c:strRef>
              <c:f>BC_CS_PR!$B$58:$M$58</c:f>
            </c:strRef>
          </c:cat>
          <c:val>
            <c:numRef>
              <c:f>BC_CS_PR!$B$60:$M$60</c:f>
              <c:numCache/>
            </c:numRef>
          </c:val>
        </c:ser>
        <c:ser>
          <c:idx val="2"/>
          <c:order val="2"/>
          <c:tx>
            <c:v>Neutral</c:v>
          </c:tx>
          <c:spPr>
            <a:solidFill>
              <a:schemeClr val="accent3"/>
            </a:solidFill>
            <a:ln cmpd="sng">
              <a:solidFill>
                <a:srgbClr val="000000"/>
              </a:solidFill>
            </a:ln>
          </c:spPr>
          <c:cat>
            <c:strRef>
              <c:f>BC_CS_PR!$B$58:$M$58</c:f>
            </c:strRef>
          </c:cat>
          <c:val>
            <c:numRef>
              <c:f>BC_CS_PR!$B$61:$M$61</c:f>
              <c:numCache/>
            </c:numRef>
          </c:val>
        </c:ser>
        <c:ser>
          <c:idx val="3"/>
          <c:order val="3"/>
          <c:tx>
            <c:v>Disagree</c:v>
          </c:tx>
          <c:spPr>
            <a:solidFill>
              <a:schemeClr val="accent2"/>
            </a:solidFill>
            <a:ln cmpd="sng">
              <a:solidFill>
                <a:srgbClr val="000000"/>
              </a:solidFill>
            </a:ln>
          </c:spPr>
          <c:cat>
            <c:strRef>
              <c:f>BC_CS_PR!$B$58:$M$58</c:f>
            </c:strRef>
          </c:cat>
          <c:val>
            <c:numRef>
              <c:f>BC_CS_PR!$B$62:$M$62</c:f>
              <c:numCache/>
            </c:numRef>
          </c:val>
        </c:ser>
        <c:ser>
          <c:idx val="4"/>
          <c:order val="4"/>
          <c:tx>
            <c:v>Strongly Disagree</c:v>
          </c:tx>
          <c:spPr>
            <a:solidFill>
              <a:schemeClr val="accent2"/>
            </a:solidFill>
            <a:ln cmpd="sng">
              <a:solidFill>
                <a:srgbClr val="000000"/>
              </a:solidFill>
            </a:ln>
          </c:spPr>
          <c:cat>
            <c:strRef>
              <c:f>BC_CS_PR!$B$58:$M$58</c:f>
            </c:strRef>
          </c:cat>
          <c:val>
            <c:numRef>
              <c:f>BC_CS_PR!$B$63:$M$63</c:f>
              <c:numCache/>
            </c:numRef>
          </c:val>
        </c:ser>
        <c:axId val="1325582054"/>
        <c:axId val="1044579911"/>
      </c:barChart>
      <c:catAx>
        <c:axId val="13255820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44579911"/>
      </c:catAx>
      <c:valAx>
        <c:axId val="104457991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25582054"/>
      </c:valAx>
    </c:plotArea>
    <c:legend>
      <c:legendPos val="b"/>
      <c:overlay val="0"/>
      <c:txPr>
        <a:bodyPr/>
        <a:lstStyle/>
        <a:p>
          <a:pPr lvl="0">
            <a:defRPr b="0" i="0" sz="900">
              <a:solidFill>
                <a:srgbClr val="1A1A1A"/>
              </a:solidFill>
              <a:latin typeface="+mn-lt"/>
            </a:defRPr>
          </a:pPr>
        </a:p>
      </c:txPr>
    </c:legend>
    <c:plotVisOnly val="1"/>
  </c:chart>
</c:chartSpace>
</file>

<file path=xl/charts/chart6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rgbClr val="0070C0"/>
            </a:solidFill>
            <a:ln cmpd="sng">
              <a:solidFill>
                <a:srgbClr val="000000"/>
              </a:solidFill>
            </a:ln>
          </c:spPr>
          <c:cat>
            <c:strRef>
              <c:f>BC_CS_PR!$A$3:$A$7</c:f>
            </c:strRef>
          </c:cat>
          <c:val>
            <c:numRef>
              <c:f>BC_CS_PR!$B$3:$B$11</c:f>
              <c:numCache/>
            </c:numRef>
          </c:val>
        </c:ser>
        <c:ser>
          <c:idx val="1"/>
          <c:order val="1"/>
          <c:tx>
            <c:v>GPT-3.5</c:v>
          </c:tx>
          <c:spPr>
            <a:solidFill>
              <a:schemeClr val="accent4"/>
            </a:solidFill>
            <a:ln cmpd="sng">
              <a:solidFill>
                <a:srgbClr val="000000"/>
              </a:solidFill>
            </a:ln>
          </c:spPr>
          <c:cat>
            <c:strRef>
              <c:f>BC_CS_PR!$A$3:$A$7</c:f>
            </c:strRef>
          </c:cat>
          <c:val>
            <c:numRef>
              <c:f>BC_CS_PR!$C$3:$C$11</c:f>
              <c:numCache/>
            </c:numRef>
          </c:val>
        </c:ser>
        <c:ser>
          <c:idx val="2"/>
          <c:order val="2"/>
          <c:tx>
            <c:v>Llama 2</c:v>
          </c:tx>
          <c:spPr>
            <a:solidFill>
              <a:schemeClr val="accent2"/>
            </a:solidFill>
            <a:ln cmpd="sng">
              <a:solidFill>
                <a:srgbClr val="000000"/>
              </a:solidFill>
            </a:ln>
          </c:spPr>
          <c:cat>
            <c:strRef>
              <c:f>BC_CS_PR!$A$3:$A$7</c:f>
            </c:strRef>
          </c:cat>
          <c:val>
            <c:numRef>
              <c:f>BC_CS_PR!$D$3:$D$11</c:f>
              <c:numCache/>
            </c:numRef>
          </c:val>
        </c:ser>
        <c:axId val="1701936067"/>
        <c:axId val="950729607"/>
      </c:barChart>
      <c:catAx>
        <c:axId val="17019360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50729607"/>
      </c:catAx>
      <c:valAx>
        <c:axId val="950729607"/>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01936067"/>
      </c:valAx>
    </c:plotArea>
    <c:legend>
      <c:legendPos val="r"/>
      <c:layout>
        <c:manualLayout>
          <c:xMode val="edge"/>
          <c:yMode val="edge"/>
          <c:x val="0.8216111277229586"/>
          <c:y val="0.17586942257217847"/>
        </c:manualLayout>
      </c:layout>
      <c:overlay val="0"/>
      <c:txPr>
        <a:bodyPr/>
        <a:lstStyle/>
        <a:p>
          <a:pPr lvl="0">
            <a:defRPr b="0" i="0" sz="800">
              <a:solidFill>
                <a:srgbClr val="1A1A1A"/>
              </a:solidFill>
              <a:latin typeface="+mn-lt"/>
            </a:defRPr>
          </a:pPr>
        </a:p>
      </c:txPr>
    </c:legend>
    <c:plotVisOnly val="1"/>
  </c:chart>
</c:chartSpace>
</file>

<file path=xl/charts/chart6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Aggregated over LLMs</a:t>
            </a:r>
          </a:p>
        </c:rich>
      </c:tx>
      <c:overlay val="0"/>
    </c:title>
    <c:plotArea>
      <c:layout/>
      <c:barChart>
        <c:barDir val="col"/>
        <c:ser>
          <c:idx val="0"/>
          <c:order val="0"/>
          <c:tx>
            <c:v>SA-P</c:v>
          </c:tx>
          <c:spPr>
            <a:solidFill>
              <a:schemeClr val="accent4"/>
            </a:solidFill>
            <a:ln cmpd="sng">
              <a:solidFill>
                <a:srgbClr val="000000"/>
              </a:solidFill>
            </a:ln>
          </c:spPr>
          <c:cat>
            <c:strRef>
              <c:f>BC_CS_PR!$B$83:$E$83</c:f>
            </c:strRef>
          </c:cat>
          <c:val>
            <c:numRef>
              <c:f>BC_CS_PR!$B$84:$E$84</c:f>
              <c:numCache/>
            </c:numRef>
          </c:val>
        </c:ser>
        <c:ser>
          <c:idx val="1"/>
          <c:order val="1"/>
          <c:tx>
            <c:v>SA-R</c:v>
          </c:tx>
          <c:spPr>
            <a:solidFill>
              <a:schemeClr val="accent2"/>
            </a:solidFill>
            <a:ln cmpd="sng">
              <a:solidFill>
                <a:srgbClr val="000000"/>
              </a:solidFill>
            </a:ln>
          </c:spPr>
          <c:cat>
            <c:strRef>
              <c:f>BC_CS_PR!$B$83:$E$83</c:f>
            </c:strRef>
          </c:cat>
          <c:val>
            <c:numRef>
              <c:f>BC_CS_PR!$B$85:$E$85</c:f>
              <c:numCache/>
            </c:numRef>
          </c:val>
        </c:ser>
        <c:ser>
          <c:idx val="2"/>
          <c:order val="2"/>
          <c:tx>
            <c:v>A-P</c:v>
          </c:tx>
          <c:spPr>
            <a:solidFill>
              <a:schemeClr val="accent4"/>
            </a:solidFill>
            <a:ln cmpd="sng">
              <a:solidFill>
                <a:srgbClr val="000000"/>
              </a:solidFill>
            </a:ln>
          </c:spPr>
          <c:cat>
            <c:strRef>
              <c:f>BC_CS_PR!$B$83:$E$83</c:f>
            </c:strRef>
          </c:cat>
          <c:val>
            <c:numRef>
              <c:f>BC_CS_PR!$B$86:$E$86</c:f>
              <c:numCache/>
            </c:numRef>
          </c:val>
        </c:ser>
        <c:ser>
          <c:idx val="3"/>
          <c:order val="3"/>
          <c:tx>
            <c:v>A-R</c:v>
          </c:tx>
          <c:spPr>
            <a:solidFill>
              <a:schemeClr val="accent4"/>
            </a:solidFill>
            <a:ln cmpd="sng">
              <a:solidFill>
                <a:srgbClr val="000000"/>
              </a:solidFill>
            </a:ln>
          </c:spPr>
          <c:cat>
            <c:strRef>
              <c:f>BC_CS_PR!$B$83:$E$83</c:f>
            </c:strRef>
          </c:cat>
          <c:val>
            <c:numRef>
              <c:f>BC_CS_PR!$B$87:$E$87</c:f>
              <c:numCache/>
            </c:numRef>
          </c:val>
        </c:ser>
        <c:ser>
          <c:idx val="4"/>
          <c:order val="4"/>
          <c:tx>
            <c:v>N-P</c:v>
          </c:tx>
          <c:spPr>
            <a:solidFill>
              <a:schemeClr val="accent5"/>
            </a:solidFill>
            <a:ln cmpd="sng">
              <a:solidFill>
                <a:srgbClr val="000000"/>
              </a:solidFill>
            </a:ln>
          </c:spPr>
          <c:cat>
            <c:strRef>
              <c:f>BC_CS_PR!$B$83:$E$83</c:f>
            </c:strRef>
          </c:cat>
          <c:val>
            <c:numRef>
              <c:f>BC_CS_PR!$B$88:$E$88</c:f>
              <c:numCache/>
            </c:numRef>
          </c:val>
        </c:ser>
        <c:ser>
          <c:idx val="5"/>
          <c:order val="5"/>
          <c:tx>
            <c:v>N-R</c:v>
          </c:tx>
          <c:spPr>
            <a:solidFill>
              <a:schemeClr val="accent6"/>
            </a:solidFill>
            <a:ln cmpd="sng">
              <a:solidFill>
                <a:srgbClr val="000000"/>
              </a:solidFill>
            </a:ln>
          </c:spPr>
          <c:cat>
            <c:strRef>
              <c:f>BC_CS_PR!$B$83:$E$83</c:f>
            </c:strRef>
          </c:cat>
          <c:val>
            <c:numRef>
              <c:f>BC_CS_PR!$B$89:$E$89</c:f>
              <c:numCache/>
            </c:numRef>
          </c:val>
        </c:ser>
        <c:ser>
          <c:idx val="6"/>
          <c:order val="6"/>
          <c:tx>
            <c:v>D-P</c:v>
          </c:tx>
          <c:spPr>
            <a:solidFill>
              <a:schemeClr val="accent2"/>
            </a:solidFill>
            <a:ln cmpd="sng">
              <a:solidFill>
                <a:srgbClr val="000000"/>
              </a:solidFill>
            </a:ln>
          </c:spPr>
          <c:cat>
            <c:strRef>
              <c:f>BC_CS_PR!$B$83:$E$83</c:f>
            </c:strRef>
          </c:cat>
          <c:val>
            <c:numRef>
              <c:f>BC_CS_PR!$B$90:$E$90</c:f>
              <c:numCache/>
            </c:numRef>
          </c:val>
        </c:ser>
        <c:ser>
          <c:idx val="7"/>
          <c:order val="7"/>
          <c:tx>
            <c:v>D-R</c:v>
          </c:tx>
          <c:spPr>
            <a:solidFill>
              <a:schemeClr val="accent2">
                <a:lumOff val="30000"/>
              </a:schemeClr>
            </a:solidFill>
            <a:ln cmpd="sng">
              <a:solidFill>
                <a:srgbClr val="000000"/>
              </a:solidFill>
            </a:ln>
          </c:spPr>
          <c:cat>
            <c:strRef>
              <c:f>BC_CS_PR!$B$83:$E$83</c:f>
            </c:strRef>
          </c:cat>
          <c:val>
            <c:numRef>
              <c:f>BC_CS_PR!$B$91:$E$91</c:f>
              <c:numCache/>
            </c:numRef>
          </c:val>
        </c:ser>
        <c:ser>
          <c:idx val="8"/>
          <c:order val="8"/>
          <c:tx>
            <c:v>SD-P</c:v>
          </c:tx>
          <c:spPr>
            <a:solidFill>
              <a:schemeClr val="accent2"/>
            </a:solidFill>
            <a:ln cmpd="sng">
              <a:solidFill>
                <a:srgbClr val="000000"/>
              </a:solidFill>
            </a:ln>
          </c:spPr>
          <c:cat>
            <c:strRef>
              <c:f>BC_CS_PR!$B$83:$E$83</c:f>
            </c:strRef>
          </c:cat>
          <c:val>
            <c:numRef>
              <c:f>BC_CS_PR!$B$92:$E$92</c:f>
              <c:numCache/>
            </c:numRef>
          </c:val>
        </c:ser>
        <c:ser>
          <c:idx val="9"/>
          <c:order val="9"/>
          <c:tx>
            <c:v>SD-R</c:v>
          </c:tx>
          <c:spPr>
            <a:solidFill>
              <a:schemeClr val="accent4">
                <a:lumOff val="30000"/>
              </a:schemeClr>
            </a:solidFill>
            <a:ln cmpd="sng">
              <a:solidFill>
                <a:srgbClr val="000000"/>
              </a:solidFill>
            </a:ln>
          </c:spPr>
          <c:cat>
            <c:strRef>
              <c:f>BC_CS_PR!$B$83:$E$83</c:f>
            </c:strRef>
          </c:cat>
          <c:val>
            <c:numRef>
              <c:f>BC_CS_PR!$B$93:$E$93</c:f>
              <c:numCache/>
            </c:numRef>
          </c:val>
        </c:ser>
        <c:axId val="2122884363"/>
        <c:axId val="1395309826"/>
      </c:barChart>
      <c:catAx>
        <c:axId val="21228843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95309826"/>
      </c:catAx>
      <c:valAx>
        <c:axId val="1395309826"/>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2122884363"/>
        <c:majorUnit val="0.1"/>
      </c:valAx>
    </c:plotArea>
    <c:legend>
      <c:legendPos val="b"/>
      <c:overlay val="0"/>
      <c:txPr>
        <a:bodyPr/>
        <a:lstStyle/>
        <a:p>
          <a:pPr lvl="0">
            <a:defRPr b="0" i="0" sz="800">
              <a:solidFill>
                <a:srgbClr val="1A1A1A"/>
              </a:solidFill>
              <a:latin typeface="+mn-lt"/>
            </a:defRPr>
          </a:pPr>
        </a:p>
      </c:txPr>
    </c:legend>
    <c:plotVisOnly val="1"/>
  </c:chart>
</c:chartSpace>
</file>

<file path=xl/charts/chart6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Aggregated over LLMs and Levels</a:t>
            </a:r>
          </a:p>
        </c:rich>
      </c:tx>
      <c:overlay val="0"/>
    </c:title>
    <c:plotArea>
      <c:layout/>
      <c:barChart>
        <c:barDir val="col"/>
        <c:ser>
          <c:idx val="0"/>
          <c:order val="0"/>
          <c:tx>
            <c:v>Precision</c:v>
          </c:tx>
          <c:spPr>
            <a:solidFill>
              <a:schemeClr val="accent4"/>
            </a:solidFill>
            <a:ln cmpd="sng">
              <a:solidFill>
                <a:srgbClr val="000000"/>
              </a:solidFill>
            </a:ln>
          </c:spPr>
          <c:cat>
            <c:strRef>
              <c:f>BC_CS_PR!$A$96:$A$100</c:f>
            </c:strRef>
          </c:cat>
          <c:val>
            <c:numRef>
              <c:f>BC_CS_PR!$B$96:$B$100</c:f>
              <c:numCache/>
            </c:numRef>
          </c:val>
        </c:ser>
        <c:ser>
          <c:idx val="1"/>
          <c:order val="1"/>
          <c:tx>
            <c:v>Recall</c:v>
          </c:tx>
          <c:spPr>
            <a:solidFill>
              <a:schemeClr val="accent2"/>
            </a:solidFill>
            <a:ln cmpd="sng">
              <a:solidFill>
                <a:srgbClr val="000000"/>
              </a:solidFill>
            </a:ln>
          </c:spPr>
          <c:cat>
            <c:strRef>
              <c:f>BC_CS_PR!$A$96:$A$100</c:f>
            </c:strRef>
          </c:cat>
          <c:val>
            <c:numRef>
              <c:f>BC_CS_PR!$C$96:$C$100</c:f>
              <c:numCache/>
            </c:numRef>
          </c:val>
        </c:ser>
        <c:axId val="1191938855"/>
        <c:axId val="264724586"/>
      </c:barChart>
      <c:catAx>
        <c:axId val="11919388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264724586"/>
      </c:catAx>
      <c:valAx>
        <c:axId val="264724586"/>
        <c:scaling>
          <c:orientation val="minMax"/>
          <c:max val="0.300000000000000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91938855"/>
        <c:majorUnit val="0.1"/>
      </c:valAx>
    </c:plotArea>
    <c:legend>
      <c:legendPos val="b"/>
      <c:overlay val="0"/>
      <c:txPr>
        <a:bodyPr/>
        <a:lstStyle/>
        <a:p>
          <a:pPr lvl="0">
            <a:defRPr b="0" i="0" sz="900">
              <a:solidFill>
                <a:srgbClr val="1A1A1A"/>
              </a:solidFill>
              <a:latin typeface="+mn-lt"/>
            </a:defRPr>
          </a:pPr>
        </a:p>
      </c:txPr>
    </c:legend>
    <c:plotVisOnly val="1"/>
  </c:chart>
</c:chartSpace>
</file>

<file path=xl/charts/chart7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Aggregated over Prompt Levels</a:t>
            </a:r>
          </a:p>
        </c:rich>
      </c:tx>
      <c:overlay val="0"/>
    </c:title>
    <c:plotArea>
      <c:layout/>
      <c:barChart>
        <c:barDir val="col"/>
        <c:ser>
          <c:idx val="0"/>
          <c:order val="0"/>
          <c:tx>
            <c:v>SA-P</c:v>
          </c:tx>
          <c:spPr>
            <a:solidFill>
              <a:schemeClr val="accent4"/>
            </a:solidFill>
            <a:ln cmpd="sng">
              <a:solidFill>
                <a:srgbClr val="000000"/>
              </a:solidFill>
            </a:ln>
          </c:spPr>
          <c:cat>
            <c:strRef>
              <c:f>BC_CS_PR!$B$68:$D$68</c:f>
            </c:strRef>
          </c:cat>
          <c:val>
            <c:numRef>
              <c:f>BC_CS_PR!$B$69:$D$69</c:f>
              <c:numCache/>
            </c:numRef>
          </c:val>
        </c:ser>
        <c:ser>
          <c:idx val="1"/>
          <c:order val="1"/>
          <c:tx>
            <c:v>SA-R</c:v>
          </c:tx>
          <c:spPr>
            <a:solidFill>
              <a:schemeClr val="accent2"/>
            </a:solidFill>
            <a:ln cmpd="sng">
              <a:solidFill>
                <a:srgbClr val="000000"/>
              </a:solidFill>
            </a:ln>
          </c:spPr>
          <c:cat>
            <c:strRef>
              <c:f>BC_CS_PR!$B$68:$D$68</c:f>
            </c:strRef>
          </c:cat>
          <c:val>
            <c:numRef>
              <c:f>BC_CS_PR!$B$70:$D$70</c:f>
              <c:numCache/>
            </c:numRef>
          </c:val>
        </c:ser>
        <c:ser>
          <c:idx val="2"/>
          <c:order val="2"/>
          <c:tx>
            <c:v>A-P</c:v>
          </c:tx>
          <c:spPr>
            <a:solidFill>
              <a:schemeClr val="accent4"/>
            </a:solidFill>
            <a:ln cmpd="sng">
              <a:solidFill>
                <a:srgbClr val="000000"/>
              </a:solidFill>
            </a:ln>
          </c:spPr>
          <c:cat>
            <c:strRef>
              <c:f>BC_CS_PR!$B$68:$D$68</c:f>
            </c:strRef>
          </c:cat>
          <c:val>
            <c:numRef>
              <c:f>BC_CS_PR!$B$71:$D$71</c:f>
              <c:numCache/>
            </c:numRef>
          </c:val>
        </c:ser>
        <c:ser>
          <c:idx val="3"/>
          <c:order val="3"/>
          <c:tx>
            <c:v>A-R</c:v>
          </c:tx>
          <c:spPr>
            <a:solidFill>
              <a:schemeClr val="accent4"/>
            </a:solidFill>
            <a:ln cmpd="sng">
              <a:solidFill>
                <a:srgbClr val="000000"/>
              </a:solidFill>
            </a:ln>
          </c:spPr>
          <c:cat>
            <c:strRef>
              <c:f>BC_CS_PR!$B$68:$D$68</c:f>
            </c:strRef>
          </c:cat>
          <c:val>
            <c:numRef>
              <c:f>BC_CS_PR!$B$72:$D$72</c:f>
              <c:numCache/>
            </c:numRef>
          </c:val>
        </c:ser>
        <c:ser>
          <c:idx val="4"/>
          <c:order val="4"/>
          <c:tx>
            <c:v>N-P</c:v>
          </c:tx>
          <c:spPr>
            <a:solidFill>
              <a:schemeClr val="accent3"/>
            </a:solidFill>
            <a:ln cmpd="sng">
              <a:solidFill>
                <a:srgbClr val="000000"/>
              </a:solidFill>
            </a:ln>
          </c:spPr>
          <c:cat>
            <c:strRef>
              <c:f>BC_CS_PR!$B$68:$D$68</c:f>
            </c:strRef>
          </c:cat>
          <c:val>
            <c:numRef>
              <c:f>BC_CS_PR!$B$73:$D$73</c:f>
              <c:numCache/>
            </c:numRef>
          </c:val>
        </c:ser>
        <c:ser>
          <c:idx val="5"/>
          <c:order val="5"/>
          <c:tx>
            <c:v>N-R</c:v>
          </c:tx>
          <c:spPr>
            <a:solidFill>
              <a:schemeClr val="accent6"/>
            </a:solidFill>
            <a:ln cmpd="sng">
              <a:solidFill>
                <a:srgbClr val="000000"/>
              </a:solidFill>
            </a:ln>
          </c:spPr>
          <c:cat>
            <c:strRef>
              <c:f>BC_CS_PR!$B$68:$D$68</c:f>
            </c:strRef>
          </c:cat>
          <c:val>
            <c:numRef>
              <c:f>BC_CS_PR!$B$74:$D$74</c:f>
              <c:numCache/>
            </c:numRef>
          </c:val>
        </c:ser>
        <c:ser>
          <c:idx val="6"/>
          <c:order val="6"/>
          <c:tx>
            <c:v>D-P</c:v>
          </c:tx>
          <c:spPr>
            <a:solidFill>
              <a:schemeClr val="accent2"/>
            </a:solidFill>
            <a:ln cmpd="sng">
              <a:solidFill>
                <a:srgbClr val="000000"/>
              </a:solidFill>
            </a:ln>
          </c:spPr>
          <c:cat>
            <c:strRef>
              <c:f>BC_CS_PR!$B$68:$D$68</c:f>
            </c:strRef>
          </c:cat>
          <c:val>
            <c:numRef>
              <c:f>BC_CS_PR!$B$75:$D$75</c:f>
              <c:numCache/>
            </c:numRef>
          </c:val>
        </c:ser>
        <c:ser>
          <c:idx val="7"/>
          <c:order val="7"/>
          <c:tx>
            <c:v>D-R</c:v>
          </c:tx>
          <c:spPr>
            <a:solidFill>
              <a:schemeClr val="accent2">
                <a:lumOff val="30000"/>
              </a:schemeClr>
            </a:solidFill>
            <a:ln cmpd="sng">
              <a:solidFill>
                <a:srgbClr val="000000"/>
              </a:solidFill>
            </a:ln>
          </c:spPr>
          <c:cat>
            <c:strRef>
              <c:f>BC_CS_PR!$B$68:$D$68</c:f>
            </c:strRef>
          </c:cat>
          <c:val>
            <c:numRef>
              <c:f>BC_CS_PR!$B$76:$D$76</c:f>
              <c:numCache/>
            </c:numRef>
          </c:val>
        </c:ser>
        <c:ser>
          <c:idx val="8"/>
          <c:order val="8"/>
          <c:tx>
            <c:v>SD-P</c:v>
          </c:tx>
          <c:spPr>
            <a:solidFill>
              <a:schemeClr val="accent2"/>
            </a:solidFill>
            <a:ln cmpd="sng">
              <a:solidFill>
                <a:srgbClr val="000000"/>
              </a:solidFill>
            </a:ln>
          </c:spPr>
          <c:cat>
            <c:strRef>
              <c:f>BC_CS_PR!$B$68:$D$68</c:f>
            </c:strRef>
          </c:cat>
          <c:val>
            <c:numRef>
              <c:f>BC_CS_PR!$B$77:$D$77</c:f>
              <c:numCache/>
            </c:numRef>
          </c:val>
        </c:ser>
        <c:ser>
          <c:idx val="9"/>
          <c:order val="9"/>
          <c:tx>
            <c:v>SD-R</c:v>
          </c:tx>
          <c:spPr>
            <a:solidFill>
              <a:schemeClr val="accent4">
                <a:lumOff val="30000"/>
              </a:schemeClr>
            </a:solidFill>
            <a:ln cmpd="sng">
              <a:solidFill>
                <a:srgbClr val="000000"/>
              </a:solidFill>
            </a:ln>
          </c:spPr>
          <c:cat>
            <c:strRef>
              <c:f>BC_CS_PR!$B$68:$D$68</c:f>
            </c:strRef>
          </c:cat>
          <c:val>
            <c:numRef>
              <c:f>BC_CS_PR!$B$78:$D$78</c:f>
              <c:numCache/>
            </c:numRef>
          </c:val>
        </c:ser>
        <c:axId val="820737712"/>
        <c:axId val="774730155"/>
      </c:barChart>
      <c:catAx>
        <c:axId val="8207377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74730155"/>
      </c:catAx>
      <c:valAx>
        <c:axId val="77473015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20737712"/>
      </c:valAx>
    </c:plotArea>
    <c:legend>
      <c:legendPos val="b"/>
      <c:overlay val="0"/>
      <c:txPr>
        <a:bodyPr/>
        <a:lstStyle/>
        <a:p>
          <a:pPr lvl="0">
            <a:defRPr b="0" i="0" sz="900">
              <a:solidFill>
                <a:srgbClr val="1A1A1A"/>
              </a:solidFill>
              <a:latin typeface="+mn-lt"/>
            </a:defRPr>
          </a:pPr>
        </a:p>
      </c:txPr>
    </c:legend>
    <c:plotVisOnly val="1"/>
  </c:chart>
</c:chartSpace>
</file>

<file path=xl/charts/chart7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Prompt style = Level 1</a:t>
            </a:r>
          </a:p>
        </c:rich>
      </c:tx>
      <c:overlay val="0"/>
    </c:title>
    <c:plotArea>
      <c:layout/>
      <c:barChart>
        <c:barDir val="col"/>
        <c:ser>
          <c:idx val="0"/>
          <c:order val="0"/>
          <c:tx>
            <c:v>SA-P</c:v>
          </c:tx>
          <c:spPr>
            <a:solidFill>
              <a:schemeClr val="accent4"/>
            </a:solidFill>
            <a:ln cmpd="sng">
              <a:solidFill>
                <a:srgbClr val="000000"/>
              </a:solidFill>
            </a:ln>
          </c:spPr>
          <c:cat>
            <c:strRef>
              <c:f>BC_CS_PR!$B$2:$D$2</c:f>
            </c:strRef>
          </c:cat>
          <c:val>
            <c:numRef>
              <c:f>BC_CS_PR!$B$3:$D$3</c:f>
              <c:numCache/>
            </c:numRef>
          </c:val>
        </c:ser>
        <c:ser>
          <c:idx val="1"/>
          <c:order val="1"/>
          <c:tx>
            <c:v>SA-R</c:v>
          </c:tx>
          <c:spPr>
            <a:solidFill>
              <a:schemeClr val="accent2"/>
            </a:solidFill>
            <a:ln cmpd="sng">
              <a:solidFill>
                <a:srgbClr val="000000"/>
              </a:solidFill>
            </a:ln>
          </c:spPr>
          <c:cat>
            <c:strRef>
              <c:f>BC_CS_PR!$B$2:$D$2</c:f>
            </c:strRef>
          </c:cat>
          <c:val>
            <c:numRef>
              <c:f>BC_CS_PR!$B$4:$D$4</c:f>
              <c:numCache/>
            </c:numRef>
          </c:val>
        </c:ser>
        <c:ser>
          <c:idx val="2"/>
          <c:order val="2"/>
          <c:tx>
            <c:v>A-P</c:v>
          </c:tx>
          <c:spPr>
            <a:solidFill>
              <a:schemeClr val="accent4"/>
            </a:solidFill>
            <a:ln cmpd="sng">
              <a:solidFill>
                <a:srgbClr val="000000"/>
              </a:solidFill>
            </a:ln>
          </c:spPr>
          <c:cat>
            <c:strRef>
              <c:f>BC_CS_PR!$B$2:$D$2</c:f>
            </c:strRef>
          </c:cat>
          <c:val>
            <c:numRef>
              <c:f>BC_CS_PR!$B$5:$D$5</c:f>
              <c:numCache/>
            </c:numRef>
          </c:val>
        </c:ser>
        <c:ser>
          <c:idx val="3"/>
          <c:order val="3"/>
          <c:tx>
            <c:v>A-R</c:v>
          </c:tx>
          <c:spPr>
            <a:solidFill>
              <a:schemeClr val="accent4"/>
            </a:solidFill>
            <a:ln cmpd="sng">
              <a:solidFill>
                <a:srgbClr val="000000"/>
              </a:solidFill>
            </a:ln>
          </c:spPr>
          <c:cat>
            <c:strRef>
              <c:f>BC_CS_PR!$B$2:$D$2</c:f>
            </c:strRef>
          </c:cat>
          <c:val>
            <c:numRef>
              <c:f>BC_CS_PR!$B$6:$D$6</c:f>
              <c:numCache/>
            </c:numRef>
          </c:val>
        </c:ser>
        <c:ser>
          <c:idx val="4"/>
          <c:order val="4"/>
          <c:tx>
            <c:v>N-P</c:v>
          </c:tx>
          <c:spPr>
            <a:solidFill>
              <a:schemeClr val="accent3"/>
            </a:solidFill>
            <a:ln cmpd="sng">
              <a:solidFill>
                <a:srgbClr val="000000"/>
              </a:solidFill>
            </a:ln>
          </c:spPr>
          <c:cat>
            <c:strRef>
              <c:f>BC_CS_PR!$B$2:$D$2</c:f>
            </c:strRef>
          </c:cat>
          <c:val>
            <c:numRef>
              <c:f>BC_CS_PR!$B$7:$D$7</c:f>
              <c:numCache/>
            </c:numRef>
          </c:val>
        </c:ser>
        <c:ser>
          <c:idx val="5"/>
          <c:order val="5"/>
          <c:tx>
            <c:v>N-R</c:v>
          </c:tx>
          <c:spPr>
            <a:solidFill>
              <a:schemeClr val="accent6"/>
            </a:solidFill>
            <a:ln cmpd="sng">
              <a:solidFill>
                <a:srgbClr val="000000"/>
              </a:solidFill>
            </a:ln>
          </c:spPr>
          <c:cat>
            <c:strRef>
              <c:f>BC_CS_PR!$B$2:$D$2</c:f>
            </c:strRef>
          </c:cat>
          <c:val>
            <c:numRef>
              <c:f>BC_CS_PR!$B$8:$D$8</c:f>
              <c:numCache/>
            </c:numRef>
          </c:val>
        </c:ser>
        <c:ser>
          <c:idx val="6"/>
          <c:order val="6"/>
          <c:tx>
            <c:v>D-P</c:v>
          </c:tx>
          <c:spPr>
            <a:solidFill>
              <a:schemeClr val="accent2"/>
            </a:solidFill>
            <a:ln cmpd="sng">
              <a:solidFill>
                <a:srgbClr val="000000"/>
              </a:solidFill>
            </a:ln>
          </c:spPr>
          <c:cat>
            <c:strRef>
              <c:f>BC_CS_PR!$B$2:$D$2</c:f>
            </c:strRef>
          </c:cat>
          <c:val>
            <c:numRef>
              <c:f>BC_CS_PR!$B$9:$D$9</c:f>
              <c:numCache/>
            </c:numRef>
          </c:val>
        </c:ser>
        <c:ser>
          <c:idx val="7"/>
          <c:order val="7"/>
          <c:tx>
            <c:v>D-R</c:v>
          </c:tx>
          <c:spPr>
            <a:solidFill>
              <a:schemeClr val="accent2">
                <a:lumOff val="30000"/>
              </a:schemeClr>
            </a:solidFill>
            <a:ln cmpd="sng">
              <a:solidFill>
                <a:srgbClr val="000000"/>
              </a:solidFill>
            </a:ln>
          </c:spPr>
          <c:cat>
            <c:strRef>
              <c:f>BC_CS_PR!$B$2:$D$2</c:f>
            </c:strRef>
          </c:cat>
          <c:val>
            <c:numRef>
              <c:f>BC_CS_PR!$B$10:$D$10</c:f>
              <c:numCache/>
            </c:numRef>
          </c:val>
        </c:ser>
        <c:ser>
          <c:idx val="8"/>
          <c:order val="8"/>
          <c:tx>
            <c:v>SD-P</c:v>
          </c:tx>
          <c:spPr>
            <a:solidFill>
              <a:schemeClr val="accent2"/>
            </a:solidFill>
            <a:ln cmpd="sng">
              <a:solidFill>
                <a:srgbClr val="000000"/>
              </a:solidFill>
            </a:ln>
          </c:spPr>
          <c:cat>
            <c:strRef>
              <c:f>BC_CS_PR!$B$2:$D$2</c:f>
            </c:strRef>
          </c:cat>
          <c:val>
            <c:numRef>
              <c:f>BC_CS_PR!$B$11:$D$11</c:f>
              <c:numCache/>
            </c:numRef>
          </c:val>
        </c:ser>
        <c:ser>
          <c:idx val="9"/>
          <c:order val="9"/>
          <c:tx>
            <c:v>SD-R</c:v>
          </c:tx>
          <c:spPr>
            <a:solidFill>
              <a:schemeClr val="accent4">
                <a:lumOff val="30000"/>
              </a:schemeClr>
            </a:solidFill>
            <a:ln cmpd="sng">
              <a:solidFill>
                <a:srgbClr val="000000"/>
              </a:solidFill>
            </a:ln>
          </c:spPr>
          <c:cat>
            <c:strRef>
              <c:f>BC_CS_PR!$B$2:$D$2</c:f>
            </c:strRef>
          </c:cat>
          <c:val>
            <c:numRef>
              <c:f>BC_CS_PR!$B$12:$D$12</c:f>
              <c:numCache/>
            </c:numRef>
          </c:val>
        </c:ser>
        <c:axId val="1996632609"/>
        <c:axId val="1397193158"/>
      </c:barChart>
      <c:catAx>
        <c:axId val="19966326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97193158"/>
      </c:catAx>
      <c:valAx>
        <c:axId val="139719315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96632609"/>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7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Prompt style = Level 2</a:t>
            </a:r>
          </a:p>
        </c:rich>
      </c:tx>
      <c:overlay val="0"/>
    </c:title>
    <c:plotArea>
      <c:layout/>
      <c:barChart>
        <c:barDir val="col"/>
        <c:ser>
          <c:idx val="0"/>
          <c:order val="0"/>
          <c:tx>
            <c:v>SA-P</c:v>
          </c:tx>
          <c:spPr>
            <a:solidFill>
              <a:schemeClr val="accent4"/>
            </a:solidFill>
            <a:ln cmpd="sng">
              <a:solidFill>
                <a:srgbClr val="000000"/>
              </a:solidFill>
            </a:ln>
          </c:spPr>
          <c:cat>
            <c:strRef>
              <c:f>BC_CS_PR!$B$18:$D$18</c:f>
            </c:strRef>
          </c:cat>
          <c:val>
            <c:numRef>
              <c:f>BC_CS_PR!$B$19:$D$19</c:f>
              <c:numCache/>
            </c:numRef>
          </c:val>
        </c:ser>
        <c:ser>
          <c:idx val="1"/>
          <c:order val="1"/>
          <c:tx>
            <c:v>SA-R</c:v>
          </c:tx>
          <c:spPr>
            <a:solidFill>
              <a:schemeClr val="accent2"/>
            </a:solidFill>
            <a:ln cmpd="sng">
              <a:solidFill>
                <a:srgbClr val="000000"/>
              </a:solidFill>
            </a:ln>
          </c:spPr>
          <c:cat>
            <c:strRef>
              <c:f>BC_CS_PR!$B$18:$D$18</c:f>
            </c:strRef>
          </c:cat>
          <c:val>
            <c:numRef>
              <c:f>BC_CS_PR!$B$20:$D$20</c:f>
              <c:numCache/>
            </c:numRef>
          </c:val>
        </c:ser>
        <c:ser>
          <c:idx val="2"/>
          <c:order val="2"/>
          <c:tx>
            <c:v>A-P</c:v>
          </c:tx>
          <c:spPr>
            <a:solidFill>
              <a:schemeClr val="accent4"/>
            </a:solidFill>
            <a:ln cmpd="sng">
              <a:solidFill>
                <a:srgbClr val="000000"/>
              </a:solidFill>
            </a:ln>
          </c:spPr>
          <c:cat>
            <c:strRef>
              <c:f>BC_CS_PR!$B$18:$D$18</c:f>
            </c:strRef>
          </c:cat>
          <c:val>
            <c:numRef>
              <c:f>BC_CS_PR!$B$21:$D$21</c:f>
              <c:numCache/>
            </c:numRef>
          </c:val>
        </c:ser>
        <c:ser>
          <c:idx val="3"/>
          <c:order val="3"/>
          <c:tx>
            <c:v>A-R</c:v>
          </c:tx>
          <c:spPr>
            <a:solidFill>
              <a:schemeClr val="accent4"/>
            </a:solidFill>
            <a:ln cmpd="sng">
              <a:solidFill>
                <a:srgbClr val="000000"/>
              </a:solidFill>
            </a:ln>
          </c:spPr>
          <c:cat>
            <c:strRef>
              <c:f>BC_CS_PR!$B$18:$D$18</c:f>
            </c:strRef>
          </c:cat>
          <c:val>
            <c:numRef>
              <c:f>BC_CS_PR!$B$22:$D$22</c:f>
              <c:numCache/>
            </c:numRef>
          </c:val>
        </c:ser>
        <c:ser>
          <c:idx val="4"/>
          <c:order val="4"/>
          <c:tx>
            <c:v>N-P</c:v>
          </c:tx>
          <c:spPr>
            <a:solidFill>
              <a:schemeClr val="accent3"/>
            </a:solidFill>
            <a:ln cmpd="sng">
              <a:solidFill>
                <a:srgbClr val="000000"/>
              </a:solidFill>
            </a:ln>
          </c:spPr>
          <c:cat>
            <c:strRef>
              <c:f>BC_CS_PR!$B$18:$D$18</c:f>
            </c:strRef>
          </c:cat>
          <c:val>
            <c:numRef>
              <c:f>BC_CS_PR!$B$23:$D$23</c:f>
              <c:numCache/>
            </c:numRef>
          </c:val>
        </c:ser>
        <c:ser>
          <c:idx val="5"/>
          <c:order val="5"/>
          <c:tx>
            <c:v>N-R</c:v>
          </c:tx>
          <c:spPr>
            <a:solidFill>
              <a:schemeClr val="accent6"/>
            </a:solidFill>
            <a:ln cmpd="sng">
              <a:solidFill>
                <a:srgbClr val="000000"/>
              </a:solidFill>
            </a:ln>
          </c:spPr>
          <c:cat>
            <c:strRef>
              <c:f>BC_CS_PR!$B$18:$D$18</c:f>
            </c:strRef>
          </c:cat>
          <c:val>
            <c:numRef>
              <c:f>BC_CS_PR!$B$24:$D$24</c:f>
              <c:numCache/>
            </c:numRef>
          </c:val>
        </c:ser>
        <c:ser>
          <c:idx val="6"/>
          <c:order val="6"/>
          <c:tx>
            <c:v>D-P</c:v>
          </c:tx>
          <c:spPr>
            <a:solidFill>
              <a:schemeClr val="accent2"/>
            </a:solidFill>
            <a:ln cmpd="sng">
              <a:solidFill>
                <a:srgbClr val="000000"/>
              </a:solidFill>
            </a:ln>
          </c:spPr>
          <c:cat>
            <c:strRef>
              <c:f>BC_CS_PR!$B$18:$D$18</c:f>
            </c:strRef>
          </c:cat>
          <c:val>
            <c:numRef>
              <c:f>BC_CS_PR!$B$25:$D$25</c:f>
              <c:numCache/>
            </c:numRef>
          </c:val>
        </c:ser>
        <c:ser>
          <c:idx val="7"/>
          <c:order val="7"/>
          <c:tx>
            <c:v>D-R</c:v>
          </c:tx>
          <c:spPr>
            <a:solidFill>
              <a:schemeClr val="accent2">
                <a:lumOff val="30000"/>
              </a:schemeClr>
            </a:solidFill>
            <a:ln cmpd="sng">
              <a:solidFill>
                <a:srgbClr val="000000"/>
              </a:solidFill>
            </a:ln>
          </c:spPr>
          <c:cat>
            <c:strRef>
              <c:f>BC_CS_PR!$B$18:$D$18</c:f>
            </c:strRef>
          </c:cat>
          <c:val>
            <c:numRef>
              <c:f>BC_CS_PR!$B$26:$D$26</c:f>
              <c:numCache/>
            </c:numRef>
          </c:val>
        </c:ser>
        <c:ser>
          <c:idx val="8"/>
          <c:order val="8"/>
          <c:tx>
            <c:v>SD-P</c:v>
          </c:tx>
          <c:spPr>
            <a:solidFill>
              <a:schemeClr val="accent2"/>
            </a:solidFill>
            <a:ln cmpd="sng">
              <a:solidFill>
                <a:srgbClr val="000000"/>
              </a:solidFill>
            </a:ln>
          </c:spPr>
          <c:cat>
            <c:strRef>
              <c:f>BC_CS_PR!$B$18:$D$18</c:f>
            </c:strRef>
          </c:cat>
          <c:val>
            <c:numRef>
              <c:f>BC_CS_PR!$B$27:$D$27</c:f>
              <c:numCache/>
            </c:numRef>
          </c:val>
        </c:ser>
        <c:ser>
          <c:idx val="9"/>
          <c:order val="9"/>
          <c:tx>
            <c:v>SD-R</c:v>
          </c:tx>
          <c:spPr>
            <a:solidFill>
              <a:schemeClr val="accent4">
                <a:lumOff val="30000"/>
              </a:schemeClr>
            </a:solidFill>
            <a:ln cmpd="sng">
              <a:solidFill>
                <a:srgbClr val="000000"/>
              </a:solidFill>
            </a:ln>
          </c:spPr>
          <c:cat>
            <c:strRef>
              <c:f>BC_CS_PR!$B$18:$D$18</c:f>
            </c:strRef>
          </c:cat>
          <c:val>
            <c:numRef>
              <c:f>BC_CS_PR!$B$28:$D$28</c:f>
              <c:numCache/>
            </c:numRef>
          </c:val>
        </c:ser>
        <c:axId val="1187098885"/>
        <c:axId val="1407366827"/>
      </c:barChart>
      <c:catAx>
        <c:axId val="11870988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07366827"/>
      </c:catAx>
      <c:valAx>
        <c:axId val="140736682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87098885"/>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7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Prompt style = Level 3</a:t>
            </a:r>
          </a:p>
        </c:rich>
      </c:tx>
      <c:overlay val="0"/>
    </c:title>
    <c:plotArea>
      <c:layout/>
      <c:barChart>
        <c:barDir val="col"/>
        <c:ser>
          <c:idx val="0"/>
          <c:order val="0"/>
          <c:tx>
            <c:v>SA-P</c:v>
          </c:tx>
          <c:spPr>
            <a:solidFill>
              <a:schemeClr val="accent4"/>
            </a:solidFill>
            <a:ln cmpd="sng">
              <a:solidFill>
                <a:srgbClr val="000000"/>
              </a:solidFill>
            </a:ln>
          </c:spPr>
          <c:cat>
            <c:strRef>
              <c:f>BC_CS_PR!$B$31:$D$31</c:f>
            </c:strRef>
          </c:cat>
          <c:val>
            <c:numRef>
              <c:f>BC_CS_PR!$B$32:$D$32</c:f>
              <c:numCache/>
            </c:numRef>
          </c:val>
        </c:ser>
        <c:ser>
          <c:idx val="1"/>
          <c:order val="1"/>
          <c:tx>
            <c:v>SA-R</c:v>
          </c:tx>
          <c:spPr>
            <a:solidFill>
              <a:schemeClr val="accent2"/>
            </a:solidFill>
            <a:ln cmpd="sng">
              <a:solidFill>
                <a:srgbClr val="000000"/>
              </a:solidFill>
            </a:ln>
          </c:spPr>
          <c:cat>
            <c:strRef>
              <c:f>BC_CS_PR!$B$31:$D$31</c:f>
            </c:strRef>
          </c:cat>
          <c:val>
            <c:numRef>
              <c:f>BC_CS_PR!$B$33:$D$33</c:f>
              <c:numCache/>
            </c:numRef>
          </c:val>
        </c:ser>
        <c:ser>
          <c:idx val="2"/>
          <c:order val="2"/>
          <c:tx>
            <c:v>A-P</c:v>
          </c:tx>
          <c:spPr>
            <a:solidFill>
              <a:schemeClr val="accent4"/>
            </a:solidFill>
            <a:ln cmpd="sng">
              <a:solidFill>
                <a:srgbClr val="000000"/>
              </a:solidFill>
            </a:ln>
          </c:spPr>
          <c:cat>
            <c:strRef>
              <c:f>BC_CS_PR!$B$31:$D$31</c:f>
            </c:strRef>
          </c:cat>
          <c:val>
            <c:numRef>
              <c:f>BC_CS_PR!$B$34:$D$34</c:f>
              <c:numCache/>
            </c:numRef>
          </c:val>
        </c:ser>
        <c:ser>
          <c:idx val="3"/>
          <c:order val="3"/>
          <c:tx>
            <c:v>A-R</c:v>
          </c:tx>
          <c:spPr>
            <a:solidFill>
              <a:schemeClr val="accent4"/>
            </a:solidFill>
            <a:ln cmpd="sng">
              <a:solidFill>
                <a:srgbClr val="000000"/>
              </a:solidFill>
            </a:ln>
          </c:spPr>
          <c:cat>
            <c:strRef>
              <c:f>BC_CS_PR!$B$31:$D$31</c:f>
            </c:strRef>
          </c:cat>
          <c:val>
            <c:numRef>
              <c:f>BC_CS_PR!$B$35:$D$35</c:f>
              <c:numCache/>
            </c:numRef>
          </c:val>
        </c:ser>
        <c:ser>
          <c:idx val="4"/>
          <c:order val="4"/>
          <c:tx>
            <c:v>N-P</c:v>
          </c:tx>
          <c:spPr>
            <a:solidFill>
              <a:schemeClr val="accent3"/>
            </a:solidFill>
            <a:ln cmpd="sng">
              <a:solidFill>
                <a:srgbClr val="000000"/>
              </a:solidFill>
            </a:ln>
          </c:spPr>
          <c:cat>
            <c:strRef>
              <c:f>BC_CS_PR!$B$31:$D$31</c:f>
            </c:strRef>
          </c:cat>
          <c:val>
            <c:numRef>
              <c:f>BC_CS_PR!$B$36:$D$36</c:f>
              <c:numCache/>
            </c:numRef>
          </c:val>
        </c:ser>
        <c:ser>
          <c:idx val="5"/>
          <c:order val="5"/>
          <c:tx>
            <c:v>N-R</c:v>
          </c:tx>
          <c:spPr>
            <a:solidFill>
              <a:schemeClr val="accent6"/>
            </a:solidFill>
            <a:ln cmpd="sng">
              <a:solidFill>
                <a:srgbClr val="000000"/>
              </a:solidFill>
            </a:ln>
          </c:spPr>
          <c:cat>
            <c:strRef>
              <c:f>BC_CS_PR!$B$31:$D$31</c:f>
            </c:strRef>
          </c:cat>
          <c:val>
            <c:numRef>
              <c:f>BC_CS_PR!$B$37:$D$37</c:f>
              <c:numCache/>
            </c:numRef>
          </c:val>
        </c:ser>
        <c:ser>
          <c:idx val="6"/>
          <c:order val="6"/>
          <c:tx>
            <c:v>D-P</c:v>
          </c:tx>
          <c:spPr>
            <a:solidFill>
              <a:schemeClr val="accent2"/>
            </a:solidFill>
            <a:ln cmpd="sng">
              <a:solidFill>
                <a:srgbClr val="000000"/>
              </a:solidFill>
            </a:ln>
          </c:spPr>
          <c:cat>
            <c:strRef>
              <c:f>BC_CS_PR!$B$31:$D$31</c:f>
            </c:strRef>
          </c:cat>
          <c:val>
            <c:numRef>
              <c:f>BC_CS_PR!$B$38:$D$38</c:f>
              <c:numCache/>
            </c:numRef>
          </c:val>
        </c:ser>
        <c:ser>
          <c:idx val="7"/>
          <c:order val="7"/>
          <c:tx>
            <c:v>D-R</c:v>
          </c:tx>
          <c:spPr>
            <a:solidFill>
              <a:schemeClr val="accent2">
                <a:lumOff val="30000"/>
              </a:schemeClr>
            </a:solidFill>
            <a:ln cmpd="sng">
              <a:solidFill>
                <a:srgbClr val="000000"/>
              </a:solidFill>
            </a:ln>
          </c:spPr>
          <c:cat>
            <c:strRef>
              <c:f>BC_CS_PR!$B$31:$D$31</c:f>
            </c:strRef>
          </c:cat>
          <c:val>
            <c:numRef>
              <c:f>BC_CS_PR!$B$39:$D$39</c:f>
              <c:numCache/>
            </c:numRef>
          </c:val>
        </c:ser>
        <c:ser>
          <c:idx val="8"/>
          <c:order val="8"/>
          <c:tx>
            <c:v>SD-P</c:v>
          </c:tx>
          <c:spPr>
            <a:solidFill>
              <a:schemeClr val="accent2"/>
            </a:solidFill>
            <a:ln cmpd="sng">
              <a:solidFill>
                <a:srgbClr val="000000"/>
              </a:solidFill>
            </a:ln>
          </c:spPr>
          <c:cat>
            <c:strRef>
              <c:f>BC_CS_PR!$B$31:$D$31</c:f>
            </c:strRef>
          </c:cat>
          <c:val>
            <c:numRef>
              <c:f>BC_CS_PR!$B$40:$D$40</c:f>
              <c:numCache/>
            </c:numRef>
          </c:val>
        </c:ser>
        <c:ser>
          <c:idx val="9"/>
          <c:order val="9"/>
          <c:tx>
            <c:v>SD-R</c:v>
          </c:tx>
          <c:spPr>
            <a:solidFill>
              <a:schemeClr val="accent4">
                <a:lumOff val="30000"/>
              </a:schemeClr>
            </a:solidFill>
            <a:ln cmpd="sng">
              <a:solidFill>
                <a:srgbClr val="000000"/>
              </a:solidFill>
            </a:ln>
          </c:spPr>
          <c:cat>
            <c:strRef>
              <c:f>BC_CS_PR!$B$31:$D$31</c:f>
            </c:strRef>
          </c:cat>
          <c:val>
            <c:numRef>
              <c:f>BC_CS_PR!$B$41:$D$41</c:f>
              <c:numCache/>
            </c:numRef>
          </c:val>
        </c:ser>
        <c:axId val="1820786381"/>
        <c:axId val="336507021"/>
      </c:barChart>
      <c:catAx>
        <c:axId val="18207863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36507021"/>
      </c:catAx>
      <c:valAx>
        <c:axId val="33650702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20786381"/>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7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Prompt style = Level 4</a:t>
            </a:r>
          </a:p>
        </c:rich>
      </c:tx>
      <c:overlay val="0"/>
    </c:title>
    <c:plotArea>
      <c:layout/>
      <c:barChart>
        <c:barDir val="col"/>
        <c:ser>
          <c:idx val="0"/>
          <c:order val="0"/>
          <c:tx>
            <c:v>SA-P</c:v>
          </c:tx>
          <c:spPr>
            <a:solidFill>
              <a:schemeClr val="accent4"/>
            </a:solidFill>
            <a:ln cmpd="sng">
              <a:solidFill>
                <a:srgbClr val="000000"/>
              </a:solidFill>
            </a:ln>
          </c:spPr>
          <c:cat>
            <c:strRef>
              <c:f>BC_CS_PR!$B$44:$D$44</c:f>
            </c:strRef>
          </c:cat>
          <c:val>
            <c:numRef>
              <c:f>BC_CS_PR!$B$45:$D$45</c:f>
              <c:numCache/>
            </c:numRef>
          </c:val>
        </c:ser>
        <c:ser>
          <c:idx val="1"/>
          <c:order val="1"/>
          <c:tx>
            <c:v>SA-R</c:v>
          </c:tx>
          <c:spPr>
            <a:solidFill>
              <a:schemeClr val="accent2"/>
            </a:solidFill>
            <a:ln cmpd="sng">
              <a:solidFill>
                <a:srgbClr val="000000"/>
              </a:solidFill>
            </a:ln>
          </c:spPr>
          <c:cat>
            <c:strRef>
              <c:f>BC_CS_PR!$B$44:$D$44</c:f>
            </c:strRef>
          </c:cat>
          <c:val>
            <c:numRef>
              <c:f>BC_CS_PR!$B$46:$D$46</c:f>
              <c:numCache/>
            </c:numRef>
          </c:val>
        </c:ser>
        <c:ser>
          <c:idx val="2"/>
          <c:order val="2"/>
          <c:tx>
            <c:v>A-P</c:v>
          </c:tx>
          <c:spPr>
            <a:solidFill>
              <a:schemeClr val="accent4"/>
            </a:solidFill>
            <a:ln cmpd="sng">
              <a:solidFill>
                <a:srgbClr val="000000"/>
              </a:solidFill>
            </a:ln>
          </c:spPr>
          <c:cat>
            <c:strRef>
              <c:f>BC_CS_PR!$B$44:$D$44</c:f>
            </c:strRef>
          </c:cat>
          <c:val>
            <c:numRef>
              <c:f>BC_CS_PR!$B$47:$D$47</c:f>
              <c:numCache/>
            </c:numRef>
          </c:val>
        </c:ser>
        <c:ser>
          <c:idx val="3"/>
          <c:order val="3"/>
          <c:tx>
            <c:v>A-R</c:v>
          </c:tx>
          <c:spPr>
            <a:solidFill>
              <a:schemeClr val="accent4"/>
            </a:solidFill>
            <a:ln cmpd="sng">
              <a:solidFill>
                <a:srgbClr val="000000"/>
              </a:solidFill>
            </a:ln>
          </c:spPr>
          <c:cat>
            <c:strRef>
              <c:f>BC_CS_PR!$B$44:$D$44</c:f>
            </c:strRef>
          </c:cat>
          <c:val>
            <c:numRef>
              <c:f>BC_CS_PR!$B$48:$D$48</c:f>
              <c:numCache/>
            </c:numRef>
          </c:val>
        </c:ser>
        <c:ser>
          <c:idx val="4"/>
          <c:order val="4"/>
          <c:tx>
            <c:v>N-P</c:v>
          </c:tx>
          <c:spPr>
            <a:solidFill>
              <a:schemeClr val="accent3"/>
            </a:solidFill>
            <a:ln cmpd="sng">
              <a:solidFill>
                <a:srgbClr val="000000"/>
              </a:solidFill>
            </a:ln>
          </c:spPr>
          <c:cat>
            <c:strRef>
              <c:f>BC_CS_PR!$B$44:$D$44</c:f>
            </c:strRef>
          </c:cat>
          <c:val>
            <c:numRef>
              <c:f>BC_CS_PR!$B$49:$D$49</c:f>
              <c:numCache/>
            </c:numRef>
          </c:val>
        </c:ser>
        <c:ser>
          <c:idx val="5"/>
          <c:order val="5"/>
          <c:tx>
            <c:v>N-R</c:v>
          </c:tx>
          <c:spPr>
            <a:solidFill>
              <a:schemeClr val="accent6"/>
            </a:solidFill>
            <a:ln cmpd="sng">
              <a:solidFill>
                <a:srgbClr val="000000"/>
              </a:solidFill>
            </a:ln>
          </c:spPr>
          <c:cat>
            <c:strRef>
              <c:f>BC_CS_PR!$B$44:$D$44</c:f>
            </c:strRef>
          </c:cat>
          <c:val>
            <c:numRef>
              <c:f>BC_CS_PR!$B$50:$D$50</c:f>
              <c:numCache/>
            </c:numRef>
          </c:val>
        </c:ser>
        <c:ser>
          <c:idx val="6"/>
          <c:order val="6"/>
          <c:tx>
            <c:v>D-P</c:v>
          </c:tx>
          <c:spPr>
            <a:solidFill>
              <a:schemeClr val="accent2"/>
            </a:solidFill>
            <a:ln cmpd="sng">
              <a:solidFill>
                <a:srgbClr val="000000"/>
              </a:solidFill>
            </a:ln>
          </c:spPr>
          <c:cat>
            <c:strRef>
              <c:f>BC_CS_PR!$B$44:$D$44</c:f>
            </c:strRef>
          </c:cat>
          <c:val>
            <c:numRef>
              <c:f>BC_CS_PR!$B$51:$D$51</c:f>
              <c:numCache/>
            </c:numRef>
          </c:val>
        </c:ser>
        <c:ser>
          <c:idx val="7"/>
          <c:order val="7"/>
          <c:tx>
            <c:v>D-R</c:v>
          </c:tx>
          <c:spPr>
            <a:solidFill>
              <a:schemeClr val="accent2">
                <a:lumOff val="30000"/>
              </a:schemeClr>
            </a:solidFill>
            <a:ln cmpd="sng">
              <a:solidFill>
                <a:srgbClr val="000000"/>
              </a:solidFill>
            </a:ln>
          </c:spPr>
          <c:cat>
            <c:strRef>
              <c:f>BC_CS_PR!$B$44:$D$44</c:f>
            </c:strRef>
          </c:cat>
          <c:val>
            <c:numRef>
              <c:f>BC_CS_PR!$B$52:$D$52</c:f>
              <c:numCache/>
            </c:numRef>
          </c:val>
        </c:ser>
        <c:ser>
          <c:idx val="8"/>
          <c:order val="8"/>
          <c:tx>
            <c:v>SD-P</c:v>
          </c:tx>
          <c:spPr>
            <a:solidFill>
              <a:schemeClr val="accent2"/>
            </a:solidFill>
            <a:ln cmpd="sng">
              <a:solidFill>
                <a:srgbClr val="000000"/>
              </a:solidFill>
            </a:ln>
          </c:spPr>
          <c:cat>
            <c:strRef>
              <c:f>BC_CS_PR!$B$44:$D$44</c:f>
            </c:strRef>
          </c:cat>
          <c:val>
            <c:numRef>
              <c:f>BC_CS_PR!$B$53:$D$53</c:f>
              <c:numCache/>
            </c:numRef>
          </c:val>
        </c:ser>
        <c:ser>
          <c:idx val="9"/>
          <c:order val="9"/>
          <c:tx>
            <c:v>SD-R</c:v>
          </c:tx>
          <c:spPr>
            <a:solidFill>
              <a:schemeClr val="accent4">
                <a:lumOff val="30000"/>
              </a:schemeClr>
            </a:solidFill>
            <a:ln cmpd="sng">
              <a:solidFill>
                <a:srgbClr val="000000"/>
              </a:solidFill>
            </a:ln>
          </c:spPr>
          <c:cat>
            <c:strRef>
              <c:f>BC_CS_PR!$B$44:$D$44</c:f>
            </c:strRef>
          </c:cat>
          <c:val>
            <c:numRef>
              <c:f>BC_CS_PR!$B$54:$D$54</c:f>
              <c:numCache/>
            </c:numRef>
          </c:val>
        </c:ser>
        <c:axId val="269371817"/>
        <c:axId val="1200899360"/>
      </c:barChart>
      <c:catAx>
        <c:axId val="2693718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200899360"/>
      </c:catAx>
      <c:valAx>
        <c:axId val="1200899360"/>
        <c:scaling>
          <c:orientation val="minMax"/>
          <c:max val="0.6000000000000001"/>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69371817"/>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7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Aggregated over LLMs and Levels</a:t>
            </a:r>
          </a:p>
        </c:rich>
      </c:tx>
      <c:layout>
        <c:manualLayout>
          <c:xMode val="edge"/>
          <c:yMode val="edge"/>
          <c:x val="0.11248484848484848"/>
          <c:y val="0.03555558044135114"/>
        </c:manualLayout>
      </c:layout>
      <c:overlay val="0"/>
    </c:title>
    <c:plotArea>
      <c:layout>
        <c:manualLayout>
          <c:xMode val="edge"/>
          <c:yMode val="edge"/>
          <c:x val="0.1924552612741589"/>
          <c:y val="0.2924954135705518"/>
          <c:w val="0.7408780720591744"/>
          <c:h val="0.4988475433656054"/>
        </c:manualLayout>
      </c:layout>
      <c:barChart>
        <c:barDir val="col"/>
        <c:ser>
          <c:idx val="0"/>
          <c:order val="0"/>
          <c:tx>
            <c:v>Precision</c:v>
          </c:tx>
          <c:spPr>
            <a:solidFill>
              <a:schemeClr val="accent4"/>
            </a:solidFill>
            <a:ln cmpd="sng">
              <a:solidFill>
                <a:srgbClr val="000000"/>
              </a:solidFill>
            </a:ln>
          </c:spPr>
          <c:cat>
            <c:strRef>
              <c:f>BC_CS_PR!$A$96:$A$100</c:f>
            </c:strRef>
          </c:cat>
          <c:val>
            <c:numRef>
              <c:f>BC_CS_PR!$B$96:$B$100</c:f>
              <c:numCache/>
            </c:numRef>
          </c:val>
        </c:ser>
        <c:ser>
          <c:idx val="1"/>
          <c:order val="1"/>
          <c:tx>
            <c:v>Recall</c:v>
          </c:tx>
          <c:spPr>
            <a:solidFill>
              <a:schemeClr val="accent2"/>
            </a:solidFill>
            <a:ln cmpd="sng">
              <a:solidFill>
                <a:srgbClr val="000000"/>
              </a:solidFill>
            </a:ln>
          </c:spPr>
          <c:cat>
            <c:strRef>
              <c:f>BC_CS_PR!$A$96:$A$100</c:f>
            </c:strRef>
          </c:cat>
          <c:val>
            <c:numRef>
              <c:f>BC_CS_PR!$C$96:$C$100</c:f>
              <c:numCache/>
            </c:numRef>
          </c:val>
        </c:ser>
        <c:axId val="1127382953"/>
        <c:axId val="509371965"/>
      </c:barChart>
      <c:catAx>
        <c:axId val="11273829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509371965"/>
      </c:catAx>
      <c:valAx>
        <c:axId val="509371965"/>
        <c:scaling>
          <c:orientation val="minMax"/>
          <c:max val="0.300000000000000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127382953"/>
        <c:majorUnit val="0.1"/>
      </c:valAx>
    </c:plotArea>
    <c:legend>
      <c:legendPos val="b"/>
      <c:layout>
        <c:manualLayout>
          <c:xMode val="edge"/>
          <c:yMode val="edge"/>
          <c:x val="0.40867143879742307"/>
          <c:y val="0.18514588636632467"/>
        </c:manualLayout>
      </c:layout>
      <c:overlay val="0"/>
      <c:txPr>
        <a:bodyPr/>
        <a:lstStyle/>
        <a:p>
          <a:pPr lvl="0">
            <a:defRPr b="0" i="0" sz="900">
              <a:solidFill>
                <a:srgbClr val="1A1A1A"/>
              </a:solidFill>
              <a:latin typeface="+mn-lt"/>
            </a:defRPr>
          </a:pPr>
        </a:p>
      </c:txPr>
    </c:legend>
    <c:plotVisOnly val="1"/>
  </c:chart>
</c:chartSpace>
</file>

<file path=xl/charts/chart7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Aggregated over LLMs</a:t>
            </a:r>
          </a:p>
        </c:rich>
      </c:tx>
      <c:layout>
        <c:manualLayout>
          <c:xMode val="edge"/>
          <c:yMode val="edge"/>
          <c:x val="0.0581254309969324"/>
          <c:y val="0.043360507625218404"/>
        </c:manualLayout>
      </c:layout>
      <c:overlay val="0"/>
    </c:title>
    <c:plotArea>
      <c:layout>
        <c:manualLayout>
          <c:xMode val="edge"/>
          <c:yMode val="edge"/>
          <c:x val="0.09962791221449711"/>
          <c:y val="0.2009638165240948"/>
          <c:w val="0.6527165930109329"/>
          <c:h val="0.5636524569958509"/>
        </c:manualLayout>
      </c:layout>
      <c:barChart>
        <c:barDir val="col"/>
        <c:ser>
          <c:idx val="0"/>
          <c:order val="0"/>
          <c:tx>
            <c:v>SA-P</c:v>
          </c:tx>
          <c:spPr>
            <a:solidFill>
              <a:schemeClr val="accent4"/>
            </a:solidFill>
            <a:ln cmpd="sng">
              <a:solidFill>
                <a:srgbClr val="000000"/>
              </a:solidFill>
            </a:ln>
          </c:spPr>
          <c:cat>
            <c:strRef>
              <c:f>BC_CS_PR!$B$83:$E$83</c:f>
            </c:strRef>
          </c:cat>
          <c:val>
            <c:numRef>
              <c:f>BC_CS_PR!$B$84:$E$84</c:f>
              <c:numCache/>
            </c:numRef>
          </c:val>
        </c:ser>
        <c:ser>
          <c:idx val="1"/>
          <c:order val="1"/>
          <c:tx>
            <c:v>SA-R</c:v>
          </c:tx>
          <c:spPr>
            <a:solidFill>
              <a:schemeClr val="accent2"/>
            </a:solidFill>
            <a:ln cmpd="sng">
              <a:solidFill>
                <a:srgbClr val="000000"/>
              </a:solidFill>
            </a:ln>
          </c:spPr>
          <c:cat>
            <c:strRef>
              <c:f>BC_CS_PR!$B$83:$E$83</c:f>
            </c:strRef>
          </c:cat>
          <c:val>
            <c:numRef>
              <c:f>BC_CS_PR!$B$85:$E$85</c:f>
              <c:numCache/>
            </c:numRef>
          </c:val>
        </c:ser>
        <c:ser>
          <c:idx val="2"/>
          <c:order val="2"/>
          <c:tx>
            <c:v>A-P</c:v>
          </c:tx>
          <c:spPr>
            <a:solidFill>
              <a:schemeClr val="accent4"/>
            </a:solidFill>
            <a:ln cmpd="sng">
              <a:solidFill>
                <a:srgbClr val="000000"/>
              </a:solidFill>
            </a:ln>
          </c:spPr>
          <c:cat>
            <c:strRef>
              <c:f>BC_CS_PR!$B$83:$E$83</c:f>
            </c:strRef>
          </c:cat>
          <c:val>
            <c:numRef>
              <c:f>BC_CS_PR!$B$86:$E$86</c:f>
              <c:numCache/>
            </c:numRef>
          </c:val>
        </c:ser>
        <c:ser>
          <c:idx val="3"/>
          <c:order val="3"/>
          <c:tx>
            <c:v>A-R</c:v>
          </c:tx>
          <c:spPr>
            <a:solidFill>
              <a:schemeClr val="accent4"/>
            </a:solidFill>
            <a:ln cmpd="sng">
              <a:solidFill>
                <a:srgbClr val="000000"/>
              </a:solidFill>
            </a:ln>
          </c:spPr>
          <c:cat>
            <c:strRef>
              <c:f>BC_CS_PR!$B$83:$E$83</c:f>
            </c:strRef>
          </c:cat>
          <c:val>
            <c:numRef>
              <c:f>BC_CS_PR!$B$87:$E$87</c:f>
              <c:numCache/>
            </c:numRef>
          </c:val>
        </c:ser>
        <c:ser>
          <c:idx val="4"/>
          <c:order val="4"/>
          <c:tx>
            <c:v>N-P</c:v>
          </c:tx>
          <c:spPr>
            <a:solidFill>
              <a:schemeClr val="accent5"/>
            </a:solidFill>
            <a:ln cmpd="sng">
              <a:solidFill>
                <a:srgbClr val="000000"/>
              </a:solidFill>
            </a:ln>
          </c:spPr>
          <c:cat>
            <c:strRef>
              <c:f>BC_CS_PR!$B$83:$E$83</c:f>
            </c:strRef>
          </c:cat>
          <c:val>
            <c:numRef>
              <c:f>BC_CS_PR!$B$88:$E$88</c:f>
              <c:numCache/>
            </c:numRef>
          </c:val>
        </c:ser>
        <c:ser>
          <c:idx val="5"/>
          <c:order val="5"/>
          <c:tx>
            <c:v>N-R</c:v>
          </c:tx>
          <c:spPr>
            <a:solidFill>
              <a:schemeClr val="accent6"/>
            </a:solidFill>
            <a:ln cmpd="sng">
              <a:solidFill>
                <a:srgbClr val="000000"/>
              </a:solidFill>
            </a:ln>
          </c:spPr>
          <c:cat>
            <c:strRef>
              <c:f>BC_CS_PR!$B$83:$E$83</c:f>
            </c:strRef>
          </c:cat>
          <c:val>
            <c:numRef>
              <c:f>BC_CS_PR!$B$89:$E$89</c:f>
              <c:numCache/>
            </c:numRef>
          </c:val>
        </c:ser>
        <c:ser>
          <c:idx val="6"/>
          <c:order val="6"/>
          <c:tx>
            <c:v>D-P</c:v>
          </c:tx>
          <c:spPr>
            <a:solidFill>
              <a:schemeClr val="accent2"/>
            </a:solidFill>
            <a:ln cmpd="sng">
              <a:solidFill>
                <a:srgbClr val="000000"/>
              </a:solidFill>
            </a:ln>
          </c:spPr>
          <c:cat>
            <c:strRef>
              <c:f>BC_CS_PR!$B$83:$E$83</c:f>
            </c:strRef>
          </c:cat>
          <c:val>
            <c:numRef>
              <c:f>BC_CS_PR!$B$90:$E$90</c:f>
              <c:numCache/>
            </c:numRef>
          </c:val>
        </c:ser>
        <c:ser>
          <c:idx val="7"/>
          <c:order val="7"/>
          <c:tx>
            <c:v>D-R</c:v>
          </c:tx>
          <c:spPr>
            <a:solidFill>
              <a:schemeClr val="accent2">
                <a:lumOff val="30000"/>
              </a:schemeClr>
            </a:solidFill>
            <a:ln cmpd="sng">
              <a:solidFill>
                <a:srgbClr val="000000"/>
              </a:solidFill>
            </a:ln>
          </c:spPr>
          <c:cat>
            <c:strRef>
              <c:f>BC_CS_PR!$B$83:$E$83</c:f>
            </c:strRef>
          </c:cat>
          <c:val>
            <c:numRef>
              <c:f>BC_CS_PR!$B$91:$E$91</c:f>
              <c:numCache/>
            </c:numRef>
          </c:val>
        </c:ser>
        <c:ser>
          <c:idx val="8"/>
          <c:order val="8"/>
          <c:tx>
            <c:v>SD-P</c:v>
          </c:tx>
          <c:spPr>
            <a:solidFill>
              <a:schemeClr val="accent2"/>
            </a:solidFill>
            <a:ln cmpd="sng">
              <a:solidFill>
                <a:srgbClr val="000000"/>
              </a:solidFill>
            </a:ln>
          </c:spPr>
          <c:cat>
            <c:strRef>
              <c:f>BC_CS_PR!$B$83:$E$83</c:f>
            </c:strRef>
          </c:cat>
          <c:val>
            <c:numRef>
              <c:f>BC_CS_PR!$B$92:$E$92</c:f>
              <c:numCache/>
            </c:numRef>
          </c:val>
        </c:ser>
        <c:ser>
          <c:idx val="9"/>
          <c:order val="9"/>
          <c:tx>
            <c:v>SD-R</c:v>
          </c:tx>
          <c:spPr>
            <a:solidFill>
              <a:schemeClr val="accent4">
                <a:lumOff val="30000"/>
              </a:schemeClr>
            </a:solidFill>
            <a:ln cmpd="sng">
              <a:solidFill>
                <a:srgbClr val="000000"/>
              </a:solidFill>
            </a:ln>
          </c:spPr>
          <c:cat>
            <c:strRef>
              <c:f>BC_CS_PR!$B$83:$E$83</c:f>
            </c:strRef>
          </c:cat>
          <c:val>
            <c:numRef>
              <c:f>BC_CS_PR!$B$93:$E$93</c:f>
              <c:numCache/>
            </c:numRef>
          </c:val>
        </c:ser>
        <c:axId val="1181217927"/>
        <c:axId val="1644877694"/>
      </c:barChart>
      <c:catAx>
        <c:axId val="11812179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44877694"/>
      </c:catAx>
      <c:valAx>
        <c:axId val="1644877694"/>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181217927"/>
        <c:majorUnit val="0.1"/>
      </c:valAx>
    </c:plotArea>
    <c:legend>
      <c:legendPos val="r"/>
      <c:layout>
        <c:manualLayout>
          <c:xMode val="edge"/>
          <c:yMode val="edge"/>
          <c:x val="0.8192839635156011"/>
          <c:y val="0.08099623326928838"/>
        </c:manualLayout>
      </c:layout>
      <c:overlay val="0"/>
      <c:txPr>
        <a:bodyPr/>
        <a:lstStyle/>
        <a:p>
          <a:pPr lvl="0">
            <a:defRPr b="0" i="0" sz="800">
              <a:solidFill>
                <a:srgbClr val="1A1A1A"/>
              </a:solidFill>
              <a:latin typeface="+mn-lt"/>
            </a:defRPr>
          </a:pPr>
        </a:p>
      </c:txPr>
    </c:legend>
    <c:plotVisOnly val="1"/>
  </c:chart>
</c:chartSpace>
</file>

<file path=xl/charts/chart7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Aggregated over Prompt Levels</a:t>
            </a:r>
          </a:p>
        </c:rich>
      </c:tx>
      <c:layout>
        <c:manualLayout>
          <c:xMode val="edge"/>
          <c:yMode val="edge"/>
          <c:x val="0.0278322563073528"/>
          <c:y val="0.05815452155618394"/>
        </c:manualLayout>
      </c:layout>
      <c:overlay val="0"/>
    </c:title>
    <c:plotArea>
      <c:layout>
        <c:manualLayout>
          <c:xMode val="edge"/>
          <c:yMode val="edge"/>
          <c:x val="0.09542361946568773"/>
          <c:y val="0.26618492358740653"/>
          <c:w val="0.7375575564856673"/>
          <c:h val="0.5410077925235427"/>
        </c:manualLayout>
      </c:layout>
      <c:barChart>
        <c:barDir val="col"/>
        <c:ser>
          <c:idx val="0"/>
          <c:order val="0"/>
          <c:tx>
            <c:v>SA-P</c:v>
          </c:tx>
          <c:spPr>
            <a:solidFill>
              <a:schemeClr val="accent4"/>
            </a:solidFill>
            <a:ln cmpd="sng">
              <a:solidFill>
                <a:srgbClr val="000000"/>
              </a:solidFill>
            </a:ln>
          </c:spPr>
          <c:cat>
            <c:strRef>
              <c:f>BC_CS_PR!$B$68:$D$68</c:f>
            </c:strRef>
          </c:cat>
          <c:val>
            <c:numRef>
              <c:f>BC_CS_PR!$B$69:$D$69</c:f>
              <c:numCache/>
            </c:numRef>
          </c:val>
        </c:ser>
        <c:ser>
          <c:idx val="1"/>
          <c:order val="1"/>
          <c:tx>
            <c:v>SA-R</c:v>
          </c:tx>
          <c:spPr>
            <a:solidFill>
              <a:schemeClr val="accent2"/>
            </a:solidFill>
            <a:ln cmpd="sng">
              <a:solidFill>
                <a:srgbClr val="000000"/>
              </a:solidFill>
            </a:ln>
          </c:spPr>
          <c:cat>
            <c:strRef>
              <c:f>BC_CS_PR!$B$68:$D$68</c:f>
            </c:strRef>
          </c:cat>
          <c:val>
            <c:numRef>
              <c:f>BC_CS_PR!$B$70:$D$70</c:f>
              <c:numCache/>
            </c:numRef>
          </c:val>
        </c:ser>
        <c:ser>
          <c:idx val="2"/>
          <c:order val="2"/>
          <c:tx>
            <c:v>A-P</c:v>
          </c:tx>
          <c:spPr>
            <a:solidFill>
              <a:schemeClr val="accent4"/>
            </a:solidFill>
            <a:ln cmpd="sng">
              <a:solidFill>
                <a:srgbClr val="000000"/>
              </a:solidFill>
            </a:ln>
          </c:spPr>
          <c:cat>
            <c:strRef>
              <c:f>BC_CS_PR!$B$68:$D$68</c:f>
            </c:strRef>
          </c:cat>
          <c:val>
            <c:numRef>
              <c:f>BC_CS_PR!$B$71:$D$71</c:f>
              <c:numCache/>
            </c:numRef>
          </c:val>
        </c:ser>
        <c:ser>
          <c:idx val="3"/>
          <c:order val="3"/>
          <c:tx>
            <c:v>A-R</c:v>
          </c:tx>
          <c:spPr>
            <a:solidFill>
              <a:schemeClr val="accent4"/>
            </a:solidFill>
            <a:ln cmpd="sng">
              <a:solidFill>
                <a:srgbClr val="000000"/>
              </a:solidFill>
            </a:ln>
          </c:spPr>
          <c:cat>
            <c:strRef>
              <c:f>BC_CS_PR!$B$68:$D$68</c:f>
            </c:strRef>
          </c:cat>
          <c:val>
            <c:numRef>
              <c:f>BC_CS_PR!$B$72:$D$72</c:f>
              <c:numCache/>
            </c:numRef>
          </c:val>
        </c:ser>
        <c:ser>
          <c:idx val="4"/>
          <c:order val="4"/>
          <c:tx>
            <c:v>N-P</c:v>
          </c:tx>
          <c:spPr>
            <a:solidFill>
              <a:schemeClr val="accent3"/>
            </a:solidFill>
            <a:ln cmpd="sng">
              <a:solidFill>
                <a:srgbClr val="000000"/>
              </a:solidFill>
            </a:ln>
          </c:spPr>
          <c:cat>
            <c:strRef>
              <c:f>BC_CS_PR!$B$68:$D$68</c:f>
            </c:strRef>
          </c:cat>
          <c:val>
            <c:numRef>
              <c:f>BC_CS_PR!$B$73:$D$73</c:f>
              <c:numCache/>
            </c:numRef>
          </c:val>
        </c:ser>
        <c:ser>
          <c:idx val="5"/>
          <c:order val="5"/>
          <c:tx>
            <c:v>N-R</c:v>
          </c:tx>
          <c:spPr>
            <a:solidFill>
              <a:schemeClr val="accent6"/>
            </a:solidFill>
            <a:ln cmpd="sng">
              <a:solidFill>
                <a:srgbClr val="000000"/>
              </a:solidFill>
            </a:ln>
          </c:spPr>
          <c:cat>
            <c:strRef>
              <c:f>BC_CS_PR!$B$68:$D$68</c:f>
            </c:strRef>
          </c:cat>
          <c:val>
            <c:numRef>
              <c:f>BC_CS_PR!$B$74:$D$74</c:f>
              <c:numCache/>
            </c:numRef>
          </c:val>
        </c:ser>
        <c:ser>
          <c:idx val="6"/>
          <c:order val="6"/>
          <c:tx>
            <c:v>D-P</c:v>
          </c:tx>
          <c:spPr>
            <a:solidFill>
              <a:schemeClr val="accent2"/>
            </a:solidFill>
            <a:ln cmpd="sng">
              <a:solidFill>
                <a:srgbClr val="000000"/>
              </a:solidFill>
            </a:ln>
          </c:spPr>
          <c:cat>
            <c:strRef>
              <c:f>BC_CS_PR!$B$68:$D$68</c:f>
            </c:strRef>
          </c:cat>
          <c:val>
            <c:numRef>
              <c:f>BC_CS_PR!$B$75:$D$75</c:f>
              <c:numCache/>
            </c:numRef>
          </c:val>
        </c:ser>
        <c:ser>
          <c:idx val="7"/>
          <c:order val="7"/>
          <c:tx>
            <c:v>D-R</c:v>
          </c:tx>
          <c:spPr>
            <a:solidFill>
              <a:schemeClr val="accent2">
                <a:lumOff val="30000"/>
              </a:schemeClr>
            </a:solidFill>
            <a:ln cmpd="sng">
              <a:solidFill>
                <a:srgbClr val="000000"/>
              </a:solidFill>
            </a:ln>
          </c:spPr>
          <c:cat>
            <c:strRef>
              <c:f>BC_CS_PR!$B$68:$D$68</c:f>
            </c:strRef>
          </c:cat>
          <c:val>
            <c:numRef>
              <c:f>BC_CS_PR!$B$76:$D$76</c:f>
              <c:numCache/>
            </c:numRef>
          </c:val>
        </c:ser>
        <c:ser>
          <c:idx val="8"/>
          <c:order val="8"/>
          <c:tx>
            <c:v>SD-P</c:v>
          </c:tx>
          <c:spPr>
            <a:solidFill>
              <a:schemeClr val="accent2"/>
            </a:solidFill>
            <a:ln cmpd="sng">
              <a:solidFill>
                <a:srgbClr val="000000"/>
              </a:solidFill>
            </a:ln>
          </c:spPr>
          <c:cat>
            <c:strRef>
              <c:f>BC_CS_PR!$B$68:$D$68</c:f>
            </c:strRef>
          </c:cat>
          <c:val>
            <c:numRef>
              <c:f>BC_CS_PR!$B$77:$D$77</c:f>
              <c:numCache/>
            </c:numRef>
          </c:val>
        </c:ser>
        <c:ser>
          <c:idx val="9"/>
          <c:order val="9"/>
          <c:tx>
            <c:v>SD-R</c:v>
          </c:tx>
          <c:spPr>
            <a:solidFill>
              <a:schemeClr val="accent4">
                <a:lumOff val="30000"/>
              </a:schemeClr>
            </a:solidFill>
            <a:ln cmpd="sng">
              <a:solidFill>
                <a:srgbClr val="000000"/>
              </a:solidFill>
            </a:ln>
          </c:spPr>
          <c:cat>
            <c:strRef>
              <c:f>BC_CS_PR!$B$68:$D$68</c:f>
            </c:strRef>
          </c:cat>
          <c:val>
            <c:numRef>
              <c:f>BC_CS_PR!$B$78:$D$78</c:f>
              <c:numCache/>
            </c:numRef>
          </c:val>
        </c:ser>
        <c:axId val="925842951"/>
        <c:axId val="1009520302"/>
      </c:barChart>
      <c:catAx>
        <c:axId val="9258429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09520302"/>
      </c:catAx>
      <c:valAx>
        <c:axId val="1009520302"/>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925842951"/>
        <c:minorUnit val="0.010000000000000002"/>
      </c:valAx>
    </c:plotArea>
    <c:legend>
      <c:legendPos val="r"/>
      <c:layout>
        <c:manualLayout>
          <c:xMode val="edge"/>
          <c:yMode val="edge"/>
          <c:x val="0.8723610729599747"/>
          <c:y val="0.0642548200784916"/>
        </c:manualLayout>
      </c:layout>
      <c:overlay val="0"/>
      <c:txPr>
        <a:bodyPr/>
        <a:lstStyle/>
        <a:p>
          <a:pPr lvl="0">
            <a:defRPr b="0" i="0" sz="900">
              <a:solidFill>
                <a:srgbClr val="000000"/>
              </a:solidFill>
              <a:latin typeface="+mn-lt"/>
            </a:defRPr>
          </a:pPr>
        </a:p>
      </c:txPr>
    </c:legend>
    <c:plotVisOnly val="1"/>
  </c:chart>
</c:chartSpace>
</file>

<file path=xl/charts/chart7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Prompt style = Level 4</a:t>
            </a:r>
          </a:p>
        </c:rich>
      </c:tx>
      <c:overlay val="0"/>
    </c:title>
    <c:plotArea>
      <c:layout/>
      <c:barChart>
        <c:barDir val="col"/>
        <c:ser>
          <c:idx val="0"/>
          <c:order val="0"/>
          <c:tx>
            <c:v>SA-P</c:v>
          </c:tx>
          <c:spPr>
            <a:solidFill>
              <a:schemeClr val="accent4"/>
            </a:solidFill>
            <a:ln cmpd="sng">
              <a:solidFill>
                <a:srgbClr val="000000"/>
              </a:solidFill>
            </a:ln>
          </c:spPr>
          <c:cat>
            <c:strRef>
              <c:f>BC_CS_PR!$B$44:$D$44</c:f>
            </c:strRef>
          </c:cat>
          <c:val>
            <c:numRef>
              <c:f>BC_CS_PR!$B$45:$D$45</c:f>
              <c:numCache/>
            </c:numRef>
          </c:val>
        </c:ser>
        <c:ser>
          <c:idx val="1"/>
          <c:order val="1"/>
          <c:tx>
            <c:v>SA-R</c:v>
          </c:tx>
          <c:spPr>
            <a:solidFill>
              <a:schemeClr val="accent2"/>
            </a:solidFill>
            <a:ln cmpd="sng">
              <a:solidFill>
                <a:srgbClr val="000000"/>
              </a:solidFill>
            </a:ln>
          </c:spPr>
          <c:cat>
            <c:strRef>
              <c:f>BC_CS_PR!$B$44:$D$44</c:f>
            </c:strRef>
          </c:cat>
          <c:val>
            <c:numRef>
              <c:f>BC_CS_PR!$B$46:$D$46</c:f>
              <c:numCache/>
            </c:numRef>
          </c:val>
        </c:ser>
        <c:ser>
          <c:idx val="2"/>
          <c:order val="2"/>
          <c:tx>
            <c:v>A-P</c:v>
          </c:tx>
          <c:spPr>
            <a:solidFill>
              <a:schemeClr val="accent4"/>
            </a:solidFill>
            <a:ln cmpd="sng">
              <a:solidFill>
                <a:srgbClr val="000000"/>
              </a:solidFill>
            </a:ln>
          </c:spPr>
          <c:cat>
            <c:strRef>
              <c:f>BC_CS_PR!$B$44:$D$44</c:f>
            </c:strRef>
          </c:cat>
          <c:val>
            <c:numRef>
              <c:f>BC_CS_PR!$B$47:$D$47</c:f>
              <c:numCache/>
            </c:numRef>
          </c:val>
        </c:ser>
        <c:ser>
          <c:idx val="3"/>
          <c:order val="3"/>
          <c:tx>
            <c:v>A-R</c:v>
          </c:tx>
          <c:spPr>
            <a:solidFill>
              <a:schemeClr val="accent4"/>
            </a:solidFill>
            <a:ln cmpd="sng">
              <a:solidFill>
                <a:srgbClr val="000000"/>
              </a:solidFill>
            </a:ln>
          </c:spPr>
          <c:cat>
            <c:strRef>
              <c:f>BC_CS_PR!$B$44:$D$44</c:f>
            </c:strRef>
          </c:cat>
          <c:val>
            <c:numRef>
              <c:f>BC_CS_PR!$B$48:$D$48</c:f>
              <c:numCache/>
            </c:numRef>
          </c:val>
        </c:ser>
        <c:ser>
          <c:idx val="4"/>
          <c:order val="4"/>
          <c:tx>
            <c:v>N-P</c:v>
          </c:tx>
          <c:spPr>
            <a:solidFill>
              <a:schemeClr val="accent3"/>
            </a:solidFill>
            <a:ln cmpd="sng">
              <a:solidFill>
                <a:srgbClr val="000000"/>
              </a:solidFill>
            </a:ln>
          </c:spPr>
          <c:cat>
            <c:strRef>
              <c:f>BC_CS_PR!$B$44:$D$44</c:f>
            </c:strRef>
          </c:cat>
          <c:val>
            <c:numRef>
              <c:f>BC_CS_PR!$B$49:$D$49</c:f>
              <c:numCache/>
            </c:numRef>
          </c:val>
        </c:ser>
        <c:ser>
          <c:idx val="5"/>
          <c:order val="5"/>
          <c:tx>
            <c:v>N-R</c:v>
          </c:tx>
          <c:spPr>
            <a:solidFill>
              <a:schemeClr val="accent6"/>
            </a:solidFill>
            <a:ln cmpd="sng">
              <a:solidFill>
                <a:srgbClr val="000000"/>
              </a:solidFill>
            </a:ln>
          </c:spPr>
          <c:cat>
            <c:strRef>
              <c:f>BC_CS_PR!$B$44:$D$44</c:f>
            </c:strRef>
          </c:cat>
          <c:val>
            <c:numRef>
              <c:f>BC_CS_PR!$B$50:$D$50</c:f>
              <c:numCache/>
            </c:numRef>
          </c:val>
        </c:ser>
        <c:ser>
          <c:idx val="6"/>
          <c:order val="6"/>
          <c:tx>
            <c:v>D-P</c:v>
          </c:tx>
          <c:spPr>
            <a:solidFill>
              <a:schemeClr val="accent2"/>
            </a:solidFill>
            <a:ln cmpd="sng">
              <a:solidFill>
                <a:srgbClr val="000000"/>
              </a:solidFill>
            </a:ln>
          </c:spPr>
          <c:cat>
            <c:strRef>
              <c:f>BC_CS_PR!$B$44:$D$44</c:f>
            </c:strRef>
          </c:cat>
          <c:val>
            <c:numRef>
              <c:f>BC_CS_PR!$B$51:$D$51</c:f>
              <c:numCache/>
            </c:numRef>
          </c:val>
        </c:ser>
        <c:ser>
          <c:idx val="7"/>
          <c:order val="7"/>
          <c:tx>
            <c:v>D-R</c:v>
          </c:tx>
          <c:spPr>
            <a:solidFill>
              <a:schemeClr val="accent2">
                <a:lumOff val="30000"/>
              </a:schemeClr>
            </a:solidFill>
            <a:ln cmpd="sng">
              <a:solidFill>
                <a:srgbClr val="000000"/>
              </a:solidFill>
            </a:ln>
          </c:spPr>
          <c:cat>
            <c:strRef>
              <c:f>BC_CS_PR!$B$44:$D$44</c:f>
            </c:strRef>
          </c:cat>
          <c:val>
            <c:numRef>
              <c:f>BC_CS_PR!$B$52:$D$52</c:f>
              <c:numCache/>
            </c:numRef>
          </c:val>
        </c:ser>
        <c:ser>
          <c:idx val="8"/>
          <c:order val="8"/>
          <c:tx>
            <c:v>SD-P</c:v>
          </c:tx>
          <c:spPr>
            <a:solidFill>
              <a:schemeClr val="accent2"/>
            </a:solidFill>
            <a:ln cmpd="sng">
              <a:solidFill>
                <a:srgbClr val="000000"/>
              </a:solidFill>
            </a:ln>
          </c:spPr>
          <c:cat>
            <c:strRef>
              <c:f>BC_CS_PR!$B$44:$D$44</c:f>
            </c:strRef>
          </c:cat>
          <c:val>
            <c:numRef>
              <c:f>BC_CS_PR!$B$53:$D$53</c:f>
              <c:numCache/>
            </c:numRef>
          </c:val>
        </c:ser>
        <c:ser>
          <c:idx val="9"/>
          <c:order val="9"/>
          <c:tx>
            <c:v>SD-R</c:v>
          </c:tx>
          <c:spPr>
            <a:solidFill>
              <a:schemeClr val="accent4">
                <a:lumOff val="30000"/>
              </a:schemeClr>
            </a:solidFill>
            <a:ln cmpd="sng">
              <a:solidFill>
                <a:srgbClr val="000000"/>
              </a:solidFill>
            </a:ln>
          </c:spPr>
          <c:cat>
            <c:strRef>
              <c:f>BC_CS_PR!$B$44:$D$44</c:f>
            </c:strRef>
          </c:cat>
          <c:val>
            <c:numRef>
              <c:f>BC_CS_PR!$B$54:$D$54</c:f>
              <c:numCache/>
            </c:numRef>
          </c:val>
        </c:ser>
        <c:axId val="1792868586"/>
        <c:axId val="2075395890"/>
      </c:barChart>
      <c:catAx>
        <c:axId val="17928685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75395890"/>
      </c:catAx>
      <c:valAx>
        <c:axId val="2075395890"/>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792868586"/>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7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Prompt style = Level 3</a:t>
            </a:r>
          </a:p>
        </c:rich>
      </c:tx>
      <c:overlay val="0"/>
    </c:title>
    <c:plotArea>
      <c:layout/>
      <c:barChart>
        <c:barDir val="col"/>
        <c:ser>
          <c:idx val="0"/>
          <c:order val="0"/>
          <c:tx>
            <c:v>SA-P</c:v>
          </c:tx>
          <c:spPr>
            <a:solidFill>
              <a:schemeClr val="accent4"/>
            </a:solidFill>
            <a:ln cmpd="sng">
              <a:solidFill>
                <a:srgbClr val="000000"/>
              </a:solidFill>
            </a:ln>
          </c:spPr>
          <c:cat>
            <c:strRef>
              <c:f>BC_CS_PR!$B$31:$D$31</c:f>
            </c:strRef>
          </c:cat>
          <c:val>
            <c:numRef>
              <c:f>BC_CS_PR!$B$32:$D$32</c:f>
              <c:numCache/>
            </c:numRef>
          </c:val>
        </c:ser>
        <c:ser>
          <c:idx val="1"/>
          <c:order val="1"/>
          <c:tx>
            <c:v>SA-R</c:v>
          </c:tx>
          <c:spPr>
            <a:solidFill>
              <a:schemeClr val="accent2"/>
            </a:solidFill>
            <a:ln cmpd="sng">
              <a:solidFill>
                <a:srgbClr val="000000"/>
              </a:solidFill>
            </a:ln>
          </c:spPr>
          <c:cat>
            <c:strRef>
              <c:f>BC_CS_PR!$B$31:$D$31</c:f>
            </c:strRef>
          </c:cat>
          <c:val>
            <c:numRef>
              <c:f>BC_CS_PR!$B$33:$D$33</c:f>
              <c:numCache/>
            </c:numRef>
          </c:val>
        </c:ser>
        <c:ser>
          <c:idx val="2"/>
          <c:order val="2"/>
          <c:tx>
            <c:v>A-P</c:v>
          </c:tx>
          <c:spPr>
            <a:solidFill>
              <a:schemeClr val="accent4"/>
            </a:solidFill>
            <a:ln cmpd="sng">
              <a:solidFill>
                <a:srgbClr val="000000"/>
              </a:solidFill>
            </a:ln>
          </c:spPr>
          <c:cat>
            <c:strRef>
              <c:f>BC_CS_PR!$B$31:$D$31</c:f>
            </c:strRef>
          </c:cat>
          <c:val>
            <c:numRef>
              <c:f>BC_CS_PR!$B$34:$D$34</c:f>
              <c:numCache/>
            </c:numRef>
          </c:val>
        </c:ser>
        <c:ser>
          <c:idx val="3"/>
          <c:order val="3"/>
          <c:tx>
            <c:v>A-R</c:v>
          </c:tx>
          <c:spPr>
            <a:solidFill>
              <a:schemeClr val="accent4"/>
            </a:solidFill>
            <a:ln cmpd="sng">
              <a:solidFill>
                <a:srgbClr val="000000"/>
              </a:solidFill>
            </a:ln>
          </c:spPr>
          <c:cat>
            <c:strRef>
              <c:f>BC_CS_PR!$B$31:$D$31</c:f>
            </c:strRef>
          </c:cat>
          <c:val>
            <c:numRef>
              <c:f>BC_CS_PR!$B$35:$D$35</c:f>
              <c:numCache/>
            </c:numRef>
          </c:val>
        </c:ser>
        <c:ser>
          <c:idx val="4"/>
          <c:order val="4"/>
          <c:tx>
            <c:v>N-P</c:v>
          </c:tx>
          <c:spPr>
            <a:solidFill>
              <a:schemeClr val="accent3"/>
            </a:solidFill>
            <a:ln cmpd="sng">
              <a:solidFill>
                <a:srgbClr val="000000"/>
              </a:solidFill>
            </a:ln>
          </c:spPr>
          <c:cat>
            <c:strRef>
              <c:f>BC_CS_PR!$B$31:$D$31</c:f>
            </c:strRef>
          </c:cat>
          <c:val>
            <c:numRef>
              <c:f>BC_CS_PR!$B$36:$D$36</c:f>
              <c:numCache/>
            </c:numRef>
          </c:val>
        </c:ser>
        <c:ser>
          <c:idx val="5"/>
          <c:order val="5"/>
          <c:tx>
            <c:v>N-R</c:v>
          </c:tx>
          <c:spPr>
            <a:solidFill>
              <a:schemeClr val="accent6"/>
            </a:solidFill>
            <a:ln cmpd="sng">
              <a:solidFill>
                <a:srgbClr val="000000"/>
              </a:solidFill>
            </a:ln>
          </c:spPr>
          <c:cat>
            <c:strRef>
              <c:f>BC_CS_PR!$B$31:$D$31</c:f>
            </c:strRef>
          </c:cat>
          <c:val>
            <c:numRef>
              <c:f>BC_CS_PR!$B$37:$D$37</c:f>
              <c:numCache/>
            </c:numRef>
          </c:val>
        </c:ser>
        <c:ser>
          <c:idx val="6"/>
          <c:order val="6"/>
          <c:tx>
            <c:v>D-P</c:v>
          </c:tx>
          <c:spPr>
            <a:solidFill>
              <a:schemeClr val="accent2"/>
            </a:solidFill>
            <a:ln cmpd="sng">
              <a:solidFill>
                <a:srgbClr val="000000"/>
              </a:solidFill>
            </a:ln>
          </c:spPr>
          <c:cat>
            <c:strRef>
              <c:f>BC_CS_PR!$B$31:$D$31</c:f>
            </c:strRef>
          </c:cat>
          <c:val>
            <c:numRef>
              <c:f>BC_CS_PR!$B$38:$D$38</c:f>
              <c:numCache/>
            </c:numRef>
          </c:val>
        </c:ser>
        <c:ser>
          <c:idx val="7"/>
          <c:order val="7"/>
          <c:tx>
            <c:v>D-R</c:v>
          </c:tx>
          <c:spPr>
            <a:solidFill>
              <a:schemeClr val="accent2">
                <a:lumOff val="30000"/>
              </a:schemeClr>
            </a:solidFill>
            <a:ln cmpd="sng">
              <a:solidFill>
                <a:srgbClr val="000000"/>
              </a:solidFill>
            </a:ln>
          </c:spPr>
          <c:cat>
            <c:strRef>
              <c:f>BC_CS_PR!$B$31:$D$31</c:f>
            </c:strRef>
          </c:cat>
          <c:val>
            <c:numRef>
              <c:f>BC_CS_PR!$B$39:$D$39</c:f>
              <c:numCache/>
            </c:numRef>
          </c:val>
        </c:ser>
        <c:ser>
          <c:idx val="8"/>
          <c:order val="8"/>
          <c:tx>
            <c:v>SD-P</c:v>
          </c:tx>
          <c:spPr>
            <a:solidFill>
              <a:schemeClr val="accent2"/>
            </a:solidFill>
            <a:ln cmpd="sng">
              <a:solidFill>
                <a:srgbClr val="000000"/>
              </a:solidFill>
            </a:ln>
          </c:spPr>
          <c:cat>
            <c:strRef>
              <c:f>BC_CS_PR!$B$31:$D$31</c:f>
            </c:strRef>
          </c:cat>
          <c:val>
            <c:numRef>
              <c:f>BC_CS_PR!$B$40:$D$40</c:f>
              <c:numCache/>
            </c:numRef>
          </c:val>
        </c:ser>
        <c:ser>
          <c:idx val="9"/>
          <c:order val="9"/>
          <c:tx>
            <c:v>SD-R</c:v>
          </c:tx>
          <c:spPr>
            <a:solidFill>
              <a:schemeClr val="accent4">
                <a:lumOff val="30000"/>
              </a:schemeClr>
            </a:solidFill>
            <a:ln cmpd="sng">
              <a:solidFill>
                <a:srgbClr val="000000"/>
              </a:solidFill>
            </a:ln>
          </c:spPr>
          <c:cat>
            <c:strRef>
              <c:f>BC_CS_PR!$B$31:$D$31</c:f>
            </c:strRef>
          </c:cat>
          <c:val>
            <c:numRef>
              <c:f>BC_CS_PR!$B$41:$D$41</c:f>
              <c:numCache/>
            </c:numRef>
          </c:val>
        </c:ser>
        <c:axId val="1023754888"/>
        <c:axId val="1136505813"/>
      </c:barChart>
      <c:catAx>
        <c:axId val="10237548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36505813"/>
      </c:catAx>
      <c:valAx>
        <c:axId val="1136505813"/>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023754888"/>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8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Prompt style = Level 2</a:t>
            </a:r>
          </a:p>
        </c:rich>
      </c:tx>
      <c:overlay val="0"/>
    </c:title>
    <c:plotArea>
      <c:layout/>
      <c:barChart>
        <c:barDir val="col"/>
        <c:ser>
          <c:idx val="0"/>
          <c:order val="0"/>
          <c:tx>
            <c:v>SA-P</c:v>
          </c:tx>
          <c:spPr>
            <a:solidFill>
              <a:schemeClr val="accent4"/>
            </a:solidFill>
            <a:ln cmpd="sng">
              <a:solidFill>
                <a:srgbClr val="000000"/>
              </a:solidFill>
            </a:ln>
          </c:spPr>
          <c:cat>
            <c:strRef>
              <c:f>BC_CS_PR!$B$18:$D$18</c:f>
            </c:strRef>
          </c:cat>
          <c:val>
            <c:numRef>
              <c:f>BC_CS_PR!$B$19:$D$19</c:f>
              <c:numCache/>
            </c:numRef>
          </c:val>
        </c:ser>
        <c:ser>
          <c:idx val="1"/>
          <c:order val="1"/>
          <c:tx>
            <c:v>SA-R</c:v>
          </c:tx>
          <c:spPr>
            <a:solidFill>
              <a:schemeClr val="accent2"/>
            </a:solidFill>
            <a:ln cmpd="sng">
              <a:solidFill>
                <a:srgbClr val="000000"/>
              </a:solidFill>
            </a:ln>
          </c:spPr>
          <c:cat>
            <c:strRef>
              <c:f>BC_CS_PR!$B$18:$D$18</c:f>
            </c:strRef>
          </c:cat>
          <c:val>
            <c:numRef>
              <c:f>BC_CS_PR!$B$20:$D$20</c:f>
              <c:numCache/>
            </c:numRef>
          </c:val>
        </c:ser>
        <c:ser>
          <c:idx val="2"/>
          <c:order val="2"/>
          <c:tx>
            <c:v>A-P</c:v>
          </c:tx>
          <c:spPr>
            <a:solidFill>
              <a:schemeClr val="accent4"/>
            </a:solidFill>
            <a:ln cmpd="sng">
              <a:solidFill>
                <a:srgbClr val="000000"/>
              </a:solidFill>
            </a:ln>
          </c:spPr>
          <c:cat>
            <c:strRef>
              <c:f>BC_CS_PR!$B$18:$D$18</c:f>
            </c:strRef>
          </c:cat>
          <c:val>
            <c:numRef>
              <c:f>BC_CS_PR!$B$21:$D$21</c:f>
              <c:numCache/>
            </c:numRef>
          </c:val>
        </c:ser>
        <c:ser>
          <c:idx val="3"/>
          <c:order val="3"/>
          <c:tx>
            <c:v>A-R</c:v>
          </c:tx>
          <c:spPr>
            <a:solidFill>
              <a:schemeClr val="accent4"/>
            </a:solidFill>
            <a:ln cmpd="sng">
              <a:solidFill>
                <a:srgbClr val="000000"/>
              </a:solidFill>
            </a:ln>
          </c:spPr>
          <c:cat>
            <c:strRef>
              <c:f>BC_CS_PR!$B$18:$D$18</c:f>
            </c:strRef>
          </c:cat>
          <c:val>
            <c:numRef>
              <c:f>BC_CS_PR!$B$22:$D$22</c:f>
              <c:numCache/>
            </c:numRef>
          </c:val>
        </c:ser>
        <c:ser>
          <c:idx val="4"/>
          <c:order val="4"/>
          <c:tx>
            <c:v>N-P</c:v>
          </c:tx>
          <c:spPr>
            <a:solidFill>
              <a:schemeClr val="accent3"/>
            </a:solidFill>
            <a:ln cmpd="sng">
              <a:solidFill>
                <a:srgbClr val="000000"/>
              </a:solidFill>
            </a:ln>
          </c:spPr>
          <c:cat>
            <c:strRef>
              <c:f>BC_CS_PR!$B$18:$D$18</c:f>
            </c:strRef>
          </c:cat>
          <c:val>
            <c:numRef>
              <c:f>BC_CS_PR!$B$23:$D$23</c:f>
              <c:numCache/>
            </c:numRef>
          </c:val>
        </c:ser>
        <c:ser>
          <c:idx val="5"/>
          <c:order val="5"/>
          <c:tx>
            <c:v>N-R</c:v>
          </c:tx>
          <c:spPr>
            <a:solidFill>
              <a:schemeClr val="accent6"/>
            </a:solidFill>
            <a:ln cmpd="sng">
              <a:solidFill>
                <a:srgbClr val="000000"/>
              </a:solidFill>
            </a:ln>
          </c:spPr>
          <c:cat>
            <c:strRef>
              <c:f>BC_CS_PR!$B$18:$D$18</c:f>
            </c:strRef>
          </c:cat>
          <c:val>
            <c:numRef>
              <c:f>BC_CS_PR!$B$24:$D$24</c:f>
              <c:numCache/>
            </c:numRef>
          </c:val>
        </c:ser>
        <c:ser>
          <c:idx val="6"/>
          <c:order val="6"/>
          <c:tx>
            <c:v>D-P</c:v>
          </c:tx>
          <c:spPr>
            <a:solidFill>
              <a:schemeClr val="accent2"/>
            </a:solidFill>
            <a:ln cmpd="sng">
              <a:solidFill>
                <a:srgbClr val="000000"/>
              </a:solidFill>
            </a:ln>
          </c:spPr>
          <c:cat>
            <c:strRef>
              <c:f>BC_CS_PR!$B$18:$D$18</c:f>
            </c:strRef>
          </c:cat>
          <c:val>
            <c:numRef>
              <c:f>BC_CS_PR!$B$25:$D$25</c:f>
              <c:numCache/>
            </c:numRef>
          </c:val>
        </c:ser>
        <c:ser>
          <c:idx val="7"/>
          <c:order val="7"/>
          <c:tx>
            <c:v>D-R</c:v>
          </c:tx>
          <c:spPr>
            <a:solidFill>
              <a:schemeClr val="accent2">
                <a:lumOff val="30000"/>
              </a:schemeClr>
            </a:solidFill>
            <a:ln cmpd="sng">
              <a:solidFill>
                <a:srgbClr val="000000"/>
              </a:solidFill>
            </a:ln>
          </c:spPr>
          <c:cat>
            <c:strRef>
              <c:f>BC_CS_PR!$B$18:$D$18</c:f>
            </c:strRef>
          </c:cat>
          <c:val>
            <c:numRef>
              <c:f>BC_CS_PR!$B$26:$D$26</c:f>
              <c:numCache/>
            </c:numRef>
          </c:val>
        </c:ser>
        <c:ser>
          <c:idx val="8"/>
          <c:order val="8"/>
          <c:tx>
            <c:v>SD-P</c:v>
          </c:tx>
          <c:spPr>
            <a:solidFill>
              <a:schemeClr val="accent2"/>
            </a:solidFill>
            <a:ln cmpd="sng">
              <a:solidFill>
                <a:srgbClr val="000000"/>
              </a:solidFill>
            </a:ln>
          </c:spPr>
          <c:cat>
            <c:strRef>
              <c:f>BC_CS_PR!$B$18:$D$18</c:f>
            </c:strRef>
          </c:cat>
          <c:val>
            <c:numRef>
              <c:f>BC_CS_PR!$B$27:$D$27</c:f>
              <c:numCache/>
            </c:numRef>
          </c:val>
        </c:ser>
        <c:ser>
          <c:idx val="9"/>
          <c:order val="9"/>
          <c:tx>
            <c:v>SD-R</c:v>
          </c:tx>
          <c:spPr>
            <a:solidFill>
              <a:schemeClr val="accent4">
                <a:lumOff val="30000"/>
              </a:schemeClr>
            </a:solidFill>
            <a:ln cmpd="sng">
              <a:solidFill>
                <a:srgbClr val="000000"/>
              </a:solidFill>
            </a:ln>
          </c:spPr>
          <c:cat>
            <c:strRef>
              <c:f>BC_CS_PR!$B$18:$D$18</c:f>
            </c:strRef>
          </c:cat>
          <c:val>
            <c:numRef>
              <c:f>BC_CS_PR!$B$28:$D$28</c:f>
              <c:numCache/>
            </c:numRef>
          </c:val>
        </c:ser>
        <c:axId val="1183912637"/>
        <c:axId val="476352352"/>
      </c:barChart>
      <c:catAx>
        <c:axId val="11839126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76352352"/>
      </c:catAx>
      <c:valAx>
        <c:axId val="476352352"/>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183912637"/>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8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Prompt style = Level 1</a:t>
            </a:r>
          </a:p>
        </c:rich>
      </c:tx>
      <c:overlay val="0"/>
    </c:title>
    <c:plotArea>
      <c:layout/>
      <c:barChart>
        <c:barDir val="col"/>
        <c:ser>
          <c:idx val="0"/>
          <c:order val="0"/>
          <c:tx>
            <c:v>SA-P</c:v>
          </c:tx>
          <c:spPr>
            <a:solidFill>
              <a:schemeClr val="accent4"/>
            </a:solidFill>
            <a:ln cmpd="sng">
              <a:solidFill>
                <a:srgbClr val="000000"/>
              </a:solidFill>
            </a:ln>
          </c:spPr>
          <c:cat>
            <c:strRef>
              <c:f>BC_CS_PR!$B$2:$D$2</c:f>
            </c:strRef>
          </c:cat>
          <c:val>
            <c:numRef>
              <c:f>BC_CS_PR!$B$3:$D$3</c:f>
              <c:numCache/>
            </c:numRef>
          </c:val>
        </c:ser>
        <c:ser>
          <c:idx val="1"/>
          <c:order val="1"/>
          <c:tx>
            <c:v>SA-R</c:v>
          </c:tx>
          <c:spPr>
            <a:solidFill>
              <a:schemeClr val="accent2"/>
            </a:solidFill>
            <a:ln cmpd="sng">
              <a:solidFill>
                <a:srgbClr val="000000"/>
              </a:solidFill>
            </a:ln>
          </c:spPr>
          <c:cat>
            <c:strRef>
              <c:f>BC_CS_PR!$B$2:$D$2</c:f>
            </c:strRef>
          </c:cat>
          <c:val>
            <c:numRef>
              <c:f>BC_CS_PR!$B$4:$D$4</c:f>
              <c:numCache/>
            </c:numRef>
          </c:val>
        </c:ser>
        <c:ser>
          <c:idx val="2"/>
          <c:order val="2"/>
          <c:tx>
            <c:v>A-P</c:v>
          </c:tx>
          <c:spPr>
            <a:solidFill>
              <a:schemeClr val="accent4"/>
            </a:solidFill>
            <a:ln cmpd="sng">
              <a:solidFill>
                <a:srgbClr val="000000"/>
              </a:solidFill>
            </a:ln>
          </c:spPr>
          <c:cat>
            <c:strRef>
              <c:f>BC_CS_PR!$B$2:$D$2</c:f>
            </c:strRef>
          </c:cat>
          <c:val>
            <c:numRef>
              <c:f>BC_CS_PR!$B$5:$D$5</c:f>
              <c:numCache/>
            </c:numRef>
          </c:val>
        </c:ser>
        <c:ser>
          <c:idx val="3"/>
          <c:order val="3"/>
          <c:tx>
            <c:v>A-R</c:v>
          </c:tx>
          <c:spPr>
            <a:solidFill>
              <a:schemeClr val="accent4"/>
            </a:solidFill>
            <a:ln cmpd="sng">
              <a:solidFill>
                <a:srgbClr val="000000"/>
              </a:solidFill>
            </a:ln>
          </c:spPr>
          <c:cat>
            <c:strRef>
              <c:f>BC_CS_PR!$B$2:$D$2</c:f>
            </c:strRef>
          </c:cat>
          <c:val>
            <c:numRef>
              <c:f>BC_CS_PR!$B$6:$D$6</c:f>
              <c:numCache/>
            </c:numRef>
          </c:val>
        </c:ser>
        <c:ser>
          <c:idx val="4"/>
          <c:order val="4"/>
          <c:tx>
            <c:v>N-P</c:v>
          </c:tx>
          <c:spPr>
            <a:solidFill>
              <a:schemeClr val="accent3"/>
            </a:solidFill>
            <a:ln cmpd="sng">
              <a:solidFill>
                <a:srgbClr val="000000"/>
              </a:solidFill>
            </a:ln>
          </c:spPr>
          <c:cat>
            <c:strRef>
              <c:f>BC_CS_PR!$B$2:$D$2</c:f>
            </c:strRef>
          </c:cat>
          <c:val>
            <c:numRef>
              <c:f>BC_CS_PR!$B$7:$D$7</c:f>
              <c:numCache/>
            </c:numRef>
          </c:val>
        </c:ser>
        <c:ser>
          <c:idx val="5"/>
          <c:order val="5"/>
          <c:tx>
            <c:v>N-R</c:v>
          </c:tx>
          <c:spPr>
            <a:solidFill>
              <a:schemeClr val="accent6"/>
            </a:solidFill>
            <a:ln cmpd="sng">
              <a:solidFill>
                <a:srgbClr val="000000"/>
              </a:solidFill>
            </a:ln>
          </c:spPr>
          <c:cat>
            <c:strRef>
              <c:f>BC_CS_PR!$B$2:$D$2</c:f>
            </c:strRef>
          </c:cat>
          <c:val>
            <c:numRef>
              <c:f>BC_CS_PR!$B$8:$D$8</c:f>
              <c:numCache/>
            </c:numRef>
          </c:val>
        </c:ser>
        <c:ser>
          <c:idx val="6"/>
          <c:order val="6"/>
          <c:tx>
            <c:v>D-P</c:v>
          </c:tx>
          <c:spPr>
            <a:solidFill>
              <a:schemeClr val="accent2"/>
            </a:solidFill>
            <a:ln cmpd="sng">
              <a:solidFill>
                <a:srgbClr val="000000"/>
              </a:solidFill>
            </a:ln>
          </c:spPr>
          <c:cat>
            <c:strRef>
              <c:f>BC_CS_PR!$B$2:$D$2</c:f>
            </c:strRef>
          </c:cat>
          <c:val>
            <c:numRef>
              <c:f>BC_CS_PR!$B$9:$D$9</c:f>
              <c:numCache/>
            </c:numRef>
          </c:val>
        </c:ser>
        <c:ser>
          <c:idx val="7"/>
          <c:order val="7"/>
          <c:tx>
            <c:v>D-R</c:v>
          </c:tx>
          <c:spPr>
            <a:solidFill>
              <a:schemeClr val="accent2">
                <a:lumOff val="30000"/>
              </a:schemeClr>
            </a:solidFill>
            <a:ln cmpd="sng">
              <a:solidFill>
                <a:srgbClr val="000000"/>
              </a:solidFill>
            </a:ln>
          </c:spPr>
          <c:cat>
            <c:strRef>
              <c:f>BC_CS_PR!$B$2:$D$2</c:f>
            </c:strRef>
          </c:cat>
          <c:val>
            <c:numRef>
              <c:f>BC_CS_PR!$B$10:$D$10</c:f>
              <c:numCache/>
            </c:numRef>
          </c:val>
        </c:ser>
        <c:ser>
          <c:idx val="8"/>
          <c:order val="8"/>
          <c:tx>
            <c:v>SD-P</c:v>
          </c:tx>
          <c:spPr>
            <a:solidFill>
              <a:schemeClr val="accent2"/>
            </a:solidFill>
            <a:ln cmpd="sng">
              <a:solidFill>
                <a:srgbClr val="000000"/>
              </a:solidFill>
            </a:ln>
          </c:spPr>
          <c:cat>
            <c:strRef>
              <c:f>BC_CS_PR!$B$2:$D$2</c:f>
            </c:strRef>
          </c:cat>
          <c:val>
            <c:numRef>
              <c:f>BC_CS_PR!$B$11:$D$11</c:f>
              <c:numCache/>
            </c:numRef>
          </c:val>
        </c:ser>
        <c:ser>
          <c:idx val="9"/>
          <c:order val="9"/>
          <c:tx>
            <c:v>SD-R</c:v>
          </c:tx>
          <c:spPr>
            <a:solidFill>
              <a:schemeClr val="accent4">
                <a:lumOff val="30000"/>
              </a:schemeClr>
            </a:solidFill>
            <a:ln cmpd="sng">
              <a:solidFill>
                <a:srgbClr val="000000"/>
              </a:solidFill>
            </a:ln>
          </c:spPr>
          <c:cat>
            <c:strRef>
              <c:f>BC_CS_PR!$B$2:$D$2</c:f>
            </c:strRef>
          </c:cat>
          <c:val>
            <c:numRef>
              <c:f>BC_CS_PR!$B$12:$D$12</c:f>
              <c:numCache/>
            </c:numRef>
          </c:val>
        </c:ser>
        <c:axId val="323061338"/>
        <c:axId val="929796681"/>
      </c:barChart>
      <c:catAx>
        <c:axId val="3230613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29796681"/>
      </c:catAx>
      <c:valAx>
        <c:axId val="929796681"/>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323061338"/>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8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Aggregated over LLMs and Levels</a:t>
            </a:r>
          </a:p>
        </c:rich>
      </c:tx>
      <c:layout>
        <c:manualLayout>
          <c:xMode val="edge"/>
          <c:yMode val="edge"/>
          <c:x val="0.1320925325510782"/>
          <c:y val="0.0030352303523035235"/>
        </c:manualLayout>
      </c:layout>
      <c:overlay val="0"/>
    </c:title>
    <c:plotArea>
      <c:layout>
        <c:manualLayout>
          <c:xMode val="edge"/>
          <c:yMode val="edge"/>
          <c:x val="0.1924552612741589"/>
          <c:y val="0.2924954135705518"/>
          <c:w val="0.7408780720591744"/>
          <c:h val="0.4988475433656054"/>
        </c:manualLayout>
      </c:layout>
      <c:barChart>
        <c:barDir val="col"/>
        <c:ser>
          <c:idx val="0"/>
          <c:order val="0"/>
          <c:tx>
            <c:v>Precision</c:v>
          </c:tx>
          <c:spPr>
            <a:solidFill>
              <a:schemeClr val="accent4"/>
            </a:solidFill>
            <a:ln cmpd="sng">
              <a:solidFill>
                <a:srgbClr val="000000"/>
              </a:solidFill>
            </a:ln>
          </c:spPr>
          <c:cat>
            <c:strRef>
              <c:f>BC_CS_PR!$A$96:$A$100</c:f>
            </c:strRef>
          </c:cat>
          <c:val>
            <c:numRef>
              <c:f>BC_CS_PR!$B$96:$B$100</c:f>
              <c:numCache/>
            </c:numRef>
          </c:val>
        </c:ser>
        <c:ser>
          <c:idx val="1"/>
          <c:order val="1"/>
          <c:tx>
            <c:v>Recall</c:v>
          </c:tx>
          <c:spPr>
            <a:solidFill>
              <a:schemeClr val="accent2"/>
            </a:solidFill>
            <a:ln cmpd="sng">
              <a:solidFill>
                <a:srgbClr val="000000"/>
              </a:solidFill>
            </a:ln>
          </c:spPr>
          <c:cat>
            <c:strRef>
              <c:f>BC_CS_PR!$A$96:$A$100</c:f>
            </c:strRef>
          </c:cat>
          <c:val>
            <c:numRef>
              <c:f>BC_CS_PR!$C$96:$C$100</c:f>
              <c:numCache/>
            </c:numRef>
          </c:val>
        </c:ser>
        <c:axId val="294891908"/>
        <c:axId val="2004117810"/>
      </c:barChart>
      <c:catAx>
        <c:axId val="2948919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2004117810"/>
      </c:catAx>
      <c:valAx>
        <c:axId val="2004117810"/>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294891908"/>
        <c:majorUnit val="0.1"/>
      </c:valAx>
    </c:plotArea>
    <c:legend>
      <c:legendPos val="b"/>
      <c:layout>
        <c:manualLayout>
          <c:xMode val="edge"/>
          <c:yMode val="edge"/>
          <c:x val="0.4086711955123257"/>
          <c:y val="0.3508789450099225"/>
        </c:manualLayout>
      </c:layout>
      <c:overlay val="0"/>
      <c:txPr>
        <a:bodyPr/>
        <a:lstStyle/>
        <a:p>
          <a:pPr lvl="0">
            <a:defRPr b="0" i="0" sz="900">
              <a:solidFill>
                <a:srgbClr val="1A1A1A"/>
              </a:solidFill>
              <a:latin typeface="+mn-lt"/>
            </a:defRPr>
          </a:pPr>
        </a:p>
      </c:txPr>
    </c:legend>
    <c:plotVisOnly val="1"/>
  </c:chart>
</c:chartSpace>
</file>

<file path=xl/charts/chart8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Recall
Prompt style = Level 1</a:t>
            </a:r>
          </a:p>
        </c:rich>
      </c:tx>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chemeClr val="accent1"/>
            </a:solidFill>
            <a:ln cmpd="sng">
              <a:solidFill>
                <a:srgbClr val="000000"/>
              </a:solidFill>
            </a:ln>
          </c:spPr>
          <c:cat>
            <c:strRef>
              <c:f>BC_CS_R!$A$3:$A$7</c:f>
            </c:strRef>
          </c:cat>
          <c:val>
            <c:numRef>
              <c:f>BC_CS_R!$B$3:$B$7</c:f>
              <c:numCache/>
            </c:numRef>
          </c:val>
        </c:ser>
        <c:ser>
          <c:idx val="1"/>
          <c:order val="1"/>
          <c:tx>
            <c:v>GPT-3.5</c:v>
          </c:tx>
          <c:spPr>
            <a:solidFill>
              <a:schemeClr val="accent2"/>
            </a:solidFill>
            <a:ln cmpd="sng">
              <a:solidFill>
                <a:srgbClr val="000000"/>
              </a:solidFill>
            </a:ln>
          </c:spPr>
          <c:cat>
            <c:strRef>
              <c:f>BC_CS_R!$A$3:$A$7</c:f>
            </c:strRef>
          </c:cat>
          <c:val>
            <c:numRef>
              <c:f>BC_CS_R!$C$3:$C$7</c:f>
              <c:numCache/>
            </c:numRef>
          </c:val>
        </c:ser>
        <c:ser>
          <c:idx val="2"/>
          <c:order val="2"/>
          <c:tx>
            <c:v>Llama 2</c:v>
          </c:tx>
          <c:spPr>
            <a:solidFill>
              <a:schemeClr val="accent3"/>
            </a:solidFill>
            <a:ln cmpd="sng">
              <a:solidFill>
                <a:srgbClr val="000000"/>
              </a:solidFill>
            </a:ln>
          </c:spPr>
          <c:cat>
            <c:strRef>
              <c:f>BC_CS_R!$A$3:$A$7</c:f>
            </c:strRef>
          </c:cat>
          <c:val>
            <c:numRef>
              <c:f>BC_CS_R!$D$3:$D$7</c:f>
              <c:numCache/>
            </c:numRef>
          </c:val>
        </c:ser>
        <c:axId val="1287059628"/>
        <c:axId val="1191324634"/>
      </c:barChart>
      <c:catAx>
        <c:axId val="12870596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91324634"/>
      </c:catAx>
      <c:valAx>
        <c:axId val="119132463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87059628"/>
      </c:valAx>
    </c:plotArea>
    <c:legend>
      <c:legendPos val="r"/>
      <c:layout>
        <c:manualLayout>
          <c:xMode val="edge"/>
          <c:yMode val="edge"/>
          <c:x val="0.7777777777777778"/>
          <c:y val="0.19090349902581194"/>
        </c:manualLayout>
      </c:layout>
      <c:overlay val="0"/>
      <c:txPr>
        <a:bodyPr/>
        <a:lstStyle/>
        <a:p>
          <a:pPr lvl="0">
            <a:defRPr b="0" i="0" sz="900">
              <a:solidFill>
                <a:srgbClr val="1A1A1A"/>
              </a:solidFill>
              <a:latin typeface="+mn-lt"/>
            </a:defRPr>
          </a:pPr>
        </a:p>
      </c:txPr>
    </c:legend>
    <c:plotVisOnly val="1"/>
  </c:chart>
</c:chartSpace>
</file>

<file path=xl/charts/chart8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Recall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BC_CS_R!$B$2:$D$2</c:f>
            </c:strRef>
          </c:cat>
          <c:val>
            <c:numRef>
              <c:f>BC_CS_R!$B$3:$D$3</c:f>
              <c:numCache/>
            </c:numRef>
          </c:val>
        </c:ser>
        <c:ser>
          <c:idx val="1"/>
          <c:order val="1"/>
          <c:tx>
            <c:v>Agree</c:v>
          </c:tx>
          <c:spPr>
            <a:solidFill>
              <a:schemeClr val="accent4"/>
            </a:solidFill>
            <a:ln cmpd="sng">
              <a:solidFill>
                <a:srgbClr val="000000"/>
              </a:solidFill>
            </a:ln>
          </c:spPr>
          <c:cat>
            <c:strRef>
              <c:f>BC_CS_R!$B$2:$D$2</c:f>
            </c:strRef>
          </c:cat>
          <c:val>
            <c:numRef>
              <c:f>BC_CS_R!$B$4:$D$4</c:f>
              <c:numCache/>
            </c:numRef>
          </c:val>
        </c:ser>
        <c:ser>
          <c:idx val="2"/>
          <c:order val="2"/>
          <c:tx>
            <c:v>Neutral</c:v>
          </c:tx>
          <c:spPr>
            <a:solidFill>
              <a:schemeClr val="accent3"/>
            </a:solidFill>
            <a:ln cmpd="sng">
              <a:solidFill>
                <a:srgbClr val="000000"/>
              </a:solidFill>
            </a:ln>
          </c:spPr>
          <c:cat>
            <c:strRef>
              <c:f>BC_CS_R!$B$2:$D$2</c:f>
            </c:strRef>
          </c:cat>
          <c:val>
            <c:numRef>
              <c:f>BC_CS_R!$B$5:$D$5</c:f>
              <c:numCache/>
            </c:numRef>
          </c:val>
        </c:ser>
        <c:ser>
          <c:idx val="3"/>
          <c:order val="3"/>
          <c:tx>
            <c:v>Disagree</c:v>
          </c:tx>
          <c:spPr>
            <a:solidFill>
              <a:schemeClr val="accent2"/>
            </a:solidFill>
            <a:ln cmpd="sng">
              <a:solidFill>
                <a:srgbClr val="000000"/>
              </a:solidFill>
            </a:ln>
          </c:spPr>
          <c:cat>
            <c:strRef>
              <c:f>BC_CS_R!$B$2:$D$2</c:f>
            </c:strRef>
          </c:cat>
          <c:val>
            <c:numRef>
              <c:f>BC_CS_R!$B$6:$D$6</c:f>
              <c:numCache/>
            </c:numRef>
          </c:val>
        </c:ser>
        <c:ser>
          <c:idx val="4"/>
          <c:order val="4"/>
          <c:tx>
            <c:v>Strongly Disagree</c:v>
          </c:tx>
          <c:spPr>
            <a:solidFill>
              <a:schemeClr val="accent2"/>
            </a:solidFill>
            <a:ln cmpd="sng">
              <a:solidFill>
                <a:srgbClr val="000000"/>
              </a:solidFill>
            </a:ln>
          </c:spPr>
          <c:cat>
            <c:strRef>
              <c:f>BC_CS_R!$B$2:$D$2</c:f>
            </c:strRef>
          </c:cat>
          <c:val>
            <c:numRef>
              <c:f>BC_CS_R!$B$7:$D$7</c:f>
              <c:numCache/>
            </c:numRef>
          </c:val>
        </c:ser>
        <c:axId val="1683661692"/>
        <c:axId val="1732339756"/>
      </c:barChart>
      <c:catAx>
        <c:axId val="16836616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732339756"/>
      </c:catAx>
      <c:valAx>
        <c:axId val="1732339756"/>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683661692"/>
      </c:valAx>
    </c:plotArea>
    <c:legend>
      <c:legendPos val="r"/>
      <c:layout>
        <c:manualLayout>
          <c:xMode val="edge"/>
          <c:yMode val="edge"/>
          <c:x val="0.7231583112412456"/>
          <c:y val="0.06807995154451849"/>
        </c:manualLayout>
      </c:layout>
      <c:overlay val="0"/>
      <c:txPr>
        <a:bodyPr/>
        <a:lstStyle/>
        <a:p>
          <a:pPr lvl="0">
            <a:defRPr b="0" i="0" sz="800">
              <a:solidFill>
                <a:srgbClr val="1A1A1A"/>
              </a:solidFill>
              <a:latin typeface="+mn-lt"/>
            </a:defRPr>
          </a:pPr>
        </a:p>
      </c:txPr>
    </c:legend>
    <c:plotVisOnly val="1"/>
  </c:chart>
</c:chartSpace>
</file>

<file path=xl/charts/chart8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Recall
Prompt style = Level 2</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BC_CS_R!$B$12:$D$12</c:f>
            </c:strRef>
          </c:cat>
          <c:val>
            <c:numRef>
              <c:f>BC_CS_R!$B$13:$D$13</c:f>
              <c:numCache/>
            </c:numRef>
          </c:val>
        </c:ser>
        <c:ser>
          <c:idx val="1"/>
          <c:order val="1"/>
          <c:tx>
            <c:v>Agree</c:v>
          </c:tx>
          <c:spPr>
            <a:solidFill>
              <a:schemeClr val="accent4"/>
            </a:solidFill>
            <a:ln cmpd="sng">
              <a:solidFill>
                <a:srgbClr val="000000"/>
              </a:solidFill>
            </a:ln>
          </c:spPr>
          <c:cat>
            <c:strRef>
              <c:f>BC_CS_R!$B$12:$D$12</c:f>
            </c:strRef>
          </c:cat>
          <c:val>
            <c:numRef>
              <c:f>BC_CS_R!$B$14:$D$14</c:f>
              <c:numCache/>
            </c:numRef>
          </c:val>
        </c:ser>
        <c:ser>
          <c:idx val="2"/>
          <c:order val="2"/>
          <c:tx>
            <c:v>Neutral</c:v>
          </c:tx>
          <c:spPr>
            <a:solidFill>
              <a:schemeClr val="accent3"/>
            </a:solidFill>
            <a:ln cmpd="sng">
              <a:solidFill>
                <a:srgbClr val="000000"/>
              </a:solidFill>
            </a:ln>
          </c:spPr>
          <c:cat>
            <c:strRef>
              <c:f>BC_CS_R!$B$12:$D$12</c:f>
            </c:strRef>
          </c:cat>
          <c:val>
            <c:numRef>
              <c:f>BC_CS_R!$B$15:$D$15</c:f>
              <c:numCache/>
            </c:numRef>
          </c:val>
        </c:ser>
        <c:ser>
          <c:idx val="3"/>
          <c:order val="3"/>
          <c:tx>
            <c:v>Disagree</c:v>
          </c:tx>
          <c:spPr>
            <a:solidFill>
              <a:schemeClr val="accent2"/>
            </a:solidFill>
            <a:ln cmpd="sng">
              <a:solidFill>
                <a:srgbClr val="000000"/>
              </a:solidFill>
            </a:ln>
          </c:spPr>
          <c:cat>
            <c:strRef>
              <c:f>BC_CS_R!$B$12:$D$12</c:f>
            </c:strRef>
          </c:cat>
          <c:val>
            <c:numRef>
              <c:f>BC_CS_R!$B$16:$D$16</c:f>
              <c:numCache/>
            </c:numRef>
          </c:val>
        </c:ser>
        <c:ser>
          <c:idx val="4"/>
          <c:order val="4"/>
          <c:tx>
            <c:v>Strongly Disagree</c:v>
          </c:tx>
          <c:spPr>
            <a:solidFill>
              <a:schemeClr val="accent2"/>
            </a:solidFill>
            <a:ln cmpd="sng">
              <a:solidFill>
                <a:srgbClr val="000000"/>
              </a:solidFill>
            </a:ln>
          </c:spPr>
          <c:cat>
            <c:strRef>
              <c:f>BC_CS_R!$B$12:$D$12</c:f>
            </c:strRef>
          </c:cat>
          <c:val>
            <c:numRef>
              <c:f>BC_CS_R!$B$17:$D$17</c:f>
              <c:numCache/>
            </c:numRef>
          </c:val>
        </c:ser>
        <c:axId val="1355461703"/>
        <c:axId val="213652827"/>
      </c:barChart>
      <c:catAx>
        <c:axId val="13554617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13652827"/>
      </c:catAx>
      <c:valAx>
        <c:axId val="213652827"/>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55461703"/>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8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Recall
Prompt style = Level 3</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BC_CS_R!$B$22:$D$22</c:f>
            </c:strRef>
          </c:cat>
          <c:val>
            <c:numRef>
              <c:f>BC_CS_R!$B$23:$D$23</c:f>
              <c:numCache/>
            </c:numRef>
          </c:val>
        </c:ser>
        <c:ser>
          <c:idx val="1"/>
          <c:order val="1"/>
          <c:tx>
            <c:v>Agree</c:v>
          </c:tx>
          <c:spPr>
            <a:solidFill>
              <a:schemeClr val="accent4"/>
            </a:solidFill>
            <a:ln cmpd="sng">
              <a:solidFill>
                <a:srgbClr val="000000"/>
              </a:solidFill>
            </a:ln>
          </c:spPr>
          <c:cat>
            <c:strRef>
              <c:f>BC_CS_R!$B$22:$D$22</c:f>
            </c:strRef>
          </c:cat>
          <c:val>
            <c:numRef>
              <c:f>BC_CS_R!$B$24:$D$24</c:f>
              <c:numCache/>
            </c:numRef>
          </c:val>
        </c:ser>
        <c:ser>
          <c:idx val="2"/>
          <c:order val="2"/>
          <c:tx>
            <c:v>Neutral</c:v>
          </c:tx>
          <c:spPr>
            <a:solidFill>
              <a:schemeClr val="accent3"/>
            </a:solidFill>
            <a:ln cmpd="sng">
              <a:solidFill>
                <a:srgbClr val="000000"/>
              </a:solidFill>
            </a:ln>
          </c:spPr>
          <c:cat>
            <c:strRef>
              <c:f>BC_CS_R!$B$22:$D$22</c:f>
            </c:strRef>
          </c:cat>
          <c:val>
            <c:numRef>
              <c:f>BC_CS_R!$B$25:$D$25</c:f>
              <c:numCache/>
            </c:numRef>
          </c:val>
        </c:ser>
        <c:ser>
          <c:idx val="3"/>
          <c:order val="3"/>
          <c:tx>
            <c:v>Disagree</c:v>
          </c:tx>
          <c:spPr>
            <a:solidFill>
              <a:schemeClr val="accent2"/>
            </a:solidFill>
            <a:ln cmpd="sng">
              <a:solidFill>
                <a:srgbClr val="000000"/>
              </a:solidFill>
            </a:ln>
          </c:spPr>
          <c:cat>
            <c:strRef>
              <c:f>BC_CS_R!$B$22:$D$22</c:f>
            </c:strRef>
          </c:cat>
          <c:val>
            <c:numRef>
              <c:f>BC_CS_R!$B$26:$D$26</c:f>
              <c:numCache/>
            </c:numRef>
          </c:val>
        </c:ser>
        <c:ser>
          <c:idx val="4"/>
          <c:order val="4"/>
          <c:tx>
            <c:v>Strongly Disagree</c:v>
          </c:tx>
          <c:spPr>
            <a:solidFill>
              <a:schemeClr val="accent2"/>
            </a:solidFill>
            <a:ln cmpd="sng">
              <a:solidFill>
                <a:srgbClr val="000000"/>
              </a:solidFill>
            </a:ln>
          </c:spPr>
          <c:cat>
            <c:strRef>
              <c:f>BC_CS_R!$B$22:$D$22</c:f>
            </c:strRef>
          </c:cat>
          <c:val>
            <c:numRef>
              <c:f>BC_CS_R!$B$27:$D$27</c:f>
              <c:numCache/>
            </c:numRef>
          </c:val>
        </c:ser>
        <c:axId val="1774855856"/>
        <c:axId val="1431785308"/>
      </c:barChart>
      <c:catAx>
        <c:axId val="17748558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31785308"/>
      </c:catAx>
      <c:valAx>
        <c:axId val="1431785308"/>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74855856"/>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8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Recall
Prompt style = Level 4</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BC_CS_R!$B$32:$D$32</c:f>
            </c:strRef>
          </c:cat>
          <c:val>
            <c:numRef>
              <c:f>BC_CS_R!$B$33:$D$33</c:f>
              <c:numCache/>
            </c:numRef>
          </c:val>
        </c:ser>
        <c:ser>
          <c:idx val="1"/>
          <c:order val="1"/>
          <c:tx>
            <c:v>Agree</c:v>
          </c:tx>
          <c:spPr>
            <a:solidFill>
              <a:schemeClr val="accent4"/>
            </a:solidFill>
            <a:ln cmpd="sng">
              <a:solidFill>
                <a:srgbClr val="000000"/>
              </a:solidFill>
            </a:ln>
          </c:spPr>
          <c:cat>
            <c:strRef>
              <c:f>BC_CS_R!$B$32:$D$32</c:f>
            </c:strRef>
          </c:cat>
          <c:val>
            <c:numRef>
              <c:f>BC_CS_R!$B$34:$D$34</c:f>
              <c:numCache/>
            </c:numRef>
          </c:val>
        </c:ser>
        <c:ser>
          <c:idx val="2"/>
          <c:order val="2"/>
          <c:tx>
            <c:v>Neutral</c:v>
          </c:tx>
          <c:spPr>
            <a:solidFill>
              <a:schemeClr val="accent3"/>
            </a:solidFill>
            <a:ln cmpd="sng">
              <a:solidFill>
                <a:srgbClr val="000000"/>
              </a:solidFill>
            </a:ln>
          </c:spPr>
          <c:cat>
            <c:strRef>
              <c:f>BC_CS_R!$B$32:$D$32</c:f>
            </c:strRef>
          </c:cat>
          <c:val>
            <c:numRef>
              <c:f>BC_CS_R!$B$35:$D$35</c:f>
              <c:numCache/>
            </c:numRef>
          </c:val>
        </c:ser>
        <c:ser>
          <c:idx val="3"/>
          <c:order val="3"/>
          <c:tx>
            <c:v>Disagree</c:v>
          </c:tx>
          <c:spPr>
            <a:solidFill>
              <a:schemeClr val="accent2"/>
            </a:solidFill>
            <a:ln cmpd="sng">
              <a:solidFill>
                <a:srgbClr val="000000"/>
              </a:solidFill>
            </a:ln>
          </c:spPr>
          <c:cat>
            <c:strRef>
              <c:f>BC_CS_R!$B$32:$D$32</c:f>
            </c:strRef>
          </c:cat>
          <c:val>
            <c:numRef>
              <c:f>BC_CS_R!$B$36:$D$36</c:f>
              <c:numCache/>
            </c:numRef>
          </c:val>
        </c:ser>
        <c:ser>
          <c:idx val="4"/>
          <c:order val="4"/>
          <c:tx>
            <c:v>Strongly Disagree</c:v>
          </c:tx>
          <c:spPr>
            <a:solidFill>
              <a:schemeClr val="accent2"/>
            </a:solidFill>
            <a:ln cmpd="sng">
              <a:solidFill>
                <a:srgbClr val="000000"/>
              </a:solidFill>
            </a:ln>
          </c:spPr>
          <c:cat>
            <c:strRef>
              <c:f>BC_CS_R!$B$32:$D$32</c:f>
            </c:strRef>
          </c:cat>
          <c:val>
            <c:numRef>
              <c:f>BC_CS_R!$B$37:$D$37</c:f>
              <c:numCache/>
            </c:numRef>
          </c:val>
        </c:ser>
        <c:axId val="1979802872"/>
        <c:axId val="453699490"/>
      </c:barChart>
      <c:catAx>
        <c:axId val="19798028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53699490"/>
      </c:catAx>
      <c:valAx>
        <c:axId val="453699490"/>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79802872"/>
      </c:valAx>
    </c:plotArea>
    <c:legend>
      <c:legendPos val="r"/>
      <c:layout>
        <c:manualLayout>
          <c:xMode val="edge"/>
          <c:yMode val="edge"/>
          <c:x val="0.7298584787454333"/>
          <c:y val="0.06417163072007304"/>
        </c:manualLayout>
      </c:layout>
      <c:overlay val="0"/>
      <c:txPr>
        <a:bodyPr/>
        <a:lstStyle/>
        <a:p>
          <a:pPr lvl="0">
            <a:defRPr b="0" i="0" sz="800">
              <a:solidFill>
                <a:srgbClr val="1A1A1A"/>
              </a:solidFill>
              <a:latin typeface="+mn-lt"/>
            </a:defRPr>
          </a:pPr>
        </a:p>
      </c:txPr>
    </c:legend>
    <c:plotVisOnly val="1"/>
  </c:chart>
</c:chartSpace>
</file>

<file path=xl/charts/chart8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Recall -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BC_CS_R!$B$41:$M$41</c:f>
            </c:strRef>
          </c:cat>
          <c:val>
            <c:numRef>
              <c:f>BC_CS_R!$B$42:$M$42</c:f>
              <c:numCache/>
            </c:numRef>
          </c:val>
        </c:ser>
        <c:ser>
          <c:idx val="1"/>
          <c:order val="1"/>
          <c:tx>
            <c:v>Agree</c:v>
          </c:tx>
          <c:spPr>
            <a:solidFill>
              <a:schemeClr val="accent4"/>
            </a:solidFill>
            <a:ln cmpd="sng">
              <a:solidFill>
                <a:srgbClr val="000000"/>
              </a:solidFill>
            </a:ln>
          </c:spPr>
          <c:cat>
            <c:strRef>
              <c:f>BC_CS_R!$B$41:$M$41</c:f>
            </c:strRef>
          </c:cat>
          <c:val>
            <c:numRef>
              <c:f>BC_CS_R!$B$43:$M$43</c:f>
              <c:numCache/>
            </c:numRef>
          </c:val>
        </c:ser>
        <c:ser>
          <c:idx val="2"/>
          <c:order val="2"/>
          <c:tx>
            <c:v>Neutral</c:v>
          </c:tx>
          <c:spPr>
            <a:solidFill>
              <a:schemeClr val="accent3"/>
            </a:solidFill>
            <a:ln cmpd="sng">
              <a:solidFill>
                <a:srgbClr val="000000"/>
              </a:solidFill>
            </a:ln>
          </c:spPr>
          <c:cat>
            <c:strRef>
              <c:f>BC_CS_R!$B$41:$M$41</c:f>
            </c:strRef>
          </c:cat>
          <c:val>
            <c:numRef>
              <c:f>BC_CS_R!$B$44:$M$44</c:f>
              <c:numCache/>
            </c:numRef>
          </c:val>
        </c:ser>
        <c:ser>
          <c:idx val="3"/>
          <c:order val="3"/>
          <c:tx>
            <c:v>Disagree</c:v>
          </c:tx>
          <c:spPr>
            <a:solidFill>
              <a:schemeClr val="accent2"/>
            </a:solidFill>
            <a:ln cmpd="sng">
              <a:solidFill>
                <a:srgbClr val="000000"/>
              </a:solidFill>
            </a:ln>
          </c:spPr>
          <c:cat>
            <c:strRef>
              <c:f>BC_CS_R!$B$41:$M$41</c:f>
            </c:strRef>
          </c:cat>
          <c:val>
            <c:numRef>
              <c:f>BC_CS_R!$B$45:$M$45</c:f>
              <c:numCache/>
            </c:numRef>
          </c:val>
        </c:ser>
        <c:ser>
          <c:idx val="4"/>
          <c:order val="4"/>
          <c:tx>
            <c:v>Strongly Disagree</c:v>
          </c:tx>
          <c:spPr>
            <a:solidFill>
              <a:schemeClr val="accent2"/>
            </a:solidFill>
            <a:ln cmpd="sng">
              <a:solidFill>
                <a:srgbClr val="000000"/>
              </a:solidFill>
            </a:ln>
          </c:spPr>
          <c:cat>
            <c:strRef>
              <c:f>BC_CS_R!$B$41:$M$41</c:f>
            </c:strRef>
          </c:cat>
          <c:val>
            <c:numRef>
              <c:f>BC_CS_R!$B$46:$M$46</c:f>
              <c:numCache/>
            </c:numRef>
          </c:val>
        </c:ser>
        <c:axId val="198430052"/>
        <c:axId val="490176948"/>
      </c:barChart>
      <c:catAx>
        <c:axId val="1984300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90176948"/>
      </c:catAx>
      <c:valAx>
        <c:axId val="49017694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8430052"/>
      </c:valAx>
    </c:plotArea>
    <c:legend>
      <c:legendPos val="b"/>
      <c:overlay val="0"/>
      <c:txPr>
        <a:bodyPr/>
        <a:lstStyle/>
        <a:p>
          <a:pPr lvl="0">
            <a:defRPr b="0" i="0" sz="900">
              <a:solidFill>
                <a:srgbClr val="1A1A1A"/>
              </a:solidFill>
              <a:latin typeface="+mn-lt"/>
            </a:defRPr>
          </a:pPr>
        </a:p>
      </c:txPr>
    </c:legend>
    <c:plotVisOnly val="1"/>
  </c:chart>
</c:chartSpace>
</file>

<file path=xl/charts/chart8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 - Recall
Aggregated over Prompt Levels 1-4</a:t>
            </a:r>
          </a:p>
        </c:rich>
      </c:tx>
      <c:overlay val="0"/>
    </c:title>
    <c:plotArea>
      <c:layout/>
      <c:barChart>
        <c:barDir val="col"/>
        <c:ser>
          <c:idx val="0"/>
          <c:order val="0"/>
          <c:tx>
            <c:v>Strongly Agree</c:v>
          </c:tx>
          <c:spPr>
            <a:solidFill>
              <a:schemeClr val="accent4"/>
            </a:solidFill>
            <a:ln cmpd="sng">
              <a:solidFill>
                <a:srgbClr val="000000"/>
              </a:solidFill>
            </a:ln>
          </c:spPr>
          <c:cat>
            <c:strRef>
              <c:f>BC_CS_R!$B$51:$D$51</c:f>
            </c:strRef>
          </c:cat>
          <c:val>
            <c:numRef>
              <c:f>BC_CS_R!$B$52:$D$52</c:f>
              <c:numCache/>
            </c:numRef>
          </c:val>
        </c:ser>
        <c:ser>
          <c:idx val="1"/>
          <c:order val="1"/>
          <c:tx>
            <c:v>Agree</c:v>
          </c:tx>
          <c:spPr>
            <a:solidFill>
              <a:schemeClr val="accent4"/>
            </a:solidFill>
            <a:ln cmpd="sng">
              <a:solidFill>
                <a:srgbClr val="000000"/>
              </a:solidFill>
            </a:ln>
          </c:spPr>
          <c:cat>
            <c:strRef>
              <c:f>BC_CS_R!$B$51:$D$51</c:f>
            </c:strRef>
          </c:cat>
          <c:val>
            <c:numRef>
              <c:f>BC_CS_R!$B$53:$D$53</c:f>
              <c:numCache/>
            </c:numRef>
          </c:val>
        </c:ser>
        <c:ser>
          <c:idx val="2"/>
          <c:order val="2"/>
          <c:tx>
            <c:v>Neutral</c:v>
          </c:tx>
          <c:spPr>
            <a:solidFill>
              <a:schemeClr val="accent3"/>
            </a:solidFill>
            <a:ln cmpd="sng">
              <a:solidFill>
                <a:srgbClr val="000000"/>
              </a:solidFill>
            </a:ln>
          </c:spPr>
          <c:cat>
            <c:strRef>
              <c:f>BC_CS_R!$B$51:$D$51</c:f>
            </c:strRef>
          </c:cat>
          <c:val>
            <c:numRef>
              <c:f>BC_CS_R!$B$54:$D$54</c:f>
              <c:numCache/>
            </c:numRef>
          </c:val>
        </c:ser>
        <c:ser>
          <c:idx val="3"/>
          <c:order val="3"/>
          <c:tx>
            <c:v>Disagree</c:v>
          </c:tx>
          <c:spPr>
            <a:solidFill>
              <a:schemeClr val="accent2"/>
            </a:solidFill>
            <a:ln cmpd="sng">
              <a:solidFill>
                <a:srgbClr val="000000"/>
              </a:solidFill>
            </a:ln>
          </c:spPr>
          <c:cat>
            <c:strRef>
              <c:f>BC_CS_R!$B$51:$D$51</c:f>
            </c:strRef>
          </c:cat>
          <c:val>
            <c:numRef>
              <c:f>BC_CS_R!$B$55:$D$55</c:f>
              <c:numCache/>
            </c:numRef>
          </c:val>
        </c:ser>
        <c:ser>
          <c:idx val="4"/>
          <c:order val="4"/>
          <c:tx>
            <c:v>Strongly Disagree</c:v>
          </c:tx>
          <c:spPr>
            <a:solidFill>
              <a:schemeClr val="accent2"/>
            </a:solidFill>
            <a:ln cmpd="sng">
              <a:solidFill>
                <a:srgbClr val="000000"/>
              </a:solidFill>
            </a:ln>
          </c:spPr>
          <c:cat>
            <c:strRef>
              <c:f>BC_CS_R!$B$51:$D$51</c:f>
            </c:strRef>
          </c:cat>
          <c:val>
            <c:numRef>
              <c:f>BC_CS_R!$B$56:$D$56</c:f>
              <c:numCache/>
            </c:numRef>
          </c:val>
        </c:ser>
        <c:axId val="339485413"/>
        <c:axId val="1880873920"/>
      </c:barChart>
      <c:catAx>
        <c:axId val="3394854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880873920"/>
      </c:catAx>
      <c:valAx>
        <c:axId val="188087392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39485413"/>
      </c:valAx>
    </c:plotArea>
    <c:legend>
      <c:legendPos val="b"/>
      <c:overlay val="0"/>
      <c:txPr>
        <a:bodyPr/>
        <a:lstStyle/>
        <a:p>
          <a:pPr lvl="0">
            <a:defRPr b="0" i="0" sz="900">
              <a:solidFill>
                <a:srgbClr val="1A1A1A"/>
              </a:solidFill>
              <a:latin typeface="+mn-lt"/>
            </a:defRPr>
          </a:pPr>
        </a:p>
      </c:txPr>
    </c:legend>
    <c:plotVisOnly val="1"/>
  </c:chart>
</c:chartSpace>
</file>

<file path=xl/charts/chart9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 - Recall
Aggregated over LLMs</a:t>
            </a:r>
          </a:p>
        </c:rich>
      </c:tx>
      <c:overlay val="0"/>
    </c:title>
    <c:plotArea>
      <c:layout/>
      <c:barChart>
        <c:barDir val="col"/>
        <c:ser>
          <c:idx val="0"/>
          <c:order val="0"/>
          <c:tx>
            <c:v>Strongly Agree</c:v>
          </c:tx>
          <c:spPr>
            <a:solidFill>
              <a:schemeClr val="accent4"/>
            </a:solidFill>
            <a:ln cmpd="sng">
              <a:solidFill>
                <a:srgbClr val="000000"/>
              </a:solidFill>
            </a:ln>
          </c:spPr>
          <c:cat>
            <c:strRef>
              <c:f>BC_CS_R!$B$61:$E$61</c:f>
            </c:strRef>
          </c:cat>
          <c:val>
            <c:numRef>
              <c:f>BC_CS_R!$B$62:$E$62</c:f>
              <c:numCache/>
            </c:numRef>
          </c:val>
        </c:ser>
        <c:ser>
          <c:idx val="1"/>
          <c:order val="1"/>
          <c:tx>
            <c:v>Agree</c:v>
          </c:tx>
          <c:spPr>
            <a:solidFill>
              <a:schemeClr val="accent4"/>
            </a:solidFill>
            <a:ln cmpd="sng">
              <a:solidFill>
                <a:srgbClr val="000000"/>
              </a:solidFill>
            </a:ln>
          </c:spPr>
          <c:cat>
            <c:strRef>
              <c:f>BC_CS_R!$B$61:$E$61</c:f>
            </c:strRef>
          </c:cat>
          <c:val>
            <c:numRef>
              <c:f>BC_CS_R!$B$63:$E$63</c:f>
              <c:numCache/>
            </c:numRef>
          </c:val>
        </c:ser>
        <c:ser>
          <c:idx val="2"/>
          <c:order val="2"/>
          <c:tx>
            <c:v>Neutral</c:v>
          </c:tx>
          <c:spPr>
            <a:solidFill>
              <a:schemeClr val="accent3"/>
            </a:solidFill>
            <a:ln cmpd="sng">
              <a:solidFill>
                <a:srgbClr val="000000"/>
              </a:solidFill>
            </a:ln>
          </c:spPr>
          <c:cat>
            <c:strRef>
              <c:f>BC_CS_R!$B$61:$E$61</c:f>
            </c:strRef>
          </c:cat>
          <c:val>
            <c:numRef>
              <c:f>BC_CS_R!$B$64:$E$64</c:f>
              <c:numCache/>
            </c:numRef>
          </c:val>
        </c:ser>
        <c:ser>
          <c:idx val="3"/>
          <c:order val="3"/>
          <c:tx>
            <c:v>Disagree</c:v>
          </c:tx>
          <c:spPr>
            <a:solidFill>
              <a:schemeClr val="accent2"/>
            </a:solidFill>
            <a:ln cmpd="sng">
              <a:solidFill>
                <a:srgbClr val="000000"/>
              </a:solidFill>
            </a:ln>
          </c:spPr>
          <c:cat>
            <c:strRef>
              <c:f>BC_CS_R!$B$61:$E$61</c:f>
            </c:strRef>
          </c:cat>
          <c:val>
            <c:numRef>
              <c:f>BC_CS_R!$B$65:$E$65</c:f>
              <c:numCache/>
            </c:numRef>
          </c:val>
        </c:ser>
        <c:ser>
          <c:idx val="4"/>
          <c:order val="4"/>
          <c:tx>
            <c:v>Strongly Disagree</c:v>
          </c:tx>
          <c:spPr>
            <a:solidFill>
              <a:schemeClr val="accent2"/>
            </a:solidFill>
            <a:ln cmpd="sng">
              <a:solidFill>
                <a:srgbClr val="000000"/>
              </a:solidFill>
            </a:ln>
          </c:spPr>
          <c:cat>
            <c:strRef>
              <c:f>BC_CS_R!$B$61:$E$61</c:f>
            </c:strRef>
          </c:cat>
          <c:val>
            <c:numRef>
              <c:f>BC_CS_R!$B$66:$E$66</c:f>
              <c:numCache/>
            </c:numRef>
          </c:val>
        </c:ser>
        <c:axId val="311353438"/>
        <c:axId val="1405368993"/>
      </c:barChart>
      <c:catAx>
        <c:axId val="3113534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05368993"/>
      </c:catAx>
      <c:valAx>
        <c:axId val="140536899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11353438"/>
      </c:valAx>
    </c:plotArea>
    <c:legend>
      <c:legendPos val="r"/>
      <c:layout>
        <c:manualLayout>
          <c:xMode val="edge"/>
          <c:yMode val="edge"/>
          <c:x val="0.7543061631184991"/>
          <c:y val="0.026424340461973974"/>
        </c:manualLayout>
      </c:layout>
      <c:overlay val="0"/>
      <c:txPr>
        <a:bodyPr/>
        <a:lstStyle/>
        <a:p>
          <a:pPr lvl="0">
            <a:defRPr b="0" i="0" sz="800">
              <a:solidFill>
                <a:srgbClr val="1A1A1A"/>
              </a:solidFill>
              <a:latin typeface="+mn-lt"/>
            </a:defRPr>
          </a:pPr>
        </a:p>
      </c:txPr>
    </c:legend>
    <c:plotVisOnly val="1"/>
  </c:chart>
</c:chartSpace>
</file>

<file path=xl/charts/chart9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 - Recall
Aggregated over LLMs and Levels</a:t>
            </a:r>
          </a:p>
        </c:rich>
      </c:tx>
      <c:overlay val="0"/>
    </c:title>
    <c:plotArea>
      <c:layout/>
      <c:barChart>
        <c:barDir val="col"/>
        <c:ser>
          <c:idx val="0"/>
          <c:order val="0"/>
          <c:spPr>
            <a:solidFill>
              <a:schemeClr val="accent4"/>
            </a:solidFill>
            <a:ln cmpd="sng">
              <a:solidFill>
                <a:srgbClr val="000000"/>
              </a:solidFill>
            </a:ln>
          </c:spPr>
          <c:cat>
            <c:strRef>
              <c:f>BC_CS_R!$A$69:$A$73</c:f>
            </c:strRef>
          </c:cat>
          <c:val>
            <c:numRef>
              <c:f>BC_CS_R!$B$69:$B$73</c:f>
              <c:numCache/>
            </c:numRef>
          </c:val>
        </c:ser>
        <c:axId val="1861166310"/>
        <c:axId val="1803021668"/>
      </c:barChart>
      <c:catAx>
        <c:axId val="18611663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803021668"/>
      </c:catAx>
      <c:valAx>
        <c:axId val="180302166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61166310"/>
      </c:valAx>
    </c:plotArea>
    <c:plotVisOnly val="1"/>
  </c:chart>
</c:chartSpace>
</file>

<file path=xl/charts/chart9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Strengths - Recall - Prompt style = Levels 1-4</a:t>
            </a:r>
          </a:p>
        </c:rich>
      </c:tx>
      <c:overlay val="0"/>
    </c:title>
    <c:plotArea>
      <c:layout>
        <c:manualLayout>
          <c:xMode val="edge"/>
          <c:yMode val="edge"/>
          <c:x val="0.06376618547681541"/>
          <c:y val="0.1591179043795996"/>
          <c:w val="0.8890115923009624"/>
          <c:h val="0.35792342133703875"/>
        </c:manualLayout>
      </c:layout>
      <c:barChart>
        <c:barDir val="col"/>
        <c:ser>
          <c:idx val="0"/>
          <c:order val="0"/>
          <c:tx>
            <c:v>Strongly Agree</c:v>
          </c:tx>
          <c:spPr>
            <a:solidFill>
              <a:schemeClr val="accent4"/>
            </a:solidFill>
            <a:ln cmpd="sng">
              <a:solidFill>
                <a:srgbClr val="000000"/>
              </a:solidFill>
            </a:ln>
          </c:spPr>
          <c:cat>
            <c:strRef>
              <c:f>BC_CS_R!$B$41:$M$41</c:f>
            </c:strRef>
          </c:cat>
          <c:val>
            <c:numRef>
              <c:f>BC_CS_R!$B$42:$M$42</c:f>
              <c:numCache/>
            </c:numRef>
          </c:val>
        </c:ser>
        <c:ser>
          <c:idx val="1"/>
          <c:order val="1"/>
          <c:tx>
            <c:v>Agree</c:v>
          </c:tx>
          <c:spPr>
            <a:solidFill>
              <a:schemeClr val="accent4"/>
            </a:solidFill>
            <a:ln cmpd="sng">
              <a:solidFill>
                <a:srgbClr val="000000"/>
              </a:solidFill>
            </a:ln>
          </c:spPr>
          <c:cat>
            <c:strRef>
              <c:f>BC_CS_R!$B$41:$M$41</c:f>
            </c:strRef>
          </c:cat>
          <c:val>
            <c:numRef>
              <c:f>BC_CS_R!$B$43:$M$43</c:f>
              <c:numCache/>
            </c:numRef>
          </c:val>
        </c:ser>
        <c:ser>
          <c:idx val="2"/>
          <c:order val="2"/>
          <c:tx>
            <c:v>Neutral</c:v>
          </c:tx>
          <c:spPr>
            <a:solidFill>
              <a:schemeClr val="accent3"/>
            </a:solidFill>
            <a:ln cmpd="sng">
              <a:solidFill>
                <a:srgbClr val="000000"/>
              </a:solidFill>
            </a:ln>
          </c:spPr>
          <c:cat>
            <c:strRef>
              <c:f>BC_CS_R!$B$41:$M$41</c:f>
            </c:strRef>
          </c:cat>
          <c:val>
            <c:numRef>
              <c:f>BC_CS_R!$B$44:$M$44</c:f>
              <c:numCache/>
            </c:numRef>
          </c:val>
        </c:ser>
        <c:ser>
          <c:idx val="3"/>
          <c:order val="3"/>
          <c:tx>
            <c:v>Disagree</c:v>
          </c:tx>
          <c:spPr>
            <a:solidFill>
              <a:schemeClr val="accent2"/>
            </a:solidFill>
            <a:ln cmpd="sng">
              <a:solidFill>
                <a:srgbClr val="000000"/>
              </a:solidFill>
            </a:ln>
          </c:spPr>
          <c:cat>
            <c:strRef>
              <c:f>BC_CS_R!$B$41:$M$41</c:f>
            </c:strRef>
          </c:cat>
          <c:val>
            <c:numRef>
              <c:f>BC_CS_R!$B$45:$M$45</c:f>
              <c:numCache/>
            </c:numRef>
          </c:val>
        </c:ser>
        <c:ser>
          <c:idx val="4"/>
          <c:order val="4"/>
          <c:tx>
            <c:v>Strongly Disagree</c:v>
          </c:tx>
          <c:spPr>
            <a:solidFill>
              <a:schemeClr val="accent2"/>
            </a:solidFill>
            <a:ln cmpd="sng">
              <a:solidFill>
                <a:srgbClr val="000000"/>
              </a:solidFill>
            </a:ln>
          </c:spPr>
          <c:cat>
            <c:strRef>
              <c:f>BC_CS_R!$B$41:$M$41</c:f>
            </c:strRef>
          </c:cat>
          <c:val>
            <c:numRef>
              <c:f>BC_CS_R!$B$46:$M$46</c:f>
              <c:numCache/>
            </c:numRef>
          </c:val>
        </c:ser>
        <c:axId val="379677753"/>
        <c:axId val="1216668532"/>
      </c:barChart>
      <c:catAx>
        <c:axId val="3796777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mn-lt"/>
              </a:defRPr>
            </a:pPr>
          </a:p>
        </c:txPr>
        <c:crossAx val="1216668532"/>
      </c:catAx>
      <c:valAx>
        <c:axId val="1216668532"/>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000000"/>
                </a:solidFill>
                <a:latin typeface="+mn-lt"/>
              </a:defRPr>
            </a:pPr>
          </a:p>
        </c:txPr>
        <c:crossAx val="379677753"/>
      </c:valAx>
    </c:plotArea>
    <c:legend>
      <c:legendPos val="b"/>
      <c:layout>
        <c:manualLayout>
          <c:xMode val="edge"/>
          <c:yMode val="edge"/>
          <c:x val="0.05778915135608049"/>
          <c:y val="0.7911795584375482"/>
        </c:manualLayout>
      </c:layout>
      <c:overlay val="0"/>
      <c:txPr>
        <a:bodyPr/>
        <a:lstStyle/>
        <a:p>
          <a:pPr lvl="0">
            <a:defRPr b="0" i="0" sz="900">
              <a:solidFill>
                <a:srgbClr val="1A1A1A"/>
              </a:solidFill>
              <a:latin typeface="+mn-lt"/>
            </a:defRPr>
          </a:pPr>
        </a:p>
      </c:txPr>
    </c:legend>
    <c:plotVisOnly val="1"/>
  </c:chart>
</c:chartSpace>
</file>

<file path=xl/charts/chart9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Precision
Prompt style = Level 1</a:t>
            </a:r>
          </a:p>
        </c:rich>
      </c:tx>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chemeClr val="accent1"/>
            </a:solidFill>
            <a:ln cmpd="sng">
              <a:solidFill>
                <a:srgbClr val="000000"/>
              </a:solidFill>
            </a:ln>
          </c:spPr>
          <c:cat>
            <c:strRef>
              <c:f>BC_CW_P!$A$3:$A$7</c:f>
            </c:strRef>
          </c:cat>
          <c:val>
            <c:numRef>
              <c:f>BC_CW_P!$B$3:$B$7</c:f>
              <c:numCache/>
            </c:numRef>
          </c:val>
        </c:ser>
        <c:ser>
          <c:idx val="1"/>
          <c:order val="1"/>
          <c:tx>
            <c:v>GPT-3.5</c:v>
          </c:tx>
          <c:spPr>
            <a:solidFill>
              <a:schemeClr val="accent2"/>
            </a:solidFill>
            <a:ln cmpd="sng">
              <a:solidFill>
                <a:srgbClr val="000000"/>
              </a:solidFill>
            </a:ln>
          </c:spPr>
          <c:cat>
            <c:strRef>
              <c:f>BC_CW_P!$A$3:$A$7</c:f>
            </c:strRef>
          </c:cat>
          <c:val>
            <c:numRef>
              <c:f>BC_CW_P!$C$3:$C$7</c:f>
              <c:numCache/>
            </c:numRef>
          </c:val>
        </c:ser>
        <c:ser>
          <c:idx val="2"/>
          <c:order val="2"/>
          <c:tx>
            <c:v>Llama 2</c:v>
          </c:tx>
          <c:spPr>
            <a:solidFill>
              <a:schemeClr val="accent3"/>
            </a:solidFill>
            <a:ln cmpd="sng">
              <a:solidFill>
                <a:srgbClr val="000000"/>
              </a:solidFill>
            </a:ln>
          </c:spPr>
          <c:cat>
            <c:strRef>
              <c:f>BC_CW_P!$A$3:$A$7</c:f>
            </c:strRef>
          </c:cat>
          <c:val>
            <c:numRef>
              <c:f>BC_CW_P!$D$3:$D$7</c:f>
              <c:numCache/>
            </c:numRef>
          </c:val>
        </c:ser>
        <c:axId val="1768816920"/>
        <c:axId val="564371572"/>
      </c:barChart>
      <c:catAx>
        <c:axId val="17688169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564371572"/>
      </c:catAx>
      <c:valAx>
        <c:axId val="56437157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68816920"/>
      </c:valAx>
    </c:plotArea>
    <c:legend>
      <c:legendPos val="r"/>
      <c:layout>
        <c:manualLayout>
          <c:xMode val="edge"/>
          <c:yMode val="edge"/>
          <c:x val="0.7777777777777778"/>
          <c:y val="0.19090349902581194"/>
        </c:manualLayout>
      </c:layout>
      <c:overlay val="0"/>
      <c:txPr>
        <a:bodyPr/>
        <a:lstStyle/>
        <a:p>
          <a:pPr lvl="0">
            <a:defRPr b="0" i="0" sz="900">
              <a:solidFill>
                <a:srgbClr val="1A1A1A"/>
              </a:solidFill>
              <a:latin typeface="+mn-lt"/>
            </a:defRPr>
          </a:pPr>
        </a:p>
      </c:txPr>
    </c:legend>
    <c:plotVisOnly val="1"/>
  </c:chart>
</c:chartSpace>
</file>

<file path=xl/charts/chart9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Precision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BC_CW_P!$B$2:$D$2</c:f>
            </c:strRef>
          </c:cat>
          <c:val>
            <c:numRef>
              <c:f>BC_CW_P!$B$3:$D$3</c:f>
              <c:numCache/>
            </c:numRef>
          </c:val>
        </c:ser>
        <c:ser>
          <c:idx val="1"/>
          <c:order val="1"/>
          <c:tx>
            <c:v>Agree</c:v>
          </c:tx>
          <c:spPr>
            <a:solidFill>
              <a:schemeClr val="accent4"/>
            </a:solidFill>
            <a:ln cmpd="sng">
              <a:solidFill>
                <a:srgbClr val="000000"/>
              </a:solidFill>
            </a:ln>
          </c:spPr>
          <c:cat>
            <c:strRef>
              <c:f>BC_CW_P!$B$2:$D$2</c:f>
            </c:strRef>
          </c:cat>
          <c:val>
            <c:numRef>
              <c:f>BC_CW_P!$B$4:$D$4</c:f>
              <c:numCache/>
            </c:numRef>
          </c:val>
        </c:ser>
        <c:ser>
          <c:idx val="2"/>
          <c:order val="2"/>
          <c:tx>
            <c:v>Neutral</c:v>
          </c:tx>
          <c:spPr>
            <a:solidFill>
              <a:schemeClr val="accent3"/>
            </a:solidFill>
            <a:ln cmpd="sng">
              <a:solidFill>
                <a:srgbClr val="000000"/>
              </a:solidFill>
            </a:ln>
          </c:spPr>
          <c:cat>
            <c:strRef>
              <c:f>BC_CW_P!$B$2:$D$2</c:f>
            </c:strRef>
          </c:cat>
          <c:val>
            <c:numRef>
              <c:f>BC_CW_P!$B$5:$D$5</c:f>
              <c:numCache/>
            </c:numRef>
          </c:val>
        </c:ser>
        <c:ser>
          <c:idx val="3"/>
          <c:order val="3"/>
          <c:tx>
            <c:v>Disagree</c:v>
          </c:tx>
          <c:spPr>
            <a:solidFill>
              <a:schemeClr val="accent2"/>
            </a:solidFill>
            <a:ln cmpd="sng">
              <a:solidFill>
                <a:srgbClr val="000000"/>
              </a:solidFill>
            </a:ln>
          </c:spPr>
          <c:cat>
            <c:strRef>
              <c:f>BC_CW_P!$B$2:$D$2</c:f>
            </c:strRef>
          </c:cat>
          <c:val>
            <c:numRef>
              <c:f>BC_CW_P!$B$6:$D$6</c:f>
              <c:numCache/>
            </c:numRef>
          </c:val>
        </c:ser>
        <c:ser>
          <c:idx val="4"/>
          <c:order val="4"/>
          <c:tx>
            <c:v>Strongly Disagree</c:v>
          </c:tx>
          <c:spPr>
            <a:solidFill>
              <a:schemeClr val="accent2"/>
            </a:solidFill>
            <a:ln cmpd="sng">
              <a:solidFill>
                <a:srgbClr val="000000"/>
              </a:solidFill>
            </a:ln>
          </c:spPr>
          <c:cat>
            <c:strRef>
              <c:f>BC_CW_P!$B$2:$D$2</c:f>
            </c:strRef>
          </c:cat>
          <c:val>
            <c:numRef>
              <c:f>BC_CW_P!$B$7:$D$7</c:f>
              <c:numCache/>
            </c:numRef>
          </c:val>
        </c:ser>
        <c:axId val="44673182"/>
        <c:axId val="1051705711"/>
      </c:barChart>
      <c:catAx>
        <c:axId val="446731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51705711"/>
      </c:catAx>
      <c:valAx>
        <c:axId val="1051705711"/>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44673182"/>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9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Precision
Prompt style = Level 2</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BC_CW_P!$B$12:$D$12</c:f>
            </c:strRef>
          </c:cat>
          <c:val>
            <c:numRef>
              <c:f>BC_CW_P!$B$13:$D$13</c:f>
              <c:numCache/>
            </c:numRef>
          </c:val>
        </c:ser>
        <c:ser>
          <c:idx val="1"/>
          <c:order val="1"/>
          <c:tx>
            <c:v>Agree</c:v>
          </c:tx>
          <c:spPr>
            <a:solidFill>
              <a:schemeClr val="accent4"/>
            </a:solidFill>
            <a:ln cmpd="sng">
              <a:solidFill>
                <a:srgbClr val="000000"/>
              </a:solidFill>
            </a:ln>
          </c:spPr>
          <c:cat>
            <c:strRef>
              <c:f>BC_CW_P!$B$12:$D$12</c:f>
            </c:strRef>
          </c:cat>
          <c:val>
            <c:numRef>
              <c:f>BC_CW_P!$B$14:$D$14</c:f>
              <c:numCache/>
            </c:numRef>
          </c:val>
        </c:ser>
        <c:ser>
          <c:idx val="2"/>
          <c:order val="2"/>
          <c:tx>
            <c:v>Neutral</c:v>
          </c:tx>
          <c:spPr>
            <a:solidFill>
              <a:schemeClr val="accent3"/>
            </a:solidFill>
            <a:ln cmpd="sng">
              <a:solidFill>
                <a:srgbClr val="000000"/>
              </a:solidFill>
            </a:ln>
          </c:spPr>
          <c:cat>
            <c:strRef>
              <c:f>BC_CW_P!$B$12:$D$12</c:f>
            </c:strRef>
          </c:cat>
          <c:val>
            <c:numRef>
              <c:f>BC_CW_P!$B$15:$D$15</c:f>
              <c:numCache/>
            </c:numRef>
          </c:val>
        </c:ser>
        <c:ser>
          <c:idx val="3"/>
          <c:order val="3"/>
          <c:tx>
            <c:v>Disagree</c:v>
          </c:tx>
          <c:spPr>
            <a:solidFill>
              <a:schemeClr val="accent2"/>
            </a:solidFill>
            <a:ln cmpd="sng">
              <a:solidFill>
                <a:srgbClr val="000000"/>
              </a:solidFill>
            </a:ln>
          </c:spPr>
          <c:cat>
            <c:strRef>
              <c:f>BC_CW_P!$B$12:$D$12</c:f>
            </c:strRef>
          </c:cat>
          <c:val>
            <c:numRef>
              <c:f>BC_CW_P!$B$16:$D$16</c:f>
              <c:numCache/>
            </c:numRef>
          </c:val>
        </c:ser>
        <c:ser>
          <c:idx val="4"/>
          <c:order val="4"/>
          <c:tx>
            <c:v>Strongly Disagree</c:v>
          </c:tx>
          <c:spPr>
            <a:solidFill>
              <a:schemeClr val="accent2"/>
            </a:solidFill>
            <a:ln cmpd="sng">
              <a:solidFill>
                <a:srgbClr val="000000"/>
              </a:solidFill>
            </a:ln>
          </c:spPr>
          <c:cat>
            <c:strRef>
              <c:f>BC_CW_P!$B$12:$D$12</c:f>
            </c:strRef>
          </c:cat>
          <c:val>
            <c:numRef>
              <c:f>BC_CW_P!$B$17:$D$17</c:f>
              <c:numCache/>
            </c:numRef>
          </c:val>
        </c:ser>
        <c:axId val="1665789828"/>
        <c:axId val="1920070475"/>
      </c:barChart>
      <c:catAx>
        <c:axId val="16657898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20070475"/>
      </c:catAx>
      <c:valAx>
        <c:axId val="1920070475"/>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665789828"/>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9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Precision
Prompt style = Level 3</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BC_CW_P!$B$22:$D$22</c:f>
            </c:strRef>
          </c:cat>
          <c:val>
            <c:numRef>
              <c:f>BC_CW_P!$B$23:$D$23</c:f>
              <c:numCache/>
            </c:numRef>
          </c:val>
        </c:ser>
        <c:ser>
          <c:idx val="1"/>
          <c:order val="1"/>
          <c:tx>
            <c:v>Agree</c:v>
          </c:tx>
          <c:spPr>
            <a:solidFill>
              <a:schemeClr val="accent4"/>
            </a:solidFill>
            <a:ln cmpd="sng">
              <a:solidFill>
                <a:srgbClr val="000000"/>
              </a:solidFill>
            </a:ln>
          </c:spPr>
          <c:cat>
            <c:strRef>
              <c:f>BC_CW_P!$B$22:$D$22</c:f>
            </c:strRef>
          </c:cat>
          <c:val>
            <c:numRef>
              <c:f>BC_CW_P!$B$24:$D$24</c:f>
              <c:numCache/>
            </c:numRef>
          </c:val>
        </c:ser>
        <c:ser>
          <c:idx val="2"/>
          <c:order val="2"/>
          <c:tx>
            <c:v>Neutral</c:v>
          </c:tx>
          <c:spPr>
            <a:solidFill>
              <a:schemeClr val="accent3"/>
            </a:solidFill>
            <a:ln cmpd="sng">
              <a:solidFill>
                <a:srgbClr val="000000"/>
              </a:solidFill>
            </a:ln>
          </c:spPr>
          <c:cat>
            <c:strRef>
              <c:f>BC_CW_P!$B$22:$D$22</c:f>
            </c:strRef>
          </c:cat>
          <c:val>
            <c:numRef>
              <c:f>BC_CW_P!$B$25:$D$25</c:f>
              <c:numCache/>
            </c:numRef>
          </c:val>
        </c:ser>
        <c:ser>
          <c:idx val="3"/>
          <c:order val="3"/>
          <c:tx>
            <c:v>Disagree</c:v>
          </c:tx>
          <c:spPr>
            <a:solidFill>
              <a:schemeClr val="accent2"/>
            </a:solidFill>
            <a:ln cmpd="sng">
              <a:solidFill>
                <a:srgbClr val="000000"/>
              </a:solidFill>
            </a:ln>
          </c:spPr>
          <c:cat>
            <c:strRef>
              <c:f>BC_CW_P!$B$22:$D$22</c:f>
            </c:strRef>
          </c:cat>
          <c:val>
            <c:numRef>
              <c:f>BC_CW_P!$B$26:$D$26</c:f>
              <c:numCache/>
            </c:numRef>
          </c:val>
        </c:ser>
        <c:ser>
          <c:idx val="4"/>
          <c:order val="4"/>
          <c:tx>
            <c:v>Strongly Disagree</c:v>
          </c:tx>
          <c:spPr>
            <a:solidFill>
              <a:schemeClr val="accent2"/>
            </a:solidFill>
            <a:ln cmpd="sng">
              <a:solidFill>
                <a:srgbClr val="000000"/>
              </a:solidFill>
            </a:ln>
          </c:spPr>
          <c:cat>
            <c:strRef>
              <c:f>BC_CW_P!$B$22:$D$22</c:f>
            </c:strRef>
          </c:cat>
          <c:val>
            <c:numRef>
              <c:f>BC_CW_P!$B$27:$D$27</c:f>
              <c:numCache/>
            </c:numRef>
          </c:val>
        </c:ser>
        <c:axId val="723551946"/>
        <c:axId val="760049287"/>
      </c:barChart>
      <c:catAx>
        <c:axId val="7235519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60049287"/>
      </c:catAx>
      <c:valAx>
        <c:axId val="760049287"/>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23551946"/>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9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Precision
Prompt style = Level 4</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BC_CW_P!$B$32:$D$32</c:f>
            </c:strRef>
          </c:cat>
          <c:val>
            <c:numRef>
              <c:f>BC_CW_P!$B$33:$D$33</c:f>
              <c:numCache/>
            </c:numRef>
          </c:val>
        </c:ser>
        <c:ser>
          <c:idx val="1"/>
          <c:order val="1"/>
          <c:tx>
            <c:v>Agree</c:v>
          </c:tx>
          <c:spPr>
            <a:solidFill>
              <a:schemeClr val="accent4"/>
            </a:solidFill>
            <a:ln cmpd="sng">
              <a:solidFill>
                <a:srgbClr val="000000"/>
              </a:solidFill>
            </a:ln>
          </c:spPr>
          <c:cat>
            <c:strRef>
              <c:f>BC_CW_P!$B$32:$D$32</c:f>
            </c:strRef>
          </c:cat>
          <c:val>
            <c:numRef>
              <c:f>BC_CW_P!$B$34:$D$34</c:f>
              <c:numCache/>
            </c:numRef>
          </c:val>
        </c:ser>
        <c:ser>
          <c:idx val="2"/>
          <c:order val="2"/>
          <c:tx>
            <c:v>Neutral</c:v>
          </c:tx>
          <c:spPr>
            <a:solidFill>
              <a:schemeClr val="accent3"/>
            </a:solidFill>
            <a:ln cmpd="sng">
              <a:solidFill>
                <a:srgbClr val="000000"/>
              </a:solidFill>
            </a:ln>
          </c:spPr>
          <c:cat>
            <c:strRef>
              <c:f>BC_CW_P!$B$32:$D$32</c:f>
            </c:strRef>
          </c:cat>
          <c:val>
            <c:numRef>
              <c:f>BC_CW_P!$B$35:$D$35</c:f>
              <c:numCache/>
            </c:numRef>
          </c:val>
        </c:ser>
        <c:ser>
          <c:idx val="3"/>
          <c:order val="3"/>
          <c:tx>
            <c:v>Disagree</c:v>
          </c:tx>
          <c:spPr>
            <a:solidFill>
              <a:schemeClr val="accent2"/>
            </a:solidFill>
            <a:ln cmpd="sng">
              <a:solidFill>
                <a:srgbClr val="000000"/>
              </a:solidFill>
            </a:ln>
          </c:spPr>
          <c:cat>
            <c:strRef>
              <c:f>BC_CW_P!$B$32:$D$32</c:f>
            </c:strRef>
          </c:cat>
          <c:val>
            <c:numRef>
              <c:f>BC_CW_P!$B$36:$D$36</c:f>
              <c:numCache/>
            </c:numRef>
          </c:val>
        </c:ser>
        <c:ser>
          <c:idx val="4"/>
          <c:order val="4"/>
          <c:tx>
            <c:v>Strongly Disagree</c:v>
          </c:tx>
          <c:spPr>
            <a:solidFill>
              <a:schemeClr val="accent2"/>
            </a:solidFill>
            <a:ln cmpd="sng">
              <a:solidFill>
                <a:srgbClr val="000000"/>
              </a:solidFill>
            </a:ln>
          </c:spPr>
          <c:cat>
            <c:strRef>
              <c:f>BC_CW_P!$B$32:$D$32</c:f>
            </c:strRef>
          </c:cat>
          <c:val>
            <c:numRef>
              <c:f>BC_CW_P!$B$37:$D$37</c:f>
              <c:numCache/>
            </c:numRef>
          </c:val>
        </c:ser>
        <c:axId val="1546538892"/>
        <c:axId val="1067282820"/>
      </c:barChart>
      <c:catAx>
        <c:axId val="15465388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67282820"/>
      </c:catAx>
      <c:valAx>
        <c:axId val="1067282820"/>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46538892"/>
      </c:valAx>
    </c:plotArea>
    <c:legend>
      <c:legendPos val="r"/>
      <c:layout>
        <c:manualLayout>
          <c:xMode val="edge"/>
          <c:yMode val="edge"/>
          <c:x val="0.7298584787454333"/>
          <c:y val="0.06417163072007304"/>
        </c:manualLayout>
      </c:layout>
      <c:overlay val="0"/>
      <c:txPr>
        <a:bodyPr/>
        <a:lstStyle/>
        <a:p>
          <a:pPr lvl="0">
            <a:defRPr b="0" i="0" sz="800">
              <a:solidFill>
                <a:srgbClr val="1A1A1A"/>
              </a:solidFill>
              <a:latin typeface="+mn-lt"/>
            </a:defRPr>
          </a:pPr>
        </a:p>
      </c:txPr>
    </c:legend>
    <c:plotVisOnly val="1"/>
  </c:chart>
</c:chartSpace>
</file>

<file path=xl/charts/chart9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Precision -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BC_CW_P!$B$41:$M$41</c:f>
            </c:strRef>
          </c:cat>
          <c:val>
            <c:numRef>
              <c:f>BC_CW_P!$B$42:$M$42</c:f>
              <c:numCache/>
            </c:numRef>
          </c:val>
        </c:ser>
        <c:ser>
          <c:idx val="1"/>
          <c:order val="1"/>
          <c:tx>
            <c:v>Agree</c:v>
          </c:tx>
          <c:spPr>
            <a:solidFill>
              <a:schemeClr val="accent4"/>
            </a:solidFill>
            <a:ln cmpd="sng">
              <a:solidFill>
                <a:srgbClr val="000000"/>
              </a:solidFill>
            </a:ln>
          </c:spPr>
          <c:cat>
            <c:strRef>
              <c:f>BC_CW_P!$B$41:$M$41</c:f>
            </c:strRef>
          </c:cat>
          <c:val>
            <c:numRef>
              <c:f>BC_CW_P!$B$43:$M$43</c:f>
              <c:numCache/>
            </c:numRef>
          </c:val>
        </c:ser>
        <c:ser>
          <c:idx val="2"/>
          <c:order val="2"/>
          <c:tx>
            <c:v>Neutral</c:v>
          </c:tx>
          <c:spPr>
            <a:solidFill>
              <a:schemeClr val="accent3"/>
            </a:solidFill>
            <a:ln cmpd="sng">
              <a:solidFill>
                <a:srgbClr val="000000"/>
              </a:solidFill>
            </a:ln>
          </c:spPr>
          <c:cat>
            <c:strRef>
              <c:f>BC_CW_P!$B$41:$M$41</c:f>
            </c:strRef>
          </c:cat>
          <c:val>
            <c:numRef>
              <c:f>BC_CW_P!$B$44:$M$44</c:f>
              <c:numCache/>
            </c:numRef>
          </c:val>
        </c:ser>
        <c:ser>
          <c:idx val="3"/>
          <c:order val="3"/>
          <c:tx>
            <c:v>Disagree</c:v>
          </c:tx>
          <c:spPr>
            <a:solidFill>
              <a:schemeClr val="accent2"/>
            </a:solidFill>
            <a:ln cmpd="sng">
              <a:solidFill>
                <a:srgbClr val="000000"/>
              </a:solidFill>
            </a:ln>
          </c:spPr>
          <c:cat>
            <c:strRef>
              <c:f>BC_CW_P!$B$41:$M$41</c:f>
            </c:strRef>
          </c:cat>
          <c:val>
            <c:numRef>
              <c:f>BC_CW_P!$B$45:$M$45</c:f>
              <c:numCache/>
            </c:numRef>
          </c:val>
        </c:ser>
        <c:ser>
          <c:idx val="4"/>
          <c:order val="4"/>
          <c:tx>
            <c:v>Strongly Disagree</c:v>
          </c:tx>
          <c:spPr>
            <a:solidFill>
              <a:schemeClr val="accent2"/>
            </a:solidFill>
            <a:ln cmpd="sng">
              <a:solidFill>
                <a:srgbClr val="000000"/>
              </a:solidFill>
            </a:ln>
          </c:spPr>
          <c:cat>
            <c:strRef>
              <c:f>BC_CW_P!$B$41:$M$41</c:f>
            </c:strRef>
          </c:cat>
          <c:val>
            <c:numRef>
              <c:f>BC_CW_P!$B$46:$M$46</c:f>
              <c:numCache/>
            </c:numRef>
          </c:val>
        </c:ser>
        <c:axId val="919312088"/>
        <c:axId val="841274219"/>
      </c:barChart>
      <c:catAx>
        <c:axId val="9193120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841274219"/>
      </c:catAx>
      <c:valAx>
        <c:axId val="8412742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19312088"/>
      </c:valAx>
    </c:plotArea>
    <c:legend>
      <c:legendPos val="b"/>
      <c:overlay val="0"/>
      <c:txPr>
        <a:bodyPr/>
        <a:lstStyle/>
        <a:p>
          <a:pPr lvl="0">
            <a:defRPr b="0" i="0" sz="900">
              <a:solidFill>
                <a:srgbClr val="1A1A1A"/>
              </a:solidFill>
              <a:latin typeface="+mn-lt"/>
            </a:defRPr>
          </a:pPr>
        </a:p>
      </c:txPr>
    </c:legend>
    <c:plotVisOnly val="1"/>
  </c:chart>
</c:chartSpace>
</file>

<file path=xl/charts/chart9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Precision
Aggregated over Prompt Levels 1-4</a:t>
            </a:r>
          </a:p>
        </c:rich>
      </c:tx>
      <c:overlay val="0"/>
    </c:title>
    <c:plotArea>
      <c:layout/>
      <c:barChart>
        <c:barDir val="col"/>
        <c:ser>
          <c:idx val="0"/>
          <c:order val="0"/>
          <c:tx>
            <c:v>Strongly Agree</c:v>
          </c:tx>
          <c:spPr>
            <a:solidFill>
              <a:schemeClr val="accent4"/>
            </a:solidFill>
            <a:ln cmpd="sng">
              <a:solidFill>
                <a:srgbClr val="000000"/>
              </a:solidFill>
            </a:ln>
          </c:spPr>
          <c:cat>
            <c:strRef>
              <c:f>BC_CW_P!$B$51:$D$51</c:f>
            </c:strRef>
          </c:cat>
          <c:val>
            <c:numRef>
              <c:f>BC_CW_P!$B$52:$D$52</c:f>
              <c:numCache/>
            </c:numRef>
          </c:val>
        </c:ser>
        <c:ser>
          <c:idx val="1"/>
          <c:order val="1"/>
          <c:tx>
            <c:v>Agree</c:v>
          </c:tx>
          <c:spPr>
            <a:solidFill>
              <a:schemeClr val="accent4"/>
            </a:solidFill>
            <a:ln cmpd="sng">
              <a:solidFill>
                <a:srgbClr val="000000"/>
              </a:solidFill>
            </a:ln>
          </c:spPr>
          <c:cat>
            <c:strRef>
              <c:f>BC_CW_P!$B$51:$D$51</c:f>
            </c:strRef>
          </c:cat>
          <c:val>
            <c:numRef>
              <c:f>BC_CW_P!$B$53:$D$53</c:f>
              <c:numCache/>
            </c:numRef>
          </c:val>
        </c:ser>
        <c:ser>
          <c:idx val="2"/>
          <c:order val="2"/>
          <c:tx>
            <c:v>Neutral</c:v>
          </c:tx>
          <c:spPr>
            <a:solidFill>
              <a:schemeClr val="accent3"/>
            </a:solidFill>
            <a:ln cmpd="sng">
              <a:solidFill>
                <a:srgbClr val="000000"/>
              </a:solidFill>
            </a:ln>
          </c:spPr>
          <c:cat>
            <c:strRef>
              <c:f>BC_CW_P!$B$51:$D$51</c:f>
            </c:strRef>
          </c:cat>
          <c:val>
            <c:numRef>
              <c:f>BC_CW_P!$B$54:$D$54</c:f>
              <c:numCache/>
            </c:numRef>
          </c:val>
        </c:ser>
        <c:ser>
          <c:idx val="3"/>
          <c:order val="3"/>
          <c:tx>
            <c:v>Disagree</c:v>
          </c:tx>
          <c:spPr>
            <a:solidFill>
              <a:schemeClr val="accent2"/>
            </a:solidFill>
            <a:ln cmpd="sng">
              <a:solidFill>
                <a:srgbClr val="000000"/>
              </a:solidFill>
            </a:ln>
          </c:spPr>
          <c:cat>
            <c:strRef>
              <c:f>BC_CW_P!$B$51:$D$51</c:f>
            </c:strRef>
          </c:cat>
          <c:val>
            <c:numRef>
              <c:f>BC_CW_P!$B$55:$D$55</c:f>
              <c:numCache/>
            </c:numRef>
          </c:val>
        </c:ser>
        <c:ser>
          <c:idx val="4"/>
          <c:order val="4"/>
          <c:tx>
            <c:v>Strongly Disagree</c:v>
          </c:tx>
          <c:spPr>
            <a:solidFill>
              <a:schemeClr val="accent2"/>
            </a:solidFill>
            <a:ln cmpd="sng">
              <a:solidFill>
                <a:srgbClr val="000000"/>
              </a:solidFill>
            </a:ln>
          </c:spPr>
          <c:cat>
            <c:strRef>
              <c:f>BC_CW_P!$B$51:$D$51</c:f>
            </c:strRef>
          </c:cat>
          <c:val>
            <c:numRef>
              <c:f>BC_CW_P!$B$56:$D$56</c:f>
              <c:numCache/>
            </c:numRef>
          </c:val>
        </c:ser>
        <c:axId val="1260705963"/>
        <c:axId val="1214334464"/>
      </c:barChart>
      <c:catAx>
        <c:axId val="12607059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214334464"/>
      </c:catAx>
      <c:valAx>
        <c:axId val="121433446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60705963"/>
      </c:valAx>
    </c:plotArea>
    <c:legend>
      <c:legendPos val="b"/>
      <c:overlay val="0"/>
      <c:txPr>
        <a:bodyPr/>
        <a:lstStyle/>
        <a:p>
          <a:pPr lvl="0">
            <a:defRPr b="0" i="0" sz="900">
              <a:solidFill>
                <a:srgbClr val="1A1A1A"/>
              </a:solidFill>
              <a:latin typeface="+mn-lt"/>
            </a:defRPr>
          </a:pPr>
        </a:p>
      </c:txPr>
    </c:legend>
    <c:plotVisOnly val="1"/>
  </c:chart>
</c:chartSpace>
</file>

<file path=xl/charts/chart10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Precision
Aggregated over LLMs</a:t>
            </a:r>
          </a:p>
        </c:rich>
      </c:tx>
      <c:overlay val="0"/>
    </c:title>
    <c:plotArea>
      <c:layout/>
      <c:barChart>
        <c:barDir val="col"/>
        <c:ser>
          <c:idx val="0"/>
          <c:order val="0"/>
          <c:tx>
            <c:v>Strongly Agree</c:v>
          </c:tx>
          <c:spPr>
            <a:solidFill>
              <a:schemeClr val="accent4"/>
            </a:solidFill>
            <a:ln cmpd="sng">
              <a:solidFill>
                <a:srgbClr val="000000"/>
              </a:solidFill>
            </a:ln>
          </c:spPr>
          <c:cat>
            <c:strRef>
              <c:f>BC_CW_P!$B$61:$E$61</c:f>
            </c:strRef>
          </c:cat>
          <c:val>
            <c:numRef>
              <c:f>BC_CW_P!$B$62:$E$62</c:f>
              <c:numCache/>
            </c:numRef>
          </c:val>
        </c:ser>
        <c:ser>
          <c:idx val="1"/>
          <c:order val="1"/>
          <c:tx>
            <c:v>Agree</c:v>
          </c:tx>
          <c:spPr>
            <a:solidFill>
              <a:schemeClr val="accent4"/>
            </a:solidFill>
            <a:ln cmpd="sng">
              <a:solidFill>
                <a:srgbClr val="000000"/>
              </a:solidFill>
            </a:ln>
          </c:spPr>
          <c:cat>
            <c:strRef>
              <c:f>BC_CW_P!$B$61:$E$61</c:f>
            </c:strRef>
          </c:cat>
          <c:val>
            <c:numRef>
              <c:f>BC_CW_P!$B$63:$E$63</c:f>
              <c:numCache/>
            </c:numRef>
          </c:val>
        </c:ser>
        <c:ser>
          <c:idx val="2"/>
          <c:order val="2"/>
          <c:tx>
            <c:v>Neutral</c:v>
          </c:tx>
          <c:spPr>
            <a:solidFill>
              <a:schemeClr val="accent3"/>
            </a:solidFill>
            <a:ln cmpd="sng">
              <a:solidFill>
                <a:srgbClr val="000000"/>
              </a:solidFill>
            </a:ln>
          </c:spPr>
          <c:cat>
            <c:strRef>
              <c:f>BC_CW_P!$B$61:$E$61</c:f>
            </c:strRef>
          </c:cat>
          <c:val>
            <c:numRef>
              <c:f>BC_CW_P!$B$64:$E$64</c:f>
              <c:numCache/>
            </c:numRef>
          </c:val>
        </c:ser>
        <c:ser>
          <c:idx val="3"/>
          <c:order val="3"/>
          <c:tx>
            <c:v>Disagree</c:v>
          </c:tx>
          <c:spPr>
            <a:solidFill>
              <a:schemeClr val="accent2"/>
            </a:solidFill>
            <a:ln cmpd="sng">
              <a:solidFill>
                <a:srgbClr val="000000"/>
              </a:solidFill>
            </a:ln>
          </c:spPr>
          <c:cat>
            <c:strRef>
              <c:f>BC_CW_P!$B$61:$E$61</c:f>
            </c:strRef>
          </c:cat>
          <c:val>
            <c:numRef>
              <c:f>BC_CW_P!$B$65:$E$65</c:f>
              <c:numCache/>
            </c:numRef>
          </c:val>
        </c:ser>
        <c:ser>
          <c:idx val="4"/>
          <c:order val="4"/>
          <c:tx>
            <c:v>Strongly Disagree</c:v>
          </c:tx>
          <c:spPr>
            <a:solidFill>
              <a:schemeClr val="accent2"/>
            </a:solidFill>
            <a:ln cmpd="sng">
              <a:solidFill>
                <a:srgbClr val="000000"/>
              </a:solidFill>
            </a:ln>
          </c:spPr>
          <c:cat>
            <c:strRef>
              <c:f>BC_CW_P!$B$61:$E$61</c:f>
            </c:strRef>
          </c:cat>
          <c:val>
            <c:numRef>
              <c:f>BC_CW_P!$B$66:$E$66</c:f>
              <c:numCache/>
            </c:numRef>
          </c:val>
        </c:ser>
        <c:axId val="1073777857"/>
        <c:axId val="859796554"/>
      </c:barChart>
      <c:catAx>
        <c:axId val="10737778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859796554"/>
      </c:catAx>
      <c:valAx>
        <c:axId val="85979655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73777857"/>
      </c:valAx>
    </c:plotArea>
    <c:legend>
      <c:legendPos val="r"/>
      <c:layout>
        <c:manualLayout>
          <c:xMode val="edge"/>
          <c:yMode val="edge"/>
          <c:x val="0.7543061631184991"/>
          <c:y val="0.026424340461973974"/>
        </c:manualLayout>
      </c:layout>
      <c:overlay val="0"/>
      <c:txPr>
        <a:bodyPr/>
        <a:lstStyle/>
        <a:p>
          <a:pPr lvl="0">
            <a:defRPr b="0" i="0" sz="800">
              <a:solidFill>
                <a:srgbClr val="1A1A1A"/>
              </a:solidFill>
              <a:latin typeface="+mn-lt"/>
            </a:defRPr>
          </a:pPr>
        </a:p>
      </c:txPr>
    </c:legend>
    <c:plotVisOnly val="1"/>
  </c:chart>
</c:chartSpace>
</file>

<file path=xl/charts/chart10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Precision
Aggregated over LLMs and Levels</a:t>
            </a:r>
          </a:p>
        </c:rich>
      </c:tx>
      <c:overlay val="0"/>
    </c:title>
    <c:plotArea>
      <c:layout/>
      <c:barChart>
        <c:barDir val="col"/>
        <c:ser>
          <c:idx val="0"/>
          <c:order val="0"/>
          <c:spPr>
            <a:solidFill>
              <a:schemeClr val="accent4"/>
            </a:solidFill>
            <a:ln cmpd="sng">
              <a:solidFill>
                <a:srgbClr val="000000"/>
              </a:solidFill>
            </a:ln>
          </c:spPr>
          <c:cat>
            <c:strRef>
              <c:f>BC_CW_P!$A$69:$A$73</c:f>
            </c:strRef>
          </c:cat>
          <c:val>
            <c:numRef>
              <c:f>BC_CW_P!$B$69:$B$73</c:f>
              <c:numCache/>
            </c:numRef>
          </c:val>
        </c:ser>
        <c:axId val="980341069"/>
        <c:axId val="1938870033"/>
      </c:barChart>
      <c:catAx>
        <c:axId val="9803410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38870033"/>
      </c:catAx>
      <c:valAx>
        <c:axId val="193887003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80341069"/>
      </c:valAx>
    </c:plotArea>
    <c:plotVisOnly val="1"/>
  </c:chart>
</c:chartSpace>
</file>

<file path=xl/charts/chart10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Precision - Prompt style = Levels 1-4</a:t>
            </a:r>
          </a:p>
        </c:rich>
      </c:tx>
      <c:overlay val="0"/>
    </c:title>
    <c:plotArea>
      <c:layout>
        <c:manualLayout>
          <c:xMode val="edge"/>
          <c:yMode val="edge"/>
          <c:x val="0.06376618547681541"/>
          <c:y val="0.1591179043795996"/>
          <c:w val="0.8890115923009624"/>
          <c:h val="0.35792342133703875"/>
        </c:manualLayout>
      </c:layout>
      <c:barChart>
        <c:barDir val="col"/>
        <c:ser>
          <c:idx val="0"/>
          <c:order val="0"/>
          <c:tx>
            <c:v>Strongly Agree</c:v>
          </c:tx>
          <c:spPr>
            <a:solidFill>
              <a:schemeClr val="accent4"/>
            </a:solidFill>
            <a:ln cmpd="sng">
              <a:solidFill>
                <a:srgbClr val="000000"/>
              </a:solidFill>
            </a:ln>
          </c:spPr>
          <c:cat>
            <c:strRef>
              <c:f>BC_CW_P!$B$41:$M$41</c:f>
            </c:strRef>
          </c:cat>
          <c:val>
            <c:numRef>
              <c:f>BC_CW_P!$B$42:$M$42</c:f>
              <c:numCache/>
            </c:numRef>
          </c:val>
        </c:ser>
        <c:ser>
          <c:idx val="1"/>
          <c:order val="1"/>
          <c:tx>
            <c:v>Agree</c:v>
          </c:tx>
          <c:spPr>
            <a:solidFill>
              <a:schemeClr val="accent4"/>
            </a:solidFill>
            <a:ln cmpd="sng">
              <a:solidFill>
                <a:srgbClr val="000000"/>
              </a:solidFill>
            </a:ln>
          </c:spPr>
          <c:cat>
            <c:strRef>
              <c:f>BC_CW_P!$B$41:$M$41</c:f>
            </c:strRef>
          </c:cat>
          <c:val>
            <c:numRef>
              <c:f>BC_CW_P!$B$43:$M$43</c:f>
              <c:numCache/>
            </c:numRef>
          </c:val>
        </c:ser>
        <c:ser>
          <c:idx val="2"/>
          <c:order val="2"/>
          <c:tx>
            <c:v>Neutral</c:v>
          </c:tx>
          <c:spPr>
            <a:solidFill>
              <a:schemeClr val="accent3"/>
            </a:solidFill>
            <a:ln cmpd="sng">
              <a:solidFill>
                <a:srgbClr val="000000"/>
              </a:solidFill>
            </a:ln>
          </c:spPr>
          <c:cat>
            <c:strRef>
              <c:f>BC_CW_P!$B$41:$M$41</c:f>
            </c:strRef>
          </c:cat>
          <c:val>
            <c:numRef>
              <c:f>BC_CW_P!$B$44:$M$44</c:f>
              <c:numCache/>
            </c:numRef>
          </c:val>
        </c:ser>
        <c:ser>
          <c:idx val="3"/>
          <c:order val="3"/>
          <c:tx>
            <c:v>Disagree</c:v>
          </c:tx>
          <c:spPr>
            <a:solidFill>
              <a:schemeClr val="accent2"/>
            </a:solidFill>
            <a:ln cmpd="sng">
              <a:solidFill>
                <a:srgbClr val="000000"/>
              </a:solidFill>
            </a:ln>
          </c:spPr>
          <c:cat>
            <c:strRef>
              <c:f>BC_CW_P!$B$41:$M$41</c:f>
            </c:strRef>
          </c:cat>
          <c:val>
            <c:numRef>
              <c:f>BC_CW_P!$B$45:$M$45</c:f>
              <c:numCache/>
            </c:numRef>
          </c:val>
        </c:ser>
        <c:ser>
          <c:idx val="4"/>
          <c:order val="4"/>
          <c:tx>
            <c:v>Strongly Disagree</c:v>
          </c:tx>
          <c:spPr>
            <a:solidFill>
              <a:schemeClr val="accent2"/>
            </a:solidFill>
            <a:ln cmpd="sng">
              <a:solidFill>
                <a:srgbClr val="000000"/>
              </a:solidFill>
            </a:ln>
          </c:spPr>
          <c:cat>
            <c:strRef>
              <c:f>BC_CW_P!$B$41:$M$41</c:f>
            </c:strRef>
          </c:cat>
          <c:val>
            <c:numRef>
              <c:f>BC_CW_P!$B$46:$M$46</c:f>
              <c:numCache/>
            </c:numRef>
          </c:val>
        </c:ser>
        <c:axId val="1701907448"/>
        <c:axId val="1419550485"/>
      </c:barChart>
      <c:catAx>
        <c:axId val="17019074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mn-lt"/>
              </a:defRPr>
            </a:pPr>
          </a:p>
        </c:txPr>
        <c:crossAx val="1419550485"/>
      </c:catAx>
      <c:valAx>
        <c:axId val="1419550485"/>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000000"/>
                </a:solidFill>
                <a:latin typeface="+mn-lt"/>
              </a:defRPr>
            </a:pPr>
          </a:p>
        </c:txPr>
        <c:crossAx val="1701907448"/>
      </c:valAx>
    </c:plotArea>
    <c:legend>
      <c:legendPos val="b"/>
      <c:layout>
        <c:manualLayout>
          <c:xMode val="edge"/>
          <c:yMode val="edge"/>
          <c:x val="0.05778915135608049"/>
          <c:y val="0.7911795584375482"/>
        </c:manualLayout>
      </c:layout>
      <c:overlay val="0"/>
      <c:txPr>
        <a:bodyPr/>
        <a:lstStyle/>
        <a:p>
          <a:pPr lvl="0">
            <a:defRPr b="0" i="0" sz="900">
              <a:solidFill>
                <a:srgbClr val="1A1A1A"/>
              </a:solidFill>
              <a:latin typeface="+mn-lt"/>
            </a:defRPr>
          </a:pPr>
        </a:p>
      </c:txPr>
    </c:legend>
    <c:plotVisOnly val="1"/>
  </c:chart>
</c:chartSpace>
</file>

<file path=xl/charts/chart10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Precision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BC_CW_PR!$B$58:$M$58</c:f>
            </c:strRef>
          </c:cat>
          <c:val>
            <c:numRef>
              <c:f>BC_CW_PR!$B$59:$M$59</c:f>
              <c:numCache/>
            </c:numRef>
          </c:val>
        </c:ser>
        <c:ser>
          <c:idx val="1"/>
          <c:order val="1"/>
          <c:tx>
            <c:v>Agree</c:v>
          </c:tx>
          <c:spPr>
            <a:solidFill>
              <a:schemeClr val="accent4"/>
            </a:solidFill>
            <a:ln cmpd="sng">
              <a:solidFill>
                <a:srgbClr val="000000"/>
              </a:solidFill>
            </a:ln>
          </c:spPr>
          <c:cat>
            <c:strRef>
              <c:f>BC_CW_PR!$B$58:$M$58</c:f>
            </c:strRef>
          </c:cat>
          <c:val>
            <c:numRef>
              <c:f>BC_CW_PR!$B$60:$M$60</c:f>
              <c:numCache/>
            </c:numRef>
          </c:val>
        </c:ser>
        <c:ser>
          <c:idx val="2"/>
          <c:order val="2"/>
          <c:tx>
            <c:v>Neutral</c:v>
          </c:tx>
          <c:spPr>
            <a:solidFill>
              <a:schemeClr val="accent3"/>
            </a:solidFill>
            <a:ln cmpd="sng">
              <a:solidFill>
                <a:srgbClr val="000000"/>
              </a:solidFill>
            </a:ln>
          </c:spPr>
          <c:cat>
            <c:strRef>
              <c:f>BC_CW_PR!$B$58:$M$58</c:f>
            </c:strRef>
          </c:cat>
          <c:val>
            <c:numRef>
              <c:f>BC_CW_PR!$B$61:$M$61</c:f>
              <c:numCache/>
            </c:numRef>
          </c:val>
        </c:ser>
        <c:ser>
          <c:idx val="3"/>
          <c:order val="3"/>
          <c:tx>
            <c:v>Disagree</c:v>
          </c:tx>
          <c:spPr>
            <a:solidFill>
              <a:schemeClr val="accent2"/>
            </a:solidFill>
            <a:ln cmpd="sng">
              <a:solidFill>
                <a:srgbClr val="000000"/>
              </a:solidFill>
            </a:ln>
          </c:spPr>
          <c:cat>
            <c:strRef>
              <c:f>BC_CW_PR!$B$58:$M$58</c:f>
            </c:strRef>
          </c:cat>
          <c:val>
            <c:numRef>
              <c:f>BC_CW_PR!$B$62:$M$62</c:f>
              <c:numCache/>
            </c:numRef>
          </c:val>
        </c:ser>
        <c:ser>
          <c:idx val="4"/>
          <c:order val="4"/>
          <c:tx>
            <c:v>Strongly Disagree</c:v>
          </c:tx>
          <c:spPr>
            <a:solidFill>
              <a:schemeClr val="accent2"/>
            </a:solidFill>
            <a:ln cmpd="sng">
              <a:solidFill>
                <a:srgbClr val="000000"/>
              </a:solidFill>
            </a:ln>
          </c:spPr>
          <c:cat>
            <c:strRef>
              <c:f>BC_CW_PR!$B$58:$M$58</c:f>
            </c:strRef>
          </c:cat>
          <c:val>
            <c:numRef>
              <c:f>BC_CW_PR!$B$63:$M$63</c:f>
              <c:numCache/>
            </c:numRef>
          </c:val>
        </c:ser>
        <c:axId val="1373984637"/>
        <c:axId val="1245094117"/>
      </c:barChart>
      <c:catAx>
        <c:axId val="13739846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245094117"/>
      </c:catAx>
      <c:valAx>
        <c:axId val="124509411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73984637"/>
      </c:valAx>
    </c:plotArea>
    <c:legend>
      <c:legendPos val="b"/>
      <c:overlay val="0"/>
      <c:txPr>
        <a:bodyPr/>
        <a:lstStyle/>
        <a:p>
          <a:pPr lvl="0">
            <a:defRPr b="0" i="0" sz="900">
              <a:solidFill>
                <a:srgbClr val="1A1A1A"/>
              </a:solidFill>
              <a:latin typeface="+mn-lt"/>
            </a:defRPr>
          </a:pPr>
        </a:p>
      </c:txPr>
    </c:legend>
    <c:plotVisOnly val="1"/>
  </c:chart>
</c:chartSpace>
</file>

<file path=xl/charts/chart10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Aggregated over LLMs</a:t>
            </a:r>
          </a:p>
        </c:rich>
      </c:tx>
      <c:overlay val="0"/>
    </c:title>
    <c:plotArea>
      <c:layout/>
      <c:barChart>
        <c:barDir val="col"/>
        <c:ser>
          <c:idx val="0"/>
          <c:order val="0"/>
          <c:tx>
            <c:v>SA-P</c:v>
          </c:tx>
          <c:spPr>
            <a:solidFill>
              <a:schemeClr val="accent4"/>
            </a:solidFill>
            <a:ln cmpd="sng">
              <a:solidFill>
                <a:srgbClr val="000000"/>
              </a:solidFill>
            </a:ln>
          </c:spPr>
          <c:cat>
            <c:strRef>
              <c:f>BC_CW_PR!$B$83:$E$83</c:f>
            </c:strRef>
          </c:cat>
          <c:val>
            <c:numRef>
              <c:f>BC_CW_PR!$B$84:$E$84</c:f>
              <c:numCache/>
            </c:numRef>
          </c:val>
        </c:ser>
        <c:ser>
          <c:idx val="1"/>
          <c:order val="1"/>
          <c:tx>
            <c:v>SA-R</c:v>
          </c:tx>
          <c:spPr>
            <a:solidFill>
              <a:schemeClr val="accent2"/>
            </a:solidFill>
            <a:ln cmpd="sng">
              <a:solidFill>
                <a:srgbClr val="000000"/>
              </a:solidFill>
            </a:ln>
          </c:spPr>
          <c:cat>
            <c:strRef>
              <c:f>BC_CW_PR!$B$83:$E$83</c:f>
            </c:strRef>
          </c:cat>
          <c:val>
            <c:numRef>
              <c:f>BC_CW_PR!$B$85:$E$85</c:f>
              <c:numCache/>
            </c:numRef>
          </c:val>
        </c:ser>
        <c:ser>
          <c:idx val="2"/>
          <c:order val="2"/>
          <c:tx>
            <c:v>A-P</c:v>
          </c:tx>
          <c:spPr>
            <a:solidFill>
              <a:schemeClr val="accent4"/>
            </a:solidFill>
            <a:ln cmpd="sng">
              <a:solidFill>
                <a:srgbClr val="000000"/>
              </a:solidFill>
            </a:ln>
          </c:spPr>
          <c:cat>
            <c:strRef>
              <c:f>BC_CW_PR!$B$83:$E$83</c:f>
            </c:strRef>
          </c:cat>
          <c:val>
            <c:numRef>
              <c:f>BC_CW_PR!$B$86:$E$86</c:f>
              <c:numCache/>
            </c:numRef>
          </c:val>
        </c:ser>
        <c:ser>
          <c:idx val="3"/>
          <c:order val="3"/>
          <c:tx>
            <c:v>A-R</c:v>
          </c:tx>
          <c:spPr>
            <a:solidFill>
              <a:schemeClr val="accent4"/>
            </a:solidFill>
            <a:ln cmpd="sng">
              <a:solidFill>
                <a:srgbClr val="000000"/>
              </a:solidFill>
            </a:ln>
          </c:spPr>
          <c:cat>
            <c:strRef>
              <c:f>BC_CW_PR!$B$83:$E$83</c:f>
            </c:strRef>
          </c:cat>
          <c:val>
            <c:numRef>
              <c:f>BC_CW_PR!$B$87:$E$87</c:f>
              <c:numCache/>
            </c:numRef>
          </c:val>
        </c:ser>
        <c:ser>
          <c:idx val="4"/>
          <c:order val="4"/>
          <c:tx>
            <c:v>N-P</c:v>
          </c:tx>
          <c:spPr>
            <a:solidFill>
              <a:schemeClr val="accent5"/>
            </a:solidFill>
            <a:ln cmpd="sng">
              <a:solidFill>
                <a:srgbClr val="000000"/>
              </a:solidFill>
            </a:ln>
          </c:spPr>
          <c:cat>
            <c:strRef>
              <c:f>BC_CW_PR!$B$83:$E$83</c:f>
            </c:strRef>
          </c:cat>
          <c:val>
            <c:numRef>
              <c:f>BC_CW_PR!$B$88:$E$88</c:f>
              <c:numCache/>
            </c:numRef>
          </c:val>
        </c:ser>
        <c:ser>
          <c:idx val="5"/>
          <c:order val="5"/>
          <c:tx>
            <c:v>N-R</c:v>
          </c:tx>
          <c:spPr>
            <a:solidFill>
              <a:schemeClr val="accent6"/>
            </a:solidFill>
            <a:ln cmpd="sng">
              <a:solidFill>
                <a:srgbClr val="000000"/>
              </a:solidFill>
            </a:ln>
          </c:spPr>
          <c:cat>
            <c:strRef>
              <c:f>BC_CW_PR!$B$83:$E$83</c:f>
            </c:strRef>
          </c:cat>
          <c:val>
            <c:numRef>
              <c:f>BC_CW_PR!$B$89:$E$89</c:f>
              <c:numCache/>
            </c:numRef>
          </c:val>
        </c:ser>
        <c:ser>
          <c:idx val="6"/>
          <c:order val="6"/>
          <c:tx>
            <c:v>D-P</c:v>
          </c:tx>
          <c:spPr>
            <a:solidFill>
              <a:schemeClr val="accent2"/>
            </a:solidFill>
            <a:ln cmpd="sng">
              <a:solidFill>
                <a:srgbClr val="000000"/>
              </a:solidFill>
            </a:ln>
          </c:spPr>
          <c:cat>
            <c:strRef>
              <c:f>BC_CW_PR!$B$83:$E$83</c:f>
            </c:strRef>
          </c:cat>
          <c:val>
            <c:numRef>
              <c:f>BC_CW_PR!$B$90:$E$90</c:f>
              <c:numCache/>
            </c:numRef>
          </c:val>
        </c:ser>
        <c:ser>
          <c:idx val="7"/>
          <c:order val="7"/>
          <c:tx>
            <c:v>D-R</c:v>
          </c:tx>
          <c:spPr>
            <a:solidFill>
              <a:schemeClr val="accent2">
                <a:lumOff val="30000"/>
              </a:schemeClr>
            </a:solidFill>
            <a:ln cmpd="sng">
              <a:solidFill>
                <a:srgbClr val="000000"/>
              </a:solidFill>
            </a:ln>
          </c:spPr>
          <c:cat>
            <c:strRef>
              <c:f>BC_CW_PR!$B$83:$E$83</c:f>
            </c:strRef>
          </c:cat>
          <c:val>
            <c:numRef>
              <c:f>BC_CW_PR!$B$91:$E$91</c:f>
              <c:numCache/>
            </c:numRef>
          </c:val>
        </c:ser>
        <c:ser>
          <c:idx val="8"/>
          <c:order val="8"/>
          <c:tx>
            <c:v>SD-P</c:v>
          </c:tx>
          <c:spPr>
            <a:solidFill>
              <a:schemeClr val="accent2"/>
            </a:solidFill>
            <a:ln cmpd="sng">
              <a:solidFill>
                <a:srgbClr val="000000"/>
              </a:solidFill>
            </a:ln>
          </c:spPr>
          <c:cat>
            <c:strRef>
              <c:f>BC_CW_PR!$B$83:$E$83</c:f>
            </c:strRef>
          </c:cat>
          <c:val>
            <c:numRef>
              <c:f>BC_CW_PR!$B$92:$E$92</c:f>
              <c:numCache/>
            </c:numRef>
          </c:val>
        </c:ser>
        <c:ser>
          <c:idx val="9"/>
          <c:order val="9"/>
          <c:tx>
            <c:v>SD-R</c:v>
          </c:tx>
          <c:spPr>
            <a:solidFill>
              <a:schemeClr val="accent4">
                <a:lumOff val="30000"/>
              </a:schemeClr>
            </a:solidFill>
            <a:ln cmpd="sng">
              <a:solidFill>
                <a:srgbClr val="000000"/>
              </a:solidFill>
            </a:ln>
          </c:spPr>
          <c:cat>
            <c:strRef>
              <c:f>BC_CW_PR!$B$83:$E$83</c:f>
            </c:strRef>
          </c:cat>
          <c:val>
            <c:numRef>
              <c:f>BC_CW_PR!$B$93:$E$93</c:f>
              <c:numCache/>
            </c:numRef>
          </c:val>
        </c:ser>
        <c:axId val="1893068091"/>
        <c:axId val="346813325"/>
      </c:barChart>
      <c:catAx>
        <c:axId val="18930680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46813325"/>
      </c:catAx>
      <c:valAx>
        <c:axId val="346813325"/>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893068091"/>
        <c:majorUnit val="0.1"/>
      </c:valAx>
    </c:plotArea>
    <c:legend>
      <c:legendPos val="b"/>
      <c:overlay val="0"/>
      <c:txPr>
        <a:bodyPr/>
        <a:lstStyle/>
        <a:p>
          <a:pPr lvl="0">
            <a:defRPr b="0" i="0" sz="800">
              <a:solidFill>
                <a:srgbClr val="1A1A1A"/>
              </a:solidFill>
              <a:latin typeface="+mn-lt"/>
            </a:defRPr>
          </a:pPr>
        </a:p>
      </c:txPr>
    </c:legend>
    <c:plotVisOnly val="1"/>
  </c:chart>
</c:chartSpace>
</file>

<file path=xl/charts/chart10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Aggregated over LLMs and Levels</a:t>
            </a:r>
          </a:p>
        </c:rich>
      </c:tx>
      <c:overlay val="0"/>
    </c:title>
    <c:plotArea>
      <c:layout/>
      <c:barChart>
        <c:barDir val="col"/>
        <c:ser>
          <c:idx val="0"/>
          <c:order val="0"/>
          <c:tx>
            <c:v>Precision</c:v>
          </c:tx>
          <c:spPr>
            <a:solidFill>
              <a:schemeClr val="accent4"/>
            </a:solidFill>
            <a:ln cmpd="sng">
              <a:solidFill>
                <a:srgbClr val="000000"/>
              </a:solidFill>
            </a:ln>
          </c:spPr>
          <c:cat>
            <c:strRef>
              <c:f>BC_CW_PR!$A$96:$A$100</c:f>
            </c:strRef>
          </c:cat>
          <c:val>
            <c:numRef>
              <c:f>BC_CW_PR!$B$96:$B$100</c:f>
              <c:numCache/>
            </c:numRef>
          </c:val>
        </c:ser>
        <c:ser>
          <c:idx val="1"/>
          <c:order val="1"/>
          <c:tx>
            <c:v>Recall</c:v>
          </c:tx>
          <c:spPr>
            <a:solidFill>
              <a:schemeClr val="accent2"/>
            </a:solidFill>
            <a:ln cmpd="sng">
              <a:solidFill>
                <a:srgbClr val="000000"/>
              </a:solidFill>
            </a:ln>
          </c:spPr>
          <c:cat>
            <c:strRef>
              <c:f>BC_CW_PR!$A$96:$A$100</c:f>
            </c:strRef>
          </c:cat>
          <c:val>
            <c:numRef>
              <c:f>BC_CW_PR!$C$96:$C$100</c:f>
              <c:numCache/>
            </c:numRef>
          </c:val>
        </c:ser>
        <c:axId val="2131245496"/>
        <c:axId val="1985952242"/>
      </c:barChart>
      <c:catAx>
        <c:axId val="21312454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1985952242"/>
      </c:catAx>
      <c:valAx>
        <c:axId val="1985952242"/>
        <c:scaling>
          <c:orientation val="minMax"/>
          <c:max val="0.300000000000000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131245496"/>
        <c:majorUnit val="0.1"/>
      </c:valAx>
    </c:plotArea>
    <c:legend>
      <c:legendPos val="b"/>
      <c:overlay val="0"/>
      <c:txPr>
        <a:bodyPr/>
        <a:lstStyle/>
        <a:p>
          <a:pPr lvl="0">
            <a:defRPr b="0" i="0" sz="900">
              <a:solidFill>
                <a:srgbClr val="1A1A1A"/>
              </a:solidFill>
              <a:latin typeface="+mn-lt"/>
            </a:defRPr>
          </a:pPr>
        </a:p>
      </c:txPr>
    </c:legend>
    <c:plotVisOnly val="1"/>
  </c:chart>
</c:chartSpace>
</file>

<file path=xl/charts/chart10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Aggregated over Prompt Levels</a:t>
            </a:r>
          </a:p>
        </c:rich>
      </c:tx>
      <c:overlay val="0"/>
    </c:title>
    <c:plotArea>
      <c:layout/>
      <c:barChart>
        <c:barDir val="col"/>
        <c:ser>
          <c:idx val="0"/>
          <c:order val="0"/>
          <c:tx>
            <c:v>SA-P</c:v>
          </c:tx>
          <c:spPr>
            <a:solidFill>
              <a:schemeClr val="accent4"/>
            </a:solidFill>
            <a:ln cmpd="sng">
              <a:solidFill>
                <a:srgbClr val="000000"/>
              </a:solidFill>
            </a:ln>
          </c:spPr>
          <c:cat>
            <c:strRef>
              <c:f>BC_CW_PR!$B$68:$D$68</c:f>
            </c:strRef>
          </c:cat>
          <c:val>
            <c:numRef>
              <c:f>BC_CW_PR!$B$69:$D$69</c:f>
              <c:numCache/>
            </c:numRef>
          </c:val>
        </c:ser>
        <c:ser>
          <c:idx val="1"/>
          <c:order val="1"/>
          <c:tx>
            <c:v>SA-R</c:v>
          </c:tx>
          <c:spPr>
            <a:solidFill>
              <a:schemeClr val="accent2"/>
            </a:solidFill>
            <a:ln cmpd="sng">
              <a:solidFill>
                <a:srgbClr val="000000"/>
              </a:solidFill>
            </a:ln>
          </c:spPr>
          <c:cat>
            <c:strRef>
              <c:f>BC_CW_PR!$B$68:$D$68</c:f>
            </c:strRef>
          </c:cat>
          <c:val>
            <c:numRef>
              <c:f>BC_CW_PR!$B$70:$D$70</c:f>
              <c:numCache/>
            </c:numRef>
          </c:val>
        </c:ser>
        <c:ser>
          <c:idx val="2"/>
          <c:order val="2"/>
          <c:tx>
            <c:v>A-P</c:v>
          </c:tx>
          <c:spPr>
            <a:solidFill>
              <a:schemeClr val="accent4"/>
            </a:solidFill>
            <a:ln cmpd="sng">
              <a:solidFill>
                <a:srgbClr val="000000"/>
              </a:solidFill>
            </a:ln>
          </c:spPr>
          <c:cat>
            <c:strRef>
              <c:f>BC_CW_PR!$B$68:$D$68</c:f>
            </c:strRef>
          </c:cat>
          <c:val>
            <c:numRef>
              <c:f>BC_CW_PR!$B$71:$D$71</c:f>
              <c:numCache/>
            </c:numRef>
          </c:val>
        </c:ser>
        <c:ser>
          <c:idx val="3"/>
          <c:order val="3"/>
          <c:tx>
            <c:v>A-R</c:v>
          </c:tx>
          <c:spPr>
            <a:solidFill>
              <a:schemeClr val="accent4"/>
            </a:solidFill>
            <a:ln cmpd="sng">
              <a:solidFill>
                <a:srgbClr val="000000"/>
              </a:solidFill>
            </a:ln>
          </c:spPr>
          <c:cat>
            <c:strRef>
              <c:f>BC_CW_PR!$B$68:$D$68</c:f>
            </c:strRef>
          </c:cat>
          <c:val>
            <c:numRef>
              <c:f>BC_CW_PR!$B$72:$D$72</c:f>
              <c:numCache/>
            </c:numRef>
          </c:val>
        </c:ser>
        <c:ser>
          <c:idx val="4"/>
          <c:order val="4"/>
          <c:tx>
            <c:v>N-P</c:v>
          </c:tx>
          <c:spPr>
            <a:solidFill>
              <a:schemeClr val="accent3"/>
            </a:solidFill>
            <a:ln cmpd="sng">
              <a:solidFill>
                <a:srgbClr val="000000"/>
              </a:solidFill>
            </a:ln>
          </c:spPr>
          <c:cat>
            <c:strRef>
              <c:f>BC_CW_PR!$B$68:$D$68</c:f>
            </c:strRef>
          </c:cat>
          <c:val>
            <c:numRef>
              <c:f>BC_CW_PR!$B$73:$D$73</c:f>
              <c:numCache/>
            </c:numRef>
          </c:val>
        </c:ser>
        <c:ser>
          <c:idx val="5"/>
          <c:order val="5"/>
          <c:tx>
            <c:v>N-R</c:v>
          </c:tx>
          <c:spPr>
            <a:solidFill>
              <a:schemeClr val="accent6"/>
            </a:solidFill>
            <a:ln cmpd="sng">
              <a:solidFill>
                <a:srgbClr val="000000"/>
              </a:solidFill>
            </a:ln>
          </c:spPr>
          <c:cat>
            <c:strRef>
              <c:f>BC_CW_PR!$B$68:$D$68</c:f>
            </c:strRef>
          </c:cat>
          <c:val>
            <c:numRef>
              <c:f>BC_CW_PR!$B$74:$D$74</c:f>
              <c:numCache/>
            </c:numRef>
          </c:val>
        </c:ser>
        <c:ser>
          <c:idx val="6"/>
          <c:order val="6"/>
          <c:tx>
            <c:v>D-P</c:v>
          </c:tx>
          <c:spPr>
            <a:solidFill>
              <a:schemeClr val="accent2"/>
            </a:solidFill>
            <a:ln cmpd="sng">
              <a:solidFill>
                <a:srgbClr val="000000"/>
              </a:solidFill>
            </a:ln>
          </c:spPr>
          <c:cat>
            <c:strRef>
              <c:f>BC_CW_PR!$B$68:$D$68</c:f>
            </c:strRef>
          </c:cat>
          <c:val>
            <c:numRef>
              <c:f>BC_CW_PR!$B$75:$D$75</c:f>
              <c:numCache/>
            </c:numRef>
          </c:val>
        </c:ser>
        <c:ser>
          <c:idx val="7"/>
          <c:order val="7"/>
          <c:tx>
            <c:v>D-R</c:v>
          </c:tx>
          <c:spPr>
            <a:solidFill>
              <a:schemeClr val="accent2">
                <a:lumOff val="30000"/>
              </a:schemeClr>
            </a:solidFill>
            <a:ln cmpd="sng">
              <a:solidFill>
                <a:srgbClr val="000000"/>
              </a:solidFill>
            </a:ln>
          </c:spPr>
          <c:cat>
            <c:strRef>
              <c:f>BC_CW_PR!$B$68:$D$68</c:f>
            </c:strRef>
          </c:cat>
          <c:val>
            <c:numRef>
              <c:f>BC_CW_PR!$B$76:$D$76</c:f>
              <c:numCache/>
            </c:numRef>
          </c:val>
        </c:ser>
        <c:ser>
          <c:idx val="8"/>
          <c:order val="8"/>
          <c:tx>
            <c:v>SD-P</c:v>
          </c:tx>
          <c:spPr>
            <a:solidFill>
              <a:schemeClr val="accent2"/>
            </a:solidFill>
            <a:ln cmpd="sng">
              <a:solidFill>
                <a:srgbClr val="000000"/>
              </a:solidFill>
            </a:ln>
          </c:spPr>
          <c:cat>
            <c:strRef>
              <c:f>BC_CW_PR!$B$68:$D$68</c:f>
            </c:strRef>
          </c:cat>
          <c:val>
            <c:numRef>
              <c:f>BC_CW_PR!$B$77:$D$77</c:f>
              <c:numCache/>
            </c:numRef>
          </c:val>
        </c:ser>
        <c:ser>
          <c:idx val="9"/>
          <c:order val="9"/>
          <c:tx>
            <c:v>SD-R</c:v>
          </c:tx>
          <c:spPr>
            <a:solidFill>
              <a:schemeClr val="accent4">
                <a:lumOff val="30000"/>
              </a:schemeClr>
            </a:solidFill>
            <a:ln cmpd="sng">
              <a:solidFill>
                <a:srgbClr val="000000"/>
              </a:solidFill>
            </a:ln>
          </c:spPr>
          <c:cat>
            <c:strRef>
              <c:f>BC_CW_PR!$B$68:$D$68</c:f>
            </c:strRef>
          </c:cat>
          <c:val>
            <c:numRef>
              <c:f>BC_CW_PR!$B$78:$D$78</c:f>
              <c:numCache/>
            </c:numRef>
          </c:val>
        </c:ser>
        <c:axId val="1945823422"/>
        <c:axId val="1330385019"/>
      </c:barChart>
      <c:catAx>
        <c:axId val="19458234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30385019"/>
      </c:catAx>
      <c:valAx>
        <c:axId val="13303850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45823422"/>
      </c:valAx>
    </c:plotArea>
    <c:legend>
      <c:legendPos val="b"/>
      <c:overlay val="0"/>
      <c:txPr>
        <a:bodyPr/>
        <a:lstStyle/>
        <a:p>
          <a:pPr lvl="0">
            <a:defRPr b="0" i="0" sz="900">
              <a:solidFill>
                <a:srgbClr val="1A1A1A"/>
              </a:solidFill>
              <a:latin typeface="+mn-lt"/>
            </a:defRPr>
          </a:pPr>
        </a:p>
      </c:txPr>
    </c:legend>
    <c:plotVisOnly val="1"/>
  </c:chart>
</c:chartSpace>
</file>

<file path=xl/charts/chart10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Prompt style = Level 1</a:t>
            </a:r>
          </a:p>
        </c:rich>
      </c:tx>
      <c:overlay val="0"/>
    </c:title>
    <c:plotArea>
      <c:layout/>
      <c:barChart>
        <c:barDir val="col"/>
        <c:ser>
          <c:idx val="0"/>
          <c:order val="0"/>
          <c:tx>
            <c:v>SA-P</c:v>
          </c:tx>
          <c:spPr>
            <a:solidFill>
              <a:schemeClr val="accent4"/>
            </a:solidFill>
            <a:ln cmpd="sng">
              <a:solidFill>
                <a:srgbClr val="000000"/>
              </a:solidFill>
            </a:ln>
          </c:spPr>
          <c:cat>
            <c:strRef>
              <c:f>BC_CW_PR!$B$2:$D$2</c:f>
            </c:strRef>
          </c:cat>
          <c:val>
            <c:numRef>
              <c:f>BC_CW_PR!$B$3:$D$3</c:f>
              <c:numCache/>
            </c:numRef>
          </c:val>
        </c:ser>
        <c:ser>
          <c:idx val="1"/>
          <c:order val="1"/>
          <c:tx>
            <c:v>SA-R</c:v>
          </c:tx>
          <c:spPr>
            <a:solidFill>
              <a:schemeClr val="accent2"/>
            </a:solidFill>
            <a:ln cmpd="sng">
              <a:solidFill>
                <a:srgbClr val="000000"/>
              </a:solidFill>
            </a:ln>
          </c:spPr>
          <c:cat>
            <c:strRef>
              <c:f>BC_CW_PR!$B$2:$D$2</c:f>
            </c:strRef>
          </c:cat>
          <c:val>
            <c:numRef>
              <c:f>BC_CW_PR!$B$4:$D$4</c:f>
              <c:numCache/>
            </c:numRef>
          </c:val>
        </c:ser>
        <c:ser>
          <c:idx val="2"/>
          <c:order val="2"/>
          <c:tx>
            <c:v>A-P</c:v>
          </c:tx>
          <c:spPr>
            <a:solidFill>
              <a:schemeClr val="accent4"/>
            </a:solidFill>
            <a:ln cmpd="sng">
              <a:solidFill>
                <a:srgbClr val="000000"/>
              </a:solidFill>
            </a:ln>
          </c:spPr>
          <c:cat>
            <c:strRef>
              <c:f>BC_CW_PR!$B$2:$D$2</c:f>
            </c:strRef>
          </c:cat>
          <c:val>
            <c:numRef>
              <c:f>BC_CW_PR!$B$5:$D$5</c:f>
              <c:numCache/>
            </c:numRef>
          </c:val>
        </c:ser>
        <c:ser>
          <c:idx val="3"/>
          <c:order val="3"/>
          <c:tx>
            <c:v>A-R</c:v>
          </c:tx>
          <c:spPr>
            <a:solidFill>
              <a:schemeClr val="accent4"/>
            </a:solidFill>
            <a:ln cmpd="sng">
              <a:solidFill>
                <a:srgbClr val="000000"/>
              </a:solidFill>
            </a:ln>
          </c:spPr>
          <c:cat>
            <c:strRef>
              <c:f>BC_CW_PR!$B$2:$D$2</c:f>
            </c:strRef>
          </c:cat>
          <c:val>
            <c:numRef>
              <c:f>BC_CW_PR!$B$6:$D$6</c:f>
              <c:numCache/>
            </c:numRef>
          </c:val>
        </c:ser>
        <c:ser>
          <c:idx val="4"/>
          <c:order val="4"/>
          <c:tx>
            <c:v>N-P</c:v>
          </c:tx>
          <c:spPr>
            <a:solidFill>
              <a:schemeClr val="accent3"/>
            </a:solidFill>
            <a:ln cmpd="sng">
              <a:solidFill>
                <a:srgbClr val="000000"/>
              </a:solidFill>
            </a:ln>
          </c:spPr>
          <c:cat>
            <c:strRef>
              <c:f>BC_CW_PR!$B$2:$D$2</c:f>
            </c:strRef>
          </c:cat>
          <c:val>
            <c:numRef>
              <c:f>BC_CW_PR!$B$7:$D$7</c:f>
              <c:numCache/>
            </c:numRef>
          </c:val>
        </c:ser>
        <c:ser>
          <c:idx val="5"/>
          <c:order val="5"/>
          <c:tx>
            <c:v>N-R</c:v>
          </c:tx>
          <c:spPr>
            <a:solidFill>
              <a:schemeClr val="accent6"/>
            </a:solidFill>
            <a:ln cmpd="sng">
              <a:solidFill>
                <a:srgbClr val="000000"/>
              </a:solidFill>
            </a:ln>
          </c:spPr>
          <c:cat>
            <c:strRef>
              <c:f>BC_CW_PR!$B$2:$D$2</c:f>
            </c:strRef>
          </c:cat>
          <c:val>
            <c:numRef>
              <c:f>BC_CW_PR!$B$8:$D$8</c:f>
              <c:numCache/>
            </c:numRef>
          </c:val>
        </c:ser>
        <c:ser>
          <c:idx val="6"/>
          <c:order val="6"/>
          <c:tx>
            <c:v>D-P</c:v>
          </c:tx>
          <c:spPr>
            <a:solidFill>
              <a:schemeClr val="accent2"/>
            </a:solidFill>
            <a:ln cmpd="sng">
              <a:solidFill>
                <a:srgbClr val="000000"/>
              </a:solidFill>
            </a:ln>
          </c:spPr>
          <c:cat>
            <c:strRef>
              <c:f>BC_CW_PR!$B$2:$D$2</c:f>
            </c:strRef>
          </c:cat>
          <c:val>
            <c:numRef>
              <c:f>BC_CW_PR!$B$9:$D$9</c:f>
              <c:numCache/>
            </c:numRef>
          </c:val>
        </c:ser>
        <c:ser>
          <c:idx val="7"/>
          <c:order val="7"/>
          <c:tx>
            <c:v>D-R</c:v>
          </c:tx>
          <c:spPr>
            <a:solidFill>
              <a:schemeClr val="accent2">
                <a:lumOff val="30000"/>
              </a:schemeClr>
            </a:solidFill>
            <a:ln cmpd="sng">
              <a:solidFill>
                <a:srgbClr val="000000"/>
              </a:solidFill>
            </a:ln>
          </c:spPr>
          <c:cat>
            <c:strRef>
              <c:f>BC_CW_PR!$B$2:$D$2</c:f>
            </c:strRef>
          </c:cat>
          <c:val>
            <c:numRef>
              <c:f>BC_CW_PR!$B$10:$D$10</c:f>
              <c:numCache/>
            </c:numRef>
          </c:val>
        </c:ser>
        <c:ser>
          <c:idx val="8"/>
          <c:order val="8"/>
          <c:tx>
            <c:v>SD-P</c:v>
          </c:tx>
          <c:spPr>
            <a:solidFill>
              <a:schemeClr val="accent2"/>
            </a:solidFill>
            <a:ln cmpd="sng">
              <a:solidFill>
                <a:srgbClr val="000000"/>
              </a:solidFill>
            </a:ln>
          </c:spPr>
          <c:cat>
            <c:strRef>
              <c:f>BC_CW_PR!$B$2:$D$2</c:f>
            </c:strRef>
          </c:cat>
          <c:val>
            <c:numRef>
              <c:f>BC_CW_PR!$B$11:$D$11</c:f>
              <c:numCache/>
            </c:numRef>
          </c:val>
        </c:ser>
        <c:ser>
          <c:idx val="9"/>
          <c:order val="9"/>
          <c:tx>
            <c:v>SD-R</c:v>
          </c:tx>
          <c:spPr>
            <a:solidFill>
              <a:schemeClr val="accent4">
                <a:lumOff val="30000"/>
              </a:schemeClr>
            </a:solidFill>
            <a:ln cmpd="sng">
              <a:solidFill>
                <a:srgbClr val="000000"/>
              </a:solidFill>
            </a:ln>
          </c:spPr>
          <c:cat>
            <c:strRef>
              <c:f>BC_CW_PR!$B$2:$D$2</c:f>
            </c:strRef>
          </c:cat>
          <c:val>
            <c:numRef>
              <c:f>BC_CW_PR!$B$12:$D$12</c:f>
              <c:numCache/>
            </c:numRef>
          </c:val>
        </c:ser>
        <c:axId val="128969140"/>
        <c:axId val="2070175258"/>
      </c:barChart>
      <c:catAx>
        <c:axId val="1289691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70175258"/>
      </c:catAx>
      <c:valAx>
        <c:axId val="207017525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8969140"/>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10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Prompt style = Level 2</a:t>
            </a:r>
          </a:p>
        </c:rich>
      </c:tx>
      <c:overlay val="0"/>
    </c:title>
    <c:plotArea>
      <c:layout/>
      <c:barChart>
        <c:barDir val="col"/>
        <c:ser>
          <c:idx val="0"/>
          <c:order val="0"/>
          <c:tx>
            <c:v>SA-P</c:v>
          </c:tx>
          <c:spPr>
            <a:solidFill>
              <a:schemeClr val="accent4"/>
            </a:solidFill>
            <a:ln cmpd="sng">
              <a:solidFill>
                <a:srgbClr val="000000"/>
              </a:solidFill>
            </a:ln>
          </c:spPr>
          <c:cat>
            <c:strRef>
              <c:f>BC_CW_PR!$B$18:$D$18</c:f>
            </c:strRef>
          </c:cat>
          <c:val>
            <c:numRef>
              <c:f>BC_CW_PR!$B$19:$D$19</c:f>
              <c:numCache/>
            </c:numRef>
          </c:val>
        </c:ser>
        <c:ser>
          <c:idx val="1"/>
          <c:order val="1"/>
          <c:tx>
            <c:v>SA-R</c:v>
          </c:tx>
          <c:spPr>
            <a:solidFill>
              <a:schemeClr val="accent2"/>
            </a:solidFill>
            <a:ln cmpd="sng">
              <a:solidFill>
                <a:srgbClr val="000000"/>
              </a:solidFill>
            </a:ln>
          </c:spPr>
          <c:cat>
            <c:strRef>
              <c:f>BC_CW_PR!$B$18:$D$18</c:f>
            </c:strRef>
          </c:cat>
          <c:val>
            <c:numRef>
              <c:f>BC_CW_PR!$B$20:$D$20</c:f>
              <c:numCache/>
            </c:numRef>
          </c:val>
        </c:ser>
        <c:ser>
          <c:idx val="2"/>
          <c:order val="2"/>
          <c:tx>
            <c:v>A-P</c:v>
          </c:tx>
          <c:spPr>
            <a:solidFill>
              <a:schemeClr val="accent4"/>
            </a:solidFill>
            <a:ln cmpd="sng">
              <a:solidFill>
                <a:srgbClr val="000000"/>
              </a:solidFill>
            </a:ln>
          </c:spPr>
          <c:cat>
            <c:strRef>
              <c:f>BC_CW_PR!$B$18:$D$18</c:f>
            </c:strRef>
          </c:cat>
          <c:val>
            <c:numRef>
              <c:f>BC_CW_PR!$B$21:$D$21</c:f>
              <c:numCache/>
            </c:numRef>
          </c:val>
        </c:ser>
        <c:ser>
          <c:idx val="3"/>
          <c:order val="3"/>
          <c:tx>
            <c:v>A-R</c:v>
          </c:tx>
          <c:spPr>
            <a:solidFill>
              <a:schemeClr val="accent4"/>
            </a:solidFill>
            <a:ln cmpd="sng">
              <a:solidFill>
                <a:srgbClr val="000000"/>
              </a:solidFill>
            </a:ln>
          </c:spPr>
          <c:cat>
            <c:strRef>
              <c:f>BC_CW_PR!$B$18:$D$18</c:f>
            </c:strRef>
          </c:cat>
          <c:val>
            <c:numRef>
              <c:f>BC_CW_PR!$B$22:$D$22</c:f>
              <c:numCache/>
            </c:numRef>
          </c:val>
        </c:ser>
        <c:ser>
          <c:idx val="4"/>
          <c:order val="4"/>
          <c:tx>
            <c:v>N-P</c:v>
          </c:tx>
          <c:spPr>
            <a:solidFill>
              <a:schemeClr val="accent3"/>
            </a:solidFill>
            <a:ln cmpd="sng">
              <a:solidFill>
                <a:srgbClr val="000000"/>
              </a:solidFill>
            </a:ln>
          </c:spPr>
          <c:cat>
            <c:strRef>
              <c:f>BC_CW_PR!$B$18:$D$18</c:f>
            </c:strRef>
          </c:cat>
          <c:val>
            <c:numRef>
              <c:f>BC_CW_PR!$B$23:$D$23</c:f>
              <c:numCache/>
            </c:numRef>
          </c:val>
        </c:ser>
        <c:ser>
          <c:idx val="5"/>
          <c:order val="5"/>
          <c:tx>
            <c:v>N-R</c:v>
          </c:tx>
          <c:spPr>
            <a:solidFill>
              <a:schemeClr val="accent6"/>
            </a:solidFill>
            <a:ln cmpd="sng">
              <a:solidFill>
                <a:srgbClr val="000000"/>
              </a:solidFill>
            </a:ln>
          </c:spPr>
          <c:cat>
            <c:strRef>
              <c:f>BC_CW_PR!$B$18:$D$18</c:f>
            </c:strRef>
          </c:cat>
          <c:val>
            <c:numRef>
              <c:f>BC_CW_PR!$B$24:$D$24</c:f>
              <c:numCache/>
            </c:numRef>
          </c:val>
        </c:ser>
        <c:ser>
          <c:idx val="6"/>
          <c:order val="6"/>
          <c:tx>
            <c:v>D-P</c:v>
          </c:tx>
          <c:spPr>
            <a:solidFill>
              <a:schemeClr val="accent2"/>
            </a:solidFill>
            <a:ln cmpd="sng">
              <a:solidFill>
                <a:srgbClr val="000000"/>
              </a:solidFill>
            </a:ln>
          </c:spPr>
          <c:cat>
            <c:strRef>
              <c:f>BC_CW_PR!$B$18:$D$18</c:f>
            </c:strRef>
          </c:cat>
          <c:val>
            <c:numRef>
              <c:f>BC_CW_PR!$B$25:$D$25</c:f>
              <c:numCache/>
            </c:numRef>
          </c:val>
        </c:ser>
        <c:ser>
          <c:idx val="7"/>
          <c:order val="7"/>
          <c:tx>
            <c:v>D-R</c:v>
          </c:tx>
          <c:spPr>
            <a:solidFill>
              <a:schemeClr val="accent2">
                <a:lumOff val="30000"/>
              </a:schemeClr>
            </a:solidFill>
            <a:ln cmpd="sng">
              <a:solidFill>
                <a:srgbClr val="000000"/>
              </a:solidFill>
            </a:ln>
          </c:spPr>
          <c:cat>
            <c:strRef>
              <c:f>BC_CW_PR!$B$18:$D$18</c:f>
            </c:strRef>
          </c:cat>
          <c:val>
            <c:numRef>
              <c:f>BC_CW_PR!$B$26:$D$26</c:f>
              <c:numCache/>
            </c:numRef>
          </c:val>
        </c:ser>
        <c:ser>
          <c:idx val="8"/>
          <c:order val="8"/>
          <c:tx>
            <c:v>SD-P</c:v>
          </c:tx>
          <c:spPr>
            <a:solidFill>
              <a:schemeClr val="accent2"/>
            </a:solidFill>
            <a:ln cmpd="sng">
              <a:solidFill>
                <a:srgbClr val="000000"/>
              </a:solidFill>
            </a:ln>
          </c:spPr>
          <c:cat>
            <c:strRef>
              <c:f>BC_CW_PR!$B$18:$D$18</c:f>
            </c:strRef>
          </c:cat>
          <c:val>
            <c:numRef>
              <c:f>BC_CW_PR!$B$27:$D$27</c:f>
              <c:numCache/>
            </c:numRef>
          </c:val>
        </c:ser>
        <c:ser>
          <c:idx val="9"/>
          <c:order val="9"/>
          <c:tx>
            <c:v>SD-R</c:v>
          </c:tx>
          <c:spPr>
            <a:solidFill>
              <a:schemeClr val="accent4">
                <a:lumOff val="30000"/>
              </a:schemeClr>
            </a:solidFill>
            <a:ln cmpd="sng">
              <a:solidFill>
                <a:srgbClr val="000000"/>
              </a:solidFill>
            </a:ln>
          </c:spPr>
          <c:cat>
            <c:strRef>
              <c:f>BC_CW_PR!$B$18:$D$18</c:f>
            </c:strRef>
          </c:cat>
          <c:val>
            <c:numRef>
              <c:f>BC_CW_PR!$B$28:$D$28</c:f>
              <c:numCache/>
            </c:numRef>
          </c:val>
        </c:ser>
        <c:axId val="483607623"/>
        <c:axId val="1678182551"/>
      </c:barChart>
      <c:catAx>
        <c:axId val="4836076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78182551"/>
      </c:catAx>
      <c:valAx>
        <c:axId val="167818255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483607623"/>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10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Prompt style = Level 3</a:t>
            </a:r>
          </a:p>
        </c:rich>
      </c:tx>
      <c:overlay val="0"/>
    </c:title>
    <c:plotArea>
      <c:layout/>
      <c:barChart>
        <c:barDir val="col"/>
        <c:ser>
          <c:idx val="0"/>
          <c:order val="0"/>
          <c:tx>
            <c:v>SA-P</c:v>
          </c:tx>
          <c:spPr>
            <a:solidFill>
              <a:schemeClr val="accent4"/>
            </a:solidFill>
            <a:ln cmpd="sng">
              <a:solidFill>
                <a:srgbClr val="000000"/>
              </a:solidFill>
            </a:ln>
          </c:spPr>
          <c:cat>
            <c:strRef>
              <c:f>BC_CW_PR!$B$31:$D$31</c:f>
            </c:strRef>
          </c:cat>
          <c:val>
            <c:numRef>
              <c:f>BC_CW_PR!$B$32:$D$32</c:f>
              <c:numCache/>
            </c:numRef>
          </c:val>
        </c:ser>
        <c:ser>
          <c:idx val="1"/>
          <c:order val="1"/>
          <c:tx>
            <c:v>SA-R</c:v>
          </c:tx>
          <c:spPr>
            <a:solidFill>
              <a:schemeClr val="accent2"/>
            </a:solidFill>
            <a:ln cmpd="sng">
              <a:solidFill>
                <a:srgbClr val="000000"/>
              </a:solidFill>
            </a:ln>
          </c:spPr>
          <c:cat>
            <c:strRef>
              <c:f>BC_CW_PR!$B$31:$D$31</c:f>
            </c:strRef>
          </c:cat>
          <c:val>
            <c:numRef>
              <c:f>BC_CW_PR!$B$33:$D$33</c:f>
              <c:numCache/>
            </c:numRef>
          </c:val>
        </c:ser>
        <c:ser>
          <c:idx val="2"/>
          <c:order val="2"/>
          <c:tx>
            <c:v>A-P</c:v>
          </c:tx>
          <c:spPr>
            <a:solidFill>
              <a:schemeClr val="accent4"/>
            </a:solidFill>
            <a:ln cmpd="sng">
              <a:solidFill>
                <a:srgbClr val="000000"/>
              </a:solidFill>
            </a:ln>
          </c:spPr>
          <c:cat>
            <c:strRef>
              <c:f>BC_CW_PR!$B$31:$D$31</c:f>
            </c:strRef>
          </c:cat>
          <c:val>
            <c:numRef>
              <c:f>BC_CW_PR!$B$34:$D$34</c:f>
              <c:numCache/>
            </c:numRef>
          </c:val>
        </c:ser>
        <c:ser>
          <c:idx val="3"/>
          <c:order val="3"/>
          <c:tx>
            <c:v>A-R</c:v>
          </c:tx>
          <c:spPr>
            <a:solidFill>
              <a:schemeClr val="accent4"/>
            </a:solidFill>
            <a:ln cmpd="sng">
              <a:solidFill>
                <a:srgbClr val="000000"/>
              </a:solidFill>
            </a:ln>
          </c:spPr>
          <c:cat>
            <c:strRef>
              <c:f>BC_CW_PR!$B$31:$D$31</c:f>
            </c:strRef>
          </c:cat>
          <c:val>
            <c:numRef>
              <c:f>BC_CW_PR!$B$35:$D$35</c:f>
              <c:numCache/>
            </c:numRef>
          </c:val>
        </c:ser>
        <c:ser>
          <c:idx val="4"/>
          <c:order val="4"/>
          <c:tx>
            <c:v>N-P</c:v>
          </c:tx>
          <c:spPr>
            <a:solidFill>
              <a:schemeClr val="accent3"/>
            </a:solidFill>
            <a:ln cmpd="sng">
              <a:solidFill>
                <a:srgbClr val="000000"/>
              </a:solidFill>
            </a:ln>
          </c:spPr>
          <c:cat>
            <c:strRef>
              <c:f>BC_CW_PR!$B$31:$D$31</c:f>
            </c:strRef>
          </c:cat>
          <c:val>
            <c:numRef>
              <c:f>BC_CW_PR!$B$36:$D$36</c:f>
              <c:numCache/>
            </c:numRef>
          </c:val>
        </c:ser>
        <c:ser>
          <c:idx val="5"/>
          <c:order val="5"/>
          <c:tx>
            <c:v>N-R</c:v>
          </c:tx>
          <c:spPr>
            <a:solidFill>
              <a:schemeClr val="accent6"/>
            </a:solidFill>
            <a:ln cmpd="sng">
              <a:solidFill>
                <a:srgbClr val="000000"/>
              </a:solidFill>
            </a:ln>
          </c:spPr>
          <c:cat>
            <c:strRef>
              <c:f>BC_CW_PR!$B$31:$D$31</c:f>
            </c:strRef>
          </c:cat>
          <c:val>
            <c:numRef>
              <c:f>BC_CW_PR!$B$37:$D$37</c:f>
              <c:numCache/>
            </c:numRef>
          </c:val>
        </c:ser>
        <c:ser>
          <c:idx val="6"/>
          <c:order val="6"/>
          <c:tx>
            <c:v>D-P</c:v>
          </c:tx>
          <c:spPr>
            <a:solidFill>
              <a:schemeClr val="accent2"/>
            </a:solidFill>
            <a:ln cmpd="sng">
              <a:solidFill>
                <a:srgbClr val="000000"/>
              </a:solidFill>
            </a:ln>
          </c:spPr>
          <c:cat>
            <c:strRef>
              <c:f>BC_CW_PR!$B$31:$D$31</c:f>
            </c:strRef>
          </c:cat>
          <c:val>
            <c:numRef>
              <c:f>BC_CW_PR!$B$38:$D$38</c:f>
              <c:numCache/>
            </c:numRef>
          </c:val>
        </c:ser>
        <c:ser>
          <c:idx val="7"/>
          <c:order val="7"/>
          <c:tx>
            <c:v>D-R</c:v>
          </c:tx>
          <c:spPr>
            <a:solidFill>
              <a:schemeClr val="accent2">
                <a:lumOff val="30000"/>
              </a:schemeClr>
            </a:solidFill>
            <a:ln cmpd="sng">
              <a:solidFill>
                <a:srgbClr val="000000"/>
              </a:solidFill>
            </a:ln>
          </c:spPr>
          <c:cat>
            <c:strRef>
              <c:f>BC_CW_PR!$B$31:$D$31</c:f>
            </c:strRef>
          </c:cat>
          <c:val>
            <c:numRef>
              <c:f>BC_CW_PR!$B$39:$D$39</c:f>
              <c:numCache/>
            </c:numRef>
          </c:val>
        </c:ser>
        <c:ser>
          <c:idx val="8"/>
          <c:order val="8"/>
          <c:tx>
            <c:v>SD-P</c:v>
          </c:tx>
          <c:spPr>
            <a:solidFill>
              <a:schemeClr val="accent2"/>
            </a:solidFill>
            <a:ln cmpd="sng">
              <a:solidFill>
                <a:srgbClr val="000000"/>
              </a:solidFill>
            </a:ln>
          </c:spPr>
          <c:cat>
            <c:strRef>
              <c:f>BC_CW_PR!$B$31:$D$31</c:f>
            </c:strRef>
          </c:cat>
          <c:val>
            <c:numRef>
              <c:f>BC_CW_PR!$B$40:$D$40</c:f>
              <c:numCache/>
            </c:numRef>
          </c:val>
        </c:ser>
        <c:ser>
          <c:idx val="9"/>
          <c:order val="9"/>
          <c:tx>
            <c:v>SD-R</c:v>
          </c:tx>
          <c:spPr>
            <a:solidFill>
              <a:schemeClr val="accent4">
                <a:lumOff val="30000"/>
              </a:schemeClr>
            </a:solidFill>
            <a:ln cmpd="sng">
              <a:solidFill>
                <a:srgbClr val="000000"/>
              </a:solidFill>
            </a:ln>
          </c:spPr>
          <c:cat>
            <c:strRef>
              <c:f>BC_CW_PR!$B$31:$D$31</c:f>
            </c:strRef>
          </c:cat>
          <c:val>
            <c:numRef>
              <c:f>BC_CW_PR!$B$41:$D$41</c:f>
              <c:numCache/>
            </c:numRef>
          </c:val>
        </c:ser>
        <c:axId val="1650496829"/>
        <c:axId val="1046138616"/>
      </c:barChart>
      <c:catAx>
        <c:axId val="16504968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46138616"/>
      </c:catAx>
      <c:valAx>
        <c:axId val="1046138616"/>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650496829"/>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1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Prompt style = Level 4</a:t>
            </a:r>
          </a:p>
        </c:rich>
      </c:tx>
      <c:overlay val="0"/>
    </c:title>
    <c:plotArea>
      <c:layout/>
      <c:barChart>
        <c:barDir val="col"/>
        <c:ser>
          <c:idx val="0"/>
          <c:order val="0"/>
          <c:tx>
            <c:v>SA-P</c:v>
          </c:tx>
          <c:spPr>
            <a:solidFill>
              <a:schemeClr val="accent4"/>
            </a:solidFill>
            <a:ln cmpd="sng">
              <a:solidFill>
                <a:srgbClr val="000000"/>
              </a:solidFill>
            </a:ln>
          </c:spPr>
          <c:cat>
            <c:strRef>
              <c:f>BC_CW_PR!$B$44:$D$44</c:f>
            </c:strRef>
          </c:cat>
          <c:val>
            <c:numRef>
              <c:f>BC_CW_PR!$B$45:$D$45</c:f>
              <c:numCache/>
            </c:numRef>
          </c:val>
        </c:ser>
        <c:ser>
          <c:idx val="1"/>
          <c:order val="1"/>
          <c:tx>
            <c:v>SA-R</c:v>
          </c:tx>
          <c:spPr>
            <a:solidFill>
              <a:schemeClr val="accent2"/>
            </a:solidFill>
            <a:ln cmpd="sng">
              <a:solidFill>
                <a:srgbClr val="000000"/>
              </a:solidFill>
            </a:ln>
          </c:spPr>
          <c:cat>
            <c:strRef>
              <c:f>BC_CW_PR!$B$44:$D$44</c:f>
            </c:strRef>
          </c:cat>
          <c:val>
            <c:numRef>
              <c:f>BC_CW_PR!$B$46:$D$46</c:f>
              <c:numCache/>
            </c:numRef>
          </c:val>
        </c:ser>
        <c:ser>
          <c:idx val="2"/>
          <c:order val="2"/>
          <c:tx>
            <c:v>A-P</c:v>
          </c:tx>
          <c:spPr>
            <a:solidFill>
              <a:schemeClr val="accent4"/>
            </a:solidFill>
            <a:ln cmpd="sng">
              <a:solidFill>
                <a:srgbClr val="000000"/>
              </a:solidFill>
            </a:ln>
          </c:spPr>
          <c:cat>
            <c:strRef>
              <c:f>BC_CW_PR!$B$44:$D$44</c:f>
            </c:strRef>
          </c:cat>
          <c:val>
            <c:numRef>
              <c:f>BC_CW_PR!$B$47:$D$47</c:f>
              <c:numCache/>
            </c:numRef>
          </c:val>
        </c:ser>
        <c:ser>
          <c:idx val="3"/>
          <c:order val="3"/>
          <c:tx>
            <c:v>A-R</c:v>
          </c:tx>
          <c:spPr>
            <a:solidFill>
              <a:schemeClr val="accent4"/>
            </a:solidFill>
            <a:ln cmpd="sng">
              <a:solidFill>
                <a:srgbClr val="000000"/>
              </a:solidFill>
            </a:ln>
          </c:spPr>
          <c:cat>
            <c:strRef>
              <c:f>BC_CW_PR!$B$44:$D$44</c:f>
            </c:strRef>
          </c:cat>
          <c:val>
            <c:numRef>
              <c:f>BC_CW_PR!$B$48:$D$48</c:f>
              <c:numCache/>
            </c:numRef>
          </c:val>
        </c:ser>
        <c:ser>
          <c:idx val="4"/>
          <c:order val="4"/>
          <c:tx>
            <c:v>N-P</c:v>
          </c:tx>
          <c:spPr>
            <a:solidFill>
              <a:schemeClr val="accent3"/>
            </a:solidFill>
            <a:ln cmpd="sng">
              <a:solidFill>
                <a:srgbClr val="000000"/>
              </a:solidFill>
            </a:ln>
          </c:spPr>
          <c:cat>
            <c:strRef>
              <c:f>BC_CW_PR!$B$44:$D$44</c:f>
            </c:strRef>
          </c:cat>
          <c:val>
            <c:numRef>
              <c:f>BC_CW_PR!$B$49:$D$49</c:f>
              <c:numCache/>
            </c:numRef>
          </c:val>
        </c:ser>
        <c:ser>
          <c:idx val="5"/>
          <c:order val="5"/>
          <c:tx>
            <c:v>N-R</c:v>
          </c:tx>
          <c:spPr>
            <a:solidFill>
              <a:schemeClr val="accent6"/>
            </a:solidFill>
            <a:ln cmpd="sng">
              <a:solidFill>
                <a:srgbClr val="000000"/>
              </a:solidFill>
            </a:ln>
          </c:spPr>
          <c:cat>
            <c:strRef>
              <c:f>BC_CW_PR!$B$44:$D$44</c:f>
            </c:strRef>
          </c:cat>
          <c:val>
            <c:numRef>
              <c:f>BC_CW_PR!$B$50:$D$50</c:f>
              <c:numCache/>
            </c:numRef>
          </c:val>
        </c:ser>
        <c:ser>
          <c:idx val="6"/>
          <c:order val="6"/>
          <c:tx>
            <c:v>D-P</c:v>
          </c:tx>
          <c:spPr>
            <a:solidFill>
              <a:schemeClr val="accent2"/>
            </a:solidFill>
            <a:ln cmpd="sng">
              <a:solidFill>
                <a:srgbClr val="000000"/>
              </a:solidFill>
            </a:ln>
          </c:spPr>
          <c:cat>
            <c:strRef>
              <c:f>BC_CW_PR!$B$44:$D$44</c:f>
            </c:strRef>
          </c:cat>
          <c:val>
            <c:numRef>
              <c:f>BC_CW_PR!$B$51:$D$51</c:f>
              <c:numCache/>
            </c:numRef>
          </c:val>
        </c:ser>
        <c:ser>
          <c:idx val="7"/>
          <c:order val="7"/>
          <c:tx>
            <c:v>D-R</c:v>
          </c:tx>
          <c:spPr>
            <a:solidFill>
              <a:schemeClr val="accent2">
                <a:lumOff val="30000"/>
              </a:schemeClr>
            </a:solidFill>
            <a:ln cmpd="sng">
              <a:solidFill>
                <a:srgbClr val="000000"/>
              </a:solidFill>
            </a:ln>
          </c:spPr>
          <c:cat>
            <c:strRef>
              <c:f>BC_CW_PR!$B$44:$D$44</c:f>
            </c:strRef>
          </c:cat>
          <c:val>
            <c:numRef>
              <c:f>BC_CW_PR!$B$52:$D$52</c:f>
              <c:numCache/>
            </c:numRef>
          </c:val>
        </c:ser>
        <c:ser>
          <c:idx val="8"/>
          <c:order val="8"/>
          <c:tx>
            <c:v>SD-P</c:v>
          </c:tx>
          <c:spPr>
            <a:solidFill>
              <a:schemeClr val="accent2"/>
            </a:solidFill>
            <a:ln cmpd="sng">
              <a:solidFill>
                <a:srgbClr val="000000"/>
              </a:solidFill>
            </a:ln>
          </c:spPr>
          <c:cat>
            <c:strRef>
              <c:f>BC_CW_PR!$B$44:$D$44</c:f>
            </c:strRef>
          </c:cat>
          <c:val>
            <c:numRef>
              <c:f>BC_CW_PR!$B$53:$D$53</c:f>
              <c:numCache/>
            </c:numRef>
          </c:val>
        </c:ser>
        <c:ser>
          <c:idx val="9"/>
          <c:order val="9"/>
          <c:tx>
            <c:v>SD-R</c:v>
          </c:tx>
          <c:spPr>
            <a:solidFill>
              <a:schemeClr val="accent4">
                <a:lumOff val="30000"/>
              </a:schemeClr>
            </a:solidFill>
            <a:ln cmpd="sng">
              <a:solidFill>
                <a:srgbClr val="000000"/>
              </a:solidFill>
            </a:ln>
          </c:spPr>
          <c:cat>
            <c:strRef>
              <c:f>BC_CW_PR!$B$44:$D$44</c:f>
            </c:strRef>
          </c:cat>
          <c:val>
            <c:numRef>
              <c:f>BC_CW_PR!$B$54:$D$54</c:f>
              <c:numCache/>
            </c:numRef>
          </c:val>
        </c:ser>
        <c:axId val="675927014"/>
        <c:axId val="942830964"/>
      </c:barChart>
      <c:catAx>
        <c:axId val="6759270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42830964"/>
      </c:catAx>
      <c:valAx>
        <c:axId val="942830964"/>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75927014"/>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1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Aggregated over LLMs and Levels</a:t>
            </a:r>
          </a:p>
        </c:rich>
      </c:tx>
      <c:layout>
        <c:manualLayout>
          <c:xMode val="edge"/>
          <c:yMode val="edge"/>
          <c:x val="0.11248484848484848"/>
          <c:y val="0.03555558044135114"/>
        </c:manualLayout>
      </c:layout>
      <c:overlay val="0"/>
    </c:title>
    <c:plotArea>
      <c:layout>
        <c:manualLayout>
          <c:xMode val="edge"/>
          <c:yMode val="edge"/>
          <c:x val="0.1924552612741589"/>
          <c:y val="0.2924954135705518"/>
          <c:w val="0.7408780720591744"/>
          <c:h val="0.4988475433656054"/>
        </c:manualLayout>
      </c:layout>
      <c:barChart>
        <c:barDir val="col"/>
        <c:ser>
          <c:idx val="0"/>
          <c:order val="0"/>
          <c:tx>
            <c:v>Precision</c:v>
          </c:tx>
          <c:spPr>
            <a:solidFill>
              <a:schemeClr val="accent4"/>
            </a:solidFill>
            <a:ln cmpd="sng">
              <a:solidFill>
                <a:srgbClr val="000000"/>
              </a:solidFill>
            </a:ln>
          </c:spPr>
          <c:cat>
            <c:strRef>
              <c:f>BC_CW_PR!$A$96:$A$100</c:f>
            </c:strRef>
          </c:cat>
          <c:val>
            <c:numRef>
              <c:f>BC_CW_PR!$B$96:$B$100</c:f>
              <c:numCache/>
            </c:numRef>
          </c:val>
        </c:ser>
        <c:ser>
          <c:idx val="1"/>
          <c:order val="1"/>
          <c:tx>
            <c:v>Recall</c:v>
          </c:tx>
          <c:spPr>
            <a:solidFill>
              <a:schemeClr val="accent2"/>
            </a:solidFill>
            <a:ln cmpd="sng">
              <a:solidFill>
                <a:srgbClr val="000000"/>
              </a:solidFill>
            </a:ln>
          </c:spPr>
          <c:cat>
            <c:strRef>
              <c:f>BC_CW_PR!$A$96:$A$100</c:f>
            </c:strRef>
          </c:cat>
          <c:val>
            <c:numRef>
              <c:f>BC_CW_PR!$C$96:$C$100</c:f>
              <c:numCache/>
            </c:numRef>
          </c:val>
        </c:ser>
        <c:axId val="1485398612"/>
        <c:axId val="411281029"/>
      </c:barChart>
      <c:catAx>
        <c:axId val="14853986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411281029"/>
      </c:catAx>
      <c:valAx>
        <c:axId val="411281029"/>
        <c:scaling>
          <c:orientation val="minMax"/>
          <c:max val="0.300000000000000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485398612"/>
        <c:majorUnit val="0.1"/>
      </c:valAx>
    </c:plotArea>
    <c:legend>
      <c:legendPos val="b"/>
      <c:layout>
        <c:manualLayout>
          <c:xMode val="edge"/>
          <c:yMode val="edge"/>
          <c:x val="0.40867143879742307"/>
          <c:y val="0.18514588636632467"/>
        </c:manualLayout>
      </c:layout>
      <c:overlay val="0"/>
      <c:txPr>
        <a:bodyPr/>
        <a:lstStyle/>
        <a:p>
          <a:pPr lvl="0">
            <a:defRPr b="0" i="0" sz="900">
              <a:solidFill>
                <a:srgbClr val="1A1A1A"/>
              </a:solidFill>
              <a:latin typeface="+mn-lt"/>
            </a:defRPr>
          </a:pPr>
        </a:p>
      </c:txPr>
    </c:legend>
    <c:plotVisOnly val="1"/>
  </c:chart>
</c:chartSpace>
</file>

<file path=xl/charts/chart1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Aggregated over LLMs</a:t>
            </a:r>
          </a:p>
        </c:rich>
      </c:tx>
      <c:layout>
        <c:manualLayout>
          <c:xMode val="edge"/>
          <c:yMode val="edge"/>
          <c:x val="0.0581254309969324"/>
          <c:y val="0.043360507625218404"/>
        </c:manualLayout>
      </c:layout>
      <c:overlay val="0"/>
    </c:title>
    <c:plotArea>
      <c:layout>
        <c:manualLayout>
          <c:xMode val="edge"/>
          <c:yMode val="edge"/>
          <c:x val="0.09962791221449711"/>
          <c:y val="0.2009638165240948"/>
          <c:w val="0.6527165930109329"/>
          <c:h val="0.5636524569958509"/>
        </c:manualLayout>
      </c:layout>
      <c:barChart>
        <c:barDir val="col"/>
        <c:ser>
          <c:idx val="0"/>
          <c:order val="0"/>
          <c:tx>
            <c:v>SA-P</c:v>
          </c:tx>
          <c:spPr>
            <a:solidFill>
              <a:schemeClr val="accent4"/>
            </a:solidFill>
            <a:ln cmpd="sng">
              <a:solidFill>
                <a:srgbClr val="000000"/>
              </a:solidFill>
            </a:ln>
          </c:spPr>
          <c:cat>
            <c:strRef>
              <c:f>BC_CW_PR!$B$83:$E$83</c:f>
            </c:strRef>
          </c:cat>
          <c:val>
            <c:numRef>
              <c:f>BC_CW_PR!$B$84:$E$84</c:f>
              <c:numCache/>
            </c:numRef>
          </c:val>
        </c:ser>
        <c:ser>
          <c:idx val="1"/>
          <c:order val="1"/>
          <c:tx>
            <c:v>SA-R</c:v>
          </c:tx>
          <c:spPr>
            <a:solidFill>
              <a:schemeClr val="accent2"/>
            </a:solidFill>
            <a:ln cmpd="sng">
              <a:solidFill>
                <a:srgbClr val="000000"/>
              </a:solidFill>
            </a:ln>
          </c:spPr>
          <c:cat>
            <c:strRef>
              <c:f>BC_CW_PR!$B$83:$E$83</c:f>
            </c:strRef>
          </c:cat>
          <c:val>
            <c:numRef>
              <c:f>BC_CW_PR!$B$85:$E$85</c:f>
              <c:numCache/>
            </c:numRef>
          </c:val>
        </c:ser>
        <c:ser>
          <c:idx val="2"/>
          <c:order val="2"/>
          <c:tx>
            <c:v>A-P</c:v>
          </c:tx>
          <c:spPr>
            <a:solidFill>
              <a:schemeClr val="accent4"/>
            </a:solidFill>
            <a:ln cmpd="sng">
              <a:solidFill>
                <a:srgbClr val="000000"/>
              </a:solidFill>
            </a:ln>
          </c:spPr>
          <c:cat>
            <c:strRef>
              <c:f>BC_CW_PR!$B$83:$E$83</c:f>
            </c:strRef>
          </c:cat>
          <c:val>
            <c:numRef>
              <c:f>BC_CW_PR!$B$86:$E$86</c:f>
              <c:numCache/>
            </c:numRef>
          </c:val>
        </c:ser>
        <c:ser>
          <c:idx val="3"/>
          <c:order val="3"/>
          <c:tx>
            <c:v>A-R</c:v>
          </c:tx>
          <c:spPr>
            <a:solidFill>
              <a:schemeClr val="accent4"/>
            </a:solidFill>
            <a:ln cmpd="sng">
              <a:solidFill>
                <a:srgbClr val="000000"/>
              </a:solidFill>
            </a:ln>
          </c:spPr>
          <c:cat>
            <c:strRef>
              <c:f>BC_CW_PR!$B$83:$E$83</c:f>
            </c:strRef>
          </c:cat>
          <c:val>
            <c:numRef>
              <c:f>BC_CW_PR!$B$87:$E$87</c:f>
              <c:numCache/>
            </c:numRef>
          </c:val>
        </c:ser>
        <c:ser>
          <c:idx val="4"/>
          <c:order val="4"/>
          <c:tx>
            <c:v>N-P</c:v>
          </c:tx>
          <c:spPr>
            <a:solidFill>
              <a:schemeClr val="accent5"/>
            </a:solidFill>
            <a:ln cmpd="sng">
              <a:solidFill>
                <a:srgbClr val="000000"/>
              </a:solidFill>
            </a:ln>
          </c:spPr>
          <c:cat>
            <c:strRef>
              <c:f>BC_CW_PR!$B$83:$E$83</c:f>
            </c:strRef>
          </c:cat>
          <c:val>
            <c:numRef>
              <c:f>BC_CW_PR!$B$88:$E$88</c:f>
              <c:numCache/>
            </c:numRef>
          </c:val>
        </c:ser>
        <c:ser>
          <c:idx val="5"/>
          <c:order val="5"/>
          <c:tx>
            <c:v>N-R</c:v>
          </c:tx>
          <c:spPr>
            <a:solidFill>
              <a:schemeClr val="accent6"/>
            </a:solidFill>
            <a:ln cmpd="sng">
              <a:solidFill>
                <a:srgbClr val="000000"/>
              </a:solidFill>
            </a:ln>
          </c:spPr>
          <c:cat>
            <c:strRef>
              <c:f>BC_CW_PR!$B$83:$E$83</c:f>
            </c:strRef>
          </c:cat>
          <c:val>
            <c:numRef>
              <c:f>BC_CW_PR!$B$89:$E$89</c:f>
              <c:numCache/>
            </c:numRef>
          </c:val>
        </c:ser>
        <c:ser>
          <c:idx val="6"/>
          <c:order val="6"/>
          <c:tx>
            <c:v>D-P</c:v>
          </c:tx>
          <c:spPr>
            <a:solidFill>
              <a:schemeClr val="accent2"/>
            </a:solidFill>
            <a:ln cmpd="sng">
              <a:solidFill>
                <a:srgbClr val="000000"/>
              </a:solidFill>
            </a:ln>
          </c:spPr>
          <c:cat>
            <c:strRef>
              <c:f>BC_CW_PR!$B$83:$E$83</c:f>
            </c:strRef>
          </c:cat>
          <c:val>
            <c:numRef>
              <c:f>BC_CW_PR!$B$90:$E$90</c:f>
              <c:numCache/>
            </c:numRef>
          </c:val>
        </c:ser>
        <c:ser>
          <c:idx val="7"/>
          <c:order val="7"/>
          <c:tx>
            <c:v>D-R</c:v>
          </c:tx>
          <c:spPr>
            <a:solidFill>
              <a:schemeClr val="accent2">
                <a:lumOff val="30000"/>
              </a:schemeClr>
            </a:solidFill>
            <a:ln cmpd="sng">
              <a:solidFill>
                <a:srgbClr val="000000"/>
              </a:solidFill>
            </a:ln>
          </c:spPr>
          <c:cat>
            <c:strRef>
              <c:f>BC_CW_PR!$B$83:$E$83</c:f>
            </c:strRef>
          </c:cat>
          <c:val>
            <c:numRef>
              <c:f>BC_CW_PR!$B$91:$E$91</c:f>
              <c:numCache/>
            </c:numRef>
          </c:val>
        </c:ser>
        <c:ser>
          <c:idx val="8"/>
          <c:order val="8"/>
          <c:tx>
            <c:v>SD-P</c:v>
          </c:tx>
          <c:spPr>
            <a:solidFill>
              <a:schemeClr val="accent2"/>
            </a:solidFill>
            <a:ln cmpd="sng">
              <a:solidFill>
                <a:srgbClr val="000000"/>
              </a:solidFill>
            </a:ln>
          </c:spPr>
          <c:cat>
            <c:strRef>
              <c:f>BC_CW_PR!$B$83:$E$83</c:f>
            </c:strRef>
          </c:cat>
          <c:val>
            <c:numRef>
              <c:f>BC_CW_PR!$B$92:$E$92</c:f>
              <c:numCache/>
            </c:numRef>
          </c:val>
        </c:ser>
        <c:ser>
          <c:idx val="9"/>
          <c:order val="9"/>
          <c:tx>
            <c:v>SD-R</c:v>
          </c:tx>
          <c:spPr>
            <a:solidFill>
              <a:schemeClr val="accent4">
                <a:lumOff val="30000"/>
              </a:schemeClr>
            </a:solidFill>
            <a:ln cmpd="sng">
              <a:solidFill>
                <a:srgbClr val="000000"/>
              </a:solidFill>
            </a:ln>
          </c:spPr>
          <c:cat>
            <c:strRef>
              <c:f>BC_CW_PR!$B$83:$E$83</c:f>
            </c:strRef>
          </c:cat>
          <c:val>
            <c:numRef>
              <c:f>BC_CW_PR!$B$93:$E$93</c:f>
              <c:numCache/>
            </c:numRef>
          </c:val>
        </c:ser>
        <c:axId val="59904311"/>
        <c:axId val="162310017"/>
      </c:barChart>
      <c:catAx>
        <c:axId val="599043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2310017"/>
      </c:catAx>
      <c:valAx>
        <c:axId val="162310017"/>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59904311"/>
        <c:majorUnit val="0.1"/>
      </c:valAx>
    </c:plotArea>
    <c:legend>
      <c:legendPos val="r"/>
      <c:layout>
        <c:manualLayout>
          <c:xMode val="edge"/>
          <c:yMode val="edge"/>
          <c:x val="0.8192839635156011"/>
          <c:y val="0.08099623326928838"/>
        </c:manualLayout>
      </c:layout>
      <c:overlay val="0"/>
      <c:txPr>
        <a:bodyPr/>
        <a:lstStyle/>
        <a:p>
          <a:pPr lvl="0">
            <a:defRPr b="0" i="0" sz="800">
              <a:solidFill>
                <a:srgbClr val="1A1A1A"/>
              </a:solidFill>
              <a:latin typeface="+mn-lt"/>
            </a:defRPr>
          </a:pPr>
        </a:p>
      </c:txPr>
    </c:legend>
    <c:plotVisOnly val="1"/>
  </c:chart>
</c:chartSpace>
</file>

<file path=xl/charts/chart1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Aggregated over Prompt Levels</a:t>
            </a:r>
          </a:p>
        </c:rich>
      </c:tx>
      <c:layout>
        <c:manualLayout>
          <c:xMode val="edge"/>
          <c:yMode val="edge"/>
          <c:x val="0.0278322563073528"/>
          <c:y val="0.05815452155618394"/>
        </c:manualLayout>
      </c:layout>
      <c:overlay val="0"/>
    </c:title>
    <c:plotArea>
      <c:layout>
        <c:manualLayout>
          <c:xMode val="edge"/>
          <c:yMode val="edge"/>
          <c:x val="0.09542361946568773"/>
          <c:y val="0.26618492358740653"/>
          <c:w val="0.7375575564856673"/>
          <c:h val="0.5410077925235427"/>
        </c:manualLayout>
      </c:layout>
      <c:barChart>
        <c:barDir val="col"/>
        <c:ser>
          <c:idx val="0"/>
          <c:order val="0"/>
          <c:tx>
            <c:v>SA-P</c:v>
          </c:tx>
          <c:spPr>
            <a:solidFill>
              <a:schemeClr val="accent4"/>
            </a:solidFill>
            <a:ln cmpd="sng">
              <a:solidFill>
                <a:srgbClr val="000000"/>
              </a:solidFill>
            </a:ln>
          </c:spPr>
          <c:cat>
            <c:strRef>
              <c:f>BC_CW_PR!$B$68:$D$68</c:f>
            </c:strRef>
          </c:cat>
          <c:val>
            <c:numRef>
              <c:f>BC_CW_PR!$B$69:$D$69</c:f>
              <c:numCache/>
            </c:numRef>
          </c:val>
        </c:ser>
        <c:ser>
          <c:idx val="1"/>
          <c:order val="1"/>
          <c:tx>
            <c:v>SA-R</c:v>
          </c:tx>
          <c:spPr>
            <a:solidFill>
              <a:schemeClr val="accent2"/>
            </a:solidFill>
            <a:ln cmpd="sng">
              <a:solidFill>
                <a:srgbClr val="000000"/>
              </a:solidFill>
            </a:ln>
          </c:spPr>
          <c:cat>
            <c:strRef>
              <c:f>BC_CW_PR!$B$68:$D$68</c:f>
            </c:strRef>
          </c:cat>
          <c:val>
            <c:numRef>
              <c:f>BC_CW_PR!$B$70:$D$70</c:f>
              <c:numCache/>
            </c:numRef>
          </c:val>
        </c:ser>
        <c:ser>
          <c:idx val="2"/>
          <c:order val="2"/>
          <c:tx>
            <c:v>A-P</c:v>
          </c:tx>
          <c:spPr>
            <a:solidFill>
              <a:schemeClr val="accent4"/>
            </a:solidFill>
            <a:ln cmpd="sng">
              <a:solidFill>
                <a:srgbClr val="000000"/>
              </a:solidFill>
            </a:ln>
          </c:spPr>
          <c:cat>
            <c:strRef>
              <c:f>BC_CW_PR!$B$68:$D$68</c:f>
            </c:strRef>
          </c:cat>
          <c:val>
            <c:numRef>
              <c:f>BC_CW_PR!$B$71:$D$71</c:f>
              <c:numCache/>
            </c:numRef>
          </c:val>
        </c:ser>
        <c:ser>
          <c:idx val="3"/>
          <c:order val="3"/>
          <c:tx>
            <c:v>A-R</c:v>
          </c:tx>
          <c:spPr>
            <a:solidFill>
              <a:schemeClr val="accent4"/>
            </a:solidFill>
            <a:ln cmpd="sng">
              <a:solidFill>
                <a:srgbClr val="000000"/>
              </a:solidFill>
            </a:ln>
          </c:spPr>
          <c:cat>
            <c:strRef>
              <c:f>BC_CW_PR!$B$68:$D$68</c:f>
            </c:strRef>
          </c:cat>
          <c:val>
            <c:numRef>
              <c:f>BC_CW_PR!$B$72:$D$72</c:f>
              <c:numCache/>
            </c:numRef>
          </c:val>
        </c:ser>
        <c:ser>
          <c:idx val="4"/>
          <c:order val="4"/>
          <c:tx>
            <c:v>N-P</c:v>
          </c:tx>
          <c:spPr>
            <a:solidFill>
              <a:schemeClr val="accent3"/>
            </a:solidFill>
            <a:ln cmpd="sng">
              <a:solidFill>
                <a:srgbClr val="000000"/>
              </a:solidFill>
            </a:ln>
          </c:spPr>
          <c:cat>
            <c:strRef>
              <c:f>BC_CW_PR!$B$68:$D$68</c:f>
            </c:strRef>
          </c:cat>
          <c:val>
            <c:numRef>
              <c:f>BC_CW_PR!$B$73:$D$73</c:f>
              <c:numCache/>
            </c:numRef>
          </c:val>
        </c:ser>
        <c:ser>
          <c:idx val="5"/>
          <c:order val="5"/>
          <c:tx>
            <c:v>N-R</c:v>
          </c:tx>
          <c:spPr>
            <a:solidFill>
              <a:schemeClr val="accent6"/>
            </a:solidFill>
            <a:ln cmpd="sng">
              <a:solidFill>
                <a:srgbClr val="000000"/>
              </a:solidFill>
            </a:ln>
          </c:spPr>
          <c:cat>
            <c:strRef>
              <c:f>BC_CW_PR!$B$68:$D$68</c:f>
            </c:strRef>
          </c:cat>
          <c:val>
            <c:numRef>
              <c:f>BC_CW_PR!$B$74:$D$74</c:f>
              <c:numCache/>
            </c:numRef>
          </c:val>
        </c:ser>
        <c:ser>
          <c:idx val="6"/>
          <c:order val="6"/>
          <c:tx>
            <c:v>D-P</c:v>
          </c:tx>
          <c:spPr>
            <a:solidFill>
              <a:schemeClr val="accent2"/>
            </a:solidFill>
            <a:ln cmpd="sng">
              <a:solidFill>
                <a:srgbClr val="000000"/>
              </a:solidFill>
            </a:ln>
          </c:spPr>
          <c:cat>
            <c:strRef>
              <c:f>BC_CW_PR!$B$68:$D$68</c:f>
            </c:strRef>
          </c:cat>
          <c:val>
            <c:numRef>
              <c:f>BC_CW_PR!$B$75:$D$75</c:f>
              <c:numCache/>
            </c:numRef>
          </c:val>
        </c:ser>
        <c:ser>
          <c:idx val="7"/>
          <c:order val="7"/>
          <c:tx>
            <c:v>D-R</c:v>
          </c:tx>
          <c:spPr>
            <a:solidFill>
              <a:schemeClr val="accent2">
                <a:lumOff val="30000"/>
              </a:schemeClr>
            </a:solidFill>
            <a:ln cmpd="sng">
              <a:solidFill>
                <a:srgbClr val="000000"/>
              </a:solidFill>
            </a:ln>
          </c:spPr>
          <c:cat>
            <c:strRef>
              <c:f>BC_CW_PR!$B$68:$D$68</c:f>
            </c:strRef>
          </c:cat>
          <c:val>
            <c:numRef>
              <c:f>BC_CW_PR!$B$76:$D$76</c:f>
              <c:numCache/>
            </c:numRef>
          </c:val>
        </c:ser>
        <c:ser>
          <c:idx val="8"/>
          <c:order val="8"/>
          <c:tx>
            <c:v>SD-P</c:v>
          </c:tx>
          <c:spPr>
            <a:solidFill>
              <a:schemeClr val="accent2"/>
            </a:solidFill>
            <a:ln cmpd="sng">
              <a:solidFill>
                <a:srgbClr val="000000"/>
              </a:solidFill>
            </a:ln>
          </c:spPr>
          <c:cat>
            <c:strRef>
              <c:f>BC_CW_PR!$B$68:$D$68</c:f>
            </c:strRef>
          </c:cat>
          <c:val>
            <c:numRef>
              <c:f>BC_CW_PR!$B$77:$D$77</c:f>
              <c:numCache/>
            </c:numRef>
          </c:val>
        </c:ser>
        <c:ser>
          <c:idx val="9"/>
          <c:order val="9"/>
          <c:tx>
            <c:v>SD-R</c:v>
          </c:tx>
          <c:spPr>
            <a:solidFill>
              <a:schemeClr val="accent4">
                <a:lumOff val="30000"/>
              </a:schemeClr>
            </a:solidFill>
            <a:ln cmpd="sng">
              <a:solidFill>
                <a:srgbClr val="000000"/>
              </a:solidFill>
            </a:ln>
          </c:spPr>
          <c:cat>
            <c:strRef>
              <c:f>BC_CW_PR!$B$68:$D$68</c:f>
            </c:strRef>
          </c:cat>
          <c:val>
            <c:numRef>
              <c:f>BC_CW_PR!$B$78:$D$78</c:f>
              <c:numCache/>
            </c:numRef>
          </c:val>
        </c:ser>
        <c:axId val="1586773568"/>
        <c:axId val="1739664399"/>
      </c:barChart>
      <c:catAx>
        <c:axId val="15867735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739664399"/>
      </c:catAx>
      <c:valAx>
        <c:axId val="1739664399"/>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586773568"/>
        <c:minorUnit val="0.010000000000000002"/>
      </c:valAx>
    </c:plotArea>
    <c:legend>
      <c:legendPos val="r"/>
      <c:layout>
        <c:manualLayout>
          <c:xMode val="edge"/>
          <c:yMode val="edge"/>
          <c:x val="0.8723610729599747"/>
          <c:y val="0.0642548200784916"/>
        </c:manualLayout>
      </c:layout>
      <c:overlay val="0"/>
      <c:txPr>
        <a:bodyPr/>
        <a:lstStyle/>
        <a:p>
          <a:pPr lvl="0">
            <a:defRPr b="0" i="0" sz="900">
              <a:solidFill>
                <a:srgbClr val="000000"/>
              </a:solidFill>
              <a:latin typeface="+mn-lt"/>
            </a:defRPr>
          </a:pPr>
        </a:p>
      </c:txPr>
    </c:legend>
    <c:plotVisOnly val="1"/>
  </c:chart>
</c:chartSpace>
</file>

<file path=xl/charts/chart1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Prompt style = Level 4</a:t>
            </a:r>
          </a:p>
        </c:rich>
      </c:tx>
      <c:overlay val="0"/>
    </c:title>
    <c:plotArea>
      <c:layout/>
      <c:barChart>
        <c:barDir val="col"/>
        <c:ser>
          <c:idx val="0"/>
          <c:order val="0"/>
          <c:tx>
            <c:v>SA-P</c:v>
          </c:tx>
          <c:spPr>
            <a:solidFill>
              <a:schemeClr val="accent4"/>
            </a:solidFill>
            <a:ln cmpd="sng">
              <a:solidFill>
                <a:srgbClr val="000000"/>
              </a:solidFill>
            </a:ln>
          </c:spPr>
          <c:cat>
            <c:strRef>
              <c:f>BC_CW_PR!$B$44:$D$44</c:f>
            </c:strRef>
          </c:cat>
          <c:val>
            <c:numRef>
              <c:f>BC_CW_PR!$B$45:$D$45</c:f>
              <c:numCache/>
            </c:numRef>
          </c:val>
        </c:ser>
        <c:ser>
          <c:idx val="1"/>
          <c:order val="1"/>
          <c:tx>
            <c:v>SA-R</c:v>
          </c:tx>
          <c:spPr>
            <a:solidFill>
              <a:schemeClr val="accent2"/>
            </a:solidFill>
            <a:ln cmpd="sng">
              <a:solidFill>
                <a:srgbClr val="000000"/>
              </a:solidFill>
            </a:ln>
          </c:spPr>
          <c:cat>
            <c:strRef>
              <c:f>BC_CW_PR!$B$44:$D$44</c:f>
            </c:strRef>
          </c:cat>
          <c:val>
            <c:numRef>
              <c:f>BC_CW_PR!$B$46:$D$46</c:f>
              <c:numCache/>
            </c:numRef>
          </c:val>
        </c:ser>
        <c:ser>
          <c:idx val="2"/>
          <c:order val="2"/>
          <c:tx>
            <c:v>A-P</c:v>
          </c:tx>
          <c:spPr>
            <a:solidFill>
              <a:schemeClr val="accent4"/>
            </a:solidFill>
            <a:ln cmpd="sng">
              <a:solidFill>
                <a:srgbClr val="000000"/>
              </a:solidFill>
            </a:ln>
          </c:spPr>
          <c:cat>
            <c:strRef>
              <c:f>BC_CW_PR!$B$44:$D$44</c:f>
            </c:strRef>
          </c:cat>
          <c:val>
            <c:numRef>
              <c:f>BC_CW_PR!$B$47:$D$47</c:f>
              <c:numCache/>
            </c:numRef>
          </c:val>
        </c:ser>
        <c:ser>
          <c:idx val="3"/>
          <c:order val="3"/>
          <c:tx>
            <c:v>A-R</c:v>
          </c:tx>
          <c:spPr>
            <a:solidFill>
              <a:schemeClr val="accent4"/>
            </a:solidFill>
            <a:ln cmpd="sng">
              <a:solidFill>
                <a:srgbClr val="000000"/>
              </a:solidFill>
            </a:ln>
          </c:spPr>
          <c:cat>
            <c:strRef>
              <c:f>BC_CW_PR!$B$44:$D$44</c:f>
            </c:strRef>
          </c:cat>
          <c:val>
            <c:numRef>
              <c:f>BC_CW_PR!$B$48:$D$48</c:f>
              <c:numCache/>
            </c:numRef>
          </c:val>
        </c:ser>
        <c:ser>
          <c:idx val="4"/>
          <c:order val="4"/>
          <c:tx>
            <c:v>N-P</c:v>
          </c:tx>
          <c:spPr>
            <a:solidFill>
              <a:schemeClr val="accent3"/>
            </a:solidFill>
            <a:ln cmpd="sng">
              <a:solidFill>
                <a:srgbClr val="000000"/>
              </a:solidFill>
            </a:ln>
          </c:spPr>
          <c:cat>
            <c:strRef>
              <c:f>BC_CW_PR!$B$44:$D$44</c:f>
            </c:strRef>
          </c:cat>
          <c:val>
            <c:numRef>
              <c:f>BC_CW_PR!$B$49:$D$49</c:f>
              <c:numCache/>
            </c:numRef>
          </c:val>
        </c:ser>
        <c:ser>
          <c:idx val="5"/>
          <c:order val="5"/>
          <c:tx>
            <c:v>N-R</c:v>
          </c:tx>
          <c:spPr>
            <a:solidFill>
              <a:schemeClr val="accent6"/>
            </a:solidFill>
            <a:ln cmpd="sng">
              <a:solidFill>
                <a:srgbClr val="000000"/>
              </a:solidFill>
            </a:ln>
          </c:spPr>
          <c:cat>
            <c:strRef>
              <c:f>BC_CW_PR!$B$44:$D$44</c:f>
            </c:strRef>
          </c:cat>
          <c:val>
            <c:numRef>
              <c:f>BC_CW_PR!$B$50:$D$50</c:f>
              <c:numCache/>
            </c:numRef>
          </c:val>
        </c:ser>
        <c:ser>
          <c:idx val="6"/>
          <c:order val="6"/>
          <c:tx>
            <c:v>D-P</c:v>
          </c:tx>
          <c:spPr>
            <a:solidFill>
              <a:schemeClr val="accent2"/>
            </a:solidFill>
            <a:ln cmpd="sng">
              <a:solidFill>
                <a:srgbClr val="000000"/>
              </a:solidFill>
            </a:ln>
          </c:spPr>
          <c:cat>
            <c:strRef>
              <c:f>BC_CW_PR!$B$44:$D$44</c:f>
            </c:strRef>
          </c:cat>
          <c:val>
            <c:numRef>
              <c:f>BC_CW_PR!$B$51:$D$51</c:f>
              <c:numCache/>
            </c:numRef>
          </c:val>
        </c:ser>
        <c:ser>
          <c:idx val="7"/>
          <c:order val="7"/>
          <c:tx>
            <c:v>D-R</c:v>
          </c:tx>
          <c:spPr>
            <a:solidFill>
              <a:schemeClr val="accent2">
                <a:lumOff val="30000"/>
              </a:schemeClr>
            </a:solidFill>
            <a:ln cmpd="sng">
              <a:solidFill>
                <a:srgbClr val="000000"/>
              </a:solidFill>
            </a:ln>
          </c:spPr>
          <c:cat>
            <c:strRef>
              <c:f>BC_CW_PR!$B$44:$D$44</c:f>
            </c:strRef>
          </c:cat>
          <c:val>
            <c:numRef>
              <c:f>BC_CW_PR!$B$52:$D$52</c:f>
              <c:numCache/>
            </c:numRef>
          </c:val>
        </c:ser>
        <c:ser>
          <c:idx val="8"/>
          <c:order val="8"/>
          <c:tx>
            <c:v>SD-P</c:v>
          </c:tx>
          <c:spPr>
            <a:solidFill>
              <a:schemeClr val="accent2"/>
            </a:solidFill>
            <a:ln cmpd="sng">
              <a:solidFill>
                <a:srgbClr val="000000"/>
              </a:solidFill>
            </a:ln>
          </c:spPr>
          <c:cat>
            <c:strRef>
              <c:f>BC_CW_PR!$B$44:$D$44</c:f>
            </c:strRef>
          </c:cat>
          <c:val>
            <c:numRef>
              <c:f>BC_CW_PR!$B$53:$D$53</c:f>
              <c:numCache/>
            </c:numRef>
          </c:val>
        </c:ser>
        <c:ser>
          <c:idx val="9"/>
          <c:order val="9"/>
          <c:tx>
            <c:v>SD-R</c:v>
          </c:tx>
          <c:spPr>
            <a:solidFill>
              <a:schemeClr val="accent4">
                <a:lumOff val="30000"/>
              </a:schemeClr>
            </a:solidFill>
            <a:ln cmpd="sng">
              <a:solidFill>
                <a:srgbClr val="000000"/>
              </a:solidFill>
            </a:ln>
          </c:spPr>
          <c:cat>
            <c:strRef>
              <c:f>BC_CW_PR!$B$44:$D$44</c:f>
            </c:strRef>
          </c:cat>
          <c:val>
            <c:numRef>
              <c:f>BC_CW_PR!$B$54:$D$54</c:f>
              <c:numCache/>
            </c:numRef>
          </c:val>
        </c:ser>
        <c:axId val="779196653"/>
        <c:axId val="1891011507"/>
      </c:barChart>
      <c:catAx>
        <c:axId val="7791966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891011507"/>
      </c:catAx>
      <c:valAx>
        <c:axId val="1891011507"/>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779196653"/>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Prompt style = Level 3</a:t>
            </a:r>
          </a:p>
        </c:rich>
      </c:tx>
      <c:overlay val="0"/>
    </c:title>
    <c:plotArea>
      <c:layout/>
      <c:barChart>
        <c:barDir val="col"/>
        <c:ser>
          <c:idx val="0"/>
          <c:order val="0"/>
          <c:tx>
            <c:v>SA-P</c:v>
          </c:tx>
          <c:spPr>
            <a:solidFill>
              <a:schemeClr val="accent4"/>
            </a:solidFill>
            <a:ln cmpd="sng">
              <a:solidFill>
                <a:srgbClr val="000000"/>
              </a:solidFill>
            </a:ln>
          </c:spPr>
          <c:cat>
            <c:strRef>
              <c:f>BC_CW_PR!$B$31:$D$31</c:f>
            </c:strRef>
          </c:cat>
          <c:val>
            <c:numRef>
              <c:f>BC_CW_PR!$B$32:$D$32</c:f>
              <c:numCache/>
            </c:numRef>
          </c:val>
        </c:ser>
        <c:ser>
          <c:idx val="1"/>
          <c:order val="1"/>
          <c:tx>
            <c:v>SA-R</c:v>
          </c:tx>
          <c:spPr>
            <a:solidFill>
              <a:schemeClr val="accent2"/>
            </a:solidFill>
            <a:ln cmpd="sng">
              <a:solidFill>
                <a:srgbClr val="000000"/>
              </a:solidFill>
            </a:ln>
          </c:spPr>
          <c:cat>
            <c:strRef>
              <c:f>BC_CW_PR!$B$31:$D$31</c:f>
            </c:strRef>
          </c:cat>
          <c:val>
            <c:numRef>
              <c:f>BC_CW_PR!$B$33:$D$33</c:f>
              <c:numCache/>
            </c:numRef>
          </c:val>
        </c:ser>
        <c:ser>
          <c:idx val="2"/>
          <c:order val="2"/>
          <c:tx>
            <c:v>A-P</c:v>
          </c:tx>
          <c:spPr>
            <a:solidFill>
              <a:schemeClr val="accent4"/>
            </a:solidFill>
            <a:ln cmpd="sng">
              <a:solidFill>
                <a:srgbClr val="000000"/>
              </a:solidFill>
            </a:ln>
          </c:spPr>
          <c:cat>
            <c:strRef>
              <c:f>BC_CW_PR!$B$31:$D$31</c:f>
            </c:strRef>
          </c:cat>
          <c:val>
            <c:numRef>
              <c:f>BC_CW_PR!$B$34:$D$34</c:f>
              <c:numCache/>
            </c:numRef>
          </c:val>
        </c:ser>
        <c:ser>
          <c:idx val="3"/>
          <c:order val="3"/>
          <c:tx>
            <c:v>A-R</c:v>
          </c:tx>
          <c:spPr>
            <a:solidFill>
              <a:schemeClr val="accent4"/>
            </a:solidFill>
            <a:ln cmpd="sng">
              <a:solidFill>
                <a:srgbClr val="000000"/>
              </a:solidFill>
            </a:ln>
          </c:spPr>
          <c:cat>
            <c:strRef>
              <c:f>BC_CW_PR!$B$31:$D$31</c:f>
            </c:strRef>
          </c:cat>
          <c:val>
            <c:numRef>
              <c:f>BC_CW_PR!$B$35:$D$35</c:f>
              <c:numCache/>
            </c:numRef>
          </c:val>
        </c:ser>
        <c:ser>
          <c:idx val="4"/>
          <c:order val="4"/>
          <c:tx>
            <c:v>N-P</c:v>
          </c:tx>
          <c:spPr>
            <a:solidFill>
              <a:schemeClr val="accent3"/>
            </a:solidFill>
            <a:ln cmpd="sng">
              <a:solidFill>
                <a:srgbClr val="000000"/>
              </a:solidFill>
            </a:ln>
          </c:spPr>
          <c:cat>
            <c:strRef>
              <c:f>BC_CW_PR!$B$31:$D$31</c:f>
            </c:strRef>
          </c:cat>
          <c:val>
            <c:numRef>
              <c:f>BC_CW_PR!$B$36:$D$36</c:f>
              <c:numCache/>
            </c:numRef>
          </c:val>
        </c:ser>
        <c:ser>
          <c:idx val="5"/>
          <c:order val="5"/>
          <c:tx>
            <c:v>N-R</c:v>
          </c:tx>
          <c:spPr>
            <a:solidFill>
              <a:schemeClr val="accent6"/>
            </a:solidFill>
            <a:ln cmpd="sng">
              <a:solidFill>
                <a:srgbClr val="000000"/>
              </a:solidFill>
            </a:ln>
          </c:spPr>
          <c:cat>
            <c:strRef>
              <c:f>BC_CW_PR!$B$31:$D$31</c:f>
            </c:strRef>
          </c:cat>
          <c:val>
            <c:numRef>
              <c:f>BC_CW_PR!$B$37:$D$37</c:f>
              <c:numCache/>
            </c:numRef>
          </c:val>
        </c:ser>
        <c:ser>
          <c:idx val="6"/>
          <c:order val="6"/>
          <c:tx>
            <c:v>D-P</c:v>
          </c:tx>
          <c:spPr>
            <a:solidFill>
              <a:schemeClr val="accent2"/>
            </a:solidFill>
            <a:ln cmpd="sng">
              <a:solidFill>
                <a:srgbClr val="000000"/>
              </a:solidFill>
            </a:ln>
          </c:spPr>
          <c:cat>
            <c:strRef>
              <c:f>BC_CW_PR!$B$31:$D$31</c:f>
            </c:strRef>
          </c:cat>
          <c:val>
            <c:numRef>
              <c:f>BC_CW_PR!$B$38:$D$38</c:f>
              <c:numCache/>
            </c:numRef>
          </c:val>
        </c:ser>
        <c:ser>
          <c:idx val="7"/>
          <c:order val="7"/>
          <c:tx>
            <c:v>D-R</c:v>
          </c:tx>
          <c:spPr>
            <a:solidFill>
              <a:schemeClr val="accent2">
                <a:lumOff val="30000"/>
              </a:schemeClr>
            </a:solidFill>
            <a:ln cmpd="sng">
              <a:solidFill>
                <a:srgbClr val="000000"/>
              </a:solidFill>
            </a:ln>
          </c:spPr>
          <c:cat>
            <c:strRef>
              <c:f>BC_CW_PR!$B$31:$D$31</c:f>
            </c:strRef>
          </c:cat>
          <c:val>
            <c:numRef>
              <c:f>BC_CW_PR!$B$39:$D$39</c:f>
              <c:numCache/>
            </c:numRef>
          </c:val>
        </c:ser>
        <c:ser>
          <c:idx val="8"/>
          <c:order val="8"/>
          <c:tx>
            <c:v>SD-P</c:v>
          </c:tx>
          <c:spPr>
            <a:solidFill>
              <a:schemeClr val="accent2"/>
            </a:solidFill>
            <a:ln cmpd="sng">
              <a:solidFill>
                <a:srgbClr val="000000"/>
              </a:solidFill>
            </a:ln>
          </c:spPr>
          <c:cat>
            <c:strRef>
              <c:f>BC_CW_PR!$B$31:$D$31</c:f>
            </c:strRef>
          </c:cat>
          <c:val>
            <c:numRef>
              <c:f>BC_CW_PR!$B$40:$D$40</c:f>
              <c:numCache/>
            </c:numRef>
          </c:val>
        </c:ser>
        <c:ser>
          <c:idx val="9"/>
          <c:order val="9"/>
          <c:tx>
            <c:v>SD-R</c:v>
          </c:tx>
          <c:spPr>
            <a:solidFill>
              <a:schemeClr val="accent4">
                <a:lumOff val="30000"/>
              </a:schemeClr>
            </a:solidFill>
            <a:ln cmpd="sng">
              <a:solidFill>
                <a:srgbClr val="000000"/>
              </a:solidFill>
            </a:ln>
          </c:spPr>
          <c:cat>
            <c:strRef>
              <c:f>BC_CW_PR!$B$31:$D$31</c:f>
            </c:strRef>
          </c:cat>
          <c:val>
            <c:numRef>
              <c:f>BC_CW_PR!$B$41:$D$41</c:f>
              <c:numCache/>
            </c:numRef>
          </c:val>
        </c:ser>
        <c:axId val="211696267"/>
        <c:axId val="576347707"/>
      </c:barChart>
      <c:catAx>
        <c:axId val="2116962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576347707"/>
      </c:catAx>
      <c:valAx>
        <c:axId val="576347707"/>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211696267"/>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Prompt style = Level 2</a:t>
            </a:r>
          </a:p>
        </c:rich>
      </c:tx>
      <c:overlay val="0"/>
    </c:title>
    <c:plotArea>
      <c:layout/>
      <c:barChart>
        <c:barDir val="col"/>
        <c:ser>
          <c:idx val="0"/>
          <c:order val="0"/>
          <c:tx>
            <c:v>SA-P</c:v>
          </c:tx>
          <c:spPr>
            <a:solidFill>
              <a:schemeClr val="accent4"/>
            </a:solidFill>
            <a:ln cmpd="sng">
              <a:solidFill>
                <a:srgbClr val="000000"/>
              </a:solidFill>
            </a:ln>
          </c:spPr>
          <c:cat>
            <c:strRef>
              <c:f>BC_CW_PR!$B$18:$D$18</c:f>
            </c:strRef>
          </c:cat>
          <c:val>
            <c:numRef>
              <c:f>BC_CW_PR!$B$19:$D$19</c:f>
              <c:numCache/>
            </c:numRef>
          </c:val>
        </c:ser>
        <c:ser>
          <c:idx val="1"/>
          <c:order val="1"/>
          <c:tx>
            <c:v>SA-R</c:v>
          </c:tx>
          <c:spPr>
            <a:solidFill>
              <a:schemeClr val="accent2"/>
            </a:solidFill>
            <a:ln cmpd="sng">
              <a:solidFill>
                <a:srgbClr val="000000"/>
              </a:solidFill>
            </a:ln>
          </c:spPr>
          <c:cat>
            <c:strRef>
              <c:f>BC_CW_PR!$B$18:$D$18</c:f>
            </c:strRef>
          </c:cat>
          <c:val>
            <c:numRef>
              <c:f>BC_CW_PR!$B$20:$D$20</c:f>
              <c:numCache/>
            </c:numRef>
          </c:val>
        </c:ser>
        <c:ser>
          <c:idx val="2"/>
          <c:order val="2"/>
          <c:tx>
            <c:v>A-P</c:v>
          </c:tx>
          <c:spPr>
            <a:solidFill>
              <a:schemeClr val="accent4"/>
            </a:solidFill>
            <a:ln cmpd="sng">
              <a:solidFill>
                <a:srgbClr val="000000"/>
              </a:solidFill>
            </a:ln>
          </c:spPr>
          <c:cat>
            <c:strRef>
              <c:f>BC_CW_PR!$B$18:$D$18</c:f>
            </c:strRef>
          </c:cat>
          <c:val>
            <c:numRef>
              <c:f>BC_CW_PR!$B$21:$D$21</c:f>
              <c:numCache/>
            </c:numRef>
          </c:val>
        </c:ser>
        <c:ser>
          <c:idx val="3"/>
          <c:order val="3"/>
          <c:tx>
            <c:v>A-R</c:v>
          </c:tx>
          <c:spPr>
            <a:solidFill>
              <a:schemeClr val="accent4"/>
            </a:solidFill>
            <a:ln cmpd="sng">
              <a:solidFill>
                <a:srgbClr val="000000"/>
              </a:solidFill>
            </a:ln>
          </c:spPr>
          <c:cat>
            <c:strRef>
              <c:f>BC_CW_PR!$B$18:$D$18</c:f>
            </c:strRef>
          </c:cat>
          <c:val>
            <c:numRef>
              <c:f>BC_CW_PR!$B$22:$D$22</c:f>
              <c:numCache/>
            </c:numRef>
          </c:val>
        </c:ser>
        <c:ser>
          <c:idx val="4"/>
          <c:order val="4"/>
          <c:tx>
            <c:v>N-P</c:v>
          </c:tx>
          <c:spPr>
            <a:solidFill>
              <a:schemeClr val="accent3"/>
            </a:solidFill>
            <a:ln cmpd="sng">
              <a:solidFill>
                <a:srgbClr val="000000"/>
              </a:solidFill>
            </a:ln>
          </c:spPr>
          <c:cat>
            <c:strRef>
              <c:f>BC_CW_PR!$B$18:$D$18</c:f>
            </c:strRef>
          </c:cat>
          <c:val>
            <c:numRef>
              <c:f>BC_CW_PR!$B$23:$D$23</c:f>
              <c:numCache/>
            </c:numRef>
          </c:val>
        </c:ser>
        <c:ser>
          <c:idx val="5"/>
          <c:order val="5"/>
          <c:tx>
            <c:v>N-R</c:v>
          </c:tx>
          <c:spPr>
            <a:solidFill>
              <a:schemeClr val="accent6"/>
            </a:solidFill>
            <a:ln cmpd="sng">
              <a:solidFill>
                <a:srgbClr val="000000"/>
              </a:solidFill>
            </a:ln>
          </c:spPr>
          <c:cat>
            <c:strRef>
              <c:f>BC_CW_PR!$B$18:$D$18</c:f>
            </c:strRef>
          </c:cat>
          <c:val>
            <c:numRef>
              <c:f>BC_CW_PR!$B$24:$D$24</c:f>
              <c:numCache/>
            </c:numRef>
          </c:val>
        </c:ser>
        <c:ser>
          <c:idx val="6"/>
          <c:order val="6"/>
          <c:tx>
            <c:v>D-P</c:v>
          </c:tx>
          <c:spPr>
            <a:solidFill>
              <a:schemeClr val="accent2"/>
            </a:solidFill>
            <a:ln cmpd="sng">
              <a:solidFill>
                <a:srgbClr val="000000"/>
              </a:solidFill>
            </a:ln>
          </c:spPr>
          <c:cat>
            <c:strRef>
              <c:f>BC_CW_PR!$B$18:$D$18</c:f>
            </c:strRef>
          </c:cat>
          <c:val>
            <c:numRef>
              <c:f>BC_CW_PR!$B$25:$D$25</c:f>
              <c:numCache/>
            </c:numRef>
          </c:val>
        </c:ser>
        <c:ser>
          <c:idx val="7"/>
          <c:order val="7"/>
          <c:tx>
            <c:v>D-R</c:v>
          </c:tx>
          <c:spPr>
            <a:solidFill>
              <a:schemeClr val="accent2">
                <a:lumOff val="30000"/>
              </a:schemeClr>
            </a:solidFill>
            <a:ln cmpd="sng">
              <a:solidFill>
                <a:srgbClr val="000000"/>
              </a:solidFill>
            </a:ln>
          </c:spPr>
          <c:cat>
            <c:strRef>
              <c:f>BC_CW_PR!$B$18:$D$18</c:f>
            </c:strRef>
          </c:cat>
          <c:val>
            <c:numRef>
              <c:f>BC_CW_PR!$B$26:$D$26</c:f>
              <c:numCache/>
            </c:numRef>
          </c:val>
        </c:ser>
        <c:ser>
          <c:idx val="8"/>
          <c:order val="8"/>
          <c:tx>
            <c:v>SD-P</c:v>
          </c:tx>
          <c:spPr>
            <a:solidFill>
              <a:schemeClr val="accent2"/>
            </a:solidFill>
            <a:ln cmpd="sng">
              <a:solidFill>
                <a:srgbClr val="000000"/>
              </a:solidFill>
            </a:ln>
          </c:spPr>
          <c:cat>
            <c:strRef>
              <c:f>BC_CW_PR!$B$18:$D$18</c:f>
            </c:strRef>
          </c:cat>
          <c:val>
            <c:numRef>
              <c:f>BC_CW_PR!$B$27:$D$27</c:f>
              <c:numCache/>
            </c:numRef>
          </c:val>
        </c:ser>
        <c:ser>
          <c:idx val="9"/>
          <c:order val="9"/>
          <c:tx>
            <c:v>SD-R</c:v>
          </c:tx>
          <c:spPr>
            <a:solidFill>
              <a:schemeClr val="accent4">
                <a:lumOff val="30000"/>
              </a:schemeClr>
            </a:solidFill>
            <a:ln cmpd="sng">
              <a:solidFill>
                <a:srgbClr val="000000"/>
              </a:solidFill>
            </a:ln>
          </c:spPr>
          <c:cat>
            <c:strRef>
              <c:f>BC_CW_PR!$B$18:$D$18</c:f>
            </c:strRef>
          </c:cat>
          <c:val>
            <c:numRef>
              <c:f>BC_CW_PR!$B$28:$D$28</c:f>
              <c:numCache/>
            </c:numRef>
          </c:val>
        </c:ser>
        <c:axId val="940552981"/>
        <c:axId val="176558315"/>
      </c:barChart>
      <c:catAx>
        <c:axId val="9405529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76558315"/>
      </c:catAx>
      <c:valAx>
        <c:axId val="176558315"/>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940552981"/>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Prompt style = Level 1</a:t>
            </a:r>
          </a:p>
        </c:rich>
      </c:tx>
      <c:overlay val="0"/>
    </c:title>
    <c:plotArea>
      <c:layout/>
      <c:barChart>
        <c:barDir val="col"/>
        <c:ser>
          <c:idx val="0"/>
          <c:order val="0"/>
          <c:tx>
            <c:v>SA-P</c:v>
          </c:tx>
          <c:spPr>
            <a:solidFill>
              <a:schemeClr val="accent4"/>
            </a:solidFill>
            <a:ln cmpd="sng">
              <a:solidFill>
                <a:srgbClr val="000000"/>
              </a:solidFill>
            </a:ln>
          </c:spPr>
          <c:cat>
            <c:strRef>
              <c:f>BC_CW_PR!$B$2:$D$2</c:f>
            </c:strRef>
          </c:cat>
          <c:val>
            <c:numRef>
              <c:f>BC_CW_PR!$B$3:$D$3</c:f>
              <c:numCache/>
            </c:numRef>
          </c:val>
        </c:ser>
        <c:ser>
          <c:idx val="1"/>
          <c:order val="1"/>
          <c:tx>
            <c:v>SA-R</c:v>
          </c:tx>
          <c:spPr>
            <a:solidFill>
              <a:schemeClr val="accent2"/>
            </a:solidFill>
            <a:ln cmpd="sng">
              <a:solidFill>
                <a:srgbClr val="000000"/>
              </a:solidFill>
            </a:ln>
          </c:spPr>
          <c:cat>
            <c:strRef>
              <c:f>BC_CW_PR!$B$2:$D$2</c:f>
            </c:strRef>
          </c:cat>
          <c:val>
            <c:numRef>
              <c:f>BC_CW_PR!$B$4:$D$4</c:f>
              <c:numCache/>
            </c:numRef>
          </c:val>
        </c:ser>
        <c:ser>
          <c:idx val="2"/>
          <c:order val="2"/>
          <c:tx>
            <c:v>A-P</c:v>
          </c:tx>
          <c:spPr>
            <a:solidFill>
              <a:schemeClr val="accent4"/>
            </a:solidFill>
            <a:ln cmpd="sng">
              <a:solidFill>
                <a:srgbClr val="000000"/>
              </a:solidFill>
            </a:ln>
          </c:spPr>
          <c:cat>
            <c:strRef>
              <c:f>BC_CW_PR!$B$2:$D$2</c:f>
            </c:strRef>
          </c:cat>
          <c:val>
            <c:numRef>
              <c:f>BC_CW_PR!$B$5:$D$5</c:f>
              <c:numCache/>
            </c:numRef>
          </c:val>
        </c:ser>
        <c:ser>
          <c:idx val="3"/>
          <c:order val="3"/>
          <c:tx>
            <c:v>A-R</c:v>
          </c:tx>
          <c:spPr>
            <a:solidFill>
              <a:schemeClr val="accent4"/>
            </a:solidFill>
            <a:ln cmpd="sng">
              <a:solidFill>
                <a:srgbClr val="000000"/>
              </a:solidFill>
            </a:ln>
          </c:spPr>
          <c:cat>
            <c:strRef>
              <c:f>BC_CW_PR!$B$2:$D$2</c:f>
            </c:strRef>
          </c:cat>
          <c:val>
            <c:numRef>
              <c:f>BC_CW_PR!$B$6:$D$6</c:f>
              <c:numCache/>
            </c:numRef>
          </c:val>
        </c:ser>
        <c:ser>
          <c:idx val="4"/>
          <c:order val="4"/>
          <c:tx>
            <c:v>N-P</c:v>
          </c:tx>
          <c:spPr>
            <a:solidFill>
              <a:schemeClr val="accent3"/>
            </a:solidFill>
            <a:ln cmpd="sng">
              <a:solidFill>
                <a:srgbClr val="000000"/>
              </a:solidFill>
            </a:ln>
          </c:spPr>
          <c:cat>
            <c:strRef>
              <c:f>BC_CW_PR!$B$2:$D$2</c:f>
            </c:strRef>
          </c:cat>
          <c:val>
            <c:numRef>
              <c:f>BC_CW_PR!$B$7:$D$7</c:f>
              <c:numCache/>
            </c:numRef>
          </c:val>
        </c:ser>
        <c:ser>
          <c:idx val="5"/>
          <c:order val="5"/>
          <c:tx>
            <c:v>N-R</c:v>
          </c:tx>
          <c:spPr>
            <a:solidFill>
              <a:schemeClr val="accent6"/>
            </a:solidFill>
            <a:ln cmpd="sng">
              <a:solidFill>
                <a:srgbClr val="000000"/>
              </a:solidFill>
            </a:ln>
          </c:spPr>
          <c:cat>
            <c:strRef>
              <c:f>BC_CW_PR!$B$2:$D$2</c:f>
            </c:strRef>
          </c:cat>
          <c:val>
            <c:numRef>
              <c:f>BC_CW_PR!$B$8:$D$8</c:f>
              <c:numCache/>
            </c:numRef>
          </c:val>
        </c:ser>
        <c:ser>
          <c:idx val="6"/>
          <c:order val="6"/>
          <c:tx>
            <c:v>D-P</c:v>
          </c:tx>
          <c:spPr>
            <a:solidFill>
              <a:schemeClr val="accent2"/>
            </a:solidFill>
            <a:ln cmpd="sng">
              <a:solidFill>
                <a:srgbClr val="000000"/>
              </a:solidFill>
            </a:ln>
          </c:spPr>
          <c:cat>
            <c:strRef>
              <c:f>BC_CW_PR!$B$2:$D$2</c:f>
            </c:strRef>
          </c:cat>
          <c:val>
            <c:numRef>
              <c:f>BC_CW_PR!$B$9:$D$9</c:f>
              <c:numCache/>
            </c:numRef>
          </c:val>
        </c:ser>
        <c:ser>
          <c:idx val="7"/>
          <c:order val="7"/>
          <c:tx>
            <c:v>D-R</c:v>
          </c:tx>
          <c:spPr>
            <a:solidFill>
              <a:schemeClr val="accent2">
                <a:lumOff val="30000"/>
              </a:schemeClr>
            </a:solidFill>
            <a:ln cmpd="sng">
              <a:solidFill>
                <a:srgbClr val="000000"/>
              </a:solidFill>
            </a:ln>
          </c:spPr>
          <c:cat>
            <c:strRef>
              <c:f>BC_CW_PR!$B$2:$D$2</c:f>
            </c:strRef>
          </c:cat>
          <c:val>
            <c:numRef>
              <c:f>BC_CW_PR!$B$10:$D$10</c:f>
              <c:numCache/>
            </c:numRef>
          </c:val>
        </c:ser>
        <c:ser>
          <c:idx val="8"/>
          <c:order val="8"/>
          <c:tx>
            <c:v>SD-P</c:v>
          </c:tx>
          <c:spPr>
            <a:solidFill>
              <a:schemeClr val="accent2"/>
            </a:solidFill>
            <a:ln cmpd="sng">
              <a:solidFill>
                <a:srgbClr val="000000"/>
              </a:solidFill>
            </a:ln>
          </c:spPr>
          <c:cat>
            <c:strRef>
              <c:f>BC_CW_PR!$B$2:$D$2</c:f>
            </c:strRef>
          </c:cat>
          <c:val>
            <c:numRef>
              <c:f>BC_CW_PR!$B$11:$D$11</c:f>
              <c:numCache/>
            </c:numRef>
          </c:val>
        </c:ser>
        <c:ser>
          <c:idx val="9"/>
          <c:order val="9"/>
          <c:tx>
            <c:v>SD-R</c:v>
          </c:tx>
          <c:spPr>
            <a:solidFill>
              <a:schemeClr val="accent4">
                <a:lumOff val="30000"/>
              </a:schemeClr>
            </a:solidFill>
            <a:ln cmpd="sng">
              <a:solidFill>
                <a:srgbClr val="000000"/>
              </a:solidFill>
            </a:ln>
          </c:spPr>
          <c:cat>
            <c:strRef>
              <c:f>BC_CW_PR!$B$2:$D$2</c:f>
            </c:strRef>
          </c:cat>
          <c:val>
            <c:numRef>
              <c:f>BC_CW_PR!$B$12:$D$12</c:f>
              <c:numCache/>
            </c:numRef>
          </c:val>
        </c:ser>
        <c:axId val="1309894992"/>
        <c:axId val="1661417047"/>
      </c:barChart>
      <c:catAx>
        <c:axId val="13098949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61417047"/>
      </c:catAx>
      <c:valAx>
        <c:axId val="1661417047"/>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309894992"/>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Aggregated over LLMs and Levels</a:t>
            </a:r>
          </a:p>
        </c:rich>
      </c:tx>
      <c:layout>
        <c:manualLayout>
          <c:xMode val="edge"/>
          <c:yMode val="edge"/>
          <c:x val="0.1320925325510782"/>
          <c:y val="0.0030352303523035235"/>
        </c:manualLayout>
      </c:layout>
      <c:overlay val="0"/>
    </c:title>
    <c:plotArea>
      <c:layout>
        <c:manualLayout>
          <c:xMode val="edge"/>
          <c:yMode val="edge"/>
          <c:x val="0.1924552612741589"/>
          <c:y val="0.2924954135705518"/>
          <c:w val="0.7408780720591744"/>
          <c:h val="0.4988475433656054"/>
        </c:manualLayout>
      </c:layout>
      <c:barChart>
        <c:barDir val="col"/>
        <c:ser>
          <c:idx val="0"/>
          <c:order val="0"/>
          <c:tx>
            <c:v>Precision</c:v>
          </c:tx>
          <c:spPr>
            <a:solidFill>
              <a:schemeClr val="accent4"/>
            </a:solidFill>
            <a:ln cmpd="sng">
              <a:solidFill>
                <a:srgbClr val="000000"/>
              </a:solidFill>
            </a:ln>
          </c:spPr>
          <c:cat>
            <c:strRef>
              <c:f>BC_CW_PR!$A$96:$A$100</c:f>
            </c:strRef>
          </c:cat>
          <c:val>
            <c:numRef>
              <c:f>BC_CW_PR!$B$96:$B$100</c:f>
              <c:numCache/>
            </c:numRef>
          </c:val>
        </c:ser>
        <c:ser>
          <c:idx val="1"/>
          <c:order val="1"/>
          <c:tx>
            <c:v>Recall</c:v>
          </c:tx>
          <c:spPr>
            <a:solidFill>
              <a:schemeClr val="accent2"/>
            </a:solidFill>
            <a:ln cmpd="sng">
              <a:solidFill>
                <a:srgbClr val="000000"/>
              </a:solidFill>
            </a:ln>
          </c:spPr>
          <c:cat>
            <c:strRef>
              <c:f>BC_CW_PR!$A$96:$A$100</c:f>
            </c:strRef>
          </c:cat>
          <c:val>
            <c:numRef>
              <c:f>BC_CW_PR!$C$96:$C$100</c:f>
              <c:numCache/>
            </c:numRef>
          </c:val>
        </c:ser>
        <c:axId val="1295263738"/>
        <c:axId val="115477948"/>
      </c:barChart>
      <c:catAx>
        <c:axId val="12952637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115477948"/>
      </c:catAx>
      <c:valAx>
        <c:axId val="115477948"/>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295263738"/>
        <c:majorUnit val="0.1"/>
      </c:valAx>
    </c:plotArea>
    <c:legend>
      <c:legendPos val="b"/>
      <c:layout>
        <c:manualLayout>
          <c:xMode val="edge"/>
          <c:yMode val="edge"/>
          <c:x val="0.4086711955123257"/>
          <c:y val="0.3508789450099225"/>
        </c:manualLayout>
      </c:layout>
      <c:overlay val="0"/>
      <c:txPr>
        <a:bodyPr/>
        <a:lstStyle/>
        <a:p>
          <a:pPr lvl="0">
            <a:defRPr b="0" i="0" sz="900">
              <a:solidFill>
                <a:srgbClr val="1A1A1A"/>
              </a:solidFill>
              <a:latin typeface="+mn-lt"/>
            </a:defRPr>
          </a:pPr>
        </a:p>
      </c:txPr>
    </c:legend>
    <c:plotVisOnly val="1"/>
  </c:chart>
</c:chartSpace>
</file>

<file path=xl/charts/chart1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Recall
Prompt style = Level 1</a:t>
            </a:r>
          </a:p>
        </c:rich>
      </c:tx>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chemeClr val="accent1"/>
            </a:solidFill>
            <a:ln cmpd="sng">
              <a:solidFill>
                <a:srgbClr val="000000"/>
              </a:solidFill>
            </a:ln>
          </c:spPr>
          <c:cat>
            <c:strRef>
              <c:f>BC_CW_R!$A$3:$A$7</c:f>
            </c:strRef>
          </c:cat>
          <c:val>
            <c:numRef>
              <c:f>BC_CW_R!$B$3:$B$7</c:f>
              <c:numCache/>
            </c:numRef>
          </c:val>
        </c:ser>
        <c:ser>
          <c:idx val="1"/>
          <c:order val="1"/>
          <c:tx>
            <c:v>GPT-3.5</c:v>
          </c:tx>
          <c:spPr>
            <a:solidFill>
              <a:schemeClr val="accent2"/>
            </a:solidFill>
            <a:ln cmpd="sng">
              <a:solidFill>
                <a:srgbClr val="000000"/>
              </a:solidFill>
            </a:ln>
          </c:spPr>
          <c:cat>
            <c:strRef>
              <c:f>BC_CW_R!$A$3:$A$7</c:f>
            </c:strRef>
          </c:cat>
          <c:val>
            <c:numRef>
              <c:f>BC_CW_R!$C$3:$C$7</c:f>
              <c:numCache/>
            </c:numRef>
          </c:val>
        </c:ser>
        <c:ser>
          <c:idx val="2"/>
          <c:order val="2"/>
          <c:tx>
            <c:v>Llama 2</c:v>
          </c:tx>
          <c:spPr>
            <a:solidFill>
              <a:schemeClr val="accent3"/>
            </a:solidFill>
            <a:ln cmpd="sng">
              <a:solidFill>
                <a:srgbClr val="000000"/>
              </a:solidFill>
            </a:ln>
          </c:spPr>
          <c:cat>
            <c:strRef>
              <c:f>BC_CW_R!$A$3:$A$7</c:f>
            </c:strRef>
          </c:cat>
          <c:val>
            <c:numRef>
              <c:f>BC_CW_R!$D$3:$D$7</c:f>
              <c:numCache/>
            </c:numRef>
          </c:val>
        </c:ser>
        <c:axId val="813958333"/>
        <c:axId val="1018124734"/>
      </c:barChart>
      <c:catAx>
        <c:axId val="8139583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18124734"/>
      </c:catAx>
      <c:valAx>
        <c:axId val="101812473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13958333"/>
      </c:valAx>
    </c:plotArea>
    <c:legend>
      <c:legendPos val="r"/>
      <c:layout>
        <c:manualLayout>
          <c:xMode val="edge"/>
          <c:yMode val="edge"/>
          <c:x val="0.7777777777777778"/>
          <c:y val="0.19090349902581194"/>
        </c:manualLayout>
      </c:layout>
      <c:overlay val="0"/>
      <c:txPr>
        <a:bodyPr/>
        <a:lstStyle/>
        <a:p>
          <a:pPr lvl="0">
            <a:defRPr b="0" i="0" sz="900">
              <a:solidFill>
                <a:srgbClr val="1A1A1A"/>
              </a:solidFill>
              <a:latin typeface="+mn-lt"/>
            </a:defRPr>
          </a:pPr>
        </a:p>
      </c:txPr>
    </c:legend>
    <c:plotVisOnly val="1"/>
  </c:chart>
</c:chartSpace>
</file>

<file path=xl/charts/chart1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Recall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BC_CW_R!$B$2:$D$2</c:f>
            </c:strRef>
          </c:cat>
          <c:val>
            <c:numRef>
              <c:f>BC_CW_R!$B$3:$D$3</c:f>
              <c:numCache/>
            </c:numRef>
          </c:val>
        </c:ser>
        <c:ser>
          <c:idx val="1"/>
          <c:order val="1"/>
          <c:tx>
            <c:v>Agree</c:v>
          </c:tx>
          <c:spPr>
            <a:solidFill>
              <a:schemeClr val="accent4"/>
            </a:solidFill>
            <a:ln cmpd="sng">
              <a:solidFill>
                <a:srgbClr val="000000"/>
              </a:solidFill>
            </a:ln>
          </c:spPr>
          <c:cat>
            <c:strRef>
              <c:f>BC_CW_R!$B$2:$D$2</c:f>
            </c:strRef>
          </c:cat>
          <c:val>
            <c:numRef>
              <c:f>BC_CW_R!$B$4:$D$4</c:f>
              <c:numCache/>
            </c:numRef>
          </c:val>
        </c:ser>
        <c:ser>
          <c:idx val="2"/>
          <c:order val="2"/>
          <c:tx>
            <c:v>Neutral</c:v>
          </c:tx>
          <c:spPr>
            <a:solidFill>
              <a:schemeClr val="accent3"/>
            </a:solidFill>
            <a:ln cmpd="sng">
              <a:solidFill>
                <a:srgbClr val="000000"/>
              </a:solidFill>
            </a:ln>
          </c:spPr>
          <c:cat>
            <c:strRef>
              <c:f>BC_CW_R!$B$2:$D$2</c:f>
            </c:strRef>
          </c:cat>
          <c:val>
            <c:numRef>
              <c:f>BC_CW_R!$B$5:$D$5</c:f>
              <c:numCache/>
            </c:numRef>
          </c:val>
        </c:ser>
        <c:ser>
          <c:idx val="3"/>
          <c:order val="3"/>
          <c:tx>
            <c:v>Disagree</c:v>
          </c:tx>
          <c:spPr>
            <a:solidFill>
              <a:schemeClr val="accent2"/>
            </a:solidFill>
            <a:ln cmpd="sng">
              <a:solidFill>
                <a:srgbClr val="000000"/>
              </a:solidFill>
            </a:ln>
          </c:spPr>
          <c:cat>
            <c:strRef>
              <c:f>BC_CW_R!$B$2:$D$2</c:f>
            </c:strRef>
          </c:cat>
          <c:val>
            <c:numRef>
              <c:f>BC_CW_R!$B$6:$D$6</c:f>
              <c:numCache/>
            </c:numRef>
          </c:val>
        </c:ser>
        <c:ser>
          <c:idx val="4"/>
          <c:order val="4"/>
          <c:tx>
            <c:v>Strongly Disagree</c:v>
          </c:tx>
          <c:spPr>
            <a:solidFill>
              <a:schemeClr val="accent2"/>
            </a:solidFill>
            <a:ln cmpd="sng">
              <a:solidFill>
                <a:srgbClr val="000000"/>
              </a:solidFill>
            </a:ln>
          </c:spPr>
          <c:cat>
            <c:strRef>
              <c:f>BC_CW_R!$B$2:$D$2</c:f>
            </c:strRef>
          </c:cat>
          <c:val>
            <c:numRef>
              <c:f>BC_CW_R!$B$7:$D$7</c:f>
              <c:numCache/>
            </c:numRef>
          </c:val>
        </c:ser>
        <c:axId val="1338053142"/>
        <c:axId val="529704723"/>
      </c:barChart>
      <c:catAx>
        <c:axId val="13380531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529704723"/>
      </c:catAx>
      <c:valAx>
        <c:axId val="529704723"/>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38053142"/>
      </c:valAx>
    </c:plotArea>
    <c:legend>
      <c:legendPos val="r"/>
      <c:layout>
        <c:manualLayout>
          <c:xMode val="edge"/>
          <c:yMode val="edge"/>
          <c:x val="0.7231583112412456"/>
          <c:y val="0.06807995154451849"/>
        </c:manualLayout>
      </c:layout>
      <c:overlay val="0"/>
      <c:txPr>
        <a:bodyPr/>
        <a:lstStyle/>
        <a:p>
          <a:pPr lvl="0">
            <a:defRPr b="0" i="0" sz="800">
              <a:solidFill>
                <a:srgbClr val="1A1A1A"/>
              </a:solidFill>
              <a:latin typeface="+mn-lt"/>
            </a:defRPr>
          </a:pPr>
        </a:p>
      </c:txPr>
    </c:legend>
    <c:plotVisOnly val="1"/>
  </c:chart>
</c:chartSpace>
</file>

<file path=xl/charts/chart1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Recall
Prompt style = Level 2</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BC_CW_R!$B$12:$D$12</c:f>
            </c:strRef>
          </c:cat>
          <c:val>
            <c:numRef>
              <c:f>BC_CW_R!$B$13:$D$13</c:f>
              <c:numCache/>
            </c:numRef>
          </c:val>
        </c:ser>
        <c:ser>
          <c:idx val="1"/>
          <c:order val="1"/>
          <c:tx>
            <c:v>Agree</c:v>
          </c:tx>
          <c:spPr>
            <a:solidFill>
              <a:schemeClr val="accent4"/>
            </a:solidFill>
            <a:ln cmpd="sng">
              <a:solidFill>
                <a:srgbClr val="000000"/>
              </a:solidFill>
            </a:ln>
          </c:spPr>
          <c:cat>
            <c:strRef>
              <c:f>BC_CW_R!$B$12:$D$12</c:f>
            </c:strRef>
          </c:cat>
          <c:val>
            <c:numRef>
              <c:f>BC_CW_R!$B$14:$D$14</c:f>
              <c:numCache/>
            </c:numRef>
          </c:val>
        </c:ser>
        <c:ser>
          <c:idx val="2"/>
          <c:order val="2"/>
          <c:tx>
            <c:v>Neutral</c:v>
          </c:tx>
          <c:spPr>
            <a:solidFill>
              <a:schemeClr val="accent3"/>
            </a:solidFill>
            <a:ln cmpd="sng">
              <a:solidFill>
                <a:srgbClr val="000000"/>
              </a:solidFill>
            </a:ln>
          </c:spPr>
          <c:cat>
            <c:strRef>
              <c:f>BC_CW_R!$B$12:$D$12</c:f>
            </c:strRef>
          </c:cat>
          <c:val>
            <c:numRef>
              <c:f>BC_CW_R!$B$15:$D$15</c:f>
              <c:numCache/>
            </c:numRef>
          </c:val>
        </c:ser>
        <c:ser>
          <c:idx val="3"/>
          <c:order val="3"/>
          <c:tx>
            <c:v>Disagree</c:v>
          </c:tx>
          <c:spPr>
            <a:solidFill>
              <a:schemeClr val="accent2"/>
            </a:solidFill>
            <a:ln cmpd="sng">
              <a:solidFill>
                <a:srgbClr val="000000"/>
              </a:solidFill>
            </a:ln>
          </c:spPr>
          <c:cat>
            <c:strRef>
              <c:f>BC_CW_R!$B$12:$D$12</c:f>
            </c:strRef>
          </c:cat>
          <c:val>
            <c:numRef>
              <c:f>BC_CW_R!$B$16:$D$16</c:f>
              <c:numCache/>
            </c:numRef>
          </c:val>
        </c:ser>
        <c:ser>
          <c:idx val="4"/>
          <c:order val="4"/>
          <c:tx>
            <c:v>Strongly Disagree</c:v>
          </c:tx>
          <c:spPr>
            <a:solidFill>
              <a:schemeClr val="accent2"/>
            </a:solidFill>
            <a:ln cmpd="sng">
              <a:solidFill>
                <a:srgbClr val="000000"/>
              </a:solidFill>
            </a:ln>
          </c:spPr>
          <c:cat>
            <c:strRef>
              <c:f>BC_CW_R!$B$12:$D$12</c:f>
            </c:strRef>
          </c:cat>
          <c:val>
            <c:numRef>
              <c:f>BC_CW_R!$B$17:$D$17</c:f>
              <c:numCache/>
            </c:numRef>
          </c:val>
        </c:ser>
        <c:axId val="1541934948"/>
        <c:axId val="581209490"/>
      </c:barChart>
      <c:catAx>
        <c:axId val="15419349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581209490"/>
      </c:catAx>
      <c:valAx>
        <c:axId val="581209490"/>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41934948"/>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Recall
Prompt style = Level 3</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BC_CW_R!$B$22:$D$22</c:f>
            </c:strRef>
          </c:cat>
          <c:val>
            <c:numRef>
              <c:f>BC_CW_R!$B$23:$D$23</c:f>
              <c:numCache/>
            </c:numRef>
          </c:val>
        </c:ser>
        <c:ser>
          <c:idx val="1"/>
          <c:order val="1"/>
          <c:tx>
            <c:v>Agree</c:v>
          </c:tx>
          <c:spPr>
            <a:solidFill>
              <a:schemeClr val="accent4"/>
            </a:solidFill>
            <a:ln cmpd="sng">
              <a:solidFill>
                <a:srgbClr val="000000"/>
              </a:solidFill>
            </a:ln>
          </c:spPr>
          <c:cat>
            <c:strRef>
              <c:f>BC_CW_R!$B$22:$D$22</c:f>
            </c:strRef>
          </c:cat>
          <c:val>
            <c:numRef>
              <c:f>BC_CW_R!$B$24:$D$24</c:f>
              <c:numCache/>
            </c:numRef>
          </c:val>
        </c:ser>
        <c:ser>
          <c:idx val="2"/>
          <c:order val="2"/>
          <c:tx>
            <c:v>Neutral</c:v>
          </c:tx>
          <c:spPr>
            <a:solidFill>
              <a:schemeClr val="accent3"/>
            </a:solidFill>
            <a:ln cmpd="sng">
              <a:solidFill>
                <a:srgbClr val="000000"/>
              </a:solidFill>
            </a:ln>
          </c:spPr>
          <c:cat>
            <c:strRef>
              <c:f>BC_CW_R!$B$22:$D$22</c:f>
            </c:strRef>
          </c:cat>
          <c:val>
            <c:numRef>
              <c:f>BC_CW_R!$B$25:$D$25</c:f>
              <c:numCache/>
            </c:numRef>
          </c:val>
        </c:ser>
        <c:ser>
          <c:idx val="3"/>
          <c:order val="3"/>
          <c:tx>
            <c:v>Disagree</c:v>
          </c:tx>
          <c:spPr>
            <a:solidFill>
              <a:schemeClr val="accent2"/>
            </a:solidFill>
            <a:ln cmpd="sng">
              <a:solidFill>
                <a:srgbClr val="000000"/>
              </a:solidFill>
            </a:ln>
          </c:spPr>
          <c:cat>
            <c:strRef>
              <c:f>BC_CW_R!$B$22:$D$22</c:f>
            </c:strRef>
          </c:cat>
          <c:val>
            <c:numRef>
              <c:f>BC_CW_R!$B$26:$D$26</c:f>
              <c:numCache/>
            </c:numRef>
          </c:val>
        </c:ser>
        <c:ser>
          <c:idx val="4"/>
          <c:order val="4"/>
          <c:tx>
            <c:v>Strongly Disagree</c:v>
          </c:tx>
          <c:spPr>
            <a:solidFill>
              <a:schemeClr val="accent2"/>
            </a:solidFill>
            <a:ln cmpd="sng">
              <a:solidFill>
                <a:srgbClr val="000000"/>
              </a:solidFill>
            </a:ln>
          </c:spPr>
          <c:cat>
            <c:strRef>
              <c:f>BC_CW_R!$B$22:$D$22</c:f>
            </c:strRef>
          </c:cat>
          <c:val>
            <c:numRef>
              <c:f>BC_CW_R!$B$27:$D$27</c:f>
              <c:numCache/>
            </c:numRef>
          </c:val>
        </c:ser>
        <c:axId val="434719180"/>
        <c:axId val="993978453"/>
      </c:barChart>
      <c:catAx>
        <c:axId val="4347191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93978453"/>
      </c:catAx>
      <c:valAx>
        <c:axId val="993978453"/>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434719180"/>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Recall
Prompt style = Level 4</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BC_CW_R!$B$32:$D$32</c:f>
            </c:strRef>
          </c:cat>
          <c:val>
            <c:numRef>
              <c:f>BC_CW_R!$B$33:$D$33</c:f>
              <c:numCache/>
            </c:numRef>
          </c:val>
        </c:ser>
        <c:ser>
          <c:idx val="1"/>
          <c:order val="1"/>
          <c:tx>
            <c:v>Agree</c:v>
          </c:tx>
          <c:spPr>
            <a:solidFill>
              <a:schemeClr val="accent4"/>
            </a:solidFill>
            <a:ln cmpd="sng">
              <a:solidFill>
                <a:srgbClr val="000000"/>
              </a:solidFill>
            </a:ln>
          </c:spPr>
          <c:cat>
            <c:strRef>
              <c:f>BC_CW_R!$B$32:$D$32</c:f>
            </c:strRef>
          </c:cat>
          <c:val>
            <c:numRef>
              <c:f>BC_CW_R!$B$34:$D$34</c:f>
              <c:numCache/>
            </c:numRef>
          </c:val>
        </c:ser>
        <c:ser>
          <c:idx val="2"/>
          <c:order val="2"/>
          <c:tx>
            <c:v>Neutral</c:v>
          </c:tx>
          <c:spPr>
            <a:solidFill>
              <a:schemeClr val="accent3"/>
            </a:solidFill>
            <a:ln cmpd="sng">
              <a:solidFill>
                <a:srgbClr val="000000"/>
              </a:solidFill>
            </a:ln>
          </c:spPr>
          <c:cat>
            <c:strRef>
              <c:f>BC_CW_R!$B$32:$D$32</c:f>
            </c:strRef>
          </c:cat>
          <c:val>
            <c:numRef>
              <c:f>BC_CW_R!$B$35:$D$35</c:f>
              <c:numCache/>
            </c:numRef>
          </c:val>
        </c:ser>
        <c:ser>
          <c:idx val="3"/>
          <c:order val="3"/>
          <c:tx>
            <c:v>Disagree</c:v>
          </c:tx>
          <c:spPr>
            <a:solidFill>
              <a:schemeClr val="accent2"/>
            </a:solidFill>
            <a:ln cmpd="sng">
              <a:solidFill>
                <a:srgbClr val="000000"/>
              </a:solidFill>
            </a:ln>
          </c:spPr>
          <c:cat>
            <c:strRef>
              <c:f>BC_CW_R!$B$32:$D$32</c:f>
            </c:strRef>
          </c:cat>
          <c:val>
            <c:numRef>
              <c:f>BC_CW_R!$B$36:$D$36</c:f>
              <c:numCache/>
            </c:numRef>
          </c:val>
        </c:ser>
        <c:ser>
          <c:idx val="4"/>
          <c:order val="4"/>
          <c:tx>
            <c:v>Strongly Disagree</c:v>
          </c:tx>
          <c:spPr>
            <a:solidFill>
              <a:schemeClr val="accent2"/>
            </a:solidFill>
            <a:ln cmpd="sng">
              <a:solidFill>
                <a:srgbClr val="000000"/>
              </a:solidFill>
            </a:ln>
          </c:spPr>
          <c:cat>
            <c:strRef>
              <c:f>BC_CW_R!$B$32:$D$32</c:f>
            </c:strRef>
          </c:cat>
          <c:val>
            <c:numRef>
              <c:f>BC_CW_R!$B$37:$D$37</c:f>
              <c:numCache/>
            </c:numRef>
          </c:val>
        </c:ser>
        <c:axId val="1973435952"/>
        <c:axId val="1255577310"/>
      </c:barChart>
      <c:catAx>
        <c:axId val="19734359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255577310"/>
      </c:catAx>
      <c:valAx>
        <c:axId val="1255577310"/>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73435952"/>
      </c:valAx>
    </c:plotArea>
    <c:legend>
      <c:legendPos val="r"/>
      <c:layout>
        <c:manualLayout>
          <c:xMode val="edge"/>
          <c:yMode val="edge"/>
          <c:x val="0.7298584787454333"/>
          <c:y val="0.06417163072007304"/>
        </c:manualLayout>
      </c:layout>
      <c:overlay val="0"/>
      <c:txPr>
        <a:bodyPr/>
        <a:lstStyle/>
        <a:p>
          <a:pPr lvl="0">
            <a:defRPr b="0" i="0" sz="800">
              <a:solidFill>
                <a:srgbClr val="1A1A1A"/>
              </a:solidFill>
              <a:latin typeface="+mn-lt"/>
            </a:defRPr>
          </a:pPr>
        </a:p>
      </c:txPr>
    </c:legend>
    <c:plotVisOnly val="1"/>
  </c:chart>
</c:chartSpace>
</file>

<file path=xl/charts/chart1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Recall -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BC_CW_R!$B$41:$M$41</c:f>
            </c:strRef>
          </c:cat>
          <c:val>
            <c:numRef>
              <c:f>BC_CW_R!$B$42:$M$42</c:f>
              <c:numCache/>
            </c:numRef>
          </c:val>
        </c:ser>
        <c:ser>
          <c:idx val="1"/>
          <c:order val="1"/>
          <c:tx>
            <c:v>Agree</c:v>
          </c:tx>
          <c:spPr>
            <a:solidFill>
              <a:schemeClr val="accent4"/>
            </a:solidFill>
            <a:ln cmpd="sng">
              <a:solidFill>
                <a:srgbClr val="000000"/>
              </a:solidFill>
            </a:ln>
          </c:spPr>
          <c:cat>
            <c:strRef>
              <c:f>BC_CW_R!$B$41:$M$41</c:f>
            </c:strRef>
          </c:cat>
          <c:val>
            <c:numRef>
              <c:f>BC_CW_R!$B$43:$M$43</c:f>
              <c:numCache/>
            </c:numRef>
          </c:val>
        </c:ser>
        <c:ser>
          <c:idx val="2"/>
          <c:order val="2"/>
          <c:tx>
            <c:v>Neutral</c:v>
          </c:tx>
          <c:spPr>
            <a:solidFill>
              <a:schemeClr val="accent3"/>
            </a:solidFill>
            <a:ln cmpd="sng">
              <a:solidFill>
                <a:srgbClr val="000000"/>
              </a:solidFill>
            </a:ln>
          </c:spPr>
          <c:cat>
            <c:strRef>
              <c:f>BC_CW_R!$B$41:$M$41</c:f>
            </c:strRef>
          </c:cat>
          <c:val>
            <c:numRef>
              <c:f>BC_CW_R!$B$44:$M$44</c:f>
              <c:numCache/>
            </c:numRef>
          </c:val>
        </c:ser>
        <c:ser>
          <c:idx val="3"/>
          <c:order val="3"/>
          <c:tx>
            <c:v>Disagree</c:v>
          </c:tx>
          <c:spPr>
            <a:solidFill>
              <a:schemeClr val="accent2"/>
            </a:solidFill>
            <a:ln cmpd="sng">
              <a:solidFill>
                <a:srgbClr val="000000"/>
              </a:solidFill>
            </a:ln>
          </c:spPr>
          <c:cat>
            <c:strRef>
              <c:f>BC_CW_R!$B$41:$M$41</c:f>
            </c:strRef>
          </c:cat>
          <c:val>
            <c:numRef>
              <c:f>BC_CW_R!$B$45:$M$45</c:f>
              <c:numCache/>
            </c:numRef>
          </c:val>
        </c:ser>
        <c:ser>
          <c:idx val="4"/>
          <c:order val="4"/>
          <c:tx>
            <c:v>Strongly Disagree</c:v>
          </c:tx>
          <c:spPr>
            <a:solidFill>
              <a:schemeClr val="accent2"/>
            </a:solidFill>
            <a:ln cmpd="sng">
              <a:solidFill>
                <a:srgbClr val="000000"/>
              </a:solidFill>
            </a:ln>
          </c:spPr>
          <c:cat>
            <c:strRef>
              <c:f>BC_CW_R!$B$41:$M$41</c:f>
            </c:strRef>
          </c:cat>
          <c:val>
            <c:numRef>
              <c:f>BC_CW_R!$B$46:$M$46</c:f>
              <c:numCache/>
            </c:numRef>
          </c:val>
        </c:ser>
        <c:axId val="182545184"/>
        <c:axId val="156047012"/>
      </c:barChart>
      <c:catAx>
        <c:axId val="1825451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56047012"/>
      </c:catAx>
      <c:valAx>
        <c:axId val="15604701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2545184"/>
      </c:valAx>
    </c:plotArea>
    <c:legend>
      <c:legendPos val="b"/>
      <c:overlay val="0"/>
      <c:txPr>
        <a:bodyPr/>
        <a:lstStyle/>
        <a:p>
          <a:pPr lvl="0">
            <a:defRPr b="0" i="0" sz="900">
              <a:solidFill>
                <a:srgbClr val="1A1A1A"/>
              </a:solidFill>
              <a:latin typeface="+mn-lt"/>
            </a:defRPr>
          </a:pPr>
        </a:p>
      </c:txPr>
    </c:legend>
    <c:plotVisOnly val="1"/>
  </c:chart>
</c:chartSpace>
</file>

<file path=xl/charts/chart1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Recall
Aggregated over Prompt Levels 1-4</a:t>
            </a:r>
          </a:p>
        </c:rich>
      </c:tx>
      <c:overlay val="0"/>
    </c:title>
    <c:plotArea>
      <c:layout/>
      <c:barChart>
        <c:barDir val="col"/>
        <c:ser>
          <c:idx val="0"/>
          <c:order val="0"/>
          <c:tx>
            <c:v>Strongly Agree</c:v>
          </c:tx>
          <c:spPr>
            <a:solidFill>
              <a:schemeClr val="accent4"/>
            </a:solidFill>
            <a:ln cmpd="sng">
              <a:solidFill>
                <a:srgbClr val="000000"/>
              </a:solidFill>
            </a:ln>
          </c:spPr>
          <c:cat>
            <c:strRef>
              <c:f>BC_CW_R!$B$51:$D$51</c:f>
            </c:strRef>
          </c:cat>
          <c:val>
            <c:numRef>
              <c:f>BC_CW_R!$B$52:$D$52</c:f>
              <c:numCache/>
            </c:numRef>
          </c:val>
        </c:ser>
        <c:ser>
          <c:idx val="1"/>
          <c:order val="1"/>
          <c:tx>
            <c:v>Agree</c:v>
          </c:tx>
          <c:spPr>
            <a:solidFill>
              <a:schemeClr val="accent4"/>
            </a:solidFill>
            <a:ln cmpd="sng">
              <a:solidFill>
                <a:srgbClr val="000000"/>
              </a:solidFill>
            </a:ln>
          </c:spPr>
          <c:cat>
            <c:strRef>
              <c:f>BC_CW_R!$B$51:$D$51</c:f>
            </c:strRef>
          </c:cat>
          <c:val>
            <c:numRef>
              <c:f>BC_CW_R!$B$53:$D$53</c:f>
              <c:numCache/>
            </c:numRef>
          </c:val>
        </c:ser>
        <c:ser>
          <c:idx val="2"/>
          <c:order val="2"/>
          <c:tx>
            <c:v>Neutral</c:v>
          </c:tx>
          <c:spPr>
            <a:solidFill>
              <a:schemeClr val="accent3"/>
            </a:solidFill>
            <a:ln cmpd="sng">
              <a:solidFill>
                <a:srgbClr val="000000"/>
              </a:solidFill>
            </a:ln>
          </c:spPr>
          <c:cat>
            <c:strRef>
              <c:f>BC_CW_R!$B$51:$D$51</c:f>
            </c:strRef>
          </c:cat>
          <c:val>
            <c:numRef>
              <c:f>BC_CW_R!$B$54:$D$54</c:f>
              <c:numCache/>
            </c:numRef>
          </c:val>
        </c:ser>
        <c:ser>
          <c:idx val="3"/>
          <c:order val="3"/>
          <c:tx>
            <c:v>Disagree</c:v>
          </c:tx>
          <c:spPr>
            <a:solidFill>
              <a:schemeClr val="accent2"/>
            </a:solidFill>
            <a:ln cmpd="sng">
              <a:solidFill>
                <a:srgbClr val="000000"/>
              </a:solidFill>
            </a:ln>
          </c:spPr>
          <c:cat>
            <c:strRef>
              <c:f>BC_CW_R!$B$51:$D$51</c:f>
            </c:strRef>
          </c:cat>
          <c:val>
            <c:numRef>
              <c:f>BC_CW_R!$B$55:$D$55</c:f>
              <c:numCache/>
            </c:numRef>
          </c:val>
        </c:ser>
        <c:ser>
          <c:idx val="4"/>
          <c:order val="4"/>
          <c:tx>
            <c:v>Strongly Disagree</c:v>
          </c:tx>
          <c:spPr>
            <a:solidFill>
              <a:schemeClr val="accent2"/>
            </a:solidFill>
            <a:ln cmpd="sng">
              <a:solidFill>
                <a:srgbClr val="000000"/>
              </a:solidFill>
            </a:ln>
          </c:spPr>
          <c:cat>
            <c:strRef>
              <c:f>BC_CW_R!$B$51:$D$51</c:f>
            </c:strRef>
          </c:cat>
          <c:val>
            <c:numRef>
              <c:f>BC_CW_R!$B$56:$D$56</c:f>
              <c:numCache/>
            </c:numRef>
          </c:val>
        </c:ser>
        <c:axId val="769633378"/>
        <c:axId val="1101772733"/>
      </c:barChart>
      <c:catAx>
        <c:axId val="7696333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01772733"/>
      </c:catAx>
      <c:valAx>
        <c:axId val="110177273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69633378"/>
      </c:valAx>
    </c:plotArea>
    <c:legend>
      <c:legendPos val="b"/>
      <c:overlay val="0"/>
      <c:txPr>
        <a:bodyPr/>
        <a:lstStyle/>
        <a:p>
          <a:pPr lvl="0">
            <a:defRPr b="0" i="0" sz="900">
              <a:solidFill>
                <a:srgbClr val="1A1A1A"/>
              </a:solidFill>
              <a:latin typeface="+mn-lt"/>
            </a:defRPr>
          </a:pPr>
        </a:p>
      </c:txPr>
    </c:legend>
    <c:plotVisOnly val="1"/>
  </c:chart>
</c:chartSpace>
</file>

<file path=xl/charts/chart1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Recall
Aggregated over LLMs</a:t>
            </a:r>
          </a:p>
        </c:rich>
      </c:tx>
      <c:overlay val="0"/>
    </c:title>
    <c:plotArea>
      <c:layout/>
      <c:barChart>
        <c:barDir val="col"/>
        <c:ser>
          <c:idx val="0"/>
          <c:order val="0"/>
          <c:tx>
            <c:v>Strongly Agree</c:v>
          </c:tx>
          <c:spPr>
            <a:solidFill>
              <a:schemeClr val="accent4"/>
            </a:solidFill>
            <a:ln cmpd="sng">
              <a:solidFill>
                <a:srgbClr val="000000"/>
              </a:solidFill>
            </a:ln>
          </c:spPr>
          <c:cat>
            <c:strRef>
              <c:f>BC_CW_R!$B$61:$E$61</c:f>
            </c:strRef>
          </c:cat>
          <c:val>
            <c:numRef>
              <c:f>BC_CW_R!$B$62:$E$62</c:f>
              <c:numCache/>
            </c:numRef>
          </c:val>
        </c:ser>
        <c:ser>
          <c:idx val="1"/>
          <c:order val="1"/>
          <c:tx>
            <c:v>Agree</c:v>
          </c:tx>
          <c:spPr>
            <a:solidFill>
              <a:schemeClr val="accent4"/>
            </a:solidFill>
            <a:ln cmpd="sng">
              <a:solidFill>
                <a:srgbClr val="000000"/>
              </a:solidFill>
            </a:ln>
          </c:spPr>
          <c:cat>
            <c:strRef>
              <c:f>BC_CW_R!$B$61:$E$61</c:f>
            </c:strRef>
          </c:cat>
          <c:val>
            <c:numRef>
              <c:f>BC_CW_R!$B$63:$E$63</c:f>
              <c:numCache/>
            </c:numRef>
          </c:val>
        </c:ser>
        <c:ser>
          <c:idx val="2"/>
          <c:order val="2"/>
          <c:tx>
            <c:v>Neutral</c:v>
          </c:tx>
          <c:spPr>
            <a:solidFill>
              <a:schemeClr val="accent3"/>
            </a:solidFill>
            <a:ln cmpd="sng">
              <a:solidFill>
                <a:srgbClr val="000000"/>
              </a:solidFill>
            </a:ln>
          </c:spPr>
          <c:cat>
            <c:strRef>
              <c:f>BC_CW_R!$B$61:$E$61</c:f>
            </c:strRef>
          </c:cat>
          <c:val>
            <c:numRef>
              <c:f>BC_CW_R!$B$64:$E$64</c:f>
              <c:numCache/>
            </c:numRef>
          </c:val>
        </c:ser>
        <c:ser>
          <c:idx val="3"/>
          <c:order val="3"/>
          <c:tx>
            <c:v>Disagree</c:v>
          </c:tx>
          <c:spPr>
            <a:solidFill>
              <a:schemeClr val="accent2"/>
            </a:solidFill>
            <a:ln cmpd="sng">
              <a:solidFill>
                <a:srgbClr val="000000"/>
              </a:solidFill>
            </a:ln>
          </c:spPr>
          <c:cat>
            <c:strRef>
              <c:f>BC_CW_R!$B$61:$E$61</c:f>
            </c:strRef>
          </c:cat>
          <c:val>
            <c:numRef>
              <c:f>BC_CW_R!$B$65:$E$65</c:f>
              <c:numCache/>
            </c:numRef>
          </c:val>
        </c:ser>
        <c:ser>
          <c:idx val="4"/>
          <c:order val="4"/>
          <c:tx>
            <c:v>Strongly Disagree</c:v>
          </c:tx>
          <c:spPr>
            <a:solidFill>
              <a:schemeClr val="accent2"/>
            </a:solidFill>
            <a:ln cmpd="sng">
              <a:solidFill>
                <a:srgbClr val="000000"/>
              </a:solidFill>
            </a:ln>
          </c:spPr>
          <c:cat>
            <c:strRef>
              <c:f>BC_CW_R!$B$61:$E$61</c:f>
            </c:strRef>
          </c:cat>
          <c:val>
            <c:numRef>
              <c:f>BC_CW_R!$B$66:$E$66</c:f>
              <c:numCache/>
            </c:numRef>
          </c:val>
        </c:ser>
        <c:axId val="111119666"/>
        <c:axId val="1962446298"/>
      </c:barChart>
      <c:catAx>
        <c:axId val="1111196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62446298"/>
      </c:catAx>
      <c:valAx>
        <c:axId val="196244629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1119666"/>
      </c:valAx>
    </c:plotArea>
    <c:legend>
      <c:legendPos val="r"/>
      <c:layout>
        <c:manualLayout>
          <c:xMode val="edge"/>
          <c:yMode val="edge"/>
          <c:x val="0.7543061631184991"/>
          <c:y val="0.026424340461973974"/>
        </c:manualLayout>
      </c:layout>
      <c:overlay val="0"/>
      <c:txPr>
        <a:bodyPr/>
        <a:lstStyle/>
        <a:p>
          <a:pPr lvl="0">
            <a:defRPr b="0" i="0" sz="800">
              <a:solidFill>
                <a:srgbClr val="1A1A1A"/>
              </a:solidFill>
              <a:latin typeface="+mn-lt"/>
            </a:defRPr>
          </a:pPr>
        </a:p>
      </c:txPr>
    </c:legend>
    <c:plotVisOnly val="1"/>
  </c:chart>
</c:chartSpace>
</file>

<file path=xl/charts/chart1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Recall
Aggregated over LLMs and Levels</a:t>
            </a:r>
          </a:p>
        </c:rich>
      </c:tx>
      <c:overlay val="0"/>
    </c:title>
    <c:plotArea>
      <c:layout/>
      <c:barChart>
        <c:barDir val="col"/>
        <c:ser>
          <c:idx val="0"/>
          <c:order val="0"/>
          <c:spPr>
            <a:solidFill>
              <a:schemeClr val="accent4"/>
            </a:solidFill>
            <a:ln cmpd="sng">
              <a:solidFill>
                <a:srgbClr val="000000"/>
              </a:solidFill>
            </a:ln>
          </c:spPr>
          <c:cat>
            <c:strRef>
              <c:f>BC_CW_R!$A$69:$A$73</c:f>
            </c:strRef>
          </c:cat>
          <c:val>
            <c:numRef>
              <c:f>BC_CW_R!$B$69:$B$73</c:f>
              <c:numCache/>
            </c:numRef>
          </c:val>
        </c:ser>
        <c:axId val="1348575821"/>
        <c:axId val="2058867138"/>
      </c:barChart>
      <c:catAx>
        <c:axId val="13485758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58867138"/>
      </c:catAx>
      <c:valAx>
        <c:axId val="205886713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48575821"/>
      </c:valAx>
    </c:plotArea>
    <c:plotVisOnly val="1"/>
  </c:chart>
</c:chartSpace>
</file>

<file path=xl/charts/chart1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Weaknesses - Recall - Prompt style = Levels 1-4</a:t>
            </a:r>
          </a:p>
        </c:rich>
      </c:tx>
      <c:overlay val="0"/>
    </c:title>
    <c:plotArea>
      <c:layout>
        <c:manualLayout>
          <c:xMode val="edge"/>
          <c:yMode val="edge"/>
          <c:x val="0.06376618547681541"/>
          <c:y val="0.1591179043795996"/>
          <c:w val="0.8890115923009624"/>
          <c:h val="0.35792342133703875"/>
        </c:manualLayout>
      </c:layout>
      <c:barChart>
        <c:barDir val="col"/>
        <c:ser>
          <c:idx val="0"/>
          <c:order val="0"/>
          <c:tx>
            <c:v>Strongly Agree</c:v>
          </c:tx>
          <c:spPr>
            <a:solidFill>
              <a:schemeClr val="accent4"/>
            </a:solidFill>
            <a:ln cmpd="sng">
              <a:solidFill>
                <a:srgbClr val="000000"/>
              </a:solidFill>
            </a:ln>
          </c:spPr>
          <c:cat>
            <c:strRef>
              <c:f>BC_CW_R!$B$41:$M$41</c:f>
            </c:strRef>
          </c:cat>
          <c:val>
            <c:numRef>
              <c:f>BC_CW_R!$B$42:$M$42</c:f>
              <c:numCache/>
            </c:numRef>
          </c:val>
        </c:ser>
        <c:ser>
          <c:idx val="1"/>
          <c:order val="1"/>
          <c:tx>
            <c:v>Agree</c:v>
          </c:tx>
          <c:spPr>
            <a:solidFill>
              <a:schemeClr val="accent4"/>
            </a:solidFill>
            <a:ln cmpd="sng">
              <a:solidFill>
                <a:srgbClr val="000000"/>
              </a:solidFill>
            </a:ln>
          </c:spPr>
          <c:cat>
            <c:strRef>
              <c:f>BC_CW_R!$B$41:$M$41</c:f>
            </c:strRef>
          </c:cat>
          <c:val>
            <c:numRef>
              <c:f>BC_CW_R!$B$43:$M$43</c:f>
              <c:numCache/>
            </c:numRef>
          </c:val>
        </c:ser>
        <c:ser>
          <c:idx val="2"/>
          <c:order val="2"/>
          <c:tx>
            <c:v>Neutral</c:v>
          </c:tx>
          <c:spPr>
            <a:solidFill>
              <a:schemeClr val="accent3"/>
            </a:solidFill>
            <a:ln cmpd="sng">
              <a:solidFill>
                <a:srgbClr val="000000"/>
              </a:solidFill>
            </a:ln>
          </c:spPr>
          <c:cat>
            <c:strRef>
              <c:f>BC_CW_R!$B$41:$M$41</c:f>
            </c:strRef>
          </c:cat>
          <c:val>
            <c:numRef>
              <c:f>BC_CW_R!$B$44:$M$44</c:f>
              <c:numCache/>
            </c:numRef>
          </c:val>
        </c:ser>
        <c:ser>
          <c:idx val="3"/>
          <c:order val="3"/>
          <c:tx>
            <c:v>Disagree</c:v>
          </c:tx>
          <c:spPr>
            <a:solidFill>
              <a:schemeClr val="accent2"/>
            </a:solidFill>
            <a:ln cmpd="sng">
              <a:solidFill>
                <a:srgbClr val="000000"/>
              </a:solidFill>
            </a:ln>
          </c:spPr>
          <c:cat>
            <c:strRef>
              <c:f>BC_CW_R!$B$41:$M$41</c:f>
            </c:strRef>
          </c:cat>
          <c:val>
            <c:numRef>
              <c:f>BC_CW_R!$B$45:$M$45</c:f>
              <c:numCache/>
            </c:numRef>
          </c:val>
        </c:ser>
        <c:ser>
          <c:idx val="4"/>
          <c:order val="4"/>
          <c:tx>
            <c:v>Strongly Disagree</c:v>
          </c:tx>
          <c:spPr>
            <a:solidFill>
              <a:schemeClr val="accent2"/>
            </a:solidFill>
            <a:ln cmpd="sng">
              <a:solidFill>
                <a:srgbClr val="000000"/>
              </a:solidFill>
            </a:ln>
          </c:spPr>
          <c:cat>
            <c:strRef>
              <c:f>BC_CW_R!$B$41:$M$41</c:f>
            </c:strRef>
          </c:cat>
          <c:val>
            <c:numRef>
              <c:f>BC_CW_R!$B$46:$M$46</c:f>
              <c:numCache/>
            </c:numRef>
          </c:val>
        </c:ser>
        <c:axId val="2008146116"/>
        <c:axId val="1562140532"/>
      </c:barChart>
      <c:catAx>
        <c:axId val="20081461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mn-lt"/>
              </a:defRPr>
            </a:pPr>
          </a:p>
        </c:txPr>
        <c:crossAx val="1562140532"/>
      </c:catAx>
      <c:valAx>
        <c:axId val="1562140532"/>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000000"/>
                </a:solidFill>
                <a:latin typeface="+mn-lt"/>
              </a:defRPr>
            </a:pPr>
          </a:p>
        </c:txPr>
        <c:crossAx val="2008146116"/>
      </c:valAx>
    </c:plotArea>
    <c:legend>
      <c:legendPos val="b"/>
      <c:layout>
        <c:manualLayout>
          <c:xMode val="edge"/>
          <c:yMode val="edge"/>
          <c:x val="0.05778915135608049"/>
          <c:y val="0.7911795584375482"/>
        </c:manualLayout>
      </c:layout>
      <c:overlay val="0"/>
      <c:txPr>
        <a:bodyPr/>
        <a:lstStyle/>
        <a:p>
          <a:pPr lvl="0">
            <a:defRPr b="0" i="0" sz="900">
              <a:solidFill>
                <a:srgbClr val="1A1A1A"/>
              </a:solidFill>
              <a:latin typeface="+mn-lt"/>
            </a:defRPr>
          </a:pPr>
        </a:p>
      </c:txPr>
    </c:legend>
    <c:plotVisOnly val="1"/>
  </c:chart>
</c:chartSpace>
</file>

<file path=xl/charts/chart1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Precision
Prompt style = Level 1</a:t>
            </a:r>
          </a:p>
        </c:rich>
      </c:tx>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chemeClr val="accent1"/>
            </a:solidFill>
            <a:ln cmpd="sng">
              <a:solidFill>
                <a:srgbClr val="000000"/>
              </a:solidFill>
            </a:ln>
          </c:spPr>
          <c:cat>
            <c:strRef>
              <c:f>BC_CSu_P!$A$3:$A$7</c:f>
            </c:strRef>
          </c:cat>
          <c:val>
            <c:numRef>
              <c:f>BC_CSu_P!$B$3:$B$7</c:f>
              <c:numCache/>
            </c:numRef>
          </c:val>
        </c:ser>
        <c:ser>
          <c:idx val="1"/>
          <c:order val="1"/>
          <c:tx>
            <c:v>GPT-3.5</c:v>
          </c:tx>
          <c:spPr>
            <a:solidFill>
              <a:schemeClr val="accent2"/>
            </a:solidFill>
            <a:ln cmpd="sng">
              <a:solidFill>
                <a:srgbClr val="000000"/>
              </a:solidFill>
            </a:ln>
          </c:spPr>
          <c:cat>
            <c:strRef>
              <c:f>BC_CSu_P!$A$3:$A$7</c:f>
            </c:strRef>
          </c:cat>
          <c:val>
            <c:numRef>
              <c:f>BC_CSu_P!$C$3:$C$7</c:f>
              <c:numCache/>
            </c:numRef>
          </c:val>
        </c:ser>
        <c:ser>
          <c:idx val="2"/>
          <c:order val="2"/>
          <c:tx>
            <c:v>Llama 2</c:v>
          </c:tx>
          <c:spPr>
            <a:solidFill>
              <a:schemeClr val="accent3"/>
            </a:solidFill>
            <a:ln cmpd="sng">
              <a:solidFill>
                <a:srgbClr val="000000"/>
              </a:solidFill>
            </a:ln>
          </c:spPr>
          <c:cat>
            <c:strRef>
              <c:f>BC_CSu_P!$A$3:$A$7</c:f>
            </c:strRef>
          </c:cat>
          <c:val>
            <c:numRef>
              <c:f>BC_CSu_P!$D$3:$D$7</c:f>
              <c:numCache/>
            </c:numRef>
          </c:val>
        </c:ser>
        <c:axId val="160331145"/>
        <c:axId val="1439685706"/>
      </c:barChart>
      <c:catAx>
        <c:axId val="1603311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39685706"/>
      </c:catAx>
      <c:valAx>
        <c:axId val="143968570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60331145"/>
      </c:valAx>
    </c:plotArea>
    <c:legend>
      <c:legendPos val="r"/>
      <c:layout>
        <c:manualLayout>
          <c:xMode val="edge"/>
          <c:yMode val="edge"/>
          <c:x val="0.7777777777777778"/>
          <c:y val="0.19090349902581194"/>
        </c:manualLayout>
      </c:layout>
      <c:overlay val="0"/>
      <c:txPr>
        <a:bodyPr/>
        <a:lstStyle/>
        <a:p>
          <a:pPr lvl="0">
            <a:defRPr b="0" i="0" sz="900">
              <a:solidFill>
                <a:srgbClr val="1A1A1A"/>
              </a:solidFill>
              <a:latin typeface="+mn-lt"/>
            </a:defRPr>
          </a:pPr>
        </a:p>
      </c:txPr>
    </c:legend>
    <c:plotVisOnly val="1"/>
  </c:chart>
</c:chartSpace>
</file>

<file path=xl/charts/chart1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Precision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BC_CSu_P!$B$2:$D$2</c:f>
            </c:strRef>
          </c:cat>
          <c:val>
            <c:numRef>
              <c:f>BC_CSu_P!$B$3:$D$3</c:f>
              <c:numCache/>
            </c:numRef>
          </c:val>
        </c:ser>
        <c:ser>
          <c:idx val="1"/>
          <c:order val="1"/>
          <c:tx>
            <c:v>Agree</c:v>
          </c:tx>
          <c:spPr>
            <a:solidFill>
              <a:schemeClr val="accent4"/>
            </a:solidFill>
            <a:ln cmpd="sng">
              <a:solidFill>
                <a:srgbClr val="000000"/>
              </a:solidFill>
            </a:ln>
          </c:spPr>
          <c:cat>
            <c:strRef>
              <c:f>BC_CSu_P!$B$2:$D$2</c:f>
            </c:strRef>
          </c:cat>
          <c:val>
            <c:numRef>
              <c:f>BC_CSu_P!$B$4:$D$4</c:f>
              <c:numCache/>
            </c:numRef>
          </c:val>
        </c:ser>
        <c:ser>
          <c:idx val="2"/>
          <c:order val="2"/>
          <c:tx>
            <c:v>Neutral</c:v>
          </c:tx>
          <c:spPr>
            <a:solidFill>
              <a:schemeClr val="accent3"/>
            </a:solidFill>
            <a:ln cmpd="sng">
              <a:solidFill>
                <a:srgbClr val="000000"/>
              </a:solidFill>
            </a:ln>
          </c:spPr>
          <c:cat>
            <c:strRef>
              <c:f>BC_CSu_P!$B$2:$D$2</c:f>
            </c:strRef>
          </c:cat>
          <c:val>
            <c:numRef>
              <c:f>BC_CSu_P!$B$5:$D$5</c:f>
              <c:numCache/>
            </c:numRef>
          </c:val>
        </c:ser>
        <c:ser>
          <c:idx val="3"/>
          <c:order val="3"/>
          <c:tx>
            <c:v>Disagree</c:v>
          </c:tx>
          <c:spPr>
            <a:solidFill>
              <a:schemeClr val="accent2"/>
            </a:solidFill>
            <a:ln cmpd="sng">
              <a:solidFill>
                <a:srgbClr val="000000"/>
              </a:solidFill>
            </a:ln>
          </c:spPr>
          <c:cat>
            <c:strRef>
              <c:f>BC_CSu_P!$B$2:$D$2</c:f>
            </c:strRef>
          </c:cat>
          <c:val>
            <c:numRef>
              <c:f>BC_CSu_P!$B$6:$D$6</c:f>
              <c:numCache/>
            </c:numRef>
          </c:val>
        </c:ser>
        <c:ser>
          <c:idx val="4"/>
          <c:order val="4"/>
          <c:tx>
            <c:v>Strongly Disagree</c:v>
          </c:tx>
          <c:spPr>
            <a:solidFill>
              <a:schemeClr val="accent2"/>
            </a:solidFill>
            <a:ln cmpd="sng">
              <a:solidFill>
                <a:srgbClr val="000000"/>
              </a:solidFill>
            </a:ln>
          </c:spPr>
          <c:cat>
            <c:strRef>
              <c:f>BC_CSu_P!$B$2:$D$2</c:f>
            </c:strRef>
          </c:cat>
          <c:val>
            <c:numRef>
              <c:f>BC_CSu_P!$B$7:$D$7</c:f>
              <c:numCache/>
            </c:numRef>
          </c:val>
        </c:ser>
        <c:axId val="914777228"/>
        <c:axId val="1475149365"/>
      </c:barChart>
      <c:catAx>
        <c:axId val="9147772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75149365"/>
      </c:catAx>
      <c:valAx>
        <c:axId val="1475149365"/>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14777228"/>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Precision
Prompt style = Level 2</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BC_CSu_P!$B$12:$D$12</c:f>
            </c:strRef>
          </c:cat>
          <c:val>
            <c:numRef>
              <c:f>BC_CSu_P!$B$13:$D$13</c:f>
              <c:numCache/>
            </c:numRef>
          </c:val>
        </c:ser>
        <c:ser>
          <c:idx val="1"/>
          <c:order val="1"/>
          <c:tx>
            <c:v>Agree</c:v>
          </c:tx>
          <c:spPr>
            <a:solidFill>
              <a:schemeClr val="accent4"/>
            </a:solidFill>
            <a:ln cmpd="sng">
              <a:solidFill>
                <a:srgbClr val="000000"/>
              </a:solidFill>
            </a:ln>
          </c:spPr>
          <c:cat>
            <c:strRef>
              <c:f>BC_CSu_P!$B$12:$D$12</c:f>
            </c:strRef>
          </c:cat>
          <c:val>
            <c:numRef>
              <c:f>BC_CSu_P!$B$14:$D$14</c:f>
              <c:numCache/>
            </c:numRef>
          </c:val>
        </c:ser>
        <c:ser>
          <c:idx val="2"/>
          <c:order val="2"/>
          <c:tx>
            <c:v>Neutral</c:v>
          </c:tx>
          <c:spPr>
            <a:solidFill>
              <a:schemeClr val="accent3"/>
            </a:solidFill>
            <a:ln cmpd="sng">
              <a:solidFill>
                <a:srgbClr val="000000"/>
              </a:solidFill>
            </a:ln>
          </c:spPr>
          <c:cat>
            <c:strRef>
              <c:f>BC_CSu_P!$B$12:$D$12</c:f>
            </c:strRef>
          </c:cat>
          <c:val>
            <c:numRef>
              <c:f>BC_CSu_P!$B$15:$D$15</c:f>
              <c:numCache/>
            </c:numRef>
          </c:val>
        </c:ser>
        <c:ser>
          <c:idx val="3"/>
          <c:order val="3"/>
          <c:tx>
            <c:v>Disagree</c:v>
          </c:tx>
          <c:spPr>
            <a:solidFill>
              <a:schemeClr val="accent2"/>
            </a:solidFill>
            <a:ln cmpd="sng">
              <a:solidFill>
                <a:srgbClr val="000000"/>
              </a:solidFill>
            </a:ln>
          </c:spPr>
          <c:cat>
            <c:strRef>
              <c:f>BC_CSu_P!$B$12:$D$12</c:f>
            </c:strRef>
          </c:cat>
          <c:val>
            <c:numRef>
              <c:f>BC_CSu_P!$B$16:$D$16</c:f>
              <c:numCache/>
            </c:numRef>
          </c:val>
        </c:ser>
        <c:ser>
          <c:idx val="4"/>
          <c:order val="4"/>
          <c:tx>
            <c:v>Strongly Disagree</c:v>
          </c:tx>
          <c:spPr>
            <a:solidFill>
              <a:schemeClr val="accent2"/>
            </a:solidFill>
            <a:ln cmpd="sng">
              <a:solidFill>
                <a:srgbClr val="000000"/>
              </a:solidFill>
            </a:ln>
          </c:spPr>
          <c:cat>
            <c:strRef>
              <c:f>BC_CSu_P!$B$12:$D$12</c:f>
            </c:strRef>
          </c:cat>
          <c:val>
            <c:numRef>
              <c:f>BC_CSu_P!$B$17:$D$17</c:f>
              <c:numCache/>
            </c:numRef>
          </c:val>
        </c:ser>
        <c:axId val="1844370178"/>
        <c:axId val="1623590846"/>
      </c:barChart>
      <c:catAx>
        <c:axId val="18443701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23590846"/>
      </c:catAx>
      <c:valAx>
        <c:axId val="1623590846"/>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44370178"/>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Precision
Prompt style = Level 3</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BC_CSu_P!$B$22:$D$22</c:f>
            </c:strRef>
          </c:cat>
          <c:val>
            <c:numRef>
              <c:f>BC_CSu_P!$B$23:$D$23</c:f>
              <c:numCache/>
            </c:numRef>
          </c:val>
        </c:ser>
        <c:ser>
          <c:idx val="1"/>
          <c:order val="1"/>
          <c:tx>
            <c:v>Agree</c:v>
          </c:tx>
          <c:spPr>
            <a:solidFill>
              <a:schemeClr val="accent4"/>
            </a:solidFill>
            <a:ln cmpd="sng">
              <a:solidFill>
                <a:srgbClr val="000000"/>
              </a:solidFill>
            </a:ln>
          </c:spPr>
          <c:cat>
            <c:strRef>
              <c:f>BC_CSu_P!$B$22:$D$22</c:f>
            </c:strRef>
          </c:cat>
          <c:val>
            <c:numRef>
              <c:f>BC_CSu_P!$B$24:$D$24</c:f>
              <c:numCache/>
            </c:numRef>
          </c:val>
        </c:ser>
        <c:ser>
          <c:idx val="2"/>
          <c:order val="2"/>
          <c:tx>
            <c:v>Neutral</c:v>
          </c:tx>
          <c:spPr>
            <a:solidFill>
              <a:schemeClr val="accent3"/>
            </a:solidFill>
            <a:ln cmpd="sng">
              <a:solidFill>
                <a:srgbClr val="000000"/>
              </a:solidFill>
            </a:ln>
          </c:spPr>
          <c:cat>
            <c:strRef>
              <c:f>BC_CSu_P!$B$22:$D$22</c:f>
            </c:strRef>
          </c:cat>
          <c:val>
            <c:numRef>
              <c:f>BC_CSu_P!$B$25:$D$25</c:f>
              <c:numCache/>
            </c:numRef>
          </c:val>
        </c:ser>
        <c:ser>
          <c:idx val="3"/>
          <c:order val="3"/>
          <c:tx>
            <c:v>Disagree</c:v>
          </c:tx>
          <c:spPr>
            <a:solidFill>
              <a:schemeClr val="accent2"/>
            </a:solidFill>
            <a:ln cmpd="sng">
              <a:solidFill>
                <a:srgbClr val="000000"/>
              </a:solidFill>
            </a:ln>
          </c:spPr>
          <c:cat>
            <c:strRef>
              <c:f>BC_CSu_P!$B$22:$D$22</c:f>
            </c:strRef>
          </c:cat>
          <c:val>
            <c:numRef>
              <c:f>BC_CSu_P!$B$26:$D$26</c:f>
              <c:numCache/>
            </c:numRef>
          </c:val>
        </c:ser>
        <c:ser>
          <c:idx val="4"/>
          <c:order val="4"/>
          <c:tx>
            <c:v>Strongly Disagree</c:v>
          </c:tx>
          <c:spPr>
            <a:solidFill>
              <a:schemeClr val="accent2"/>
            </a:solidFill>
            <a:ln cmpd="sng">
              <a:solidFill>
                <a:srgbClr val="000000"/>
              </a:solidFill>
            </a:ln>
          </c:spPr>
          <c:cat>
            <c:strRef>
              <c:f>BC_CSu_P!$B$22:$D$22</c:f>
            </c:strRef>
          </c:cat>
          <c:val>
            <c:numRef>
              <c:f>BC_CSu_P!$B$27:$D$27</c:f>
              <c:numCache/>
            </c:numRef>
          </c:val>
        </c:ser>
        <c:axId val="784384441"/>
        <c:axId val="989502206"/>
      </c:barChart>
      <c:catAx>
        <c:axId val="7843844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89502206"/>
      </c:catAx>
      <c:valAx>
        <c:axId val="989502206"/>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84384441"/>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Precision
Prompt style = Level 4</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BC_CSu_P!$B$32:$D$32</c:f>
            </c:strRef>
          </c:cat>
          <c:val>
            <c:numRef>
              <c:f>BC_CSu_P!$B$33:$D$33</c:f>
              <c:numCache/>
            </c:numRef>
          </c:val>
        </c:ser>
        <c:ser>
          <c:idx val="1"/>
          <c:order val="1"/>
          <c:tx>
            <c:v>Agree</c:v>
          </c:tx>
          <c:spPr>
            <a:solidFill>
              <a:schemeClr val="accent4"/>
            </a:solidFill>
            <a:ln cmpd="sng">
              <a:solidFill>
                <a:srgbClr val="000000"/>
              </a:solidFill>
            </a:ln>
          </c:spPr>
          <c:cat>
            <c:strRef>
              <c:f>BC_CSu_P!$B$32:$D$32</c:f>
            </c:strRef>
          </c:cat>
          <c:val>
            <c:numRef>
              <c:f>BC_CSu_P!$B$34:$D$34</c:f>
              <c:numCache/>
            </c:numRef>
          </c:val>
        </c:ser>
        <c:ser>
          <c:idx val="2"/>
          <c:order val="2"/>
          <c:tx>
            <c:v>Neutral</c:v>
          </c:tx>
          <c:spPr>
            <a:solidFill>
              <a:schemeClr val="accent3"/>
            </a:solidFill>
            <a:ln cmpd="sng">
              <a:solidFill>
                <a:srgbClr val="000000"/>
              </a:solidFill>
            </a:ln>
          </c:spPr>
          <c:cat>
            <c:strRef>
              <c:f>BC_CSu_P!$B$32:$D$32</c:f>
            </c:strRef>
          </c:cat>
          <c:val>
            <c:numRef>
              <c:f>BC_CSu_P!$B$35:$D$35</c:f>
              <c:numCache/>
            </c:numRef>
          </c:val>
        </c:ser>
        <c:ser>
          <c:idx val="3"/>
          <c:order val="3"/>
          <c:tx>
            <c:v>Disagree</c:v>
          </c:tx>
          <c:spPr>
            <a:solidFill>
              <a:schemeClr val="accent2"/>
            </a:solidFill>
            <a:ln cmpd="sng">
              <a:solidFill>
                <a:srgbClr val="000000"/>
              </a:solidFill>
            </a:ln>
          </c:spPr>
          <c:cat>
            <c:strRef>
              <c:f>BC_CSu_P!$B$32:$D$32</c:f>
            </c:strRef>
          </c:cat>
          <c:val>
            <c:numRef>
              <c:f>BC_CSu_P!$B$36:$D$36</c:f>
              <c:numCache/>
            </c:numRef>
          </c:val>
        </c:ser>
        <c:ser>
          <c:idx val="4"/>
          <c:order val="4"/>
          <c:tx>
            <c:v>Strongly Disagree</c:v>
          </c:tx>
          <c:spPr>
            <a:solidFill>
              <a:schemeClr val="accent2"/>
            </a:solidFill>
            <a:ln cmpd="sng">
              <a:solidFill>
                <a:srgbClr val="000000"/>
              </a:solidFill>
            </a:ln>
          </c:spPr>
          <c:cat>
            <c:strRef>
              <c:f>BC_CSu_P!$B$32:$D$32</c:f>
            </c:strRef>
          </c:cat>
          <c:val>
            <c:numRef>
              <c:f>BC_CSu_P!$B$37:$D$37</c:f>
              <c:numCache/>
            </c:numRef>
          </c:val>
        </c:ser>
        <c:axId val="335056689"/>
        <c:axId val="1989653478"/>
      </c:barChart>
      <c:catAx>
        <c:axId val="3350566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89653478"/>
      </c:catAx>
      <c:valAx>
        <c:axId val="1989653478"/>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35056689"/>
      </c:valAx>
    </c:plotArea>
    <c:legend>
      <c:legendPos val="r"/>
      <c:layout>
        <c:manualLayout>
          <c:xMode val="edge"/>
          <c:yMode val="edge"/>
          <c:x val="0.7298584787454333"/>
          <c:y val="0.06417163072007304"/>
        </c:manualLayout>
      </c:layout>
      <c:overlay val="0"/>
      <c:txPr>
        <a:bodyPr/>
        <a:lstStyle/>
        <a:p>
          <a:pPr lvl="0">
            <a:defRPr b="0" i="0" sz="800">
              <a:solidFill>
                <a:srgbClr val="1A1A1A"/>
              </a:solidFill>
              <a:latin typeface="+mn-lt"/>
            </a:defRPr>
          </a:pPr>
        </a:p>
      </c:txPr>
    </c:legend>
    <c:plotVisOnly val="1"/>
  </c:chart>
</c:chartSpace>
</file>

<file path=xl/charts/chart1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Precision -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BC_CSu_P!$B$41:$M$41</c:f>
            </c:strRef>
          </c:cat>
          <c:val>
            <c:numRef>
              <c:f>BC_CSu_P!$B$42:$M$42</c:f>
              <c:numCache/>
            </c:numRef>
          </c:val>
        </c:ser>
        <c:ser>
          <c:idx val="1"/>
          <c:order val="1"/>
          <c:tx>
            <c:v>Agree</c:v>
          </c:tx>
          <c:spPr>
            <a:solidFill>
              <a:schemeClr val="accent4"/>
            </a:solidFill>
            <a:ln cmpd="sng">
              <a:solidFill>
                <a:srgbClr val="000000"/>
              </a:solidFill>
            </a:ln>
          </c:spPr>
          <c:cat>
            <c:strRef>
              <c:f>BC_CSu_P!$B$41:$M$41</c:f>
            </c:strRef>
          </c:cat>
          <c:val>
            <c:numRef>
              <c:f>BC_CSu_P!$B$43:$M$43</c:f>
              <c:numCache/>
            </c:numRef>
          </c:val>
        </c:ser>
        <c:ser>
          <c:idx val="2"/>
          <c:order val="2"/>
          <c:tx>
            <c:v>Neutral</c:v>
          </c:tx>
          <c:spPr>
            <a:solidFill>
              <a:schemeClr val="accent3"/>
            </a:solidFill>
            <a:ln cmpd="sng">
              <a:solidFill>
                <a:srgbClr val="000000"/>
              </a:solidFill>
            </a:ln>
          </c:spPr>
          <c:cat>
            <c:strRef>
              <c:f>BC_CSu_P!$B$41:$M$41</c:f>
            </c:strRef>
          </c:cat>
          <c:val>
            <c:numRef>
              <c:f>BC_CSu_P!$B$44:$M$44</c:f>
              <c:numCache/>
            </c:numRef>
          </c:val>
        </c:ser>
        <c:ser>
          <c:idx val="3"/>
          <c:order val="3"/>
          <c:tx>
            <c:v>Disagree</c:v>
          </c:tx>
          <c:spPr>
            <a:solidFill>
              <a:schemeClr val="accent2"/>
            </a:solidFill>
            <a:ln cmpd="sng">
              <a:solidFill>
                <a:srgbClr val="000000"/>
              </a:solidFill>
            </a:ln>
          </c:spPr>
          <c:cat>
            <c:strRef>
              <c:f>BC_CSu_P!$B$41:$M$41</c:f>
            </c:strRef>
          </c:cat>
          <c:val>
            <c:numRef>
              <c:f>BC_CSu_P!$B$45:$M$45</c:f>
              <c:numCache/>
            </c:numRef>
          </c:val>
        </c:ser>
        <c:ser>
          <c:idx val="4"/>
          <c:order val="4"/>
          <c:tx>
            <c:v>Strongly Disagree</c:v>
          </c:tx>
          <c:spPr>
            <a:solidFill>
              <a:schemeClr val="accent2"/>
            </a:solidFill>
            <a:ln cmpd="sng">
              <a:solidFill>
                <a:srgbClr val="000000"/>
              </a:solidFill>
            </a:ln>
          </c:spPr>
          <c:cat>
            <c:strRef>
              <c:f>BC_CSu_P!$B$41:$M$41</c:f>
            </c:strRef>
          </c:cat>
          <c:val>
            <c:numRef>
              <c:f>BC_CSu_P!$B$46:$M$46</c:f>
              <c:numCache/>
            </c:numRef>
          </c:val>
        </c:ser>
        <c:axId val="1052816449"/>
        <c:axId val="96042416"/>
      </c:barChart>
      <c:catAx>
        <c:axId val="10528164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6042416"/>
      </c:catAx>
      <c:valAx>
        <c:axId val="9604241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52816449"/>
      </c:valAx>
    </c:plotArea>
    <c:legend>
      <c:legendPos val="b"/>
      <c:overlay val="0"/>
      <c:txPr>
        <a:bodyPr/>
        <a:lstStyle/>
        <a:p>
          <a:pPr lvl="0">
            <a:defRPr b="0" i="0" sz="900">
              <a:solidFill>
                <a:srgbClr val="1A1A1A"/>
              </a:solidFill>
              <a:latin typeface="+mn-lt"/>
            </a:defRPr>
          </a:pPr>
        </a:p>
      </c:txPr>
    </c:legend>
    <c:plotVisOnly val="1"/>
  </c:chart>
</c:chartSpace>
</file>

<file path=xl/charts/chart1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Precision
Aggregated over Prompt Levels 1-4</a:t>
            </a:r>
          </a:p>
        </c:rich>
      </c:tx>
      <c:overlay val="0"/>
    </c:title>
    <c:plotArea>
      <c:layout/>
      <c:barChart>
        <c:barDir val="col"/>
        <c:ser>
          <c:idx val="0"/>
          <c:order val="0"/>
          <c:tx>
            <c:v>Strongly Agree</c:v>
          </c:tx>
          <c:spPr>
            <a:solidFill>
              <a:schemeClr val="accent4"/>
            </a:solidFill>
            <a:ln cmpd="sng">
              <a:solidFill>
                <a:srgbClr val="000000"/>
              </a:solidFill>
            </a:ln>
          </c:spPr>
          <c:cat>
            <c:strRef>
              <c:f>BC_CSu_P!$B$51:$D$51</c:f>
            </c:strRef>
          </c:cat>
          <c:val>
            <c:numRef>
              <c:f>BC_CSu_P!$B$52:$D$52</c:f>
              <c:numCache/>
            </c:numRef>
          </c:val>
        </c:ser>
        <c:ser>
          <c:idx val="1"/>
          <c:order val="1"/>
          <c:tx>
            <c:v>Agree</c:v>
          </c:tx>
          <c:spPr>
            <a:solidFill>
              <a:schemeClr val="accent4"/>
            </a:solidFill>
            <a:ln cmpd="sng">
              <a:solidFill>
                <a:srgbClr val="000000"/>
              </a:solidFill>
            </a:ln>
          </c:spPr>
          <c:cat>
            <c:strRef>
              <c:f>BC_CSu_P!$B$51:$D$51</c:f>
            </c:strRef>
          </c:cat>
          <c:val>
            <c:numRef>
              <c:f>BC_CSu_P!$B$53:$D$53</c:f>
              <c:numCache/>
            </c:numRef>
          </c:val>
        </c:ser>
        <c:ser>
          <c:idx val="2"/>
          <c:order val="2"/>
          <c:tx>
            <c:v>Neutral</c:v>
          </c:tx>
          <c:spPr>
            <a:solidFill>
              <a:schemeClr val="accent3"/>
            </a:solidFill>
            <a:ln cmpd="sng">
              <a:solidFill>
                <a:srgbClr val="000000"/>
              </a:solidFill>
            </a:ln>
          </c:spPr>
          <c:cat>
            <c:strRef>
              <c:f>BC_CSu_P!$B$51:$D$51</c:f>
            </c:strRef>
          </c:cat>
          <c:val>
            <c:numRef>
              <c:f>BC_CSu_P!$B$54:$D$54</c:f>
              <c:numCache/>
            </c:numRef>
          </c:val>
        </c:ser>
        <c:ser>
          <c:idx val="3"/>
          <c:order val="3"/>
          <c:tx>
            <c:v>Disagree</c:v>
          </c:tx>
          <c:spPr>
            <a:solidFill>
              <a:schemeClr val="accent2"/>
            </a:solidFill>
            <a:ln cmpd="sng">
              <a:solidFill>
                <a:srgbClr val="000000"/>
              </a:solidFill>
            </a:ln>
          </c:spPr>
          <c:cat>
            <c:strRef>
              <c:f>BC_CSu_P!$B$51:$D$51</c:f>
            </c:strRef>
          </c:cat>
          <c:val>
            <c:numRef>
              <c:f>BC_CSu_P!$B$55:$D$55</c:f>
              <c:numCache/>
            </c:numRef>
          </c:val>
        </c:ser>
        <c:ser>
          <c:idx val="4"/>
          <c:order val="4"/>
          <c:tx>
            <c:v>Strongly Disagree</c:v>
          </c:tx>
          <c:spPr>
            <a:solidFill>
              <a:schemeClr val="accent2"/>
            </a:solidFill>
            <a:ln cmpd="sng">
              <a:solidFill>
                <a:srgbClr val="000000"/>
              </a:solidFill>
            </a:ln>
          </c:spPr>
          <c:cat>
            <c:strRef>
              <c:f>BC_CSu_P!$B$51:$D$51</c:f>
            </c:strRef>
          </c:cat>
          <c:val>
            <c:numRef>
              <c:f>BC_CSu_P!$B$56:$D$56</c:f>
              <c:numCache/>
            </c:numRef>
          </c:val>
        </c:ser>
        <c:axId val="1118273541"/>
        <c:axId val="1112688504"/>
      </c:barChart>
      <c:catAx>
        <c:axId val="11182735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12688504"/>
      </c:catAx>
      <c:valAx>
        <c:axId val="111268850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18273541"/>
      </c:valAx>
    </c:plotArea>
    <c:legend>
      <c:legendPos val="b"/>
      <c:overlay val="0"/>
      <c:txPr>
        <a:bodyPr/>
        <a:lstStyle/>
        <a:p>
          <a:pPr lvl="0">
            <a:defRPr b="0" i="0" sz="900">
              <a:solidFill>
                <a:srgbClr val="1A1A1A"/>
              </a:solidFill>
              <a:latin typeface="+mn-lt"/>
            </a:defRPr>
          </a:pPr>
        </a:p>
      </c:txPr>
    </c:legend>
    <c:plotVisOnly val="1"/>
  </c:chart>
</c:chartSpace>
</file>

<file path=xl/charts/chart1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Precision
Aggregated over LLMs</a:t>
            </a:r>
          </a:p>
        </c:rich>
      </c:tx>
      <c:overlay val="0"/>
    </c:title>
    <c:plotArea>
      <c:layout/>
      <c:barChart>
        <c:barDir val="col"/>
        <c:ser>
          <c:idx val="0"/>
          <c:order val="0"/>
          <c:tx>
            <c:v>Strongly Agree</c:v>
          </c:tx>
          <c:spPr>
            <a:solidFill>
              <a:schemeClr val="accent4"/>
            </a:solidFill>
            <a:ln cmpd="sng">
              <a:solidFill>
                <a:srgbClr val="000000"/>
              </a:solidFill>
            </a:ln>
          </c:spPr>
          <c:cat>
            <c:strRef>
              <c:f>BC_CSu_P!$B$61:$E$61</c:f>
            </c:strRef>
          </c:cat>
          <c:val>
            <c:numRef>
              <c:f>BC_CSu_P!$B$62:$E$62</c:f>
              <c:numCache/>
            </c:numRef>
          </c:val>
        </c:ser>
        <c:ser>
          <c:idx val="1"/>
          <c:order val="1"/>
          <c:tx>
            <c:v>Agree</c:v>
          </c:tx>
          <c:spPr>
            <a:solidFill>
              <a:schemeClr val="accent4"/>
            </a:solidFill>
            <a:ln cmpd="sng">
              <a:solidFill>
                <a:srgbClr val="000000"/>
              </a:solidFill>
            </a:ln>
          </c:spPr>
          <c:cat>
            <c:strRef>
              <c:f>BC_CSu_P!$B$61:$E$61</c:f>
            </c:strRef>
          </c:cat>
          <c:val>
            <c:numRef>
              <c:f>BC_CSu_P!$B$63:$E$63</c:f>
              <c:numCache/>
            </c:numRef>
          </c:val>
        </c:ser>
        <c:ser>
          <c:idx val="2"/>
          <c:order val="2"/>
          <c:tx>
            <c:v>Neutral</c:v>
          </c:tx>
          <c:spPr>
            <a:solidFill>
              <a:schemeClr val="accent3"/>
            </a:solidFill>
            <a:ln cmpd="sng">
              <a:solidFill>
                <a:srgbClr val="000000"/>
              </a:solidFill>
            </a:ln>
          </c:spPr>
          <c:cat>
            <c:strRef>
              <c:f>BC_CSu_P!$B$61:$E$61</c:f>
            </c:strRef>
          </c:cat>
          <c:val>
            <c:numRef>
              <c:f>BC_CSu_P!$B$64:$E$64</c:f>
              <c:numCache/>
            </c:numRef>
          </c:val>
        </c:ser>
        <c:ser>
          <c:idx val="3"/>
          <c:order val="3"/>
          <c:tx>
            <c:v>Disagree</c:v>
          </c:tx>
          <c:spPr>
            <a:solidFill>
              <a:schemeClr val="accent2"/>
            </a:solidFill>
            <a:ln cmpd="sng">
              <a:solidFill>
                <a:srgbClr val="000000"/>
              </a:solidFill>
            </a:ln>
          </c:spPr>
          <c:cat>
            <c:strRef>
              <c:f>BC_CSu_P!$B$61:$E$61</c:f>
            </c:strRef>
          </c:cat>
          <c:val>
            <c:numRef>
              <c:f>BC_CSu_P!$B$65:$E$65</c:f>
              <c:numCache/>
            </c:numRef>
          </c:val>
        </c:ser>
        <c:ser>
          <c:idx val="4"/>
          <c:order val="4"/>
          <c:tx>
            <c:v>Strongly Disagree</c:v>
          </c:tx>
          <c:spPr>
            <a:solidFill>
              <a:schemeClr val="accent2"/>
            </a:solidFill>
            <a:ln cmpd="sng">
              <a:solidFill>
                <a:srgbClr val="000000"/>
              </a:solidFill>
            </a:ln>
          </c:spPr>
          <c:cat>
            <c:strRef>
              <c:f>BC_CSu_P!$B$61:$E$61</c:f>
            </c:strRef>
          </c:cat>
          <c:val>
            <c:numRef>
              <c:f>BC_CSu_P!$B$66:$E$66</c:f>
              <c:numCache/>
            </c:numRef>
          </c:val>
        </c:ser>
        <c:axId val="1201869423"/>
        <c:axId val="27508390"/>
      </c:barChart>
      <c:catAx>
        <c:axId val="12018694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7508390"/>
      </c:catAx>
      <c:valAx>
        <c:axId val="2750839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01869423"/>
      </c:valAx>
    </c:plotArea>
    <c:legend>
      <c:legendPos val="r"/>
      <c:layout>
        <c:manualLayout>
          <c:xMode val="edge"/>
          <c:yMode val="edge"/>
          <c:x val="0.7543061631184991"/>
          <c:y val="0.026424340461973974"/>
        </c:manualLayout>
      </c:layout>
      <c:overlay val="0"/>
      <c:txPr>
        <a:bodyPr/>
        <a:lstStyle/>
        <a:p>
          <a:pPr lvl="0">
            <a:defRPr b="0" i="0" sz="800">
              <a:solidFill>
                <a:srgbClr val="1A1A1A"/>
              </a:solidFill>
              <a:latin typeface="+mn-lt"/>
            </a:defRPr>
          </a:pPr>
        </a:p>
      </c:txPr>
    </c:legend>
    <c:plotVisOnly val="1"/>
  </c:chart>
</c:chartSpace>
</file>

<file path=xl/charts/chart1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Precision
Aggregated over LLMs and Levels</a:t>
            </a:r>
          </a:p>
        </c:rich>
      </c:tx>
      <c:overlay val="0"/>
    </c:title>
    <c:plotArea>
      <c:layout/>
      <c:barChart>
        <c:barDir val="col"/>
        <c:ser>
          <c:idx val="0"/>
          <c:order val="0"/>
          <c:spPr>
            <a:solidFill>
              <a:schemeClr val="accent4"/>
            </a:solidFill>
            <a:ln cmpd="sng">
              <a:solidFill>
                <a:srgbClr val="000000"/>
              </a:solidFill>
            </a:ln>
          </c:spPr>
          <c:cat>
            <c:strRef>
              <c:f>BC_CSu_P!$A$69:$A$73</c:f>
            </c:strRef>
          </c:cat>
          <c:val>
            <c:numRef>
              <c:f>BC_CSu_P!$B$69:$B$73</c:f>
              <c:numCache/>
            </c:numRef>
          </c:val>
        </c:ser>
        <c:axId val="732948266"/>
        <c:axId val="1012110227"/>
      </c:barChart>
      <c:catAx>
        <c:axId val="7329482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12110227"/>
      </c:catAx>
      <c:valAx>
        <c:axId val="101211022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32948266"/>
      </c:valAx>
    </c:plotArea>
    <c:plotVisOnly val="1"/>
  </c:chart>
</c:chartSpace>
</file>

<file path=xl/charts/chart1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Precision - Prompt style = Levels 1-4</a:t>
            </a:r>
          </a:p>
        </c:rich>
      </c:tx>
      <c:overlay val="0"/>
    </c:title>
    <c:plotArea>
      <c:layout>
        <c:manualLayout>
          <c:xMode val="edge"/>
          <c:yMode val="edge"/>
          <c:x val="0.06376618547681541"/>
          <c:y val="0.1591179043795996"/>
          <c:w val="0.8890115923009624"/>
          <c:h val="0.35792342133703875"/>
        </c:manualLayout>
      </c:layout>
      <c:barChart>
        <c:barDir val="col"/>
        <c:ser>
          <c:idx val="0"/>
          <c:order val="0"/>
          <c:tx>
            <c:v>Strongly Agree</c:v>
          </c:tx>
          <c:spPr>
            <a:solidFill>
              <a:schemeClr val="accent4"/>
            </a:solidFill>
            <a:ln cmpd="sng">
              <a:solidFill>
                <a:srgbClr val="000000"/>
              </a:solidFill>
            </a:ln>
          </c:spPr>
          <c:cat>
            <c:strRef>
              <c:f>BC_MR_P!$B$41:$M$41</c:f>
            </c:strRef>
          </c:cat>
          <c:val>
            <c:numRef>
              <c:f>BC_MR_P!$B$42:$M$42</c:f>
              <c:numCache/>
            </c:numRef>
          </c:val>
        </c:ser>
        <c:ser>
          <c:idx val="1"/>
          <c:order val="1"/>
          <c:tx>
            <c:v>Agree</c:v>
          </c:tx>
          <c:spPr>
            <a:solidFill>
              <a:schemeClr val="accent4"/>
            </a:solidFill>
            <a:ln cmpd="sng">
              <a:solidFill>
                <a:srgbClr val="000000"/>
              </a:solidFill>
            </a:ln>
          </c:spPr>
          <c:cat>
            <c:strRef>
              <c:f>BC_MR_P!$B$41:$M$41</c:f>
            </c:strRef>
          </c:cat>
          <c:val>
            <c:numRef>
              <c:f>BC_MR_P!$B$43:$M$43</c:f>
              <c:numCache/>
            </c:numRef>
          </c:val>
        </c:ser>
        <c:ser>
          <c:idx val="2"/>
          <c:order val="2"/>
          <c:tx>
            <c:v>Neutral</c:v>
          </c:tx>
          <c:spPr>
            <a:solidFill>
              <a:schemeClr val="accent3"/>
            </a:solidFill>
            <a:ln cmpd="sng">
              <a:solidFill>
                <a:srgbClr val="000000"/>
              </a:solidFill>
            </a:ln>
          </c:spPr>
          <c:cat>
            <c:strRef>
              <c:f>BC_MR_P!$B$41:$M$41</c:f>
            </c:strRef>
          </c:cat>
          <c:val>
            <c:numRef>
              <c:f>BC_MR_P!$B$44:$M$44</c:f>
              <c:numCache/>
            </c:numRef>
          </c:val>
        </c:ser>
        <c:ser>
          <c:idx val="3"/>
          <c:order val="3"/>
          <c:tx>
            <c:v>Disagree</c:v>
          </c:tx>
          <c:spPr>
            <a:solidFill>
              <a:schemeClr val="accent2"/>
            </a:solidFill>
            <a:ln cmpd="sng">
              <a:solidFill>
                <a:srgbClr val="000000"/>
              </a:solidFill>
            </a:ln>
          </c:spPr>
          <c:cat>
            <c:strRef>
              <c:f>BC_MR_P!$B$41:$M$41</c:f>
            </c:strRef>
          </c:cat>
          <c:val>
            <c:numRef>
              <c:f>BC_MR_P!$B$45:$M$45</c:f>
              <c:numCache/>
            </c:numRef>
          </c:val>
        </c:ser>
        <c:ser>
          <c:idx val="4"/>
          <c:order val="4"/>
          <c:tx>
            <c:v>Strongly Disagree</c:v>
          </c:tx>
          <c:spPr>
            <a:solidFill>
              <a:schemeClr val="accent2"/>
            </a:solidFill>
            <a:ln cmpd="sng">
              <a:solidFill>
                <a:srgbClr val="000000"/>
              </a:solidFill>
            </a:ln>
          </c:spPr>
          <c:cat>
            <c:strRef>
              <c:f>BC_MR_P!$B$41:$M$41</c:f>
            </c:strRef>
          </c:cat>
          <c:val>
            <c:numRef>
              <c:f>BC_MR_P!$B$46:$M$46</c:f>
              <c:numCache/>
            </c:numRef>
          </c:val>
        </c:ser>
        <c:axId val="1947734140"/>
        <c:axId val="374238076"/>
      </c:barChart>
      <c:catAx>
        <c:axId val="19477341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mn-lt"/>
              </a:defRPr>
            </a:pPr>
          </a:p>
        </c:txPr>
        <c:crossAx val="374238076"/>
      </c:catAx>
      <c:valAx>
        <c:axId val="3742380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000000"/>
                </a:solidFill>
                <a:latin typeface="+mn-lt"/>
              </a:defRPr>
            </a:pPr>
          </a:p>
        </c:txPr>
        <c:crossAx val="1947734140"/>
      </c:valAx>
    </c:plotArea>
    <c:legend>
      <c:legendPos val="b"/>
      <c:layout>
        <c:manualLayout>
          <c:xMode val="edge"/>
          <c:yMode val="edge"/>
          <c:x val="0.05778915135608049"/>
          <c:y val="0.7911795584375482"/>
        </c:manualLayout>
      </c:layout>
      <c:overlay val="0"/>
      <c:txPr>
        <a:bodyPr/>
        <a:lstStyle/>
        <a:p>
          <a:pPr lvl="0">
            <a:defRPr b="0" i="0" sz="900">
              <a:solidFill>
                <a:srgbClr val="1A1A1A"/>
              </a:solidFill>
              <a:latin typeface="+mn-lt"/>
            </a:defRPr>
          </a:pPr>
        </a:p>
      </c:txPr>
    </c:legend>
    <c:plotVisOnly val="1"/>
  </c:chart>
</c:chartSpace>
</file>

<file path=xl/charts/chart1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Core Contributions - Precision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BC_CSu_PR!$B$58:$M$58</c:f>
            </c:strRef>
          </c:cat>
          <c:val>
            <c:numRef>
              <c:f>BC_CSu_PR!$B$59:$M$59</c:f>
              <c:numCache/>
            </c:numRef>
          </c:val>
        </c:ser>
        <c:ser>
          <c:idx val="1"/>
          <c:order val="1"/>
          <c:tx>
            <c:v>Agree</c:v>
          </c:tx>
          <c:spPr>
            <a:solidFill>
              <a:schemeClr val="accent4"/>
            </a:solidFill>
            <a:ln cmpd="sng">
              <a:solidFill>
                <a:srgbClr val="000000"/>
              </a:solidFill>
            </a:ln>
          </c:spPr>
          <c:cat>
            <c:strRef>
              <c:f>BC_CSu_PR!$B$58:$M$58</c:f>
            </c:strRef>
          </c:cat>
          <c:val>
            <c:numRef>
              <c:f>BC_CSu_PR!$B$60:$M$60</c:f>
              <c:numCache/>
            </c:numRef>
          </c:val>
        </c:ser>
        <c:ser>
          <c:idx val="2"/>
          <c:order val="2"/>
          <c:tx>
            <c:v>Neutral</c:v>
          </c:tx>
          <c:spPr>
            <a:solidFill>
              <a:schemeClr val="accent3"/>
            </a:solidFill>
            <a:ln cmpd="sng">
              <a:solidFill>
                <a:srgbClr val="000000"/>
              </a:solidFill>
            </a:ln>
          </c:spPr>
          <c:cat>
            <c:strRef>
              <c:f>BC_CSu_PR!$B$58:$M$58</c:f>
            </c:strRef>
          </c:cat>
          <c:val>
            <c:numRef>
              <c:f>BC_CSu_PR!$B$61:$M$61</c:f>
              <c:numCache/>
            </c:numRef>
          </c:val>
        </c:ser>
        <c:ser>
          <c:idx val="3"/>
          <c:order val="3"/>
          <c:tx>
            <c:v>Disagree</c:v>
          </c:tx>
          <c:spPr>
            <a:solidFill>
              <a:schemeClr val="accent2"/>
            </a:solidFill>
            <a:ln cmpd="sng">
              <a:solidFill>
                <a:srgbClr val="000000"/>
              </a:solidFill>
            </a:ln>
          </c:spPr>
          <c:cat>
            <c:strRef>
              <c:f>BC_CSu_PR!$B$58:$M$58</c:f>
            </c:strRef>
          </c:cat>
          <c:val>
            <c:numRef>
              <c:f>BC_CSu_PR!$B$62:$M$62</c:f>
              <c:numCache/>
            </c:numRef>
          </c:val>
        </c:ser>
        <c:ser>
          <c:idx val="4"/>
          <c:order val="4"/>
          <c:tx>
            <c:v>Strongly Disagree</c:v>
          </c:tx>
          <c:spPr>
            <a:solidFill>
              <a:schemeClr val="accent2"/>
            </a:solidFill>
            <a:ln cmpd="sng">
              <a:solidFill>
                <a:srgbClr val="000000"/>
              </a:solidFill>
            </a:ln>
          </c:spPr>
          <c:cat>
            <c:strRef>
              <c:f>BC_CSu_PR!$B$58:$M$58</c:f>
            </c:strRef>
          </c:cat>
          <c:val>
            <c:numRef>
              <c:f>BC_CSu_PR!$B$63:$M$63</c:f>
              <c:numCache/>
            </c:numRef>
          </c:val>
        </c:ser>
        <c:axId val="1339872434"/>
        <c:axId val="634224448"/>
      </c:barChart>
      <c:catAx>
        <c:axId val="13398724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34224448"/>
      </c:catAx>
      <c:valAx>
        <c:axId val="63422444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39872434"/>
      </c:valAx>
    </c:plotArea>
    <c:legend>
      <c:legendPos val="b"/>
      <c:overlay val="0"/>
      <c:txPr>
        <a:bodyPr/>
        <a:lstStyle/>
        <a:p>
          <a:pPr lvl="0">
            <a:defRPr b="0" i="0" sz="900">
              <a:solidFill>
                <a:srgbClr val="1A1A1A"/>
              </a:solidFill>
              <a:latin typeface="+mn-lt"/>
            </a:defRPr>
          </a:pPr>
        </a:p>
      </c:txPr>
    </c:legend>
    <c:plotVisOnly val="1"/>
  </c:chart>
</c:chartSpace>
</file>

<file path=xl/charts/chart1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Aggregated over LLMs</a:t>
            </a:r>
          </a:p>
        </c:rich>
      </c:tx>
      <c:overlay val="0"/>
    </c:title>
    <c:plotArea>
      <c:layout/>
      <c:barChart>
        <c:barDir val="col"/>
        <c:ser>
          <c:idx val="0"/>
          <c:order val="0"/>
          <c:tx>
            <c:v>SA-P</c:v>
          </c:tx>
          <c:spPr>
            <a:solidFill>
              <a:schemeClr val="accent4"/>
            </a:solidFill>
            <a:ln cmpd="sng">
              <a:solidFill>
                <a:srgbClr val="000000"/>
              </a:solidFill>
            </a:ln>
          </c:spPr>
          <c:cat>
            <c:strRef>
              <c:f>BC_CSu_PR!$B$83:$E$83</c:f>
            </c:strRef>
          </c:cat>
          <c:val>
            <c:numRef>
              <c:f>BC_CSu_PR!$B$84:$E$84</c:f>
              <c:numCache/>
            </c:numRef>
          </c:val>
        </c:ser>
        <c:ser>
          <c:idx val="1"/>
          <c:order val="1"/>
          <c:tx>
            <c:v>SA-R</c:v>
          </c:tx>
          <c:spPr>
            <a:solidFill>
              <a:schemeClr val="accent2"/>
            </a:solidFill>
            <a:ln cmpd="sng">
              <a:solidFill>
                <a:srgbClr val="000000"/>
              </a:solidFill>
            </a:ln>
          </c:spPr>
          <c:cat>
            <c:strRef>
              <c:f>BC_CSu_PR!$B$83:$E$83</c:f>
            </c:strRef>
          </c:cat>
          <c:val>
            <c:numRef>
              <c:f>BC_CSu_PR!$B$85:$E$85</c:f>
              <c:numCache/>
            </c:numRef>
          </c:val>
        </c:ser>
        <c:ser>
          <c:idx val="2"/>
          <c:order val="2"/>
          <c:tx>
            <c:v>A-P</c:v>
          </c:tx>
          <c:spPr>
            <a:solidFill>
              <a:schemeClr val="accent4"/>
            </a:solidFill>
            <a:ln cmpd="sng">
              <a:solidFill>
                <a:srgbClr val="000000"/>
              </a:solidFill>
            </a:ln>
          </c:spPr>
          <c:cat>
            <c:strRef>
              <c:f>BC_CSu_PR!$B$83:$E$83</c:f>
            </c:strRef>
          </c:cat>
          <c:val>
            <c:numRef>
              <c:f>BC_CSu_PR!$B$86:$E$86</c:f>
              <c:numCache/>
            </c:numRef>
          </c:val>
        </c:ser>
        <c:ser>
          <c:idx val="3"/>
          <c:order val="3"/>
          <c:tx>
            <c:v>A-R</c:v>
          </c:tx>
          <c:spPr>
            <a:solidFill>
              <a:schemeClr val="accent4"/>
            </a:solidFill>
            <a:ln cmpd="sng">
              <a:solidFill>
                <a:srgbClr val="000000"/>
              </a:solidFill>
            </a:ln>
          </c:spPr>
          <c:cat>
            <c:strRef>
              <c:f>BC_CSu_PR!$B$83:$E$83</c:f>
            </c:strRef>
          </c:cat>
          <c:val>
            <c:numRef>
              <c:f>BC_CSu_PR!$B$87:$E$87</c:f>
              <c:numCache/>
            </c:numRef>
          </c:val>
        </c:ser>
        <c:ser>
          <c:idx val="4"/>
          <c:order val="4"/>
          <c:tx>
            <c:v>N-P</c:v>
          </c:tx>
          <c:spPr>
            <a:solidFill>
              <a:schemeClr val="accent5"/>
            </a:solidFill>
            <a:ln cmpd="sng">
              <a:solidFill>
                <a:srgbClr val="000000"/>
              </a:solidFill>
            </a:ln>
          </c:spPr>
          <c:cat>
            <c:strRef>
              <c:f>BC_CSu_PR!$B$83:$E$83</c:f>
            </c:strRef>
          </c:cat>
          <c:val>
            <c:numRef>
              <c:f>BC_CSu_PR!$B$88:$E$88</c:f>
              <c:numCache/>
            </c:numRef>
          </c:val>
        </c:ser>
        <c:ser>
          <c:idx val="5"/>
          <c:order val="5"/>
          <c:tx>
            <c:v>N-R</c:v>
          </c:tx>
          <c:spPr>
            <a:solidFill>
              <a:schemeClr val="accent6"/>
            </a:solidFill>
            <a:ln cmpd="sng">
              <a:solidFill>
                <a:srgbClr val="000000"/>
              </a:solidFill>
            </a:ln>
          </c:spPr>
          <c:cat>
            <c:strRef>
              <c:f>BC_CSu_PR!$B$83:$E$83</c:f>
            </c:strRef>
          </c:cat>
          <c:val>
            <c:numRef>
              <c:f>BC_CSu_PR!$B$89:$E$89</c:f>
              <c:numCache/>
            </c:numRef>
          </c:val>
        </c:ser>
        <c:ser>
          <c:idx val="6"/>
          <c:order val="6"/>
          <c:tx>
            <c:v>D-P</c:v>
          </c:tx>
          <c:spPr>
            <a:solidFill>
              <a:schemeClr val="accent2"/>
            </a:solidFill>
            <a:ln cmpd="sng">
              <a:solidFill>
                <a:srgbClr val="000000"/>
              </a:solidFill>
            </a:ln>
          </c:spPr>
          <c:cat>
            <c:strRef>
              <c:f>BC_CSu_PR!$B$83:$E$83</c:f>
            </c:strRef>
          </c:cat>
          <c:val>
            <c:numRef>
              <c:f>BC_CSu_PR!$B$90:$E$90</c:f>
              <c:numCache/>
            </c:numRef>
          </c:val>
        </c:ser>
        <c:ser>
          <c:idx val="7"/>
          <c:order val="7"/>
          <c:tx>
            <c:v>D-R</c:v>
          </c:tx>
          <c:spPr>
            <a:solidFill>
              <a:schemeClr val="accent2">
                <a:lumOff val="30000"/>
              </a:schemeClr>
            </a:solidFill>
            <a:ln cmpd="sng">
              <a:solidFill>
                <a:srgbClr val="000000"/>
              </a:solidFill>
            </a:ln>
          </c:spPr>
          <c:cat>
            <c:strRef>
              <c:f>BC_CSu_PR!$B$83:$E$83</c:f>
            </c:strRef>
          </c:cat>
          <c:val>
            <c:numRef>
              <c:f>BC_CSu_PR!$B$91:$E$91</c:f>
              <c:numCache/>
            </c:numRef>
          </c:val>
        </c:ser>
        <c:ser>
          <c:idx val="8"/>
          <c:order val="8"/>
          <c:tx>
            <c:v>SD-P</c:v>
          </c:tx>
          <c:spPr>
            <a:solidFill>
              <a:schemeClr val="accent2"/>
            </a:solidFill>
            <a:ln cmpd="sng">
              <a:solidFill>
                <a:srgbClr val="000000"/>
              </a:solidFill>
            </a:ln>
          </c:spPr>
          <c:cat>
            <c:strRef>
              <c:f>BC_CSu_PR!$B$83:$E$83</c:f>
            </c:strRef>
          </c:cat>
          <c:val>
            <c:numRef>
              <c:f>BC_CSu_PR!$B$92:$E$92</c:f>
              <c:numCache/>
            </c:numRef>
          </c:val>
        </c:ser>
        <c:ser>
          <c:idx val="9"/>
          <c:order val="9"/>
          <c:tx>
            <c:v>SD-R</c:v>
          </c:tx>
          <c:spPr>
            <a:solidFill>
              <a:schemeClr val="accent4">
                <a:lumOff val="30000"/>
              </a:schemeClr>
            </a:solidFill>
            <a:ln cmpd="sng">
              <a:solidFill>
                <a:srgbClr val="000000"/>
              </a:solidFill>
            </a:ln>
          </c:spPr>
          <c:cat>
            <c:strRef>
              <c:f>BC_CSu_PR!$B$83:$E$83</c:f>
            </c:strRef>
          </c:cat>
          <c:val>
            <c:numRef>
              <c:f>BC_CSu_PR!$B$93:$E$93</c:f>
              <c:numCache/>
            </c:numRef>
          </c:val>
        </c:ser>
        <c:axId val="1064804175"/>
        <c:axId val="775717980"/>
      </c:barChart>
      <c:catAx>
        <c:axId val="10648041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75717980"/>
      </c:catAx>
      <c:valAx>
        <c:axId val="775717980"/>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064804175"/>
        <c:majorUnit val="0.1"/>
      </c:valAx>
    </c:plotArea>
    <c:legend>
      <c:legendPos val="b"/>
      <c:overlay val="0"/>
      <c:txPr>
        <a:bodyPr/>
        <a:lstStyle/>
        <a:p>
          <a:pPr lvl="0">
            <a:defRPr b="0" i="0" sz="800">
              <a:solidFill>
                <a:srgbClr val="1A1A1A"/>
              </a:solidFill>
              <a:latin typeface="+mn-lt"/>
            </a:defRPr>
          </a:pPr>
        </a:p>
      </c:txPr>
    </c:legend>
    <c:plotVisOnly val="1"/>
  </c:chart>
</c:chartSpace>
</file>

<file path=xl/charts/chart1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Aggregated over Prompt Levels</a:t>
            </a:r>
          </a:p>
        </c:rich>
      </c:tx>
      <c:overlay val="0"/>
    </c:title>
    <c:plotArea>
      <c:layout/>
      <c:barChart>
        <c:barDir val="col"/>
        <c:ser>
          <c:idx val="0"/>
          <c:order val="0"/>
          <c:tx>
            <c:v>SA-P</c:v>
          </c:tx>
          <c:spPr>
            <a:solidFill>
              <a:schemeClr val="accent4"/>
            </a:solidFill>
            <a:ln cmpd="sng">
              <a:solidFill>
                <a:srgbClr val="000000"/>
              </a:solidFill>
            </a:ln>
          </c:spPr>
          <c:cat>
            <c:strRef>
              <c:f>BC_CSu_PR!$B$68:$D$68</c:f>
            </c:strRef>
          </c:cat>
          <c:val>
            <c:numRef>
              <c:f>BC_CSu_PR!$B$69:$D$69</c:f>
              <c:numCache/>
            </c:numRef>
          </c:val>
        </c:ser>
        <c:ser>
          <c:idx val="1"/>
          <c:order val="1"/>
          <c:tx>
            <c:v>SA-R</c:v>
          </c:tx>
          <c:spPr>
            <a:solidFill>
              <a:schemeClr val="accent2"/>
            </a:solidFill>
            <a:ln cmpd="sng">
              <a:solidFill>
                <a:srgbClr val="000000"/>
              </a:solidFill>
            </a:ln>
          </c:spPr>
          <c:cat>
            <c:strRef>
              <c:f>BC_CSu_PR!$B$68:$D$68</c:f>
            </c:strRef>
          </c:cat>
          <c:val>
            <c:numRef>
              <c:f>BC_CSu_PR!$B$70:$D$70</c:f>
              <c:numCache/>
            </c:numRef>
          </c:val>
        </c:ser>
        <c:ser>
          <c:idx val="2"/>
          <c:order val="2"/>
          <c:tx>
            <c:v>A-P</c:v>
          </c:tx>
          <c:spPr>
            <a:solidFill>
              <a:schemeClr val="accent4"/>
            </a:solidFill>
            <a:ln cmpd="sng">
              <a:solidFill>
                <a:srgbClr val="000000"/>
              </a:solidFill>
            </a:ln>
          </c:spPr>
          <c:cat>
            <c:strRef>
              <c:f>BC_CSu_PR!$B$68:$D$68</c:f>
            </c:strRef>
          </c:cat>
          <c:val>
            <c:numRef>
              <c:f>BC_CSu_PR!$B$71:$D$71</c:f>
              <c:numCache/>
            </c:numRef>
          </c:val>
        </c:ser>
        <c:ser>
          <c:idx val="3"/>
          <c:order val="3"/>
          <c:tx>
            <c:v>A-R</c:v>
          </c:tx>
          <c:spPr>
            <a:solidFill>
              <a:schemeClr val="accent4"/>
            </a:solidFill>
            <a:ln cmpd="sng">
              <a:solidFill>
                <a:srgbClr val="000000"/>
              </a:solidFill>
            </a:ln>
          </c:spPr>
          <c:cat>
            <c:strRef>
              <c:f>BC_CSu_PR!$B$68:$D$68</c:f>
            </c:strRef>
          </c:cat>
          <c:val>
            <c:numRef>
              <c:f>BC_CSu_PR!$B$72:$D$72</c:f>
              <c:numCache/>
            </c:numRef>
          </c:val>
        </c:ser>
        <c:ser>
          <c:idx val="4"/>
          <c:order val="4"/>
          <c:tx>
            <c:v>N-P</c:v>
          </c:tx>
          <c:spPr>
            <a:solidFill>
              <a:schemeClr val="accent3"/>
            </a:solidFill>
            <a:ln cmpd="sng">
              <a:solidFill>
                <a:srgbClr val="000000"/>
              </a:solidFill>
            </a:ln>
          </c:spPr>
          <c:cat>
            <c:strRef>
              <c:f>BC_CSu_PR!$B$68:$D$68</c:f>
            </c:strRef>
          </c:cat>
          <c:val>
            <c:numRef>
              <c:f>BC_CSu_PR!$B$73:$D$73</c:f>
              <c:numCache/>
            </c:numRef>
          </c:val>
        </c:ser>
        <c:ser>
          <c:idx val="5"/>
          <c:order val="5"/>
          <c:tx>
            <c:v>N-R</c:v>
          </c:tx>
          <c:spPr>
            <a:solidFill>
              <a:schemeClr val="accent6"/>
            </a:solidFill>
            <a:ln cmpd="sng">
              <a:solidFill>
                <a:srgbClr val="000000"/>
              </a:solidFill>
            </a:ln>
          </c:spPr>
          <c:cat>
            <c:strRef>
              <c:f>BC_CSu_PR!$B$68:$D$68</c:f>
            </c:strRef>
          </c:cat>
          <c:val>
            <c:numRef>
              <c:f>BC_CSu_PR!$B$74:$D$74</c:f>
              <c:numCache/>
            </c:numRef>
          </c:val>
        </c:ser>
        <c:ser>
          <c:idx val="6"/>
          <c:order val="6"/>
          <c:tx>
            <c:v>D-P</c:v>
          </c:tx>
          <c:spPr>
            <a:solidFill>
              <a:schemeClr val="accent2"/>
            </a:solidFill>
            <a:ln cmpd="sng">
              <a:solidFill>
                <a:srgbClr val="000000"/>
              </a:solidFill>
            </a:ln>
          </c:spPr>
          <c:cat>
            <c:strRef>
              <c:f>BC_CSu_PR!$B$68:$D$68</c:f>
            </c:strRef>
          </c:cat>
          <c:val>
            <c:numRef>
              <c:f>BC_CSu_PR!$B$75:$D$75</c:f>
              <c:numCache/>
            </c:numRef>
          </c:val>
        </c:ser>
        <c:ser>
          <c:idx val="7"/>
          <c:order val="7"/>
          <c:tx>
            <c:v>D-R</c:v>
          </c:tx>
          <c:spPr>
            <a:solidFill>
              <a:schemeClr val="accent2">
                <a:lumOff val="30000"/>
              </a:schemeClr>
            </a:solidFill>
            <a:ln cmpd="sng">
              <a:solidFill>
                <a:srgbClr val="000000"/>
              </a:solidFill>
            </a:ln>
          </c:spPr>
          <c:cat>
            <c:strRef>
              <c:f>BC_CSu_PR!$B$68:$D$68</c:f>
            </c:strRef>
          </c:cat>
          <c:val>
            <c:numRef>
              <c:f>BC_CSu_PR!$B$76:$D$76</c:f>
              <c:numCache/>
            </c:numRef>
          </c:val>
        </c:ser>
        <c:ser>
          <c:idx val="8"/>
          <c:order val="8"/>
          <c:tx>
            <c:v>SD-P</c:v>
          </c:tx>
          <c:spPr>
            <a:solidFill>
              <a:schemeClr val="accent2"/>
            </a:solidFill>
            <a:ln cmpd="sng">
              <a:solidFill>
                <a:srgbClr val="000000"/>
              </a:solidFill>
            </a:ln>
          </c:spPr>
          <c:cat>
            <c:strRef>
              <c:f>BC_CSu_PR!$B$68:$D$68</c:f>
            </c:strRef>
          </c:cat>
          <c:val>
            <c:numRef>
              <c:f>BC_CSu_PR!$B$77:$D$77</c:f>
              <c:numCache/>
            </c:numRef>
          </c:val>
        </c:ser>
        <c:ser>
          <c:idx val="9"/>
          <c:order val="9"/>
          <c:tx>
            <c:v>SD-R</c:v>
          </c:tx>
          <c:spPr>
            <a:solidFill>
              <a:schemeClr val="accent4">
                <a:lumOff val="30000"/>
              </a:schemeClr>
            </a:solidFill>
            <a:ln cmpd="sng">
              <a:solidFill>
                <a:srgbClr val="000000"/>
              </a:solidFill>
            </a:ln>
          </c:spPr>
          <c:cat>
            <c:strRef>
              <c:f>BC_CSu_PR!$B$68:$D$68</c:f>
            </c:strRef>
          </c:cat>
          <c:val>
            <c:numRef>
              <c:f>BC_CSu_PR!$B$78:$D$78</c:f>
              <c:numCache/>
            </c:numRef>
          </c:val>
        </c:ser>
        <c:axId val="216247928"/>
        <c:axId val="1746627519"/>
      </c:barChart>
      <c:catAx>
        <c:axId val="2162479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746627519"/>
      </c:catAx>
      <c:valAx>
        <c:axId val="1746627519"/>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16247928"/>
        <c:minorUnit val="0.010000000000000002"/>
      </c:valAx>
    </c:plotArea>
    <c:legend>
      <c:legendPos val="b"/>
      <c:overlay val="0"/>
      <c:txPr>
        <a:bodyPr/>
        <a:lstStyle/>
        <a:p>
          <a:pPr lvl="0">
            <a:defRPr b="0" i="0" sz="900">
              <a:solidFill>
                <a:srgbClr val="1A1A1A"/>
              </a:solidFill>
              <a:latin typeface="+mn-lt"/>
            </a:defRPr>
          </a:pPr>
        </a:p>
      </c:txPr>
    </c:legend>
    <c:plotVisOnly val="1"/>
  </c:chart>
</c:chartSpace>
</file>

<file path=xl/charts/chart1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Prompt Level 1</a:t>
            </a:r>
          </a:p>
        </c:rich>
      </c:tx>
      <c:overlay val="0"/>
    </c:title>
    <c:plotArea>
      <c:layout/>
      <c:barChart>
        <c:barDir val="col"/>
        <c:ser>
          <c:idx val="0"/>
          <c:order val="0"/>
          <c:tx>
            <c:v>SA-P</c:v>
          </c:tx>
          <c:spPr>
            <a:solidFill>
              <a:schemeClr val="accent4"/>
            </a:solidFill>
            <a:ln cmpd="sng">
              <a:solidFill>
                <a:srgbClr val="000000"/>
              </a:solidFill>
            </a:ln>
          </c:spPr>
          <c:cat>
            <c:strRef>
              <c:f>BC_CSu_PR!$B$2:$D$2</c:f>
            </c:strRef>
          </c:cat>
          <c:val>
            <c:numRef>
              <c:f>BC_CSu_PR!$B$3:$D$3</c:f>
              <c:numCache/>
            </c:numRef>
          </c:val>
        </c:ser>
        <c:ser>
          <c:idx val="1"/>
          <c:order val="1"/>
          <c:tx>
            <c:v>SA-R</c:v>
          </c:tx>
          <c:spPr>
            <a:solidFill>
              <a:schemeClr val="accent2"/>
            </a:solidFill>
            <a:ln cmpd="sng">
              <a:solidFill>
                <a:srgbClr val="000000"/>
              </a:solidFill>
            </a:ln>
          </c:spPr>
          <c:cat>
            <c:strRef>
              <c:f>BC_CSu_PR!$B$2:$D$2</c:f>
            </c:strRef>
          </c:cat>
          <c:val>
            <c:numRef>
              <c:f>BC_CSu_PR!$B$4:$D$4</c:f>
              <c:numCache/>
            </c:numRef>
          </c:val>
        </c:ser>
        <c:ser>
          <c:idx val="2"/>
          <c:order val="2"/>
          <c:tx>
            <c:v>A-P</c:v>
          </c:tx>
          <c:spPr>
            <a:solidFill>
              <a:schemeClr val="accent4"/>
            </a:solidFill>
            <a:ln cmpd="sng">
              <a:solidFill>
                <a:srgbClr val="000000"/>
              </a:solidFill>
            </a:ln>
          </c:spPr>
          <c:cat>
            <c:strRef>
              <c:f>BC_CSu_PR!$B$2:$D$2</c:f>
            </c:strRef>
          </c:cat>
          <c:val>
            <c:numRef>
              <c:f>BC_CSu_PR!$B$5:$D$5</c:f>
              <c:numCache/>
            </c:numRef>
          </c:val>
        </c:ser>
        <c:ser>
          <c:idx val="3"/>
          <c:order val="3"/>
          <c:tx>
            <c:v>A-R</c:v>
          </c:tx>
          <c:spPr>
            <a:solidFill>
              <a:schemeClr val="accent4"/>
            </a:solidFill>
            <a:ln cmpd="sng">
              <a:solidFill>
                <a:srgbClr val="000000"/>
              </a:solidFill>
            </a:ln>
          </c:spPr>
          <c:cat>
            <c:strRef>
              <c:f>BC_CSu_PR!$B$2:$D$2</c:f>
            </c:strRef>
          </c:cat>
          <c:val>
            <c:numRef>
              <c:f>BC_CSu_PR!$B$6:$D$6</c:f>
              <c:numCache/>
            </c:numRef>
          </c:val>
        </c:ser>
        <c:ser>
          <c:idx val="4"/>
          <c:order val="4"/>
          <c:tx>
            <c:v>N-P</c:v>
          </c:tx>
          <c:spPr>
            <a:solidFill>
              <a:schemeClr val="accent3"/>
            </a:solidFill>
            <a:ln cmpd="sng">
              <a:solidFill>
                <a:srgbClr val="000000"/>
              </a:solidFill>
            </a:ln>
          </c:spPr>
          <c:cat>
            <c:strRef>
              <c:f>BC_CSu_PR!$B$2:$D$2</c:f>
            </c:strRef>
          </c:cat>
          <c:val>
            <c:numRef>
              <c:f>BC_CSu_PR!$B$7:$D$7</c:f>
              <c:numCache/>
            </c:numRef>
          </c:val>
        </c:ser>
        <c:ser>
          <c:idx val="5"/>
          <c:order val="5"/>
          <c:tx>
            <c:v>N-R</c:v>
          </c:tx>
          <c:spPr>
            <a:solidFill>
              <a:schemeClr val="accent6"/>
            </a:solidFill>
            <a:ln cmpd="sng">
              <a:solidFill>
                <a:srgbClr val="000000"/>
              </a:solidFill>
            </a:ln>
          </c:spPr>
          <c:cat>
            <c:strRef>
              <c:f>BC_CSu_PR!$B$2:$D$2</c:f>
            </c:strRef>
          </c:cat>
          <c:val>
            <c:numRef>
              <c:f>BC_CSu_PR!$B$8:$D$8</c:f>
              <c:numCache/>
            </c:numRef>
          </c:val>
        </c:ser>
        <c:ser>
          <c:idx val="6"/>
          <c:order val="6"/>
          <c:tx>
            <c:v>D-P</c:v>
          </c:tx>
          <c:spPr>
            <a:solidFill>
              <a:schemeClr val="accent2"/>
            </a:solidFill>
            <a:ln cmpd="sng">
              <a:solidFill>
                <a:srgbClr val="000000"/>
              </a:solidFill>
            </a:ln>
          </c:spPr>
          <c:cat>
            <c:strRef>
              <c:f>BC_CSu_PR!$B$2:$D$2</c:f>
            </c:strRef>
          </c:cat>
          <c:val>
            <c:numRef>
              <c:f>BC_CSu_PR!$B$9:$D$9</c:f>
              <c:numCache/>
            </c:numRef>
          </c:val>
        </c:ser>
        <c:ser>
          <c:idx val="7"/>
          <c:order val="7"/>
          <c:tx>
            <c:v>D-R</c:v>
          </c:tx>
          <c:spPr>
            <a:solidFill>
              <a:schemeClr val="accent2">
                <a:lumOff val="30000"/>
              </a:schemeClr>
            </a:solidFill>
            <a:ln cmpd="sng">
              <a:solidFill>
                <a:srgbClr val="000000"/>
              </a:solidFill>
            </a:ln>
          </c:spPr>
          <c:cat>
            <c:strRef>
              <c:f>BC_CSu_PR!$B$2:$D$2</c:f>
            </c:strRef>
          </c:cat>
          <c:val>
            <c:numRef>
              <c:f>BC_CSu_PR!$B$10:$D$10</c:f>
              <c:numCache/>
            </c:numRef>
          </c:val>
        </c:ser>
        <c:ser>
          <c:idx val="8"/>
          <c:order val="8"/>
          <c:tx>
            <c:v>SD-P</c:v>
          </c:tx>
          <c:spPr>
            <a:solidFill>
              <a:schemeClr val="accent2"/>
            </a:solidFill>
            <a:ln cmpd="sng">
              <a:solidFill>
                <a:srgbClr val="000000"/>
              </a:solidFill>
            </a:ln>
          </c:spPr>
          <c:cat>
            <c:strRef>
              <c:f>BC_CSu_PR!$B$2:$D$2</c:f>
            </c:strRef>
          </c:cat>
          <c:val>
            <c:numRef>
              <c:f>BC_CSu_PR!$B$11:$D$11</c:f>
              <c:numCache/>
            </c:numRef>
          </c:val>
        </c:ser>
        <c:ser>
          <c:idx val="9"/>
          <c:order val="9"/>
          <c:tx>
            <c:v>SD-R</c:v>
          </c:tx>
          <c:spPr>
            <a:solidFill>
              <a:schemeClr val="accent4">
                <a:lumOff val="30000"/>
              </a:schemeClr>
            </a:solidFill>
            <a:ln cmpd="sng">
              <a:solidFill>
                <a:srgbClr val="000000"/>
              </a:solidFill>
            </a:ln>
          </c:spPr>
          <c:cat>
            <c:strRef>
              <c:f>BC_CSu_PR!$B$2:$D$2</c:f>
            </c:strRef>
          </c:cat>
          <c:val>
            <c:numRef>
              <c:f>BC_CSu_PR!$B$12:$D$12</c:f>
              <c:numCache/>
            </c:numRef>
          </c:val>
        </c:ser>
        <c:axId val="387209735"/>
        <c:axId val="497469813"/>
      </c:barChart>
      <c:catAx>
        <c:axId val="3872097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97469813"/>
      </c:catAx>
      <c:valAx>
        <c:axId val="49746981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87209735"/>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1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Prompt Level 2</a:t>
            </a:r>
          </a:p>
        </c:rich>
      </c:tx>
      <c:overlay val="0"/>
    </c:title>
    <c:plotArea>
      <c:layout/>
      <c:barChart>
        <c:barDir val="col"/>
        <c:ser>
          <c:idx val="0"/>
          <c:order val="0"/>
          <c:tx>
            <c:v>SA-P</c:v>
          </c:tx>
          <c:spPr>
            <a:solidFill>
              <a:schemeClr val="accent4"/>
            </a:solidFill>
            <a:ln cmpd="sng">
              <a:solidFill>
                <a:srgbClr val="000000"/>
              </a:solidFill>
            </a:ln>
          </c:spPr>
          <c:cat>
            <c:strRef>
              <c:f>BC_CSu_PR!$B$18:$D$18</c:f>
            </c:strRef>
          </c:cat>
          <c:val>
            <c:numRef>
              <c:f>BC_CSu_PR!$B$19:$D$19</c:f>
              <c:numCache/>
            </c:numRef>
          </c:val>
        </c:ser>
        <c:ser>
          <c:idx val="1"/>
          <c:order val="1"/>
          <c:tx>
            <c:v>SA-R</c:v>
          </c:tx>
          <c:spPr>
            <a:solidFill>
              <a:schemeClr val="accent2"/>
            </a:solidFill>
            <a:ln cmpd="sng">
              <a:solidFill>
                <a:srgbClr val="000000"/>
              </a:solidFill>
            </a:ln>
          </c:spPr>
          <c:cat>
            <c:strRef>
              <c:f>BC_CSu_PR!$B$18:$D$18</c:f>
            </c:strRef>
          </c:cat>
          <c:val>
            <c:numRef>
              <c:f>BC_CSu_PR!$B$20:$D$20</c:f>
              <c:numCache/>
            </c:numRef>
          </c:val>
        </c:ser>
        <c:ser>
          <c:idx val="2"/>
          <c:order val="2"/>
          <c:tx>
            <c:v>A-P</c:v>
          </c:tx>
          <c:spPr>
            <a:solidFill>
              <a:schemeClr val="accent4"/>
            </a:solidFill>
            <a:ln cmpd="sng">
              <a:solidFill>
                <a:srgbClr val="000000"/>
              </a:solidFill>
            </a:ln>
          </c:spPr>
          <c:cat>
            <c:strRef>
              <c:f>BC_CSu_PR!$B$18:$D$18</c:f>
            </c:strRef>
          </c:cat>
          <c:val>
            <c:numRef>
              <c:f>BC_CSu_PR!$B$21:$D$21</c:f>
              <c:numCache/>
            </c:numRef>
          </c:val>
        </c:ser>
        <c:ser>
          <c:idx val="3"/>
          <c:order val="3"/>
          <c:tx>
            <c:v>A-R</c:v>
          </c:tx>
          <c:spPr>
            <a:solidFill>
              <a:schemeClr val="accent4"/>
            </a:solidFill>
            <a:ln cmpd="sng">
              <a:solidFill>
                <a:srgbClr val="000000"/>
              </a:solidFill>
            </a:ln>
          </c:spPr>
          <c:cat>
            <c:strRef>
              <c:f>BC_CSu_PR!$B$18:$D$18</c:f>
            </c:strRef>
          </c:cat>
          <c:val>
            <c:numRef>
              <c:f>BC_CSu_PR!$B$22:$D$22</c:f>
              <c:numCache/>
            </c:numRef>
          </c:val>
        </c:ser>
        <c:ser>
          <c:idx val="4"/>
          <c:order val="4"/>
          <c:tx>
            <c:v>N-P</c:v>
          </c:tx>
          <c:spPr>
            <a:solidFill>
              <a:schemeClr val="accent3"/>
            </a:solidFill>
            <a:ln cmpd="sng">
              <a:solidFill>
                <a:srgbClr val="000000"/>
              </a:solidFill>
            </a:ln>
          </c:spPr>
          <c:cat>
            <c:strRef>
              <c:f>BC_CSu_PR!$B$18:$D$18</c:f>
            </c:strRef>
          </c:cat>
          <c:val>
            <c:numRef>
              <c:f>BC_CSu_PR!$B$23:$D$23</c:f>
              <c:numCache/>
            </c:numRef>
          </c:val>
        </c:ser>
        <c:ser>
          <c:idx val="5"/>
          <c:order val="5"/>
          <c:tx>
            <c:v>N-R</c:v>
          </c:tx>
          <c:spPr>
            <a:solidFill>
              <a:schemeClr val="accent6"/>
            </a:solidFill>
            <a:ln cmpd="sng">
              <a:solidFill>
                <a:srgbClr val="000000"/>
              </a:solidFill>
            </a:ln>
          </c:spPr>
          <c:cat>
            <c:strRef>
              <c:f>BC_CSu_PR!$B$18:$D$18</c:f>
            </c:strRef>
          </c:cat>
          <c:val>
            <c:numRef>
              <c:f>BC_CSu_PR!$B$24:$D$24</c:f>
              <c:numCache/>
            </c:numRef>
          </c:val>
        </c:ser>
        <c:ser>
          <c:idx val="6"/>
          <c:order val="6"/>
          <c:tx>
            <c:v>D-P</c:v>
          </c:tx>
          <c:spPr>
            <a:solidFill>
              <a:schemeClr val="accent2"/>
            </a:solidFill>
            <a:ln cmpd="sng">
              <a:solidFill>
                <a:srgbClr val="000000"/>
              </a:solidFill>
            </a:ln>
          </c:spPr>
          <c:cat>
            <c:strRef>
              <c:f>BC_CSu_PR!$B$18:$D$18</c:f>
            </c:strRef>
          </c:cat>
          <c:val>
            <c:numRef>
              <c:f>BC_CSu_PR!$B$25:$D$25</c:f>
              <c:numCache/>
            </c:numRef>
          </c:val>
        </c:ser>
        <c:ser>
          <c:idx val="7"/>
          <c:order val="7"/>
          <c:tx>
            <c:v>D-R</c:v>
          </c:tx>
          <c:spPr>
            <a:solidFill>
              <a:schemeClr val="accent2">
                <a:lumOff val="30000"/>
              </a:schemeClr>
            </a:solidFill>
            <a:ln cmpd="sng">
              <a:solidFill>
                <a:srgbClr val="000000"/>
              </a:solidFill>
            </a:ln>
          </c:spPr>
          <c:cat>
            <c:strRef>
              <c:f>BC_CSu_PR!$B$18:$D$18</c:f>
            </c:strRef>
          </c:cat>
          <c:val>
            <c:numRef>
              <c:f>BC_CSu_PR!$B$26:$D$26</c:f>
              <c:numCache/>
            </c:numRef>
          </c:val>
        </c:ser>
        <c:ser>
          <c:idx val="8"/>
          <c:order val="8"/>
          <c:tx>
            <c:v>SD-P</c:v>
          </c:tx>
          <c:spPr>
            <a:solidFill>
              <a:schemeClr val="accent2"/>
            </a:solidFill>
            <a:ln cmpd="sng">
              <a:solidFill>
                <a:srgbClr val="000000"/>
              </a:solidFill>
            </a:ln>
          </c:spPr>
          <c:cat>
            <c:strRef>
              <c:f>BC_CSu_PR!$B$18:$D$18</c:f>
            </c:strRef>
          </c:cat>
          <c:val>
            <c:numRef>
              <c:f>BC_CSu_PR!$B$27:$D$27</c:f>
              <c:numCache/>
            </c:numRef>
          </c:val>
        </c:ser>
        <c:ser>
          <c:idx val="9"/>
          <c:order val="9"/>
          <c:tx>
            <c:v>SD-R</c:v>
          </c:tx>
          <c:spPr>
            <a:solidFill>
              <a:schemeClr val="accent4">
                <a:lumOff val="30000"/>
              </a:schemeClr>
            </a:solidFill>
            <a:ln cmpd="sng">
              <a:solidFill>
                <a:srgbClr val="000000"/>
              </a:solidFill>
            </a:ln>
          </c:spPr>
          <c:cat>
            <c:strRef>
              <c:f>BC_CSu_PR!$B$18:$D$18</c:f>
            </c:strRef>
          </c:cat>
          <c:val>
            <c:numRef>
              <c:f>BC_CSu_PR!$B$28:$D$28</c:f>
              <c:numCache/>
            </c:numRef>
          </c:val>
        </c:ser>
        <c:axId val="1882954643"/>
        <c:axId val="1421628609"/>
      </c:barChart>
      <c:catAx>
        <c:axId val="18829546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21628609"/>
      </c:catAx>
      <c:valAx>
        <c:axId val="1421628609"/>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82954643"/>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1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Prompt Level 3</a:t>
            </a:r>
          </a:p>
        </c:rich>
      </c:tx>
      <c:overlay val="0"/>
    </c:title>
    <c:plotArea>
      <c:layout/>
      <c:barChart>
        <c:barDir val="col"/>
        <c:ser>
          <c:idx val="0"/>
          <c:order val="0"/>
          <c:tx>
            <c:v>SA-P</c:v>
          </c:tx>
          <c:spPr>
            <a:solidFill>
              <a:schemeClr val="accent4"/>
            </a:solidFill>
            <a:ln cmpd="sng">
              <a:solidFill>
                <a:srgbClr val="000000"/>
              </a:solidFill>
            </a:ln>
          </c:spPr>
          <c:cat>
            <c:strRef>
              <c:f>BC_CSu_PR!$B$31:$D$31</c:f>
            </c:strRef>
          </c:cat>
          <c:val>
            <c:numRef>
              <c:f>BC_CSu_PR!$B$32:$D$32</c:f>
              <c:numCache/>
            </c:numRef>
          </c:val>
        </c:ser>
        <c:ser>
          <c:idx val="1"/>
          <c:order val="1"/>
          <c:tx>
            <c:v>SA-R</c:v>
          </c:tx>
          <c:spPr>
            <a:solidFill>
              <a:schemeClr val="accent2"/>
            </a:solidFill>
            <a:ln cmpd="sng">
              <a:solidFill>
                <a:srgbClr val="000000"/>
              </a:solidFill>
            </a:ln>
          </c:spPr>
          <c:cat>
            <c:strRef>
              <c:f>BC_CSu_PR!$B$31:$D$31</c:f>
            </c:strRef>
          </c:cat>
          <c:val>
            <c:numRef>
              <c:f>BC_CSu_PR!$B$33:$D$33</c:f>
              <c:numCache/>
            </c:numRef>
          </c:val>
        </c:ser>
        <c:ser>
          <c:idx val="2"/>
          <c:order val="2"/>
          <c:tx>
            <c:v>A-P</c:v>
          </c:tx>
          <c:spPr>
            <a:solidFill>
              <a:schemeClr val="accent4"/>
            </a:solidFill>
            <a:ln cmpd="sng">
              <a:solidFill>
                <a:srgbClr val="000000"/>
              </a:solidFill>
            </a:ln>
          </c:spPr>
          <c:cat>
            <c:strRef>
              <c:f>BC_CSu_PR!$B$31:$D$31</c:f>
            </c:strRef>
          </c:cat>
          <c:val>
            <c:numRef>
              <c:f>BC_CSu_PR!$B$34:$D$34</c:f>
              <c:numCache/>
            </c:numRef>
          </c:val>
        </c:ser>
        <c:ser>
          <c:idx val="3"/>
          <c:order val="3"/>
          <c:tx>
            <c:v>A-R</c:v>
          </c:tx>
          <c:spPr>
            <a:solidFill>
              <a:schemeClr val="accent4"/>
            </a:solidFill>
            <a:ln cmpd="sng">
              <a:solidFill>
                <a:srgbClr val="000000"/>
              </a:solidFill>
            </a:ln>
          </c:spPr>
          <c:cat>
            <c:strRef>
              <c:f>BC_CSu_PR!$B$31:$D$31</c:f>
            </c:strRef>
          </c:cat>
          <c:val>
            <c:numRef>
              <c:f>BC_CSu_PR!$B$35:$D$35</c:f>
              <c:numCache/>
            </c:numRef>
          </c:val>
        </c:ser>
        <c:ser>
          <c:idx val="4"/>
          <c:order val="4"/>
          <c:tx>
            <c:v>N-P</c:v>
          </c:tx>
          <c:spPr>
            <a:solidFill>
              <a:schemeClr val="accent3"/>
            </a:solidFill>
            <a:ln cmpd="sng">
              <a:solidFill>
                <a:srgbClr val="000000"/>
              </a:solidFill>
            </a:ln>
          </c:spPr>
          <c:cat>
            <c:strRef>
              <c:f>BC_CSu_PR!$B$31:$D$31</c:f>
            </c:strRef>
          </c:cat>
          <c:val>
            <c:numRef>
              <c:f>BC_CSu_PR!$B$36:$D$36</c:f>
              <c:numCache/>
            </c:numRef>
          </c:val>
        </c:ser>
        <c:ser>
          <c:idx val="5"/>
          <c:order val="5"/>
          <c:tx>
            <c:v>N-R</c:v>
          </c:tx>
          <c:spPr>
            <a:solidFill>
              <a:schemeClr val="accent6"/>
            </a:solidFill>
            <a:ln cmpd="sng">
              <a:solidFill>
                <a:srgbClr val="000000"/>
              </a:solidFill>
            </a:ln>
          </c:spPr>
          <c:cat>
            <c:strRef>
              <c:f>BC_CSu_PR!$B$31:$D$31</c:f>
            </c:strRef>
          </c:cat>
          <c:val>
            <c:numRef>
              <c:f>BC_CSu_PR!$B$37:$D$37</c:f>
              <c:numCache/>
            </c:numRef>
          </c:val>
        </c:ser>
        <c:ser>
          <c:idx val="6"/>
          <c:order val="6"/>
          <c:tx>
            <c:v>D-P</c:v>
          </c:tx>
          <c:spPr>
            <a:solidFill>
              <a:schemeClr val="accent2"/>
            </a:solidFill>
            <a:ln cmpd="sng">
              <a:solidFill>
                <a:srgbClr val="000000"/>
              </a:solidFill>
            </a:ln>
          </c:spPr>
          <c:cat>
            <c:strRef>
              <c:f>BC_CSu_PR!$B$31:$D$31</c:f>
            </c:strRef>
          </c:cat>
          <c:val>
            <c:numRef>
              <c:f>BC_CSu_PR!$B$38:$D$38</c:f>
              <c:numCache/>
            </c:numRef>
          </c:val>
        </c:ser>
        <c:ser>
          <c:idx val="7"/>
          <c:order val="7"/>
          <c:tx>
            <c:v>D-R</c:v>
          </c:tx>
          <c:spPr>
            <a:solidFill>
              <a:schemeClr val="accent2">
                <a:lumOff val="30000"/>
              </a:schemeClr>
            </a:solidFill>
            <a:ln cmpd="sng">
              <a:solidFill>
                <a:srgbClr val="000000"/>
              </a:solidFill>
            </a:ln>
          </c:spPr>
          <c:cat>
            <c:strRef>
              <c:f>BC_CSu_PR!$B$31:$D$31</c:f>
            </c:strRef>
          </c:cat>
          <c:val>
            <c:numRef>
              <c:f>BC_CSu_PR!$B$39:$D$39</c:f>
              <c:numCache/>
            </c:numRef>
          </c:val>
        </c:ser>
        <c:ser>
          <c:idx val="8"/>
          <c:order val="8"/>
          <c:tx>
            <c:v>SD-P</c:v>
          </c:tx>
          <c:spPr>
            <a:solidFill>
              <a:schemeClr val="accent2"/>
            </a:solidFill>
            <a:ln cmpd="sng">
              <a:solidFill>
                <a:srgbClr val="000000"/>
              </a:solidFill>
            </a:ln>
          </c:spPr>
          <c:cat>
            <c:strRef>
              <c:f>BC_CSu_PR!$B$31:$D$31</c:f>
            </c:strRef>
          </c:cat>
          <c:val>
            <c:numRef>
              <c:f>BC_CSu_PR!$B$40:$D$40</c:f>
              <c:numCache/>
            </c:numRef>
          </c:val>
        </c:ser>
        <c:ser>
          <c:idx val="9"/>
          <c:order val="9"/>
          <c:tx>
            <c:v>SD-R</c:v>
          </c:tx>
          <c:spPr>
            <a:solidFill>
              <a:schemeClr val="accent4">
                <a:lumOff val="30000"/>
              </a:schemeClr>
            </a:solidFill>
            <a:ln cmpd="sng">
              <a:solidFill>
                <a:srgbClr val="000000"/>
              </a:solidFill>
            </a:ln>
          </c:spPr>
          <c:cat>
            <c:strRef>
              <c:f>BC_CSu_PR!$B$31:$D$31</c:f>
            </c:strRef>
          </c:cat>
          <c:val>
            <c:numRef>
              <c:f>BC_CSu_PR!$B$41:$D$41</c:f>
              <c:numCache/>
            </c:numRef>
          </c:val>
        </c:ser>
        <c:axId val="252124111"/>
        <c:axId val="1357850136"/>
      </c:barChart>
      <c:catAx>
        <c:axId val="2521241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57850136"/>
      </c:catAx>
      <c:valAx>
        <c:axId val="135785013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52124111"/>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1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Prompt Level 4</a:t>
            </a:r>
          </a:p>
        </c:rich>
      </c:tx>
      <c:overlay val="0"/>
    </c:title>
    <c:plotArea>
      <c:layout/>
      <c:barChart>
        <c:barDir val="col"/>
        <c:ser>
          <c:idx val="0"/>
          <c:order val="0"/>
          <c:tx>
            <c:v>SA-P</c:v>
          </c:tx>
          <c:spPr>
            <a:solidFill>
              <a:schemeClr val="accent4"/>
            </a:solidFill>
            <a:ln cmpd="sng">
              <a:solidFill>
                <a:srgbClr val="000000"/>
              </a:solidFill>
            </a:ln>
          </c:spPr>
          <c:cat>
            <c:strRef>
              <c:f>BC_CSu_PR!$B$44:$D$44</c:f>
            </c:strRef>
          </c:cat>
          <c:val>
            <c:numRef>
              <c:f>BC_CSu_PR!$B$45:$D$45</c:f>
              <c:numCache/>
            </c:numRef>
          </c:val>
        </c:ser>
        <c:ser>
          <c:idx val="1"/>
          <c:order val="1"/>
          <c:tx>
            <c:v>SA-R</c:v>
          </c:tx>
          <c:spPr>
            <a:solidFill>
              <a:schemeClr val="accent2"/>
            </a:solidFill>
            <a:ln cmpd="sng">
              <a:solidFill>
                <a:srgbClr val="000000"/>
              </a:solidFill>
            </a:ln>
          </c:spPr>
          <c:cat>
            <c:strRef>
              <c:f>BC_CSu_PR!$B$44:$D$44</c:f>
            </c:strRef>
          </c:cat>
          <c:val>
            <c:numRef>
              <c:f>BC_CSu_PR!$B$46:$D$46</c:f>
              <c:numCache/>
            </c:numRef>
          </c:val>
        </c:ser>
        <c:ser>
          <c:idx val="2"/>
          <c:order val="2"/>
          <c:tx>
            <c:v>A-P</c:v>
          </c:tx>
          <c:spPr>
            <a:solidFill>
              <a:schemeClr val="accent4"/>
            </a:solidFill>
            <a:ln cmpd="sng">
              <a:solidFill>
                <a:srgbClr val="000000"/>
              </a:solidFill>
            </a:ln>
          </c:spPr>
          <c:cat>
            <c:strRef>
              <c:f>BC_CSu_PR!$B$44:$D$44</c:f>
            </c:strRef>
          </c:cat>
          <c:val>
            <c:numRef>
              <c:f>BC_CSu_PR!$B$47:$D$47</c:f>
              <c:numCache/>
            </c:numRef>
          </c:val>
        </c:ser>
        <c:ser>
          <c:idx val="3"/>
          <c:order val="3"/>
          <c:tx>
            <c:v>A-R</c:v>
          </c:tx>
          <c:spPr>
            <a:solidFill>
              <a:schemeClr val="accent4"/>
            </a:solidFill>
            <a:ln cmpd="sng">
              <a:solidFill>
                <a:srgbClr val="000000"/>
              </a:solidFill>
            </a:ln>
          </c:spPr>
          <c:cat>
            <c:strRef>
              <c:f>BC_CSu_PR!$B$44:$D$44</c:f>
            </c:strRef>
          </c:cat>
          <c:val>
            <c:numRef>
              <c:f>BC_CSu_PR!$B$48:$D$48</c:f>
              <c:numCache/>
            </c:numRef>
          </c:val>
        </c:ser>
        <c:ser>
          <c:idx val="4"/>
          <c:order val="4"/>
          <c:tx>
            <c:v>N-P</c:v>
          </c:tx>
          <c:spPr>
            <a:solidFill>
              <a:schemeClr val="accent3"/>
            </a:solidFill>
            <a:ln cmpd="sng">
              <a:solidFill>
                <a:srgbClr val="000000"/>
              </a:solidFill>
            </a:ln>
          </c:spPr>
          <c:cat>
            <c:strRef>
              <c:f>BC_CSu_PR!$B$44:$D$44</c:f>
            </c:strRef>
          </c:cat>
          <c:val>
            <c:numRef>
              <c:f>BC_CSu_PR!$B$49:$D$49</c:f>
              <c:numCache/>
            </c:numRef>
          </c:val>
        </c:ser>
        <c:ser>
          <c:idx val="5"/>
          <c:order val="5"/>
          <c:tx>
            <c:v>N-R</c:v>
          </c:tx>
          <c:spPr>
            <a:solidFill>
              <a:schemeClr val="accent6"/>
            </a:solidFill>
            <a:ln cmpd="sng">
              <a:solidFill>
                <a:srgbClr val="000000"/>
              </a:solidFill>
            </a:ln>
          </c:spPr>
          <c:cat>
            <c:strRef>
              <c:f>BC_CSu_PR!$B$44:$D$44</c:f>
            </c:strRef>
          </c:cat>
          <c:val>
            <c:numRef>
              <c:f>BC_CSu_PR!$B$50:$D$50</c:f>
              <c:numCache/>
            </c:numRef>
          </c:val>
        </c:ser>
        <c:ser>
          <c:idx val="6"/>
          <c:order val="6"/>
          <c:tx>
            <c:v>D-P</c:v>
          </c:tx>
          <c:spPr>
            <a:solidFill>
              <a:schemeClr val="accent2"/>
            </a:solidFill>
            <a:ln cmpd="sng">
              <a:solidFill>
                <a:srgbClr val="000000"/>
              </a:solidFill>
            </a:ln>
          </c:spPr>
          <c:cat>
            <c:strRef>
              <c:f>BC_CSu_PR!$B$44:$D$44</c:f>
            </c:strRef>
          </c:cat>
          <c:val>
            <c:numRef>
              <c:f>BC_CSu_PR!$B$51:$D$51</c:f>
              <c:numCache/>
            </c:numRef>
          </c:val>
        </c:ser>
        <c:ser>
          <c:idx val="7"/>
          <c:order val="7"/>
          <c:tx>
            <c:v>D-R</c:v>
          </c:tx>
          <c:spPr>
            <a:solidFill>
              <a:schemeClr val="accent2">
                <a:lumOff val="30000"/>
              </a:schemeClr>
            </a:solidFill>
            <a:ln cmpd="sng">
              <a:solidFill>
                <a:srgbClr val="000000"/>
              </a:solidFill>
            </a:ln>
          </c:spPr>
          <c:cat>
            <c:strRef>
              <c:f>BC_CSu_PR!$B$44:$D$44</c:f>
            </c:strRef>
          </c:cat>
          <c:val>
            <c:numRef>
              <c:f>BC_CSu_PR!$B$52:$D$52</c:f>
              <c:numCache/>
            </c:numRef>
          </c:val>
        </c:ser>
        <c:ser>
          <c:idx val="8"/>
          <c:order val="8"/>
          <c:tx>
            <c:v>SD-P</c:v>
          </c:tx>
          <c:spPr>
            <a:solidFill>
              <a:schemeClr val="accent2"/>
            </a:solidFill>
            <a:ln cmpd="sng">
              <a:solidFill>
                <a:srgbClr val="000000"/>
              </a:solidFill>
            </a:ln>
          </c:spPr>
          <c:cat>
            <c:strRef>
              <c:f>BC_CSu_PR!$B$44:$D$44</c:f>
            </c:strRef>
          </c:cat>
          <c:val>
            <c:numRef>
              <c:f>BC_CSu_PR!$B$53:$D$53</c:f>
              <c:numCache/>
            </c:numRef>
          </c:val>
        </c:ser>
        <c:ser>
          <c:idx val="9"/>
          <c:order val="9"/>
          <c:tx>
            <c:v>SD-R</c:v>
          </c:tx>
          <c:spPr>
            <a:solidFill>
              <a:schemeClr val="accent4">
                <a:lumOff val="30000"/>
              </a:schemeClr>
            </a:solidFill>
            <a:ln cmpd="sng">
              <a:solidFill>
                <a:srgbClr val="000000"/>
              </a:solidFill>
            </a:ln>
          </c:spPr>
          <c:cat>
            <c:strRef>
              <c:f>BC_CSu_PR!$B$44:$D$44</c:f>
            </c:strRef>
          </c:cat>
          <c:val>
            <c:numRef>
              <c:f>BC_CSu_PR!$B$54:$D$54</c:f>
              <c:numCache/>
            </c:numRef>
          </c:val>
        </c:ser>
        <c:axId val="1777684516"/>
        <c:axId val="1459547711"/>
      </c:barChart>
      <c:catAx>
        <c:axId val="17776845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59547711"/>
      </c:catAx>
      <c:valAx>
        <c:axId val="1459547711"/>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77684516"/>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1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Aggregated over LLMs and Levels</a:t>
            </a:r>
          </a:p>
        </c:rich>
      </c:tx>
      <c:layout>
        <c:manualLayout>
          <c:xMode val="edge"/>
          <c:yMode val="edge"/>
          <c:x val="0.11248484848484848"/>
          <c:y val="0.03555558044135114"/>
        </c:manualLayout>
      </c:layout>
      <c:overlay val="0"/>
    </c:title>
    <c:plotArea>
      <c:layout>
        <c:manualLayout>
          <c:xMode val="edge"/>
          <c:yMode val="edge"/>
          <c:x val="0.1924552612741589"/>
          <c:y val="0.2924954135705518"/>
          <c:w val="0.7408780720591744"/>
          <c:h val="0.4988475433656054"/>
        </c:manualLayout>
      </c:layout>
      <c:barChart>
        <c:barDir val="col"/>
        <c:ser>
          <c:idx val="0"/>
          <c:order val="0"/>
          <c:tx>
            <c:v>Precision</c:v>
          </c:tx>
          <c:spPr>
            <a:solidFill>
              <a:schemeClr val="accent4"/>
            </a:solidFill>
            <a:ln cmpd="sng">
              <a:solidFill>
                <a:srgbClr val="000000"/>
              </a:solidFill>
            </a:ln>
          </c:spPr>
          <c:cat>
            <c:strRef>
              <c:f>BC_CSu_PR!$A$96:$A$100</c:f>
            </c:strRef>
          </c:cat>
          <c:val>
            <c:numRef>
              <c:f>BC_CSu_PR!$B$96:$B$100</c:f>
              <c:numCache/>
            </c:numRef>
          </c:val>
        </c:ser>
        <c:ser>
          <c:idx val="1"/>
          <c:order val="1"/>
          <c:tx>
            <c:v>Recall</c:v>
          </c:tx>
          <c:spPr>
            <a:solidFill>
              <a:schemeClr val="accent2"/>
            </a:solidFill>
            <a:ln cmpd="sng">
              <a:solidFill>
                <a:srgbClr val="000000"/>
              </a:solidFill>
            </a:ln>
          </c:spPr>
          <c:cat>
            <c:strRef>
              <c:f>BC_CSu_PR!$A$96:$A$100</c:f>
            </c:strRef>
          </c:cat>
          <c:val>
            <c:numRef>
              <c:f>BC_CSu_PR!$C$96:$C$100</c:f>
              <c:numCache/>
            </c:numRef>
          </c:val>
        </c:ser>
        <c:axId val="2122556733"/>
        <c:axId val="67783200"/>
      </c:barChart>
      <c:catAx>
        <c:axId val="21225567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67783200"/>
      </c:catAx>
      <c:valAx>
        <c:axId val="6778320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2122556733"/>
        <c:majorUnit val="0.1"/>
      </c:valAx>
    </c:plotArea>
    <c:legend>
      <c:legendPos val="b"/>
      <c:layout>
        <c:manualLayout>
          <c:xMode val="edge"/>
          <c:yMode val="edge"/>
          <c:x val="0.40867143879742307"/>
          <c:y val="0.18514588636632467"/>
        </c:manualLayout>
      </c:layout>
      <c:overlay val="0"/>
      <c:txPr>
        <a:bodyPr/>
        <a:lstStyle/>
        <a:p>
          <a:pPr lvl="0">
            <a:defRPr b="0" i="0" sz="900">
              <a:solidFill>
                <a:srgbClr val="1A1A1A"/>
              </a:solidFill>
              <a:latin typeface="+mn-lt"/>
            </a:defRPr>
          </a:pPr>
        </a:p>
      </c:txPr>
    </c:legend>
    <c:plotVisOnly val="1"/>
  </c:chart>
</c:chartSpace>
</file>

<file path=xl/charts/chart1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Aggregated over LLMs</a:t>
            </a:r>
          </a:p>
        </c:rich>
      </c:tx>
      <c:layout>
        <c:manualLayout>
          <c:xMode val="edge"/>
          <c:yMode val="edge"/>
          <c:x val="0.0581254309969324"/>
          <c:y val="0.043360507625218404"/>
        </c:manualLayout>
      </c:layout>
      <c:overlay val="0"/>
    </c:title>
    <c:plotArea>
      <c:layout>
        <c:manualLayout>
          <c:xMode val="edge"/>
          <c:yMode val="edge"/>
          <c:x val="0.09962791221449711"/>
          <c:y val="0.2009638165240948"/>
          <c:w val="0.6527165930109329"/>
          <c:h val="0.5636524569958509"/>
        </c:manualLayout>
      </c:layout>
      <c:barChart>
        <c:barDir val="col"/>
        <c:ser>
          <c:idx val="0"/>
          <c:order val="0"/>
          <c:tx>
            <c:v>SA-P</c:v>
          </c:tx>
          <c:spPr>
            <a:solidFill>
              <a:schemeClr val="accent4"/>
            </a:solidFill>
            <a:ln cmpd="sng">
              <a:solidFill>
                <a:srgbClr val="000000"/>
              </a:solidFill>
            </a:ln>
          </c:spPr>
          <c:cat>
            <c:strRef>
              <c:f>BC_CSu_PR!$B$83:$E$83</c:f>
            </c:strRef>
          </c:cat>
          <c:val>
            <c:numRef>
              <c:f>BC_CSu_PR!$B$84:$E$84</c:f>
              <c:numCache/>
            </c:numRef>
          </c:val>
        </c:ser>
        <c:ser>
          <c:idx val="1"/>
          <c:order val="1"/>
          <c:tx>
            <c:v>SA-R</c:v>
          </c:tx>
          <c:spPr>
            <a:solidFill>
              <a:schemeClr val="accent2"/>
            </a:solidFill>
            <a:ln cmpd="sng">
              <a:solidFill>
                <a:srgbClr val="000000"/>
              </a:solidFill>
            </a:ln>
          </c:spPr>
          <c:cat>
            <c:strRef>
              <c:f>BC_CSu_PR!$B$83:$E$83</c:f>
            </c:strRef>
          </c:cat>
          <c:val>
            <c:numRef>
              <c:f>BC_CSu_PR!$B$85:$E$85</c:f>
              <c:numCache/>
            </c:numRef>
          </c:val>
        </c:ser>
        <c:ser>
          <c:idx val="2"/>
          <c:order val="2"/>
          <c:tx>
            <c:v>A-P</c:v>
          </c:tx>
          <c:spPr>
            <a:solidFill>
              <a:schemeClr val="accent4"/>
            </a:solidFill>
            <a:ln cmpd="sng">
              <a:solidFill>
                <a:srgbClr val="000000"/>
              </a:solidFill>
            </a:ln>
          </c:spPr>
          <c:cat>
            <c:strRef>
              <c:f>BC_CSu_PR!$B$83:$E$83</c:f>
            </c:strRef>
          </c:cat>
          <c:val>
            <c:numRef>
              <c:f>BC_CSu_PR!$B$86:$E$86</c:f>
              <c:numCache/>
            </c:numRef>
          </c:val>
        </c:ser>
        <c:ser>
          <c:idx val="3"/>
          <c:order val="3"/>
          <c:tx>
            <c:v>A-R</c:v>
          </c:tx>
          <c:spPr>
            <a:solidFill>
              <a:schemeClr val="accent4"/>
            </a:solidFill>
            <a:ln cmpd="sng">
              <a:solidFill>
                <a:srgbClr val="000000"/>
              </a:solidFill>
            </a:ln>
          </c:spPr>
          <c:cat>
            <c:strRef>
              <c:f>BC_CSu_PR!$B$83:$E$83</c:f>
            </c:strRef>
          </c:cat>
          <c:val>
            <c:numRef>
              <c:f>BC_CSu_PR!$B$87:$E$87</c:f>
              <c:numCache/>
            </c:numRef>
          </c:val>
        </c:ser>
        <c:ser>
          <c:idx val="4"/>
          <c:order val="4"/>
          <c:tx>
            <c:v>N-P</c:v>
          </c:tx>
          <c:spPr>
            <a:solidFill>
              <a:schemeClr val="accent5"/>
            </a:solidFill>
            <a:ln cmpd="sng">
              <a:solidFill>
                <a:srgbClr val="000000"/>
              </a:solidFill>
            </a:ln>
          </c:spPr>
          <c:cat>
            <c:strRef>
              <c:f>BC_CSu_PR!$B$83:$E$83</c:f>
            </c:strRef>
          </c:cat>
          <c:val>
            <c:numRef>
              <c:f>BC_CSu_PR!$B$88:$E$88</c:f>
              <c:numCache/>
            </c:numRef>
          </c:val>
        </c:ser>
        <c:ser>
          <c:idx val="5"/>
          <c:order val="5"/>
          <c:tx>
            <c:v>N-R</c:v>
          </c:tx>
          <c:spPr>
            <a:solidFill>
              <a:schemeClr val="accent6"/>
            </a:solidFill>
            <a:ln cmpd="sng">
              <a:solidFill>
                <a:srgbClr val="000000"/>
              </a:solidFill>
            </a:ln>
          </c:spPr>
          <c:cat>
            <c:strRef>
              <c:f>BC_CSu_PR!$B$83:$E$83</c:f>
            </c:strRef>
          </c:cat>
          <c:val>
            <c:numRef>
              <c:f>BC_CSu_PR!$B$89:$E$89</c:f>
              <c:numCache/>
            </c:numRef>
          </c:val>
        </c:ser>
        <c:ser>
          <c:idx val="6"/>
          <c:order val="6"/>
          <c:tx>
            <c:v>D-P</c:v>
          </c:tx>
          <c:spPr>
            <a:solidFill>
              <a:schemeClr val="accent2"/>
            </a:solidFill>
            <a:ln cmpd="sng">
              <a:solidFill>
                <a:srgbClr val="000000"/>
              </a:solidFill>
            </a:ln>
          </c:spPr>
          <c:cat>
            <c:strRef>
              <c:f>BC_CSu_PR!$B$83:$E$83</c:f>
            </c:strRef>
          </c:cat>
          <c:val>
            <c:numRef>
              <c:f>BC_CSu_PR!$B$90:$E$90</c:f>
              <c:numCache/>
            </c:numRef>
          </c:val>
        </c:ser>
        <c:ser>
          <c:idx val="7"/>
          <c:order val="7"/>
          <c:tx>
            <c:v>D-R</c:v>
          </c:tx>
          <c:spPr>
            <a:solidFill>
              <a:schemeClr val="accent2">
                <a:lumOff val="30000"/>
              </a:schemeClr>
            </a:solidFill>
            <a:ln cmpd="sng">
              <a:solidFill>
                <a:srgbClr val="000000"/>
              </a:solidFill>
            </a:ln>
          </c:spPr>
          <c:cat>
            <c:strRef>
              <c:f>BC_CSu_PR!$B$83:$E$83</c:f>
            </c:strRef>
          </c:cat>
          <c:val>
            <c:numRef>
              <c:f>BC_CSu_PR!$B$91:$E$91</c:f>
              <c:numCache/>
            </c:numRef>
          </c:val>
        </c:ser>
        <c:ser>
          <c:idx val="8"/>
          <c:order val="8"/>
          <c:tx>
            <c:v>SD-P</c:v>
          </c:tx>
          <c:spPr>
            <a:solidFill>
              <a:schemeClr val="accent2"/>
            </a:solidFill>
            <a:ln cmpd="sng">
              <a:solidFill>
                <a:srgbClr val="000000"/>
              </a:solidFill>
            </a:ln>
          </c:spPr>
          <c:cat>
            <c:strRef>
              <c:f>BC_CSu_PR!$B$83:$E$83</c:f>
            </c:strRef>
          </c:cat>
          <c:val>
            <c:numRef>
              <c:f>BC_CSu_PR!$B$92:$E$92</c:f>
              <c:numCache/>
            </c:numRef>
          </c:val>
        </c:ser>
        <c:ser>
          <c:idx val="9"/>
          <c:order val="9"/>
          <c:tx>
            <c:v>SD-R</c:v>
          </c:tx>
          <c:spPr>
            <a:solidFill>
              <a:schemeClr val="accent4">
                <a:lumOff val="30000"/>
              </a:schemeClr>
            </a:solidFill>
            <a:ln cmpd="sng">
              <a:solidFill>
                <a:srgbClr val="000000"/>
              </a:solidFill>
            </a:ln>
          </c:spPr>
          <c:cat>
            <c:strRef>
              <c:f>BC_CSu_PR!$B$83:$E$83</c:f>
            </c:strRef>
          </c:cat>
          <c:val>
            <c:numRef>
              <c:f>BC_CSu_PR!$B$93:$E$93</c:f>
              <c:numCache/>
            </c:numRef>
          </c:val>
        </c:ser>
        <c:axId val="246048392"/>
        <c:axId val="2146179632"/>
      </c:barChart>
      <c:catAx>
        <c:axId val="2460483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146179632"/>
      </c:catAx>
      <c:valAx>
        <c:axId val="2146179632"/>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246048392"/>
        <c:majorUnit val="0.1"/>
      </c:valAx>
    </c:plotArea>
    <c:legend>
      <c:legendPos val="r"/>
      <c:layout>
        <c:manualLayout>
          <c:xMode val="edge"/>
          <c:yMode val="edge"/>
          <c:x val="0.8192839635156011"/>
          <c:y val="0.08099623326928838"/>
        </c:manualLayout>
      </c:layout>
      <c:overlay val="0"/>
      <c:txPr>
        <a:bodyPr/>
        <a:lstStyle/>
        <a:p>
          <a:pPr lvl="0">
            <a:defRPr b="0" i="0" sz="800">
              <a:solidFill>
                <a:srgbClr val="1A1A1A"/>
              </a:solidFill>
              <a:latin typeface="+mn-lt"/>
            </a:defRPr>
          </a:pPr>
        </a:p>
      </c:txPr>
    </c:legend>
    <c:plotVisOnly val="1"/>
  </c:chart>
</c:chartSpace>
</file>

<file path=xl/charts/chart1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Aggregated over Prompt Levels</a:t>
            </a:r>
          </a:p>
        </c:rich>
      </c:tx>
      <c:layout>
        <c:manualLayout>
          <c:xMode val="edge"/>
          <c:yMode val="edge"/>
          <c:x val="0.0278322563073528"/>
          <c:y val="0.05815452155618394"/>
        </c:manualLayout>
      </c:layout>
      <c:overlay val="0"/>
    </c:title>
    <c:plotArea>
      <c:layout>
        <c:manualLayout>
          <c:xMode val="edge"/>
          <c:yMode val="edge"/>
          <c:x val="0.09542361946568773"/>
          <c:y val="0.26618492358740653"/>
          <c:w val="0.7375575564856673"/>
          <c:h val="0.5410077925235427"/>
        </c:manualLayout>
      </c:layout>
      <c:barChart>
        <c:barDir val="col"/>
        <c:ser>
          <c:idx val="0"/>
          <c:order val="0"/>
          <c:tx>
            <c:v>SA-P</c:v>
          </c:tx>
          <c:spPr>
            <a:solidFill>
              <a:schemeClr val="accent4"/>
            </a:solidFill>
            <a:ln cmpd="sng">
              <a:solidFill>
                <a:srgbClr val="000000"/>
              </a:solidFill>
            </a:ln>
          </c:spPr>
          <c:cat>
            <c:strRef>
              <c:f>BC_CSu_PR!$B$68:$D$68</c:f>
            </c:strRef>
          </c:cat>
          <c:val>
            <c:numRef>
              <c:f>BC_CSu_PR!$B$69:$D$69</c:f>
              <c:numCache/>
            </c:numRef>
          </c:val>
        </c:ser>
        <c:ser>
          <c:idx val="1"/>
          <c:order val="1"/>
          <c:tx>
            <c:v>SA-R</c:v>
          </c:tx>
          <c:spPr>
            <a:solidFill>
              <a:schemeClr val="accent2"/>
            </a:solidFill>
            <a:ln cmpd="sng">
              <a:solidFill>
                <a:srgbClr val="000000"/>
              </a:solidFill>
            </a:ln>
          </c:spPr>
          <c:cat>
            <c:strRef>
              <c:f>BC_CSu_PR!$B$68:$D$68</c:f>
            </c:strRef>
          </c:cat>
          <c:val>
            <c:numRef>
              <c:f>BC_CSu_PR!$B$70:$D$70</c:f>
              <c:numCache/>
            </c:numRef>
          </c:val>
        </c:ser>
        <c:ser>
          <c:idx val="2"/>
          <c:order val="2"/>
          <c:tx>
            <c:v>A-P</c:v>
          </c:tx>
          <c:spPr>
            <a:solidFill>
              <a:schemeClr val="accent4"/>
            </a:solidFill>
            <a:ln cmpd="sng">
              <a:solidFill>
                <a:srgbClr val="000000"/>
              </a:solidFill>
            </a:ln>
          </c:spPr>
          <c:cat>
            <c:strRef>
              <c:f>BC_CSu_PR!$B$68:$D$68</c:f>
            </c:strRef>
          </c:cat>
          <c:val>
            <c:numRef>
              <c:f>BC_CSu_PR!$B$71:$D$71</c:f>
              <c:numCache/>
            </c:numRef>
          </c:val>
        </c:ser>
        <c:ser>
          <c:idx val="3"/>
          <c:order val="3"/>
          <c:tx>
            <c:v>A-R</c:v>
          </c:tx>
          <c:spPr>
            <a:solidFill>
              <a:schemeClr val="accent4"/>
            </a:solidFill>
            <a:ln cmpd="sng">
              <a:solidFill>
                <a:srgbClr val="000000"/>
              </a:solidFill>
            </a:ln>
          </c:spPr>
          <c:cat>
            <c:strRef>
              <c:f>BC_CSu_PR!$B$68:$D$68</c:f>
            </c:strRef>
          </c:cat>
          <c:val>
            <c:numRef>
              <c:f>BC_CSu_PR!$B$72:$D$72</c:f>
              <c:numCache/>
            </c:numRef>
          </c:val>
        </c:ser>
        <c:ser>
          <c:idx val="4"/>
          <c:order val="4"/>
          <c:tx>
            <c:v>N-P</c:v>
          </c:tx>
          <c:spPr>
            <a:solidFill>
              <a:schemeClr val="accent3"/>
            </a:solidFill>
            <a:ln cmpd="sng">
              <a:solidFill>
                <a:srgbClr val="000000"/>
              </a:solidFill>
            </a:ln>
          </c:spPr>
          <c:cat>
            <c:strRef>
              <c:f>BC_CSu_PR!$B$68:$D$68</c:f>
            </c:strRef>
          </c:cat>
          <c:val>
            <c:numRef>
              <c:f>BC_CSu_PR!$B$73:$D$73</c:f>
              <c:numCache/>
            </c:numRef>
          </c:val>
        </c:ser>
        <c:ser>
          <c:idx val="5"/>
          <c:order val="5"/>
          <c:tx>
            <c:v>N-R</c:v>
          </c:tx>
          <c:spPr>
            <a:solidFill>
              <a:schemeClr val="accent6"/>
            </a:solidFill>
            <a:ln cmpd="sng">
              <a:solidFill>
                <a:srgbClr val="000000"/>
              </a:solidFill>
            </a:ln>
          </c:spPr>
          <c:cat>
            <c:strRef>
              <c:f>BC_CSu_PR!$B$68:$D$68</c:f>
            </c:strRef>
          </c:cat>
          <c:val>
            <c:numRef>
              <c:f>BC_CSu_PR!$B$74:$D$74</c:f>
              <c:numCache/>
            </c:numRef>
          </c:val>
        </c:ser>
        <c:ser>
          <c:idx val="6"/>
          <c:order val="6"/>
          <c:tx>
            <c:v>D-P</c:v>
          </c:tx>
          <c:spPr>
            <a:solidFill>
              <a:schemeClr val="accent2"/>
            </a:solidFill>
            <a:ln cmpd="sng">
              <a:solidFill>
                <a:srgbClr val="000000"/>
              </a:solidFill>
            </a:ln>
          </c:spPr>
          <c:cat>
            <c:strRef>
              <c:f>BC_CSu_PR!$B$68:$D$68</c:f>
            </c:strRef>
          </c:cat>
          <c:val>
            <c:numRef>
              <c:f>BC_CSu_PR!$B$75:$D$75</c:f>
              <c:numCache/>
            </c:numRef>
          </c:val>
        </c:ser>
        <c:ser>
          <c:idx val="7"/>
          <c:order val="7"/>
          <c:tx>
            <c:v>D-R</c:v>
          </c:tx>
          <c:spPr>
            <a:solidFill>
              <a:schemeClr val="accent2">
                <a:lumOff val="30000"/>
              </a:schemeClr>
            </a:solidFill>
            <a:ln cmpd="sng">
              <a:solidFill>
                <a:srgbClr val="000000"/>
              </a:solidFill>
            </a:ln>
          </c:spPr>
          <c:cat>
            <c:strRef>
              <c:f>BC_CSu_PR!$B$68:$D$68</c:f>
            </c:strRef>
          </c:cat>
          <c:val>
            <c:numRef>
              <c:f>BC_CSu_PR!$B$76:$D$76</c:f>
              <c:numCache/>
            </c:numRef>
          </c:val>
        </c:ser>
        <c:ser>
          <c:idx val="8"/>
          <c:order val="8"/>
          <c:tx>
            <c:v>SD-P</c:v>
          </c:tx>
          <c:spPr>
            <a:solidFill>
              <a:schemeClr val="accent2"/>
            </a:solidFill>
            <a:ln cmpd="sng">
              <a:solidFill>
                <a:srgbClr val="000000"/>
              </a:solidFill>
            </a:ln>
          </c:spPr>
          <c:cat>
            <c:strRef>
              <c:f>BC_CSu_PR!$B$68:$D$68</c:f>
            </c:strRef>
          </c:cat>
          <c:val>
            <c:numRef>
              <c:f>BC_CSu_PR!$B$77:$D$77</c:f>
              <c:numCache/>
            </c:numRef>
          </c:val>
        </c:ser>
        <c:ser>
          <c:idx val="9"/>
          <c:order val="9"/>
          <c:tx>
            <c:v>SD-R</c:v>
          </c:tx>
          <c:spPr>
            <a:solidFill>
              <a:schemeClr val="accent4">
                <a:lumOff val="30000"/>
              </a:schemeClr>
            </a:solidFill>
            <a:ln cmpd="sng">
              <a:solidFill>
                <a:srgbClr val="000000"/>
              </a:solidFill>
            </a:ln>
          </c:spPr>
          <c:cat>
            <c:strRef>
              <c:f>BC_CSu_PR!$B$68:$D$68</c:f>
            </c:strRef>
          </c:cat>
          <c:val>
            <c:numRef>
              <c:f>BC_CSu_PR!$B$78:$D$78</c:f>
              <c:numCache/>
            </c:numRef>
          </c:val>
        </c:ser>
        <c:axId val="1935360534"/>
        <c:axId val="1023151408"/>
      </c:barChart>
      <c:catAx>
        <c:axId val="19353605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23151408"/>
      </c:catAx>
      <c:valAx>
        <c:axId val="1023151408"/>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935360534"/>
        <c:minorUnit val="0.010000000000000002"/>
      </c:valAx>
    </c:plotArea>
    <c:legend>
      <c:legendPos val="r"/>
      <c:layout>
        <c:manualLayout>
          <c:xMode val="edge"/>
          <c:yMode val="edge"/>
          <c:x val="0.8723610729599747"/>
          <c:y val="0.0642548200784916"/>
        </c:manualLayout>
      </c:layout>
      <c:overlay val="0"/>
      <c:txPr>
        <a:bodyPr/>
        <a:lstStyle/>
        <a:p>
          <a:pPr lvl="0">
            <a:defRPr b="0" i="0" sz="900">
              <a:solidFill>
                <a:srgbClr val="000000"/>
              </a:solidFill>
              <a:latin typeface="+mn-lt"/>
            </a:defRPr>
          </a:pPr>
        </a:p>
      </c:txPr>
    </c:legend>
    <c:plotVisOnly val="1"/>
  </c:chart>
</c:chartSpace>
</file>

<file path=xl/charts/chart1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Prompt Level 4</a:t>
            </a:r>
          </a:p>
        </c:rich>
      </c:tx>
      <c:overlay val="0"/>
    </c:title>
    <c:plotArea>
      <c:layout/>
      <c:barChart>
        <c:barDir val="col"/>
        <c:ser>
          <c:idx val="0"/>
          <c:order val="0"/>
          <c:tx>
            <c:v>SA-P</c:v>
          </c:tx>
          <c:spPr>
            <a:solidFill>
              <a:schemeClr val="accent4"/>
            </a:solidFill>
            <a:ln cmpd="sng">
              <a:solidFill>
                <a:srgbClr val="000000"/>
              </a:solidFill>
            </a:ln>
          </c:spPr>
          <c:cat>
            <c:strRef>
              <c:f>BC_CSu_PR!$B$44:$D$44</c:f>
            </c:strRef>
          </c:cat>
          <c:val>
            <c:numRef>
              <c:f>BC_CSu_PR!$B$45:$D$45</c:f>
              <c:numCache/>
            </c:numRef>
          </c:val>
        </c:ser>
        <c:ser>
          <c:idx val="1"/>
          <c:order val="1"/>
          <c:tx>
            <c:v>SA-R</c:v>
          </c:tx>
          <c:spPr>
            <a:solidFill>
              <a:schemeClr val="accent2"/>
            </a:solidFill>
            <a:ln cmpd="sng">
              <a:solidFill>
                <a:srgbClr val="000000"/>
              </a:solidFill>
            </a:ln>
          </c:spPr>
          <c:cat>
            <c:strRef>
              <c:f>BC_CSu_PR!$B$44:$D$44</c:f>
            </c:strRef>
          </c:cat>
          <c:val>
            <c:numRef>
              <c:f>BC_CSu_PR!$B$46:$D$46</c:f>
              <c:numCache/>
            </c:numRef>
          </c:val>
        </c:ser>
        <c:ser>
          <c:idx val="2"/>
          <c:order val="2"/>
          <c:tx>
            <c:v>A-P</c:v>
          </c:tx>
          <c:spPr>
            <a:solidFill>
              <a:schemeClr val="accent4"/>
            </a:solidFill>
            <a:ln cmpd="sng">
              <a:solidFill>
                <a:srgbClr val="000000"/>
              </a:solidFill>
            </a:ln>
          </c:spPr>
          <c:cat>
            <c:strRef>
              <c:f>BC_CSu_PR!$B$44:$D$44</c:f>
            </c:strRef>
          </c:cat>
          <c:val>
            <c:numRef>
              <c:f>BC_CSu_PR!$B$47:$D$47</c:f>
              <c:numCache/>
            </c:numRef>
          </c:val>
        </c:ser>
        <c:ser>
          <c:idx val="3"/>
          <c:order val="3"/>
          <c:tx>
            <c:v>A-R</c:v>
          </c:tx>
          <c:spPr>
            <a:solidFill>
              <a:schemeClr val="accent4"/>
            </a:solidFill>
            <a:ln cmpd="sng">
              <a:solidFill>
                <a:srgbClr val="000000"/>
              </a:solidFill>
            </a:ln>
          </c:spPr>
          <c:cat>
            <c:strRef>
              <c:f>BC_CSu_PR!$B$44:$D$44</c:f>
            </c:strRef>
          </c:cat>
          <c:val>
            <c:numRef>
              <c:f>BC_CSu_PR!$B$48:$D$48</c:f>
              <c:numCache/>
            </c:numRef>
          </c:val>
        </c:ser>
        <c:ser>
          <c:idx val="4"/>
          <c:order val="4"/>
          <c:tx>
            <c:v>N-P</c:v>
          </c:tx>
          <c:spPr>
            <a:solidFill>
              <a:schemeClr val="accent3"/>
            </a:solidFill>
            <a:ln cmpd="sng">
              <a:solidFill>
                <a:srgbClr val="000000"/>
              </a:solidFill>
            </a:ln>
          </c:spPr>
          <c:cat>
            <c:strRef>
              <c:f>BC_CSu_PR!$B$44:$D$44</c:f>
            </c:strRef>
          </c:cat>
          <c:val>
            <c:numRef>
              <c:f>BC_CSu_PR!$B$49:$D$49</c:f>
              <c:numCache/>
            </c:numRef>
          </c:val>
        </c:ser>
        <c:ser>
          <c:idx val="5"/>
          <c:order val="5"/>
          <c:tx>
            <c:v>N-R</c:v>
          </c:tx>
          <c:spPr>
            <a:solidFill>
              <a:schemeClr val="accent6"/>
            </a:solidFill>
            <a:ln cmpd="sng">
              <a:solidFill>
                <a:srgbClr val="000000"/>
              </a:solidFill>
            </a:ln>
          </c:spPr>
          <c:cat>
            <c:strRef>
              <c:f>BC_CSu_PR!$B$44:$D$44</c:f>
            </c:strRef>
          </c:cat>
          <c:val>
            <c:numRef>
              <c:f>BC_CSu_PR!$B$50:$D$50</c:f>
              <c:numCache/>
            </c:numRef>
          </c:val>
        </c:ser>
        <c:ser>
          <c:idx val="6"/>
          <c:order val="6"/>
          <c:tx>
            <c:v>D-P</c:v>
          </c:tx>
          <c:spPr>
            <a:solidFill>
              <a:schemeClr val="accent2"/>
            </a:solidFill>
            <a:ln cmpd="sng">
              <a:solidFill>
                <a:srgbClr val="000000"/>
              </a:solidFill>
            </a:ln>
          </c:spPr>
          <c:cat>
            <c:strRef>
              <c:f>BC_CSu_PR!$B$44:$D$44</c:f>
            </c:strRef>
          </c:cat>
          <c:val>
            <c:numRef>
              <c:f>BC_CSu_PR!$B$51:$D$51</c:f>
              <c:numCache/>
            </c:numRef>
          </c:val>
        </c:ser>
        <c:ser>
          <c:idx val="7"/>
          <c:order val="7"/>
          <c:tx>
            <c:v>D-R</c:v>
          </c:tx>
          <c:spPr>
            <a:solidFill>
              <a:schemeClr val="accent2">
                <a:lumOff val="30000"/>
              </a:schemeClr>
            </a:solidFill>
            <a:ln cmpd="sng">
              <a:solidFill>
                <a:srgbClr val="000000"/>
              </a:solidFill>
            </a:ln>
          </c:spPr>
          <c:cat>
            <c:strRef>
              <c:f>BC_CSu_PR!$B$44:$D$44</c:f>
            </c:strRef>
          </c:cat>
          <c:val>
            <c:numRef>
              <c:f>BC_CSu_PR!$B$52:$D$52</c:f>
              <c:numCache/>
            </c:numRef>
          </c:val>
        </c:ser>
        <c:ser>
          <c:idx val="8"/>
          <c:order val="8"/>
          <c:tx>
            <c:v>SD-P</c:v>
          </c:tx>
          <c:spPr>
            <a:solidFill>
              <a:schemeClr val="accent2"/>
            </a:solidFill>
            <a:ln cmpd="sng">
              <a:solidFill>
                <a:srgbClr val="000000"/>
              </a:solidFill>
            </a:ln>
          </c:spPr>
          <c:cat>
            <c:strRef>
              <c:f>BC_CSu_PR!$B$44:$D$44</c:f>
            </c:strRef>
          </c:cat>
          <c:val>
            <c:numRef>
              <c:f>BC_CSu_PR!$B$53:$D$53</c:f>
              <c:numCache/>
            </c:numRef>
          </c:val>
        </c:ser>
        <c:ser>
          <c:idx val="9"/>
          <c:order val="9"/>
          <c:tx>
            <c:v>SD-R</c:v>
          </c:tx>
          <c:spPr>
            <a:solidFill>
              <a:schemeClr val="accent4">
                <a:lumOff val="30000"/>
              </a:schemeClr>
            </a:solidFill>
            <a:ln cmpd="sng">
              <a:solidFill>
                <a:srgbClr val="000000"/>
              </a:solidFill>
            </a:ln>
          </c:spPr>
          <c:cat>
            <c:strRef>
              <c:f>BC_CSu_PR!$B$44:$D$44</c:f>
            </c:strRef>
          </c:cat>
          <c:val>
            <c:numRef>
              <c:f>BC_CSu_PR!$B$54:$D$54</c:f>
              <c:numCache/>
            </c:numRef>
          </c:val>
        </c:ser>
        <c:axId val="347080080"/>
        <c:axId val="1154387842"/>
      </c:barChart>
      <c:catAx>
        <c:axId val="3470800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54387842"/>
      </c:catAx>
      <c:valAx>
        <c:axId val="1154387842"/>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347080080"/>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Prompt Level 3</a:t>
            </a:r>
          </a:p>
        </c:rich>
      </c:tx>
      <c:overlay val="0"/>
    </c:title>
    <c:plotArea>
      <c:layout/>
      <c:barChart>
        <c:barDir val="col"/>
        <c:ser>
          <c:idx val="0"/>
          <c:order val="0"/>
          <c:tx>
            <c:v>SA-P</c:v>
          </c:tx>
          <c:spPr>
            <a:solidFill>
              <a:schemeClr val="accent4"/>
            </a:solidFill>
            <a:ln cmpd="sng">
              <a:solidFill>
                <a:srgbClr val="000000"/>
              </a:solidFill>
            </a:ln>
          </c:spPr>
          <c:cat>
            <c:strRef>
              <c:f>BC_CSu_PR!$B$31:$D$31</c:f>
            </c:strRef>
          </c:cat>
          <c:val>
            <c:numRef>
              <c:f>BC_CSu_PR!$B$32:$D$32</c:f>
              <c:numCache/>
            </c:numRef>
          </c:val>
        </c:ser>
        <c:ser>
          <c:idx val="1"/>
          <c:order val="1"/>
          <c:tx>
            <c:v>SA-R</c:v>
          </c:tx>
          <c:spPr>
            <a:solidFill>
              <a:schemeClr val="accent2"/>
            </a:solidFill>
            <a:ln cmpd="sng">
              <a:solidFill>
                <a:srgbClr val="000000"/>
              </a:solidFill>
            </a:ln>
          </c:spPr>
          <c:cat>
            <c:strRef>
              <c:f>BC_CSu_PR!$B$31:$D$31</c:f>
            </c:strRef>
          </c:cat>
          <c:val>
            <c:numRef>
              <c:f>BC_CSu_PR!$B$33:$D$33</c:f>
              <c:numCache/>
            </c:numRef>
          </c:val>
        </c:ser>
        <c:ser>
          <c:idx val="2"/>
          <c:order val="2"/>
          <c:tx>
            <c:v>A-P</c:v>
          </c:tx>
          <c:spPr>
            <a:solidFill>
              <a:schemeClr val="accent4"/>
            </a:solidFill>
            <a:ln cmpd="sng">
              <a:solidFill>
                <a:srgbClr val="000000"/>
              </a:solidFill>
            </a:ln>
          </c:spPr>
          <c:cat>
            <c:strRef>
              <c:f>BC_CSu_PR!$B$31:$D$31</c:f>
            </c:strRef>
          </c:cat>
          <c:val>
            <c:numRef>
              <c:f>BC_CSu_PR!$B$34:$D$34</c:f>
              <c:numCache/>
            </c:numRef>
          </c:val>
        </c:ser>
        <c:ser>
          <c:idx val="3"/>
          <c:order val="3"/>
          <c:tx>
            <c:v>A-R</c:v>
          </c:tx>
          <c:spPr>
            <a:solidFill>
              <a:schemeClr val="accent4"/>
            </a:solidFill>
            <a:ln cmpd="sng">
              <a:solidFill>
                <a:srgbClr val="000000"/>
              </a:solidFill>
            </a:ln>
          </c:spPr>
          <c:cat>
            <c:strRef>
              <c:f>BC_CSu_PR!$B$31:$D$31</c:f>
            </c:strRef>
          </c:cat>
          <c:val>
            <c:numRef>
              <c:f>BC_CSu_PR!$B$35:$D$35</c:f>
              <c:numCache/>
            </c:numRef>
          </c:val>
        </c:ser>
        <c:ser>
          <c:idx val="4"/>
          <c:order val="4"/>
          <c:tx>
            <c:v>N-P</c:v>
          </c:tx>
          <c:spPr>
            <a:solidFill>
              <a:schemeClr val="accent3"/>
            </a:solidFill>
            <a:ln cmpd="sng">
              <a:solidFill>
                <a:srgbClr val="000000"/>
              </a:solidFill>
            </a:ln>
          </c:spPr>
          <c:cat>
            <c:strRef>
              <c:f>BC_CSu_PR!$B$31:$D$31</c:f>
            </c:strRef>
          </c:cat>
          <c:val>
            <c:numRef>
              <c:f>BC_CSu_PR!$B$36:$D$36</c:f>
              <c:numCache/>
            </c:numRef>
          </c:val>
        </c:ser>
        <c:ser>
          <c:idx val="5"/>
          <c:order val="5"/>
          <c:tx>
            <c:v>N-R</c:v>
          </c:tx>
          <c:spPr>
            <a:solidFill>
              <a:schemeClr val="accent6"/>
            </a:solidFill>
            <a:ln cmpd="sng">
              <a:solidFill>
                <a:srgbClr val="000000"/>
              </a:solidFill>
            </a:ln>
          </c:spPr>
          <c:cat>
            <c:strRef>
              <c:f>BC_CSu_PR!$B$31:$D$31</c:f>
            </c:strRef>
          </c:cat>
          <c:val>
            <c:numRef>
              <c:f>BC_CSu_PR!$B$37:$D$37</c:f>
              <c:numCache/>
            </c:numRef>
          </c:val>
        </c:ser>
        <c:ser>
          <c:idx val="6"/>
          <c:order val="6"/>
          <c:tx>
            <c:v>D-P</c:v>
          </c:tx>
          <c:spPr>
            <a:solidFill>
              <a:schemeClr val="accent2"/>
            </a:solidFill>
            <a:ln cmpd="sng">
              <a:solidFill>
                <a:srgbClr val="000000"/>
              </a:solidFill>
            </a:ln>
          </c:spPr>
          <c:cat>
            <c:strRef>
              <c:f>BC_CSu_PR!$B$31:$D$31</c:f>
            </c:strRef>
          </c:cat>
          <c:val>
            <c:numRef>
              <c:f>BC_CSu_PR!$B$38:$D$38</c:f>
              <c:numCache/>
            </c:numRef>
          </c:val>
        </c:ser>
        <c:ser>
          <c:idx val="7"/>
          <c:order val="7"/>
          <c:tx>
            <c:v>D-R</c:v>
          </c:tx>
          <c:spPr>
            <a:solidFill>
              <a:schemeClr val="accent2">
                <a:lumOff val="30000"/>
              </a:schemeClr>
            </a:solidFill>
            <a:ln cmpd="sng">
              <a:solidFill>
                <a:srgbClr val="000000"/>
              </a:solidFill>
            </a:ln>
          </c:spPr>
          <c:cat>
            <c:strRef>
              <c:f>BC_CSu_PR!$B$31:$D$31</c:f>
            </c:strRef>
          </c:cat>
          <c:val>
            <c:numRef>
              <c:f>BC_CSu_PR!$B$39:$D$39</c:f>
              <c:numCache/>
            </c:numRef>
          </c:val>
        </c:ser>
        <c:ser>
          <c:idx val="8"/>
          <c:order val="8"/>
          <c:tx>
            <c:v>SD-P</c:v>
          </c:tx>
          <c:spPr>
            <a:solidFill>
              <a:schemeClr val="accent2"/>
            </a:solidFill>
            <a:ln cmpd="sng">
              <a:solidFill>
                <a:srgbClr val="000000"/>
              </a:solidFill>
            </a:ln>
          </c:spPr>
          <c:cat>
            <c:strRef>
              <c:f>BC_CSu_PR!$B$31:$D$31</c:f>
            </c:strRef>
          </c:cat>
          <c:val>
            <c:numRef>
              <c:f>BC_CSu_PR!$B$40:$D$40</c:f>
              <c:numCache/>
            </c:numRef>
          </c:val>
        </c:ser>
        <c:ser>
          <c:idx val="9"/>
          <c:order val="9"/>
          <c:tx>
            <c:v>SD-R</c:v>
          </c:tx>
          <c:spPr>
            <a:solidFill>
              <a:schemeClr val="accent4">
                <a:lumOff val="30000"/>
              </a:schemeClr>
            </a:solidFill>
            <a:ln cmpd="sng">
              <a:solidFill>
                <a:srgbClr val="000000"/>
              </a:solidFill>
            </a:ln>
          </c:spPr>
          <c:cat>
            <c:strRef>
              <c:f>BC_CSu_PR!$B$31:$D$31</c:f>
            </c:strRef>
          </c:cat>
          <c:val>
            <c:numRef>
              <c:f>BC_CSu_PR!$B$41:$D$41</c:f>
              <c:numCache/>
            </c:numRef>
          </c:val>
        </c:ser>
        <c:axId val="1996412768"/>
        <c:axId val="1466971661"/>
      </c:barChart>
      <c:catAx>
        <c:axId val="19964127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66971661"/>
      </c:catAx>
      <c:valAx>
        <c:axId val="1466971661"/>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996412768"/>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Prompt Level 2</a:t>
            </a:r>
          </a:p>
        </c:rich>
      </c:tx>
      <c:overlay val="0"/>
    </c:title>
    <c:plotArea>
      <c:layout/>
      <c:barChart>
        <c:barDir val="col"/>
        <c:ser>
          <c:idx val="0"/>
          <c:order val="0"/>
          <c:tx>
            <c:v>SA-P</c:v>
          </c:tx>
          <c:spPr>
            <a:solidFill>
              <a:schemeClr val="accent4"/>
            </a:solidFill>
            <a:ln cmpd="sng">
              <a:solidFill>
                <a:srgbClr val="000000"/>
              </a:solidFill>
            </a:ln>
          </c:spPr>
          <c:cat>
            <c:strRef>
              <c:f>BC_CSu_PR!$B$18:$D$18</c:f>
            </c:strRef>
          </c:cat>
          <c:val>
            <c:numRef>
              <c:f>BC_CSu_PR!$B$19:$D$19</c:f>
              <c:numCache/>
            </c:numRef>
          </c:val>
        </c:ser>
        <c:ser>
          <c:idx val="1"/>
          <c:order val="1"/>
          <c:tx>
            <c:v>SA-R</c:v>
          </c:tx>
          <c:spPr>
            <a:solidFill>
              <a:schemeClr val="accent2"/>
            </a:solidFill>
            <a:ln cmpd="sng">
              <a:solidFill>
                <a:srgbClr val="000000"/>
              </a:solidFill>
            </a:ln>
          </c:spPr>
          <c:cat>
            <c:strRef>
              <c:f>BC_CSu_PR!$B$18:$D$18</c:f>
            </c:strRef>
          </c:cat>
          <c:val>
            <c:numRef>
              <c:f>BC_CSu_PR!$B$20:$D$20</c:f>
              <c:numCache/>
            </c:numRef>
          </c:val>
        </c:ser>
        <c:ser>
          <c:idx val="2"/>
          <c:order val="2"/>
          <c:tx>
            <c:v>A-P</c:v>
          </c:tx>
          <c:spPr>
            <a:solidFill>
              <a:schemeClr val="accent4"/>
            </a:solidFill>
            <a:ln cmpd="sng">
              <a:solidFill>
                <a:srgbClr val="000000"/>
              </a:solidFill>
            </a:ln>
          </c:spPr>
          <c:cat>
            <c:strRef>
              <c:f>BC_CSu_PR!$B$18:$D$18</c:f>
            </c:strRef>
          </c:cat>
          <c:val>
            <c:numRef>
              <c:f>BC_CSu_PR!$B$21:$D$21</c:f>
              <c:numCache/>
            </c:numRef>
          </c:val>
        </c:ser>
        <c:ser>
          <c:idx val="3"/>
          <c:order val="3"/>
          <c:tx>
            <c:v>A-R</c:v>
          </c:tx>
          <c:spPr>
            <a:solidFill>
              <a:schemeClr val="accent4"/>
            </a:solidFill>
            <a:ln cmpd="sng">
              <a:solidFill>
                <a:srgbClr val="000000"/>
              </a:solidFill>
            </a:ln>
          </c:spPr>
          <c:cat>
            <c:strRef>
              <c:f>BC_CSu_PR!$B$18:$D$18</c:f>
            </c:strRef>
          </c:cat>
          <c:val>
            <c:numRef>
              <c:f>BC_CSu_PR!$B$22:$D$22</c:f>
              <c:numCache/>
            </c:numRef>
          </c:val>
        </c:ser>
        <c:ser>
          <c:idx val="4"/>
          <c:order val="4"/>
          <c:tx>
            <c:v>N-P</c:v>
          </c:tx>
          <c:spPr>
            <a:solidFill>
              <a:schemeClr val="accent3"/>
            </a:solidFill>
            <a:ln cmpd="sng">
              <a:solidFill>
                <a:srgbClr val="000000"/>
              </a:solidFill>
            </a:ln>
          </c:spPr>
          <c:cat>
            <c:strRef>
              <c:f>BC_CSu_PR!$B$18:$D$18</c:f>
            </c:strRef>
          </c:cat>
          <c:val>
            <c:numRef>
              <c:f>BC_CSu_PR!$B$23:$D$23</c:f>
              <c:numCache/>
            </c:numRef>
          </c:val>
        </c:ser>
        <c:ser>
          <c:idx val="5"/>
          <c:order val="5"/>
          <c:tx>
            <c:v>N-R</c:v>
          </c:tx>
          <c:spPr>
            <a:solidFill>
              <a:schemeClr val="accent6"/>
            </a:solidFill>
            <a:ln cmpd="sng">
              <a:solidFill>
                <a:srgbClr val="000000"/>
              </a:solidFill>
            </a:ln>
          </c:spPr>
          <c:cat>
            <c:strRef>
              <c:f>BC_CSu_PR!$B$18:$D$18</c:f>
            </c:strRef>
          </c:cat>
          <c:val>
            <c:numRef>
              <c:f>BC_CSu_PR!$B$24:$D$24</c:f>
              <c:numCache/>
            </c:numRef>
          </c:val>
        </c:ser>
        <c:ser>
          <c:idx val="6"/>
          <c:order val="6"/>
          <c:tx>
            <c:v>D-P</c:v>
          </c:tx>
          <c:spPr>
            <a:solidFill>
              <a:schemeClr val="accent2"/>
            </a:solidFill>
            <a:ln cmpd="sng">
              <a:solidFill>
                <a:srgbClr val="000000"/>
              </a:solidFill>
            </a:ln>
          </c:spPr>
          <c:cat>
            <c:strRef>
              <c:f>BC_CSu_PR!$B$18:$D$18</c:f>
            </c:strRef>
          </c:cat>
          <c:val>
            <c:numRef>
              <c:f>BC_CSu_PR!$B$25:$D$25</c:f>
              <c:numCache/>
            </c:numRef>
          </c:val>
        </c:ser>
        <c:ser>
          <c:idx val="7"/>
          <c:order val="7"/>
          <c:tx>
            <c:v>D-R</c:v>
          </c:tx>
          <c:spPr>
            <a:solidFill>
              <a:schemeClr val="accent2">
                <a:lumOff val="30000"/>
              </a:schemeClr>
            </a:solidFill>
            <a:ln cmpd="sng">
              <a:solidFill>
                <a:srgbClr val="000000"/>
              </a:solidFill>
            </a:ln>
          </c:spPr>
          <c:cat>
            <c:strRef>
              <c:f>BC_CSu_PR!$B$18:$D$18</c:f>
            </c:strRef>
          </c:cat>
          <c:val>
            <c:numRef>
              <c:f>BC_CSu_PR!$B$26:$D$26</c:f>
              <c:numCache/>
            </c:numRef>
          </c:val>
        </c:ser>
        <c:ser>
          <c:idx val="8"/>
          <c:order val="8"/>
          <c:tx>
            <c:v>SD-P</c:v>
          </c:tx>
          <c:spPr>
            <a:solidFill>
              <a:schemeClr val="accent2"/>
            </a:solidFill>
            <a:ln cmpd="sng">
              <a:solidFill>
                <a:srgbClr val="000000"/>
              </a:solidFill>
            </a:ln>
          </c:spPr>
          <c:cat>
            <c:strRef>
              <c:f>BC_CSu_PR!$B$18:$D$18</c:f>
            </c:strRef>
          </c:cat>
          <c:val>
            <c:numRef>
              <c:f>BC_CSu_PR!$B$27:$D$27</c:f>
              <c:numCache/>
            </c:numRef>
          </c:val>
        </c:ser>
        <c:ser>
          <c:idx val="9"/>
          <c:order val="9"/>
          <c:tx>
            <c:v>SD-R</c:v>
          </c:tx>
          <c:spPr>
            <a:solidFill>
              <a:schemeClr val="accent4">
                <a:lumOff val="30000"/>
              </a:schemeClr>
            </a:solidFill>
            <a:ln cmpd="sng">
              <a:solidFill>
                <a:srgbClr val="000000"/>
              </a:solidFill>
            </a:ln>
          </c:spPr>
          <c:cat>
            <c:strRef>
              <c:f>BC_CSu_PR!$B$18:$D$18</c:f>
            </c:strRef>
          </c:cat>
          <c:val>
            <c:numRef>
              <c:f>BC_CSu_PR!$B$28:$D$28</c:f>
              <c:numCache/>
            </c:numRef>
          </c:val>
        </c:ser>
        <c:axId val="291235484"/>
        <c:axId val="305223797"/>
      </c:barChart>
      <c:catAx>
        <c:axId val="2912354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05223797"/>
      </c:catAx>
      <c:valAx>
        <c:axId val="305223797"/>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291235484"/>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Prompt Level 1</a:t>
            </a:r>
          </a:p>
        </c:rich>
      </c:tx>
      <c:overlay val="0"/>
    </c:title>
    <c:plotArea>
      <c:layout/>
      <c:barChart>
        <c:barDir val="col"/>
        <c:ser>
          <c:idx val="0"/>
          <c:order val="0"/>
          <c:tx>
            <c:v>SA-P</c:v>
          </c:tx>
          <c:spPr>
            <a:solidFill>
              <a:schemeClr val="accent4"/>
            </a:solidFill>
            <a:ln cmpd="sng">
              <a:solidFill>
                <a:srgbClr val="000000"/>
              </a:solidFill>
            </a:ln>
          </c:spPr>
          <c:cat>
            <c:strRef>
              <c:f>BC_CSu_PR!$B$2:$D$2</c:f>
            </c:strRef>
          </c:cat>
          <c:val>
            <c:numRef>
              <c:f>BC_CSu_PR!$B$3:$D$3</c:f>
              <c:numCache/>
            </c:numRef>
          </c:val>
        </c:ser>
        <c:ser>
          <c:idx val="1"/>
          <c:order val="1"/>
          <c:tx>
            <c:v>SA-R</c:v>
          </c:tx>
          <c:spPr>
            <a:solidFill>
              <a:schemeClr val="accent2"/>
            </a:solidFill>
            <a:ln cmpd="sng">
              <a:solidFill>
                <a:srgbClr val="000000"/>
              </a:solidFill>
            </a:ln>
          </c:spPr>
          <c:cat>
            <c:strRef>
              <c:f>BC_CSu_PR!$B$2:$D$2</c:f>
            </c:strRef>
          </c:cat>
          <c:val>
            <c:numRef>
              <c:f>BC_CSu_PR!$B$4:$D$4</c:f>
              <c:numCache/>
            </c:numRef>
          </c:val>
        </c:ser>
        <c:ser>
          <c:idx val="2"/>
          <c:order val="2"/>
          <c:tx>
            <c:v>A-P</c:v>
          </c:tx>
          <c:spPr>
            <a:solidFill>
              <a:schemeClr val="accent4"/>
            </a:solidFill>
            <a:ln cmpd="sng">
              <a:solidFill>
                <a:srgbClr val="000000"/>
              </a:solidFill>
            </a:ln>
          </c:spPr>
          <c:cat>
            <c:strRef>
              <c:f>BC_CSu_PR!$B$2:$D$2</c:f>
            </c:strRef>
          </c:cat>
          <c:val>
            <c:numRef>
              <c:f>BC_CSu_PR!$B$5:$D$5</c:f>
              <c:numCache/>
            </c:numRef>
          </c:val>
        </c:ser>
        <c:ser>
          <c:idx val="3"/>
          <c:order val="3"/>
          <c:tx>
            <c:v>A-R</c:v>
          </c:tx>
          <c:spPr>
            <a:solidFill>
              <a:schemeClr val="accent4"/>
            </a:solidFill>
            <a:ln cmpd="sng">
              <a:solidFill>
                <a:srgbClr val="000000"/>
              </a:solidFill>
            </a:ln>
          </c:spPr>
          <c:cat>
            <c:strRef>
              <c:f>BC_CSu_PR!$B$2:$D$2</c:f>
            </c:strRef>
          </c:cat>
          <c:val>
            <c:numRef>
              <c:f>BC_CSu_PR!$B$6:$D$6</c:f>
              <c:numCache/>
            </c:numRef>
          </c:val>
        </c:ser>
        <c:ser>
          <c:idx val="4"/>
          <c:order val="4"/>
          <c:tx>
            <c:v>N-P</c:v>
          </c:tx>
          <c:spPr>
            <a:solidFill>
              <a:schemeClr val="accent3"/>
            </a:solidFill>
            <a:ln cmpd="sng">
              <a:solidFill>
                <a:srgbClr val="000000"/>
              </a:solidFill>
            </a:ln>
          </c:spPr>
          <c:cat>
            <c:strRef>
              <c:f>BC_CSu_PR!$B$2:$D$2</c:f>
            </c:strRef>
          </c:cat>
          <c:val>
            <c:numRef>
              <c:f>BC_CSu_PR!$B$7:$D$7</c:f>
              <c:numCache/>
            </c:numRef>
          </c:val>
        </c:ser>
        <c:ser>
          <c:idx val="5"/>
          <c:order val="5"/>
          <c:tx>
            <c:v>N-R</c:v>
          </c:tx>
          <c:spPr>
            <a:solidFill>
              <a:schemeClr val="accent6"/>
            </a:solidFill>
            <a:ln cmpd="sng">
              <a:solidFill>
                <a:srgbClr val="000000"/>
              </a:solidFill>
            </a:ln>
          </c:spPr>
          <c:cat>
            <c:strRef>
              <c:f>BC_CSu_PR!$B$2:$D$2</c:f>
            </c:strRef>
          </c:cat>
          <c:val>
            <c:numRef>
              <c:f>BC_CSu_PR!$B$8:$D$8</c:f>
              <c:numCache/>
            </c:numRef>
          </c:val>
        </c:ser>
        <c:ser>
          <c:idx val="6"/>
          <c:order val="6"/>
          <c:tx>
            <c:v>D-P</c:v>
          </c:tx>
          <c:spPr>
            <a:solidFill>
              <a:schemeClr val="accent2"/>
            </a:solidFill>
            <a:ln cmpd="sng">
              <a:solidFill>
                <a:srgbClr val="000000"/>
              </a:solidFill>
            </a:ln>
          </c:spPr>
          <c:cat>
            <c:strRef>
              <c:f>BC_CSu_PR!$B$2:$D$2</c:f>
            </c:strRef>
          </c:cat>
          <c:val>
            <c:numRef>
              <c:f>BC_CSu_PR!$B$9:$D$9</c:f>
              <c:numCache/>
            </c:numRef>
          </c:val>
        </c:ser>
        <c:ser>
          <c:idx val="7"/>
          <c:order val="7"/>
          <c:tx>
            <c:v>D-R</c:v>
          </c:tx>
          <c:spPr>
            <a:solidFill>
              <a:schemeClr val="accent2">
                <a:lumOff val="30000"/>
              </a:schemeClr>
            </a:solidFill>
            <a:ln cmpd="sng">
              <a:solidFill>
                <a:srgbClr val="000000"/>
              </a:solidFill>
            </a:ln>
          </c:spPr>
          <c:cat>
            <c:strRef>
              <c:f>BC_CSu_PR!$B$2:$D$2</c:f>
            </c:strRef>
          </c:cat>
          <c:val>
            <c:numRef>
              <c:f>BC_CSu_PR!$B$10:$D$10</c:f>
              <c:numCache/>
            </c:numRef>
          </c:val>
        </c:ser>
        <c:ser>
          <c:idx val="8"/>
          <c:order val="8"/>
          <c:tx>
            <c:v>SD-P</c:v>
          </c:tx>
          <c:spPr>
            <a:solidFill>
              <a:schemeClr val="accent2"/>
            </a:solidFill>
            <a:ln cmpd="sng">
              <a:solidFill>
                <a:srgbClr val="000000"/>
              </a:solidFill>
            </a:ln>
          </c:spPr>
          <c:cat>
            <c:strRef>
              <c:f>BC_CSu_PR!$B$2:$D$2</c:f>
            </c:strRef>
          </c:cat>
          <c:val>
            <c:numRef>
              <c:f>BC_CSu_PR!$B$11:$D$11</c:f>
              <c:numCache/>
            </c:numRef>
          </c:val>
        </c:ser>
        <c:ser>
          <c:idx val="9"/>
          <c:order val="9"/>
          <c:tx>
            <c:v>SD-R</c:v>
          </c:tx>
          <c:spPr>
            <a:solidFill>
              <a:schemeClr val="accent4">
                <a:lumOff val="30000"/>
              </a:schemeClr>
            </a:solidFill>
            <a:ln cmpd="sng">
              <a:solidFill>
                <a:srgbClr val="000000"/>
              </a:solidFill>
            </a:ln>
          </c:spPr>
          <c:cat>
            <c:strRef>
              <c:f>BC_CSu_PR!$B$2:$D$2</c:f>
            </c:strRef>
          </c:cat>
          <c:val>
            <c:numRef>
              <c:f>BC_CSu_PR!$B$12:$D$12</c:f>
              <c:numCache/>
            </c:numRef>
          </c:val>
        </c:ser>
        <c:axId val="1205559420"/>
        <c:axId val="758247785"/>
      </c:barChart>
      <c:catAx>
        <c:axId val="12055594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58247785"/>
      </c:catAx>
      <c:valAx>
        <c:axId val="758247785"/>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205559420"/>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5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Aggregated over LLMs and Levels</a:t>
            </a:r>
          </a:p>
        </c:rich>
      </c:tx>
      <c:layout>
        <c:manualLayout>
          <c:xMode val="edge"/>
          <c:yMode val="edge"/>
          <c:x val="0.1320925325510782"/>
          <c:y val="0.0030352303523035235"/>
        </c:manualLayout>
      </c:layout>
      <c:overlay val="0"/>
    </c:title>
    <c:plotArea>
      <c:layout>
        <c:manualLayout>
          <c:xMode val="edge"/>
          <c:yMode val="edge"/>
          <c:x val="0.1924552612741589"/>
          <c:y val="0.2924954135705518"/>
          <c:w val="0.7408780720591744"/>
          <c:h val="0.4988475433656054"/>
        </c:manualLayout>
      </c:layout>
      <c:barChart>
        <c:barDir val="col"/>
        <c:ser>
          <c:idx val="0"/>
          <c:order val="0"/>
          <c:tx>
            <c:v>Precision</c:v>
          </c:tx>
          <c:spPr>
            <a:solidFill>
              <a:schemeClr val="accent4"/>
            </a:solidFill>
            <a:ln cmpd="sng">
              <a:solidFill>
                <a:srgbClr val="000000"/>
              </a:solidFill>
            </a:ln>
          </c:spPr>
          <c:cat>
            <c:strRef>
              <c:f>BC_CSu_PR!$A$96:$A$100</c:f>
            </c:strRef>
          </c:cat>
          <c:val>
            <c:numRef>
              <c:f>BC_CSu_PR!$B$96:$B$100</c:f>
              <c:numCache/>
            </c:numRef>
          </c:val>
        </c:ser>
        <c:ser>
          <c:idx val="1"/>
          <c:order val="1"/>
          <c:tx>
            <c:v>Recall</c:v>
          </c:tx>
          <c:spPr>
            <a:solidFill>
              <a:schemeClr val="accent2"/>
            </a:solidFill>
            <a:ln cmpd="sng">
              <a:solidFill>
                <a:srgbClr val="000000"/>
              </a:solidFill>
            </a:ln>
          </c:spPr>
          <c:cat>
            <c:strRef>
              <c:f>BC_CSu_PR!$A$96:$A$100</c:f>
            </c:strRef>
          </c:cat>
          <c:val>
            <c:numRef>
              <c:f>BC_CSu_PR!$C$96:$C$100</c:f>
              <c:numCache/>
            </c:numRef>
          </c:val>
        </c:ser>
        <c:axId val="1027985627"/>
        <c:axId val="1958260940"/>
      </c:barChart>
      <c:catAx>
        <c:axId val="10279856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1958260940"/>
      </c:catAx>
      <c:valAx>
        <c:axId val="1958260940"/>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027985627"/>
        <c:majorUnit val="0.1"/>
      </c:valAx>
    </c:plotArea>
    <c:legend>
      <c:legendPos val="b"/>
      <c:layout>
        <c:manualLayout>
          <c:xMode val="edge"/>
          <c:yMode val="edge"/>
          <c:x val="0.4086711955123257"/>
          <c:y val="0.3508789450099225"/>
        </c:manualLayout>
      </c:layout>
      <c:overlay val="0"/>
      <c:txPr>
        <a:bodyPr/>
        <a:lstStyle/>
        <a:p>
          <a:pPr lvl="0">
            <a:defRPr b="0" i="0" sz="900">
              <a:solidFill>
                <a:srgbClr val="1A1A1A"/>
              </a:solidFill>
              <a:latin typeface="+mn-lt"/>
            </a:defRPr>
          </a:pPr>
        </a:p>
      </c:txPr>
    </c:legend>
    <c:plotVisOnly val="1"/>
  </c:chart>
</c:chartSpace>
</file>

<file path=xl/charts/chart15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Recall
Prompt style = Level 1</a:t>
            </a:r>
          </a:p>
        </c:rich>
      </c:tx>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chemeClr val="accent1"/>
            </a:solidFill>
            <a:ln cmpd="sng">
              <a:solidFill>
                <a:srgbClr val="000000"/>
              </a:solidFill>
            </a:ln>
          </c:spPr>
          <c:cat>
            <c:strRef>
              <c:f>BC_CSu_R!$A$3:$A$7</c:f>
            </c:strRef>
          </c:cat>
          <c:val>
            <c:numRef>
              <c:f>BC_CSu_R!$B$3:$B$7</c:f>
              <c:numCache/>
            </c:numRef>
          </c:val>
        </c:ser>
        <c:ser>
          <c:idx val="1"/>
          <c:order val="1"/>
          <c:tx>
            <c:v>GPT-3.5</c:v>
          </c:tx>
          <c:spPr>
            <a:solidFill>
              <a:schemeClr val="accent2"/>
            </a:solidFill>
            <a:ln cmpd="sng">
              <a:solidFill>
                <a:srgbClr val="000000"/>
              </a:solidFill>
            </a:ln>
          </c:spPr>
          <c:cat>
            <c:strRef>
              <c:f>BC_CSu_R!$A$3:$A$7</c:f>
            </c:strRef>
          </c:cat>
          <c:val>
            <c:numRef>
              <c:f>BC_CSu_R!$C$3:$C$7</c:f>
              <c:numCache/>
            </c:numRef>
          </c:val>
        </c:ser>
        <c:ser>
          <c:idx val="2"/>
          <c:order val="2"/>
          <c:tx>
            <c:v>Llama 2</c:v>
          </c:tx>
          <c:spPr>
            <a:solidFill>
              <a:schemeClr val="accent3"/>
            </a:solidFill>
            <a:ln cmpd="sng">
              <a:solidFill>
                <a:srgbClr val="000000"/>
              </a:solidFill>
            </a:ln>
          </c:spPr>
          <c:cat>
            <c:strRef>
              <c:f>BC_CSu_R!$A$3:$A$7</c:f>
            </c:strRef>
          </c:cat>
          <c:val>
            <c:numRef>
              <c:f>BC_CSu_R!$D$3:$D$7</c:f>
              <c:numCache/>
            </c:numRef>
          </c:val>
        </c:ser>
        <c:axId val="329712788"/>
        <c:axId val="1110677731"/>
      </c:barChart>
      <c:catAx>
        <c:axId val="3297127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10677731"/>
      </c:catAx>
      <c:valAx>
        <c:axId val="111067773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29712788"/>
      </c:valAx>
    </c:plotArea>
    <c:legend>
      <c:legendPos val="r"/>
      <c:layout>
        <c:manualLayout>
          <c:xMode val="edge"/>
          <c:yMode val="edge"/>
          <c:x val="0.7777777777777778"/>
          <c:y val="0.19090349902581194"/>
        </c:manualLayout>
      </c:layout>
      <c:overlay val="0"/>
      <c:txPr>
        <a:bodyPr/>
        <a:lstStyle/>
        <a:p>
          <a:pPr lvl="0">
            <a:defRPr b="0" i="0" sz="900">
              <a:solidFill>
                <a:srgbClr val="1A1A1A"/>
              </a:solidFill>
              <a:latin typeface="+mn-lt"/>
            </a:defRPr>
          </a:pPr>
        </a:p>
      </c:txPr>
    </c:legend>
    <c:plotVisOnly val="1"/>
  </c:chart>
</c:chartSpace>
</file>

<file path=xl/charts/chart15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Recall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363723889352539"/>
        </c:manualLayout>
      </c:layout>
      <c:barChart>
        <c:barDir val="col"/>
        <c:ser>
          <c:idx val="0"/>
          <c:order val="0"/>
          <c:tx>
            <c:v>Strongly Agree</c:v>
          </c:tx>
          <c:spPr>
            <a:solidFill>
              <a:schemeClr val="accent4"/>
            </a:solidFill>
            <a:ln cmpd="sng">
              <a:solidFill>
                <a:srgbClr val="000000"/>
              </a:solidFill>
            </a:ln>
          </c:spPr>
          <c:cat>
            <c:strRef>
              <c:f>BC_CSu_R!$B$2:$D$2</c:f>
            </c:strRef>
          </c:cat>
          <c:val>
            <c:numRef>
              <c:f>BC_CSu_R!$B$3:$D$3</c:f>
              <c:numCache/>
            </c:numRef>
          </c:val>
        </c:ser>
        <c:ser>
          <c:idx val="1"/>
          <c:order val="1"/>
          <c:tx>
            <c:v>Agree</c:v>
          </c:tx>
          <c:spPr>
            <a:solidFill>
              <a:schemeClr val="accent4"/>
            </a:solidFill>
            <a:ln cmpd="sng">
              <a:solidFill>
                <a:srgbClr val="000000"/>
              </a:solidFill>
            </a:ln>
          </c:spPr>
          <c:cat>
            <c:strRef>
              <c:f>BC_CSu_R!$B$2:$D$2</c:f>
            </c:strRef>
          </c:cat>
          <c:val>
            <c:numRef>
              <c:f>BC_CSu_R!$B$4:$D$4</c:f>
              <c:numCache/>
            </c:numRef>
          </c:val>
        </c:ser>
        <c:ser>
          <c:idx val="2"/>
          <c:order val="2"/>
          <c:tx>
            <c:v>Neutral</c:v>
          </c:tx>
          <c:spPr>
            <a:solidFill>
              <a:schemeClr val="accent3"/>
            </a:solidFill>
            <a:ln cmpd="sng">
              <a:solidFill>
                <a:srgbClr val="000000"/>
              </a:solidFill>
            </a:ln>
          </c:spPr>
          <c:cat>
            <c:strRef>
              <c:f>BC_CSu_R!$B$2:$D$2</c:f>
            </c:strRef>
          </c:cat>
          <c:val>
            <c:numRef>
              <c:f>BC_CSu_R!$B$5:$D$5</c:f>
              <c:numCache/>
            </c:numRef>
          </c:val>
        </c:ser>
        <c:ser>
          <c:idx val="3"/>
          <c:order val="3"/>
          <c:tx>
            <c:v>Disagree</c:v>
          </c:tx>
          <c:spPr>
            <a:solidFill>
              <a:schemeClr val="accent2"/>
            </a:solidFill>
            <a:ln cmpd="sng">
              <a:solidFill>
                <a:srgbClr val="000000"/>
              </a:solidFill>
            </a:ln>
          </c:spPr>
          <c:cat>
            <c:strRef>
              <c:f>BC_CSu_R!$B$2:$D$2</c:f>
            </c:strRef>
          </c:cat>
          <c:val>
            <c:numRef>
              <c:f>BC_CSu_R!$B$6:$D$6</c:f>
              <c:numCache/>
            </c:numRef>
          </c:val>
        </c:ser>
        <c:ser>
          <c:idx val="4"/>
          <c:order val="4"/>
          <c:tx>
            <c:v>Strongly Disagree</c:v>
          </c:tx>
          <c:spPr>
            <a:solidFill>
              <a:schemeClr val="accent2"/>
            </a:solidFill>
            <a:ln cmpd="sng">
              <a:solidFill>
                <a:srgbClr val="000000"/>
              </a:solidFill>
            </a:ln>
          </c:spPr>
          <c:cat>
            <c:strRef>
              <c:f>BC_CSu_R!$B$2:$D$2</c:f>
            </c:strRef>
          </c:cat>
          <c:val>
            <c:numRef>
              <c:f>BC_CSu_R!$B$7:$D$7</c:f>
              <c:numCache/>
            </c:numRef>
          </c:val>
        </c:ser>
        <c:axId val="1846885420"/>
        <c:axId val="2098581805"/>
      </c:barChart>
      <c:catAx>
        <c:axId val="18468854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98581805"/>
      </c:catAx>
      <c:valAx>
        <c:axId val="2098581805"/>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46885420"/>
      </c:valAx>
    </c:plotArea>
    <c:legend>
      <c:legendPos val="r"/>
      <c:layout>
        <c:manualLayout>
          <c:xMode val="edge"/>
          <c:yMode val="edge"/>
          <c:x val="0.7231583112412456"/>
          <c:y val="0.06807995154451849"/>
        </c:manualLayout>
      </c:layout>
      <c:overlay val="0"/>
      <c:txPr>
        <a:bodyPr/>
        <a:lstStyle/>
        <a:p>
          <a:pPr lvl="0">
            <a:defRPr b="0" i="0" sz="800">
              <a:solidFill>
                <a:srgbClr val="1A1A1A"/>
              </a:solidFill>
              <a:latin typeface="+mn-lt"/>
            </a:defRPr>
          </a:pPr>
        </a:p>
      </c:txPr>
    </c:legend>
    <c:plotVisOnly val="1"/>
  </c:chart>
</c:chartSpace>
</file>

<file path=xl/charts/chart15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Recall
Prompt style = Level 2</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BC_CSu_R!$B$12:$D$12</c:f>
            </c:strRef>
          </c:cat>
          <c:val>
            <c:numRef>
              <c:f>BC_CSu_R!$B$13:$D$13</c:f>
              <c:numCache/>
            </c:numRef>
          </c:val>
        </c:ser>
        <c:ser>
          <c:idx val="1"/>
          <c:order val="1"/>
          <c:tx>
            <c:v>Agree</c:v>
          </c:tx>
          <c:spPr>
            <a:solidFill>
              <a:schemeClr val="accent4"/>
            </a:solidFill>
            <a:ln cmpd="sng">
              <a:solidFill>
                <a:srgbClr val="000000"/>
              </a:solidFill>
            </a:ln>
          </c:spPr>
          <c:cat>
            <c:strRef>
              <c:f>BC_CSu_R!$B$12:$D$12</c:f>
            </c:strRef>
          </c:cat>
          <c:val>
            <c:numRef>
              <c:f>BC_CSu_R!$B$14:$D$14</c:f>
              <c:numCache/>
            </c:numRef>
          </c:val>
        </c:ser>
        <c:ser>
          <c:idx val="2"/>
          <c:order val="2"/>
          <c:tx>
            <c:v>Neutral</c:v>
          </c:tx>
          <c:spPr>
            <a:solidFill>
              <a:schemeClr val="accent3"/>
            </a:solidFill>
            <a:ln cmpd="sng">
              <a:solidFill>
                <a:srgbClr val="000000"/>
              </a:solidFill>
            </a:ln>
          </c:spPr>
          <c:cat>
            <c:strRef>
              <c:f>BC_CSu_R!$B$12:$D$12</c:f>
            </c:strRef>
          </c:cat>
          <c:val>
            <c:numRef>
              <c:f>BC_CSu_R!$B$15:$D$15</c:f>
              <c:numCache/>
            </c:numRef>
          </c:val>
        </c:ser>
        <c:ser>
          <c:idx val="3"/>
          <c:order val="3"/>
          <c:tx>
            <c:v>Disagree</c:v>
          </c:tx>
          <c:spPr>
            <a:solidFill>
              <a:schemeClr val="accent2"/>
            </a:solidFill>
            <a:ln cmpd="sng">
              <a:solidFill>
                <a:srgbClr val="000000"/>
              </a:solidFill>
            </a:ln>
          </c:spPr>
          <c:cat>
            <c:strRef>
              <c:f>BC_CSu_R!$B$12:$D$12</c:f>
            </c:strRef>
          </c:cat>
          <c:val>
            <c:numRef>
              <c:f>BC_CSu_R!$B$16:$D$16</c:f>
              <c:numCache/>
            </c:numRef>
          </c:val>
        </c:ser>
        <c:ser>
          <c:idx val="4"/>
          <c:order val="4"/>
          <c:tx>
            <c:v>Strongly Disagree</c:v>
          </c:tx>
          <c:spPr>
            <a:solidFill>
              <a:schemeClr val="accent2"/>
            </a:solidFill>
            <a:ln cmpd="sng">
              <a:solidFill>
                <a:srgbClr val="000000"/>
              </a:solidFill>
            </a:ln>
          </c:spPr>
          <c:cat>
            <c:strRef>
              <c:f>BC_CSu_R!$B$12:$D$12</c:f>
            </c:strRef>
          </c:cat>
          <c:val>
            <c:numRef>
              <c:f>BC_CSu_R!$B$17:$D$17</c:f>
              <c:numCache/>
            </c:numRef>
          </c:val>
        </c:ser>
        <c:axId val="1746265289"/>
        <c:axId val="1869102119"/>
      </c:barChart>
      <c:catAx>
        <c:axId val="17462652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869102119"/>
      </c:catAx>
      <c:valAx>
        <c:axId val="1869102119"/>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46265289"/>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5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Recall
Prompt style = Level 3</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BC_CSu_R!$B$22:$D$22</c:f>
            </c:strRef>
          </c:cat>
          <c:val>
            <c:numRef>
              <c:f>BC_CSu_R!$B$23:$D$23</c:f>
              <c:numCache/>
            </c:numRef>
          </c:val>
        </c:ser>
        <c:ser>
          <c:idx val="1"/>
          <c:order val="1"/>
          <c:tx>
            <c:v>Agree</c:v>
          </c:tx>
          <c:spPr>
            <a:solidFill>
              <a:schemeClr val="accent4"/>
            </a:solidFill>
            <a:ln cmpd="sng">
              <a:solidFill>
                <a:srgbClr val="000000"/>
              </a:solidFill>
            </a:ln>
          </c:spPr>
          <c:cat>
            <c:strRef>
              <c:f>BC_CSu_R!$B$22:$D$22</c:f>
            </c:strRef>
          </c:cat>
          <c:val>
            <c:numRef>
              <c:f>BC_CSu_R!$B$24:$D$24</c:f>
              <c:numCache/>
            </c:numRef>
          </c:val>
        </c:ser>
        <c:ser>
          <c:idx val="2"/>
          <c:order val="2"/>
          <c:tx>
            <c:v>Neutral</c:v>
          </c:tx>
          <c:spPr>
            <a:solidFill>
              <a:schemeClr val="accent3"/>
            </a:solidFill>
            <a:ln cmpd="sng">
              <a:solidFill>
                <a:srgbClr val="000000"/>
              </a:solidFill>
            </a:ln>
          </c:spPr>
          <c:cat>
            <c:strRef>
              <c:f>BC_CSu_R!$B$22:$D$22</c:f>
            </c:strRef>
          </c:cat>
          <c:val>
            <c:numRef>
              <c:f>BC_CSu_R!$B$25:$D$25</c:f>
              <c:numCache/>
            </c:numRef>
          </c:val>
        </c:ser>
        <c:ser>
          <c:idx val="3"/>
          <c:order val="3"/>
          <c:tx>
            <c:v>Disagree</c:v>
          </c:tx>
          <c:spPr>
            <a:solidFill>
              <a:schemeClr val="accent2"/>
            </a:solidFill>
            <a:ln cmpd="sng">
              <a:solidFill>
                <a:srgbClr val="000000"/>
              </a:solidFill>
            </a:ln>
          </c:spPr>
          <c:cat>
            <c:strRef>
              <c:f>BC_CSu_R!$B$22:$D$22</c:f>
            </c:strRef>
          </c:cat>
          <c:val>
            <c:numRef>
              <c:f>BC_CSu_R!$B$26:$D$26</c:f>
              <c:numCache/>
            </c:numRef>
          </c:val>
        </c:ser>
        <c:ser>
          <c:idx val="4"/>
          <c:order val="4"/>
          <c:tx>
            <c:v>Strongly Disagree</c:v>
          </c:tx>
          <c:spPr>
            <a:solidFill>
              <a:schemeClr val="accent2"/>
            </a:solidFill>
            <a:ln cmpd="sng">
              <a:solidFill>
                <a:srgbClr val="000000"/>
              </a:solidFill>
            </a:ln>
          </c:spPr>
          <c:cat>
            <c:strRef>
              <c:f>BC_CSu_R!$B$22:$D$22</c:f>
            </c:strRef>
          </c:cat>
          <c:val>
            <c:numRef>
              <c:f>BC_CSu_R!$B$27:$D$27</c:f>
              <c:numCache/>
            </c:numRef>
          </c:val>
        </c:ser>
        <c:axId val="83551288"/>
        <c:axId val="947796906"/>
      </c:barChart>
      <c:catAx>
        <c:axId val="835512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47796906"/>
      </c:catAx>
      <c:valAx>
        <c:axId val="947796906"/>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3551288"/>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5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Recall
Prompt style = Level 4</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BC_CSu_R!$B$32:$D$32</c:f>
            </c:strRef>
          </c:cat>
          <c:val>
            <c:numRef>
              <c:f>BC_CSu_R!$B$33:$D$33</c:f>
              <c:numCache/>
            </c:numRef>
          </c:val>
        </c:ser>
        <c:ser>
          <c:idx val="1"/>
          <c:order val="1"/>
          <c:tx>
            <c:v>Agree</c:v>
          </c:tx>
          <c:spPr>
            <a:solidFill>
              <a:schemeClr val="accent4"/>
            </a:solidFill>
            <a:ln cmpd="sng">
              <a:solidFill>
                <a:srgbClr val="000000"/>
              </a:solidFill>
            </a:ln>
          </c:spPr>
          <c:cat>
            <c:strRef>
              <c:f>BC_CSu_R!$B$32:$D$32</c:f>
            </c:strRef>
          </c:cat>
          <c:val>
            <c:numRef>
              <c:f>BC_CSu_R!$B$34:$D$34</c:f>
              <c:numCache/>
            </c:numRef>
          </c:val>
        </c:ser>
        <c:ser>
          <c:idx val="2"/>
          <c:order val="2"/>
          <c:tx>
            <c:v>Neutral</c:v>
          </c:tx>
          <c:spPr>
            <a:solidFill>
              <a:schemeClr val="accent3"/>
            </a:solidFill>
            <a:ln cmpd="sng">
              <a:solidFill>
                <a:srgbClr val="000000"/>
              </a:solidFill>
            </a:ln>
          </c:spPr>
          <c:cat>
            <c:strRef>
              <c:f>BC_CSu_R!$B$32:$D$32</c:f>
            </c:strRef>
          </c:cat>
          <c:val>
            <c:numRef>
              <c:f>BC_CSu_R!$B$35:$D$35</c:f>
              <c:numCache/>
            </c:numRef>
          </c:val>
        </c:ser>
        <c:ser>
          <c:idx val="3"/>
          <c:order val="3"/>
          <c:tx>
            <c:v>Disagree</c:v>
          </c:tx>
          <c:spPr>
            <a:solidFill>
              <a:schemeClr val="accent2"/>
            </a:solidFill>
            <a:ln cmpd="sng">
              <a:solidFill>
                <a:srgbClr val="000000"/>
              </a:solidFill>
            </a:ln>
          </c:spPr>
          <c:cat>
            <c:strRef>
              <c:f>BC_CSu_R!$B$32:$D$32</c:f>
            </c:strRef>
          </c:cat>
          <c:val>
            <c:numRef>
              <c:f>BC_CSu_R!$B$36:$D$36</c:f>
              <c:numCache/>
            </c:numRef>
          </c:val>
        </c:ser>
        <c:ser>
          <c:idx val="4"/>
          <c:order val="4"/>
          <c:tx>
            <c:v>Strongly Disagree</c:v>
          </c:tx>
          <c:spPr>
            <a:solidFill>
              <a:schemeClr val="accent2"/>
            </a:solidFill>
            <a:ln cmpd="sng">
              <a:solidFill>
                <a:srgbClr val="000000"/>
              </a:solidFill>
            </a:ln>
          </c:spPr>
          <c:cat>
            <c:strRef>
              <c:f>BC_CSu_R!$B$32:$D$32</c:f>
            </c:strRef>
          </c:cat>
          <c:val>
            <c:numRef>
              <c:f>BC_CSu_R!$B$37:$D$37</c:f>
              <c:numCache/>
            </c:numRef>
          </c:val>
        </c:ser>
        <c:axId val="2130301221"/>
        <c:axId val="160772080"/>
      </c:barChart>
      <c:catAx>
        <c:axId val="21303012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0772080"/>
      </c:catAx>
      <c:valAx>
        <c:axId val="160772080"/>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130301221"/>
      </c:valAx>
    </c:plotArea>
    <c:legend>
      <c:legendPos val="r"/>
      <c:layout>
        <c:manualLayout>
          <c:xMode val="edge"/>
          <c:yMode val="edge"/>
          <c:x val="0.7298584787454333"/>
          <c:y val="0.06417163072007304"/>
        </c:manualLayout>
      </c:layout>
      <c:overlay val="0"/>
      <c:txPr>
        <a:bodyPr/>
        <a:lstStyle/>
        <a:p>
          <a:pPr lvl="0">
            <a:defRPr b="0" i="0" sz="800">
              <a:solidFill>
                <a:srgbClr val="1A1A1A"/>
              </a:solidFill>
              <a:latin typeface="+mn-lt"/>
            </a:defRPr>
          </a:pPr>
        </a:p>
      </c:txPr>
    </c:legend>
    <c:plotVisOnly val="1"/>
  </c:chart>
</c:chartSpace>
</file>

<file path=xl/charts/chart15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Recall -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BC_CSu_R!$B$41:$M$41</c:f>
            </c:strRef>
          </c:cat>
          <c:val>
            <c:numRef>
              <c:f>BC_CSu_R!$B$42:$M$42</c:f>
              <c:numCache/>
            </c:numRef>
          </c:val>
        </c:ser>
        <c:ser>
          <c:idx val="1"/>
          <c:order val="1"/>
          <c:tx>
            <c:v>Agree</c:v>
          </c:tx>
          <c:spPr>
            <a:solidFill>
              <a:schemeClr val="accent4"/>
            </a:solidFill>
            <a:ln cmpd="sng">
              <a:solidFill>
                <a:srgbClr val="000000"/>
              </a:solidFill>
            </a:ln>
          </c:spPr>
          <c:cat>
            <c:strRef>
              <c:f>BC_CSu_R!$B$41:$M$41</c:f>
            </c:strRef>
          </c:cat>
          <c:val>
            <c:numRef>
              <c:f>BC_CSu_R!$B$43:$M$43</c:f>
              <c:numCache/>
            </c:numRef>
          </c:val>
        </c:ser>
        <c:ser>
          <c:idx val="2"/>
          <c:order val="2"/>
          <c:tx>
            <c:v>Neutral</c:v>
          </c:tx>
          <c:spPr>
            <a:solidFill>
              <a:schemeClr val="accent3"/>
            </a:solidFill>
            <a:ln cmpd="sng">
              <a:solidFill>
                <a:srgbClr val="000000"/>
              </a:solidFill>
            </a:ln>
          </c:spPr>
          <c:cat>
            <c:strRef>
              <c:f>BC_CSu_R!$B$41:$M$41</c:f>
            </c:strRef>
          </c:cat>
          <c:val>
            <c:numRef>
              <c:f>BC_CSu_R!$B$44:$M$44</c:f>
              <c:numCache/>
            </c:numRef>
          </c:val>
        </c:ser>
        <c:ser>
          <c:idx val="3"/>
          <c:order val="3"/>
          <c:tx>
            <c:v>Disagree</c:v>
          </c:tx>
          <c:spPr>
            <a:solidFill>
              <a:schemeClr val="accent2"/>
            </a:solidFill>
            <a:ln cmpd="sng">
              <a:solidFill>
                <a:srgbClr val="000000"/>
              </a:solidFill>
            </a:ln>
          </c:spPr>
          <c:cat>
            <c:strRef>
              <c:f>BC_CSu_R!$B$41:$M$41</c:f>
            </c:strRef>
          </c:cat>
          <c:val>
            <c:numRef>
              <c:f>BC_CSu_R!$B$45:$M$45</c:f>
              <c:numCache/>
            </c:numRef>
          </c:val>
        </c:ser>
        <c:ser>
          <c:idx val="4"/>
          <c:order val="4"/>
          <c:tx>
            <c:v>Strongly Disagree</c:v>
          </c:tx>
          <c:spPr>
            <a:solidFill>
              <a:schemeClr val="accent2"/>
            </a:solidFill>
            <a:ln cmpd="sng">
              <a:solidFill>
                <a:srgbClr val="000000"/>
              </a:solidFill>
            </a:ln>
          </c:spPr>
          <c:cat>
            <c:strRef>
              <c:f>BC_CSu_R!$B$41:$M$41</c:f>
            </c:strRef>
          </c:cat>
          <c:val>
            <c:numRef>
              <c:f>BC_CSu_R!$B$46:$M$46</c:f>
              <c:numCache/>
            </c:numRef>
          </c:val>
        </c:ser>
        <c:axId val="480790217"/>
        <c:axId val="857145794"/>
      </c:barChart>
      <c:catAx>
        <c:axId val="4807902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857145794"/>
      </c:catAx>
      <c:valAx>
        <c:axId val="85714579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480790217"/>
      </c:valAx>
    </c:plotArea>
    <c:legend>
      <c:legendPos val="b"/>
      <c:overlay val="0"/>
      <c:txPr>
        <a:bodyPr/>
        <a:lstStyle/>
        <a:p>
          <a:pPr lvl="0">
            <a:defRPr b="0" i="0" sz="900">
              <a:solidFill>
                <a:srgbClr val="1A1A1A"/>
              </a:solidFill>
              <a:latin typeface="+mn-lt"/>
            </a:defRPr>
          </a:pPr>
        </a:p>
      </c:txPr>
    </c:legend>
    <c:plotVisOnly val="1"/>
  </c:chart>
</c:chartSpace>
</file>

<file path=xl/charts/chart16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Recall
Aggregated over Prompt Levels 1-4</a:t>
            </a:r>
          </a:p>
        </c:rich>
      </c:tx>
      <c:overlay val="0"/>
    </c:title>
    <c:plotArea>
      <c:layout/>
      <c:barChart>
        <c:barDir val="col"/>
        <c:ser>
          <c:idx val="0"/>
          <c:order val="0"/>
          <c:tx>
            <c:v>Strongly Agree</c:v>
          </c:tx>
          <c:spPr>
            <a:solidFill>
              <a:schemeClr val="accent4"/>
            </a:solidFill>
            <a:ln cmpd="sng">
              <a:solidFill>
                <a:srgbClr val="000000"/>
              </a:solidFill>
            </a:ln>
          </c:spPr>
          <c:cat>
            <c:strRef>
              <c:f>BC_CSu_R!$B$51:$D$51</c:f>
            </c:strRef>
          </c:cat>
          <c:val>
            <c:numRef>
              <c:f>BC_CSu_R!$B$52:$D$52</c:f>
              <c:numCache/>
            </c:numRef>
          </c:val>
        </c:ser>
        <c:ser>
          <c:idx val="1"/>
          <c:order val="1"/>
          <c:tx>
            <c:v>Agree</c:v>
          </c:tx>
          <c:spPr>
            <a:solidFill>
              <a:schemeClr val="accent4"/>
            </a:solidFill>
            <a:ln cmpd="sng">
              <a:solidFill>
                <a:srgbClr val="000000"/>
              </a:solidFill>
            </a:ln>
          </c:spPr>
          <c:cat>
            <c:strRef>
              <c:f>BC_CSu_R!$B$51:$D$51</c:f>
            </c:strRef>
          </c:cat>
          <c:val>
            <c:numRef>
              <c:f>BC_CSu_R!$B$53:$D$53</c:f>
              <c:numCache/>
            </c:numRef>
          </c:val>
        </c:ser>
        <c:ser>
          <c:idx val="2"/>
          <c:order val="2"/>
          <c:tx>
            <c:v>Neutral</c:v>
          </c:tx>
          <c:spPr>
            <a:solidFill>
              <a:schemeClr val="accent3"/>
            </a:solidFill>
            <a:ln cmpd="sng">
              <a:solidFill>
                <a:srgbClr val="000000"/>
              </a:solidFill>
            </a:ln>
          </c:spPr>
          <c:cat>
            <c:strRef>
              <c:f>BC_CSu_R!$B$51:$D$51</c:f>
            </c:strRef>
          </c:cat>
          <c:val>
            <c:numRef>
              <c:f>BC_CSu_R!$B$54:$D$54</c:f>
              <c:numCache/>
            </c:numRef>
          </c:val>
        </c:ser>
        <c:ser>
          <c:idx val="3"/>
          <c:order val="3"/>
          <c:tx>
            <c:v>Disagree</c:v>
          </c:tx>
          <c:spPr>
            <a:solidFill>
              <a:schemeClr val="accent2"/>
            </a:solidFill>
            <a:ln cmpd="sng">
              <a:solidFill>
                <a:srgbClr val="000000"/>
              </a:solidFill>
            </a:ln>
          </c:spPr>
          <c:cat>
            <c:strRef>
              <c:f>BC_CSu_R!$B$51:$D$51</c:f>
            </c:strRef>
          </c:cat>
          <c:val>
            <c:numRef>
              <c:f>BC_CSu_R!$B$55:$D$55</c:f>
              <c:numCache/>
            </c:numRef>
          </c:val>
        </c:ser>
        <c:ser>
          <c:idx val="4"/>
          <c:order val="4"/>
          <c:tx>
            <c:v>Strongly Disagree</c:v>
          </c:tx>
          <c:spPr>
            <a:solidFill>
              <a:schemeClr val="accent2"/>
            </a:solidFill>
            <a:ln cmpd="sng">
              <a:solidFill>
                <a:srgbClr val="000000"/>
              </a:solidFill>
            </a:ln>
          </c:spPr>
          <c:cat>
            <c:strRef>
              <c:f>BC_CSu_R!$B$51:$D$51</c:f>
            </c:strRef>
          </c:cat>
          <c:val>
            <c:numRef>
              <c:f>BC_CSu_R!$B$56:$D$56</c:f>
              <c:numCache/>
            </c:numRef>
          </c:val>
        </c:ser>
        <c:axId val="1967966788"/>
        <c:axId val="785569753"/>
      </c:barChart>
      <c:catAx>
        <c:axId val="19679667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85569753"/>
      </c:catAx>
      <c:valAx>
        <c:axId val="78556975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67966788"/>
      </c:valAx>
    </c:plotArea>
    <c:legend>
      <c:legendPos val="b"/>
      <c:overlay val="0"/>
      <c:txPr>
        <a:bodyPr/>
        <a:lstStyle/>
        <a:p>
          <a:pPr lvl="0">
            <a:defRPr b="0" i="0" sz="900">
              <a:solidFill>
                <a:srgbClr val="1A1A1A"/>
              </a:solidFill>
              <a:latin typeface="+mn-lt"/>
            </a:defRPr>
          </a:pPr>
        </a:p>
      </c:txPr>
    </c:legend>
    <c:plotVisOnly val="1"/>
  </c:chart>
</c:chartSpace>
</file>

<file path=xl/charts/chart16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Recall
Aggregated over LLMs</a:t>
            </a:r>
          </a:p>
        </c:rich>
      </c:tx>
      <c:overlay val="0"/>
    </c:title>
    <c:plotArea>
      <c:layout/>
      <c:barChart>
        <c:barDir val="col"/>
        <c:ser>
          <c:idx val="0"/>
          <c:order val="0"/>
          <c:tx>
            <c:v>Strongly Agree</c:v>
          </c:tx>
          <c:spPr>
            <a:solidFill>
              <a:schemeClr val="accent4"/>
            </a:solidFill>
            <a:ln cmpd="sng">
              <a:solidFill>
                <a:srgbClr val="000000"/>
              </a:solidFill>
            </a:ln>
          </c:spPr>
          <c:cat>
            <c:strRef>
              <c:f>BC_CSu_P!$B$61:$E$61</c:f>
            </c:strRef>
          </c:cat>
          <c:val>
            <c:numRef>
              <c:f>BC_CSu_P!$B$62:$E$62</c:f>
              <c:numCache/>
            </c:numRef>
          </c:val>
        </c:ser>
        <c:ser>
          <c:idx val="1"/>
          <c:order val="1"/>
          <c:tx>
            <c:v>Agree</c:v>
          </c:tx>
          <c:spPr>
            <a:solidFill>
              <a:schemeClr val="accent4"/>
            </a:solidFill>
            <a:ln cmpd="sng">
              <a:solidFill>
                <a:srgbClr val="000000"/>
              </a:solidFill>
            </a:ln>
          </c:spPr>
          <c:cat>
            <c:strRef>
              <c:f>BC_CSu_P!$B$61:$E$61</c:f>
            </c:strRef>
          </c:cat>
          <c:val>
            <c:numRef>
              <c:f>BC_CSu_P!$B$63:$E$63</c:f>
              <c:numCache/>
            </c:numRef>
          </c:val>
        </c:ser>
        <c:ser>
          <c:idx val="2"/>
          <c:order val="2"/>
          <c:tx>
            <c:v>Neutral</c:v>
          </c:tx>
          <c:spPr>
            <a:solidFill>
              <a:schemeClr val="accent3"/>
            </a:solidFill>
            <a:ln cmpd="sng">
              <a:solidFill>
                <a:srgbClr val="000000"/>
              </a:solidFill>
            </a:ln>
          </c:spPr>
          <c:cat>
            <c:strRef>
              <c:f>BC_CSu_P!$B$61:$E$61</c:f>
            </c:strRef>
          </c:cat>
          <c:val>
            <c:numRef>
              <c:f>BC_CSu_P!$B$64:$E$64</c:f>
              <c:numCache/>
            </c:numRef>
          </c:val>
        </c:ser>
        <c:ser>
          <c:idx val="3"/>
          <c:order val="3"/>
          <c:tx>
            <c:v>Disagree</c:v>
          </c:tx>
          <c:spPr>
            <a:solidFill>
              <a:schemeClr val="accent2"/>
            </a:solidFill>
            <a:ln cmpd="sng">
              <a:solidFill>
                <a:srgbClr val="000000"/>
              </a:solidFill>
            </a:ln>
          </c:spPr>
          <c:cat>
            <c:strRef>
              <c:f>BC_CSu_P!$B$61:$E$61</c:f>
            </c:strRef>
          </c:cat>
          <c:val>
            <c:numRef>
              <c:f>BC_CSu_P!$B$65:$E$65</c:f>
              <c:numCache/>
            </c:numRef>
          </c:val>
        </c:ser>
        <c:ser>
          <c:idx val="4"/>
          <c:order val="4"/>
          <c:tx>
            <c:v>Strongly Disagree</c:v>
          </c:tx>
          <c:spPr>
            <a:solidFill>
              <a:schemeClr val="accent2"/>
            </a:solidFill>
            <a:ln cmpd="sng">
              <a:solidFill>
                <a:srgbClr val="000000"/>
              </a:solidFill>
            </a:ln>
          </c:spPr>
          <c:cat>
            <c:strRef>
              <c:f>BC_CSu_P!$B$61:$E$61</c:f>
            </c:strRef>
          </c:cat>
          <c:val>
            <c:numRef>
              <c:f>BC_CSu_P!$B$66:$E$66</c:f>
              <c:numCache/>
            </c:numRef>
          </c:val>
        </c:ser>
        <c:axId val="1501984468"/>
        <c:axId val="339985500"/>
      </c:barChart>
      <c:catAx>
        <c:axId val="15019844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39985500"/>
      </c:catAx>
      <c:valAx>
        <c:axId val="33998550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01984468"/>
      </c:valAx>
    </c:plotArea>
    <c:legend>
      <c:legendPos val="r"/>
      <c:layout>
        <c:manualLayout>
          <c:xMode val="edge"/>
          <c:yMode val="edge"/>
          <c:x val="0.7543061631184991"/>
          <c:y val="0.026424340461973974"/>
        </c:manualLayout>
      </c:layout>
      <c:overlay val="0"/>
      <c:txPr>
        <a:bodyPr/>
        <a:lstStyle/>
        <a:p>
          <a:pPr lvl="0">
            <a:defRPr b="0" i="0" sz="800">
              <a:solidFill>
                <a:srgbClr val="1A1A1A"/>
              </a:solidFill>
              <a:latin typeface="+mn-lt"/>
            </a:defRPr>
          </a:pPr>
        </a:p>
      </c:txPr>
    </c:legend>
    <c:plotVisOnly val="1"/>
  </c:chart>
</c:chartSpace>
</file>

<file path=xl/charts/chart16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Recall
Aggregated over LLMs and Levels</a:t>
            </a:r>
          </a:p>
        </c:rich>
      </c:tx>
      <c:overlay val="0"/>
    </c:title>
    <c:plotArea>
      <c:layout/>
      <c:barChart>
        <c:barDir val="col"/>
        <c:ser>
          <c:idx val="0"/>
          <c:order val="0"/>
          <c:spPr>
            <a:solidFill>
              <a:schemeClr val="accent4"/>
            </a:solidFill>
            <a:ln cmpd="sng">
              <a:solidFill>
                <a:srgbClr val="000000"/>
              </a:solidFill>
            </a:ln>
          </c:spPr>
          <c:cat>
            <c:strRef>
              <c:f>BC_CSu_R!$A$69:$A$73</c:f>
            </c:strRef>
          </c:cat>
          <c:val>
            <c:numRef>
              <c:f>BC_CSu_R!$B$69:$B$73</c:f>
              <c:numCache/>
            </c:numRef>
          </c:val>
        </c:ser>
        <c:axId val="1183548171"/>
        <c:axId val="1275289578"/>
      </c:barChart>
      <c:catAx>
        <c:axId val="11835481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275289578"/>
      </c:catAx>
      <c:valAx>
        <c:axId val="127528957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83548171"/>
      </c:valAx>
    </c:plotArea>
    <c:plotVisOnly val="1"/>
  </c:chart>
</c:chartSpace>
</file>

<file path=xl/charts/chart16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Common Suggestions - Recall - Prompt style = Levels 1-4</a:t>
            </a:r>
          </a:p>
        </c:rich>
      </c:tx>
      <c:overlay val="0"/>
    </c:title>
    <c:plotArea>
      <c:layout>
        <c:manualLayout>
          <c:xMode val="edge"/>
          <c:yMode val="edge"/>
          <c:x val="0.06376618547681541"/>
          <c:y val="0.1591179043795996"/>
          <c:w val="0.8890115923009624"/>
          <c:h val="0.35792342133703875"/>
        </c:manualLayout>
      </c:layout>
      <c:barChart>
        <c:barDir val="col"/>
        <c:ser>
          <c:idx val="0"/>
          <c:order val="0"/>
          <c:tx>
            <c:v>Strongly Agree</c:v>
          </c:tx>
          <c:spPr>
            <a:solidFill>
              <a:schemeClr val="accent4"/>
            </a:solidFill>
            <a:ln cmpd="sng">
              <a:solidFill>
                <a:srgbClr val="000000"/>
              </a:solidFill>
            </a:ln>
          </c:spPr>
          <c:cat>
            <c:strRef>
              <c:f>BC_CSu_R!$B$41:$M$41</c:f>
            </c:strRef>
          </c:cat>
          <c:val>
            <c:numRef>
              <c:f>BC_CSu_R!$B$42:$M$42</c:f>
              <c:numCache/>
            </c:numRef>
          </c:val>
        </c:ser>
        <c:ser>
          <c:idx val="1"/>
          <c:order val="1"/>
          <c:tx>
            <c:v>Agree</c:v>
          </c:tx>
          <c:spPr>
            <a:solidFill>
              <a:schemeClr val="accent4"/>
            </a:solidFill>
            <a:ln cmpd="sng">
              <a:solidFill>
                <a:srgbClr val="000000"/>
              </a:solidFill>
            </a:ln>
          </c:spPr>
          <c:cat>
            <c:strRef>
              <c:f>BC_CSu_R!$B$41:$M$41</c:f>
            </c:strRef>
          </c:cat>
          <c:val>
            <c:numRef>
              <c:f>BC_CSu_R!$B$43:$M$43</c:f>
              <c:numCache/>
            </c:numRef>
          </c:val>
        </c:ser>
        <c:ser>
          <c:idx val="2"/>
          <c:order val="2"/>
          <c:tx>
            <c:v>Neutral</c:v>
          </c:tx>
          <c:spPr>
            <a:solidFill>
              <a:schemeClr val="accent3"/>
            </a:solidFill>
            <a:ln cmpd="sng">
              <a:solidFill>
                <a:srgbClr val="000000"/>
              </a:solidFill>
            </a:ln>
          </c:spPr>
          <c:cat>
            <c:strRef>
              <c:f>BC_CSu_R!$B$41:$M$41</c:f>
            </c:strRef>
          </c:cat>
          <c:val>
            <c:numRef>
              <c:f>BC_CSu_R!$B$44:$M$44</c:f>
              <c:numCache/>
            </c:numRef>
          </c:val>
        </c:ser>
        <c:ser>
          <c:idx val="3"/>
          <c:order val="3"/>
          <c:tx>
            <c:v>Disagree</c:v>
          </c:tx>
          <c:spPr>
            <a:solidFill>
              <a:schemeClr val="accent2"/>
            </a:solidFill>
            <a:ln cmpd="sng">
              <a:solidFill>
                <a:srgbClr val="000000"/>
              </a:solidFill>
            </a:ln>
          </c:spPr>
          <c:cat>
            <c:strRef>
              <c:f>BC_CSu_R!$B$41:$M$41</c:f>
            </c:strRef>
          </c:cat>
          <c:val>
            <c:numRef>
              <c:f>BC_CSu_R!$B$45:$M$45</c:f>
              <c:numCache/>
            </c:numRef>
          </c:val>
        </c:ser>
        <c:ser>
          <c:idx val="4"/>
          <c:order val="4"/>
          <c:tx>
            <c:v>Strongly Disagree</c:v>
          </c:tx>
          <c:spPr>
            <a:solidFill>
              <a:schemeClr val="accent2"/>
            </a:solidFill>
            <a:ln cmpd="sng">
              <a:solidFill>
                <a:srgbClr val="000000"/>
              </a:solidFill>
            </a:ln>
          </c:spPr>
          <c:cat>
            <c:strRef>
              <c:f>BC_CSu_R!$B$41:$M$41</c:f>
            </c:strRef>
          </c:cat>
          <c:val>
            <c:numRef>
              <c:f>BC_CSu_R!$B$46:$M$46</c:f>
              <c:numCache/>
            </c:numRef>
          </c:val>
        </c:ser>
        <c:axId val="1554117958"/>
        <c:axId val="1683449776"/>
      </c:barChart>
      <c:catAx>
        <c:axId val="15541179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mn-lt"/>
              </a:defRPr>
            </a:pPr>
          </a:p>
        </c:txPr>
        <c:crossAx val="1683449776"/>
      </c:catAx>
      <c:valAx>
        <c:axId val="16834497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000000"/>
                </a:solidFill>
                <a:latin typeface="+mn-lt"/>
              </a:defRPr>
            </a:pPr>
          </a:p>
        </c:txPr>
        <c:crossAx val="1554117958"/>
      </c:valAx>
    </c:plotArea>
    <c:legend>
      <c:legendPos val="b"/>
      <c:layout>
        <c:manualLayout>
          <c:xMode val="edge"/>
          <c:yMode val="edge"/>
          <c:x val="0.05778915135608049"/>
          <c:y val="0.7911795584375482"/>
        </c:manualLayout>
      </c:layout>
      <c:overlay val="0"/>
      <c:txPr>
        <a:bodyPr/>
        <a:lstStyle/>
        <a:p>
          <a:pPr lvl="0">
            <a:defRPr b="0" i="0" sz="900">
              <a:solidFill>
                <a:srgbClr val="1A1A1A"/>
              </a:solidFill>
              <a:latin typeface="+mn-lt"/>
            </a:defRPr>
          </a:pPr>
        </a:p>
      </c:txPr>
    </c:legend>
    <c:plotVisOnly val="1"/>
  </c:chart>
</c:chartSpace>
</file>

<file path=xl/charts/chart16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Precision
Prompt style = Level 1</a:t>
            </a:r>
          </a:p>
        </c:rich>
      </c:tx>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chemeClr val="accent1"/>
            </a:solidFill>
            <a:ln cmpd="sng">
              <a:solidFill>
                <a:srgbClr val="000000"/>
              </a:solidFill>
            </a:ln>
          </c:spPr>
          <c:cat>
            <c:strRef>
              <c:f>BC_MR_P!$A$3:$A$7</c:f>
            </c:strRef>
          </c:cat>
          <c:val>
            <c:numRef>
              <c:f>BC_MR_P!$B$3:$B$7</c:f>
              <c:numCache/>
            </c:numRef>
          </c:val>
        </c:ser>
        <c:ser>
          <c:idx val="1"/>
          <c:order val="1"/>
          <c:tx>
            <c:v>GPT-3.5</c:v>
          </c:tx>
          <c:spPr>
            <a:solidFill>
              <a:schemeClr val="accent2"/>
            </a:solidFill>
            <a:ln cmpd="sng">
              <a:solidFill>
                <a:srgbClr val="000000"/>
              </a:solidFill>
            </a:ln>
          </c:spPr>
          <c:cat>
            <c:strRef>
              <c:f>BC_MR_P!$A$3:$A$7</c:f>
            </c:strRef>
          </c:cat>
          <c:val>
            <c:numRef>
              <c:f>BC_MR_P!$C$3:$C$7</c:f>
              <c:numCache/>
            </c:numRef>
          </c:val>
        </c:ser>
        <c:ser>
          <c:idx val="2"/>
          <c:order val="2"/>
          <c:tx>
            <c:v>Llama 2</c:v>
          </c:tx>
          <c:spPr>
            <a:solidFill>
              <a:schemeClr val="accent3"/>
            </a:solidFill>
            <a:ln cmpd="sng">
              <a:solidFill>
                <a:srgbClr val="000000"/>
              </a:solidFill>
            </a:ln>
          </c:spPr>
          <c:cat>
            <c:strRef>
              <c:f>BC_MR_P!$A$3:$A$7</c:f>
            </c:strRef>
          </c:cat>
          <c:val>
            <c:numRef>
              <c:f>BC_MR_P!$D$3:$D$7</c:f>
              <c:numCache/>
            </c:numRef>
          </c:val>
        </c:ser>
        <c:axId val="1265272434"/>
        <c:axId val="887256384"/>
      </c:barChart>
      <c:catAx>
        <c:axId val="12652724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887256384"/>
      </c:catAx>
      <c:valAx>
        <c:axId val="88725638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65272434"/>
      </c:valAx>
    </c:plotArea>
    <c:legend>
      <c:legendPos val="r"/>
      <c:layout>
        <c:manualLayout>
          <c:xMode val="edge"/>
          <c:yMode val="edge"/>
          <c:x val="0.7777777777777778"/>
          <c:y val="0.19090349902581194"/>
        </c:manualLayout>
      </c:layout>
      <c:overlay val="0"/>
      <c:txPr>
        <a:bodyPr/>
        <a:lstStyle/>
        <a:p>
          <a:pPr lvl="0">
            <a:defRPr b="0" i="0" sz="900">
              <a:solidFill>
                <a:srgbClr val="1A1A1A"/>
              </a:solidFill>
              <a:latin typeface="+mn-lt"/>
            </a:defRPr>
          </a:pPr>
        </a:p>
      </c:txPr>
    </c:legend>
    <c:plotVisOnly val="1"/>
  </c:chart>
</c:chartSpace>
</file>

<file path=xl/charts/chart16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Precision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BC_MR_P!$B$2:$D$2</c:f>
            </c:strRef>
          </c:cat>
          <c:val>
            <c:numRef>
              <c:f>BC_MR_P!$B$3:$D$3</c:f>
              <c:numCache/>
            </c:numRef>
          </c:val>
        </c:ser>
        <c:ser>
          <c:idx val="1"/>
          <c:order val="1"/>
          <c:tx>
            <c:v>Agree</c:v>
          </c:tx>
          <c:spPr>
            <a:solidFill>
              <a:schemeClr val="accent4"/>
            </a:solidFill>
            <a:ln cmpd="sng">
              <a:solidFill>
                <a:srgbClr val="000000"/>
              </a:solidFill>
            </a:ln>
          </c:spPr>
          <c:cat>
            <c:strRef>
              <c:f>BC_MR_P!$B$2:$D$2</c:f>
            </c:strRef>
          </c:cat>
          <c:val>
            <c:numRef>
              <c:f>BC_MR_P!$B$4:$D$4</c:f>
              <c:numCache/>
            </c:numRef>
          </c:val>
        </c:ser>
        <c:ser>
          <c:idx val="2"/>
          <c:order val="2"/>
          <c:tx>
            <c:v>Neutral</c:v>
          </c:tx>
          <c:spPr>
            <a:solidFill>
              <a:schemeClr val="accent3"/>
            </a:solidFill>
            <a:ln cmpd="sng">
              <a:solidFill>
                <a:srgbClr val="000000"/>
              </a:solidFill>
            </a:ln>
          </c:spPr>
          <c:cat>
            <c:strRef>
              <c:f>BC_MR_P!$B$2:$D$2</c:f>
            </c:strRef>
          </c:cat>
          <c:val>
            <c:numRef>
              <c:f>BC_MR_P!$B$5:$D$5</c:f>
              <c:numCache/>
            </c:numRef>
          </c:val>
        </c:ser>
        <c:ser>
          <c:idx val="3"/>
          <c:order val="3"/>
          <c:tx>
            <c:v>Disagree</c:v>
          </c:tx>
          <c:spPr>
            <a:solidFill>
              <a:schemeClr val="accent2"/>
            </a:solidFill>
            <a:ln cmpd="sng">
              <a:solidFill>
                <a:srgbClr val="000000"/>
              </a:solidFill>
            </a:ln>
          </c:spPr>
          <c:cat>
            <c:strRef>
              <c:f>BC_MR_P!$B$2:$D$2</c:f>
            </c:strRef>
          </c:cat>
          <c:val>
            <c:numRef>
              <c:f>BC_MR_P!$B$6:$D$6</c:f>
              <c:numCache/>
            </c:numRef>
          </c:val>
        </c:ser>
        <c:ser>
          <c:idx val="4"/>
          <c:order val="4"/>
          <c:tx>
            <c:v>Strongly Disagree</c:v>
          </c:tx>
          <c:spPr>
            <a:solidFill>
              <a:schemeClr val="accent2"/>
            </a:solidFill>
            <a:ln cmpd="sng">
              <a:solidFill>
                <a:srgbClr val="000000"/>
              </a:solidFill>
            </a:ln>
          </c:spPr>
          <c:cat>
            <c:strRef>
              <c:f>BC_MR_P!$B$2:$D$2</c:f>
            </c:strRef>
          </c:cat>
          <c:val>
            <c:numRef>
              <c:f>BC_MR_P!$B$7:$D$7</c:f>
              <c:numCache/>
            </c:numRef>
          </c:val>
        </c:ser>
        <c:axId val="911803532"/>
        <c:axId val="1677350115"/>
      </c:barChart>
      <c:catAx>
        <c:axId val="9118035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77350115"/>
      </c:catAx>
      <c:valAx>
        <c:axId val="1677350115"/>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11803532"/>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6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Precision
Prompt style = Level 2</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BC_MR_P!$B$12:$D$12</c:f>
            </c:strRef>
          </c:cat>
          <c:val>
            <c:numRef>
              <c:f>BC_MR_P!$B$13:$D$13</c:f>
              <c:numCache/>
            </c:numRef>
          </c:val>
        </c:ser>
        <c:ser>
          <c:idx val="1"/>
          <c:order val="1"/>
          <c:tx>
            <c:v>Agree</c:v>
          </c:tx>
          <c:spPr>
            <a:solidFill>
              <a:schemeClr val="accent4"/>
            </a:solidFill>
            <a:ln cmpd="sng">
              <a:solidFill>
                <a:srgbClr val="000000"/>
              </a:solidFill>
            </a:ln>
          </c:spPr>
          <c:cat>
            <c:strRef>
              <c:f>BC_MR_P!$B$12:$D$12</c:f>
            </c:strRef>
          </c:cat>
          <c:val>
            <c:numRef>
              <c:f>BC_MR_P!$B$14:$D$14</c:f>
              <c:numCache/>
            </c:numRef>
          </c:val>
        </c:ser>
        <c:ser>
          <c:idx val="2"/>
          <c:order val="2"/>
          <c:tx>
            <c:v>Neutral</c:v>
          </c:tx>
          <c:spPr>
            <a:solidFill>
              <a:schemeClr val="accent3"/>
            </a:solidFill>
            <a:ln cmpd="sng">
              <a:solidFill>
                <a:srgbClr val="000000"/>
              </a:solidFill>
            </a:ln>
          </c:spPr>
          <c:cat>
            <c:strRef>
              <c:f>BC_MR_P!$B$12:$D$12</c:f>
            </c:strRef>
          </c:cat>
          <c:val>
            <c:numRef>
              <c:f>BC_MR_P!$B$15:$D$15</c:f>
              <c:numCache/>
            </c:numRef>
          </c:val>
        </c:ser>
        <c:ser>
          <c:idx val="3"/>
          <c:order val="3"/>
          <c:tx>
            <c:v>Disagree</c:v>
          </c:tx>
          <c:spPr>
            <a:solidFill>
              <a:schemeClr val="accent2"/>
            </a:solidFill>
            <a:ln cmpd="sng">
              <a:solidFill>
                <a:srgbClr val="000000"/>
              </a:solidFill>
            </a:ln>
          </c:spPr>
          <c:cat>
            <c:strRef>
              <c:f>BC_MR_P!$B$12:$D$12</c:f>
            </c:strRef>
          </c:cat>
          <c:val>
            <c:numRef>
              <c:f>BC_MR_P!$B$16:$D$16</c:f>
              <c:numCache/>
            </c:numRef>
          </c:val>
        </c:ser>
        <c:ser>
          <c:idx val="4"/>
          <c:order val="4"/>
          <c:tx>
            <c:v>Strongly Disagree</c:v>
          </c:tx>
          <c:spPr>
            <a:solidFill>
              <a:schemeClr val="accent2"/>
            </a:solidFill>
            <a:ln cmpd="sng">
              <a:solidFill>
                <a:srgbClr val="000000"/>
              </a:solidFill>
            </a:ln>
          </c:spPr>
          <c:cat>
            <c:strRef>
              <c:f>BC_MR_P!$B$12:$D$12</c:f>
            </c:strRef>
          </c:cat>
          <c:val>
            <c:numRef>
              <c:f>BC_MR_P!$B$17:$D$17</c:f>
              <c:numCache/>
            </c:numRef>
          </c:val>
        </c:ser>
        <c:axId val="1725286360"/>
        <c:axId val="640012324"/>
      </c:barChart>
      <c:catAx>
        <c:axId val="17252863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40012324"/>
      </c:catAx>
      <c:valAx>
        <c:axId val="640012324"/>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25286360"/>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6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Precision
Prompt style = Level 3</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BC_MR_P!$B$22:$D$22</c:f>
            </c:strRef>
          </c:cat>
          <c:val>
            <c:numRef>
              <c:f>BC_MR_P!$B$23:$D$23</c:f>
              <c:numCache/>
            </c:numRef>
          </c:val>
        </c:ser>
        <c:ser>
          <c:idx val="1"/>
          <c:order val="1"/>
          <c:tx>
            <c:v>Agree</c:v>
          </c:tx>
          <c:spPr>
            <a:solidFill>
              <a:schemeClr val="accent4"/>
            </a:solidFill>
            <a:ln cmpd="sng">
              <a:solidFill>
                <a:srgbClr val="000000"/>
              </a:solidFill>
            </a:ln>
          </c:spPr>
          <c:cat>
            <c:strRef>
              <c:f>BC_MR_P!$B$22:$D$22</c:f>
            </c:strRef>
          </c:cat>
          <c:val>
            <c:numRef>
              <c:f>BC_MR_P!$B$24:$D$24</c:f>
              <c:numCache/>
            </c:numRef>
          </c:val>
        </c:ser>
        <c:ser>
          <c:idx val="2"/>
          <c:order val="2"/>
          <c:tx>
            <c:v>Neutral</c:v>
          </c:tx>
          <c:spPr>
            <a:solidFill>
              <a:schemeClr val="accent3"/>
            </a:solidFill>
            <a:ln cmpd="sng">
              <a:solidFill>
                <a:srgbClr val="000000"/>
              </a:solidFill>
            </a:ln>
          </c:spPr>
          <c:cat>
            <c:strRef>
              <c:f>BC_MR_P!$B$22:$D$22</c:f>
            </c:strRef>
          </c:cat>
          <c:val>
            <c:numRef>
              <c:f>BC_MR_P!$B$25:$D$25</c:f>
              <c:numCache/>
            </c:numRef>
          </c:val>
        </c:ser>
        <c:ser>
          <c:idx val="3"/>
          <c:order val="3"/>
          <c:tx>
            <c:v>Disagree</c:v>
          </c:tx>
          <c:spPr>
            <a:solidFill>
              <a:schemeClr val="accent2"/>
            </a:solidFill>
            <a:ln cmpd="sng">
              <a:solidFill>
                <a:srgbClr val="000000"/>
              </a:solidFill>
            </a:ln>
          </c:spPr>
          <c:cat>
            <c:strRef>
              <c:f>BC_MR_P!$B$22:$D$22</c:f>
            </c:strRef>
          </c:cat>
          <c:val>
            <c:numRef>
              <c:f>BC_MR_P!$B$26:$D$26</c:f>
              <c:numCache/>
            </c:numRef>
          </c:val>
        </c:ser>
        <c:ser>
          <c:idx val="4"/>
          <c:order val="4"/>
          <c:tx>
            <c:v>Strongly Disagree</c:v>
          </c:tx>
          <c:spPr>
            <a:solidFill>
              <a:schemeClr val="accent2"/>
            </a:solidFill>
            <a:ln cmpd="sng">
              <a:solidFill>
                <a:srgbClr val="000000"/>
              </a:solidFill>
            </a:ln>
          </c:spPr>
          <c:cat>
            <c:strRef>
              <c:f>BC_MR_P!$B$22:$D$22</c:f>
            </c:strRef>
          </c:cat>
          <c:val>
            <c:numRef>
              <c:f>BC_MR_P!$B$27:$D$27</c:f>
              <c:numCache/>
            </c:numRef>
          </c:val>
        </c:ser>
        <c:axId val="53253567"/>
        <c:axId val="938621253"/>
      </c:barChart>
      <c:catAx>
        <c:axId val="532535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38621253"/>
      </c:catAx>
      <c:valAx>
        <c:axId val="938621253"/>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3253567"/>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6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Precision
Prompt style = Level 4</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BC_MR_P!$B$32:$D$32</c:f>
            </c:strRef>
          </c:cat>
          <c:val>
            <c:numRef>
              <c:f>BC_MR_P!$B$33:$D$33</c:f>
              <c:numCache/>
            </c:numRef>
          </c:val>
        </c:ser>
        <c:ser>
          <c:idx val="1"/>
          <c:order val="1"/>
          <c:tx>
            <c:v>Agree</c:v>
          </c:tx>
          <c:spPr>
            <a:solidFill>
              <a:schemeClr val="accent4"/>
            </a:solidFill>
            <a:ln cmpd="sng">
              <a:solidFill>
                <a:srgbClr val="000000"/>
              </a:solidFill>
            </a:ln>
          </c:spPr>
          <c:cat>
            <c:strRef>
              <c:f>BC_MR_P!$B$32:$D$32</c:f>
            </c:strRef>
          </c:cat>
          <c:val>
            <c:numRef>
              <c:f>BC_MR_P!$B$34:$D$34</c:f>
              <c:numCache/>
            </c:numRef>
          </c:val>
        </c:ser>
        <c:ser>
          <c:idx val="2"/>
          <c:order val="2"/>
          <c:tx>
            <c:v>Neutral</c:v>
          </c:tx>
          <c:spPr>
            <a:solidFill>
              <a:schemeClr val="accent3"/>
            </a:solidFill>
            <a:ln cmpd="sng">
              <a:solidFill>
                <a:srgbClr val="000000"/>
              </a:solidFill>
            </a:ln>
          </c:spPr>
          <c:cat>
            <c:strRef>
              <c:f>BC_MR_P!$B$32:$D$32</c:f>
            </c:strRef>
          </c:cat>
          <c:val>
            <c:numRef>
              <c:f>BC_MR_P!$B$35:$D$35</c:f>
              <c:numCache/>
            </c:numRef>
          </c:val>
        </c:ser>
        <c:ser>
          <c:idx val="3"/>
          <c:order val="3"/>
          <c:tx>
            <c:v>Disagree</c:v>
          </c:tx>
          <c:spPr>
            <a:solidFill>
              <a:schemeClr val="accent2"/>
            </a:solidFill>
            <a:ln cmpd="sng">
              <a:solidFill>
                <a:srgbClr val="000000"/>
              </a:solidFill>
            </a:ln>
          </c:spPr>
          <c:cat>
            <c:strRef>
              <c:f>BC_MR_P!$B$32:$D$32</c:f>
            </c:strRef>
          </c:cat>
          <c:val>
            <c:numRef>
              <c:f>BC_MR_P!$B$36:$D$36</c:f>
              <c:numCache/>
            </c:numRef>
          </c:val>
        </c:ser>
        <c:ser>
          <c:idx val="4"/>
          <c:order val="4"/>
          <c:tx>
            <c:v>Strongly Disagree</c:v>
          </c:tx>
          <c:spPr>
            <a:solidFill>
              <a:schemeClr val="accent2"/>
            </a:solidFill>
            <a:ln cmpd="sng">
              <a:solidFill>
                <a:srgbClr val="000000"/>
              </a:solidFill>
            </a:ln>
          </c:spPr>
          <c:cat>
            <c:strRef>
              <c:f>BC_MR_P!$B$32:$D$32</c:f>
            </c:strRef>
          </c:cat>
          <c:val>
            <c:numRef>
              <c:f>BC_MR_P!$B$37:$D$37</c:f>
              <c:numCache/>
            </c:numRef>
          </c:val>
        </c:ser>
        <c:axId val="283006310"/>
        <c:axId val="462062089"/>
      </c:barChart>
      <c:catAx>
        <c:axId val="2830063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62062089"/>
      </c:catAx>
      <c:valAx>
        <c:axId val="462062089"/>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83006310"/>
      </c:valAx>
    </c:plotArea>
    <c:legend>
      <c:legendPos val="r"/>
      <c:layout>
        <c:manualLayout>
          <c:xMode val="edge"/>
          <c:yMode val="edge"/>
          <c:x val="0.7298584787454333"/>
          <c:y val="0.06417163072007304"/>
        </c:manualLayout>
      </c:layout>
      <c:overlay val="0"/>
      <c:txPr>
        <a:bodyPr/>
        <a:lstStyle/>
        <a:p>
          <a:pPr lvl="0">
            <a:defRPr b="0" i="0" sz="800">
              <a:solidFill>
                <a:srgbClr val="1A1A1A"/>
              </a:solidFill>
              <a:latin typeface="+mn-lt"/>
            </a:defRPr>
          </a:pPr>
        </a:p>
      </c:txPr>
    </c:legend>
    <c:plotVisOnly val="1"/>
  </c:chart>
</c:chartSpace>
</file>

<file path=xl/charts/chart16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Precision Prompt style = Levels 1-4</a:t>
            </a:r>
          </a:p>
        </c:rich>
      </c:tx>
      <c:overlay val="0"/>
    </c:title>
    <c:plotArea>
      <c:layout>
        <c:manualLayout>
          <c:xMode val="edge"/>
          <c:yMode val="edge"/>
          <c:x val="0.06376618547681541"/>
          <c:y val="0.1591179043795996"/>
          <c:w val="0.8890115923009624"/>
          <c:h val="0.35792342133703875"/>
        </c:manualLayout>
      </c:layout>
      <c:barChart>
        <c:barDir val="col"/>
        <c:ser>
          <c:idx val="0"/>
          <c:order val="0"/>
          <c:tx>
            <c:v>Strongly Agree</c:v>
          </c:tx>
          <c:spPr>
            <a:solidFill>
              <a:schemeClr val="accent4"/>
            </a:solidFill>
            <a:ln cmpd="sng">
              <a:solidFill>
                <a:srgbClr val="000000"/>
              </a:solidFill>
            </a:ln>
          </c:spPr>
          <c:cat>
            <c:strRef>
              <c:f>BC_MR_P!$B$41:$M$41</c:f>
            </c:strRef>
          </c:cat>
          <c:val>
            <c:numRef>
              <c:f>BC_MR_P!$B$42:$M$42</c:f>
              <c:numCache/>
            </c:numRef>
          </c:val>
        </c:ser>
        <c:ser>
          <c:idx val="1"/>
          <c:order val="1"/>
          <c:tx>
            <c:v>Agree</c:v>
          </c:tx>
          <c:spPr>
            <a:solidFill>
              <a:schemeClr val="accent4"/>
            </a:solidFill>
            <a:ln cmpd="sng">
              <a:solidFill>
                <a:srgbClr val="000000"/>
              </a:solidFill>
            </a:ln>
          </c:spPr>
          <c:cat>
            <c:strRef>
              <c:f>BC_MR_P!$B$41:$M$41</c:f>
            </c:strRef>
          </c:cat>
          <c:val>
            <c:numRef>
              <c:f>BC_MR_P!$B$43:$M$43</c:f>
              <c:numCache/>
            </c:numRef>
          </c:val>
        </c:ser>
        <c:ser>
          <c:idx val="2"/>
          <c:order val="2"/>
          <c:tx>
            <c:v>Neutral</c:v>
          </c:tx>
          <c:spPr>
            <a:solidFill>
              <a:schemeClr val="accent3"/>
            </a:solidFill>
            <a:ln cmpd="sng">
              <a:solidFill>
                <a:srgbClr val="000000"/>
              </a:solidFill>
            </a:ln>
          </c:spPr>
          <c:cat>
            <c:strRef>
              <c:f>BC_MR_P!$B$41:$M$41</c:f>
            </c:strRef>
          </c:cat>
          <c:val>
            <c:numRef>
              <c:f>BC_MR_P!$B$44:$M$44</c:f>
              <c:numCache/>
            </c:numRef>
          </c:val>
        </c:ser>
        <c:ser>
          <c:idx val="3"/>
          <c:order val="3"/>
          <c:tx>
            <c:v>Disagree</c:v>
          </c:tx>
          <c:spPr>
            <a:solidFill>
              <a:schemeClr val="accent2"/>
            </a:solidFill>
            <a:ln cmpd="sng">
              <a:solidFill>
                <a:srgbClr val="000000"/>
              </a:solidFill>
            </a:ln>
          </c:spPr>
          <c:cat>
            <c:strRef>
              <c:f>BC_MR_P!$B$41:$M$41</c:f>
            </c:strRef>
          </c:cat>
          <c:val>
            <c:numRef>
              <c:f>BC_MR_P!$B$45:$M$45</c:f>
              <c:numCache/>
            </c:numRef>
          </c:val>
        </c:ser>
        <c:ser>
          <c:idx val="4"/>
          <c:order val="4"/>
          <c:tx>
            <c:v>Strongly Disagree</c:v>
          </c:tx>
          <c:spPr>
            <a:solidFill>
              <a:schemeClr val="accent2"/>
            </a:solidFill>
            <a:ln cmpd="sng">
              <a:solidFill>
                <a:srgbClr val="000000"/>
              </a:solidFill>
            </a:ln>
          </c:spPr>
          <c:cat>
            <c:strRef>
              <c:f>BC_MR_P!$B$41:$M$41</c:f>
            </c:strRef>
          </c:cat>
          <c:val>
            <c:numRef>
              <c:f>BC_MR_P!$B$46:$M$46</c:f>
              <c:numCache/>
            </c:numRef>
          </c:val>
        </c:ser>
        <c:axId val="1784188375"/>
        <c:axId val="189103621"/>
      </c:barChart>
      <c:catAx>
        <c:axId val="17841883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mn-lt"/>
              </a:defRPr>
            </a:pPr>
          </a:p>
        </c:txPr>
        <c:crossAx val="189103621"/>
      </c:catAx>
      <c:valAx>
        <c:axId val="18910362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000000"/>
                </a:solidFill>
                <a:latin typeface="+mn-lt"/>
              </a:defRPr>
            </a:pPr>
          </a:p>
        </c:txPr>
        <c:crossAx val="1784188375"/>
      </c:valAx>
    </c:plotArea>
    <c:legend>
      <c:legendPos val="b"/>
      <c:layout>
        <c:manualLayout>
          <c:xMode val="edge"/>
          <c:yMode val="edge"/>
          <c:x val="0.05778915135608049"/>
          <c:y val="0.7911795584375482"/>
        </c:manualLayout>
      </c:layout>
      <c:overlay val="0"/>
      <c:txPr>
        <a:bodyPr/>
        <a:lstStyle/>
        <a:p>
          <a:pPr lvl="0">
            <a:defRPr b="0" i="0" sz="900">
              <a:solidFill>
                <a:srgbClr val="1A1A1A"/>
              </a:solidFill>
              <a:latin typeface="+mn-lt"/>
            </a:defRPr>
          </a:pPr>
        </a:p>
      </c:txPr>
    </c:legend>
    <c:plotVisOnly val="1"/>
  </c:chart>
</c:chartSpace>
</file>

<file path=xl/charts/chart17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Precision
Aggregated over Prompt Levels 1-4</a:t>
            </a:r>
          </a:p>
        </c:rich>
      </c:tx>
      <c:overlay val="0"/>
    </c:title>
    <c:plotArea>
      <c:layout/>
      <c:barChart>
        <c:barDir val="col"/>
        <c:ser>
          <c:idx val="0"/>
          <c:order val="0"/>
          <c:tx>
            <c:v>Strongly Agree</c:v>
          </c:tx>
          <c:spPr>
            <a:solidFill>
              <a:schemeClr val="accent4"/>
            </a:solidFill>
            <a:ln cmpd="sng">
              <a:solidFill>
                <a:srgbClr val="000000"/>
              </a:solidFill>
            </a:ln>
          </c:spPr>
          <c:cat>
            <c:strRef>
              <c:f>BC_MR_P!$B$51:$D$51</c:f>
            </c:strRef>
          </c:cat>
          <c:val>
            <c:numRef>
              <c:f>BC_MR_P!$B$52:$D$52</c:f>
              <c:numCache/>
            </c:numRef>
          </c:val>
        </c:ser>
        <c:ser>
          <c:idx val="1"/>
          <c:order val="1"/>
          <c:tx>
            <c:v>Agree</c:v>
          </c:tx>
          <c:spPr>
            <a:solidFill>
              <a:schemeClr val="accent4"/>
            </a:solidFill>
            <a:ln cmpd="sng">
              <a:solidFill>
                <a:srgbClr val="000000"/>
              </a:solidFill>
            </a:ln>
          </c:spPr>
          <c:cat>
            <c:strRef>
              <c:f>BC_MR_P!$B$51:$D$51</c:f>
            </c:strRef>
          </c:cat>
          <c:val>
            <c:numRef>
              <c:f>BC_MR_P!$B$53:$D$53</c:f>
              <c:numCache/>
            </c:numRef>
          </c:val>
        </c:ser>
        <c:ser>
          <c:idx val="2"/>
          <c:order val="2"/>
          <c:tx>
            <c:v>Neutral</c:v>
          </c:tx>
          <c:spPr>
            <a:solidFill>
              <a:schemeClr val="accent3"/>
            </a:solidFill>
            <a:ln cmpd="sng">
              <a:solidFill>
                <a:srgbClr val="000000"/>
              </a:solidFill>
            </a:ln>
          </c:spPr>
          <c:cat>
            <c:strRef>
              <c:f>BC_MR_P!$B$51:$D$51</c:f>
            </c:strRef>
          </c:cat>
          <c:val>
            <c:numRef>
              <c:f>BC_MR_P!$B$54:$D$54</c:f>
              <c:numCache/>
            </c:numRef>
          </c:val>
        </c:ser>
        <c:ser>
          <c:idx val="3"/>
          <c:order val="3"/>
          <c:tx>
            <c:v>Disagree</c:v>
          </c:tx>
          <c:spPr>
            <a:solidFill>
              <a:schemeClr val="accent2"/>
            </a:solidFill>
            <a:ln cmpd="sng">
              <a:solidFill>
                <a:srgbClr val="000000"/>
              </a:solidFill>
            </a:ln>
          </c:spPr>
          <c:cat>
            <c:strRef>
              <c:f>BC_MR_P!$B$51:$D$51</c:f>
            </c:strRef>
          </c:cat>
          <c:val>
            <c:numRef>
              <c:f>BC_MR_P!$B$55:$D$55</c:f>
              <c:numCache/>
            </c:numRef>
          </c:val>
        </c:ser>
        <c:ser>
          <c:idx val="4"/>
          <c:order val="4"/>
          <c:tx>
            <c:v>Strongly Disagree</c:v>
          </c:tx>
          <c:spPr>
            <a:solidFill>
              <a:schemeClr val="accent2"/>
            </a:solidFill>
            <a:ln cmpd="sng">
              <a:solidFill>
                <a:srgbClr val="000000"/>
              </a:solidFill>
            </a:ln>
          </c:spPr>
          <c:cat>
            <c:strRef>
              <c:f>BC_MR_P!$B$51:$D$51</c:f>
            </c:strRef>
          </c:cat>
          <c:val>
            <c:numRef>
              <c:f>BC_MR_P!$B$56:$D$56</c:f>
              <c:numCache/>
            </c:numRef>
          </c:val>
        </c:ser>
        <c:axId val="990314322"/>
        <c:axId val="1543546334"/>
      </c:barChart>
      <c:catAx>
        <c:axId val="9903143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543546334"/>
      </c:catAx>
      <c:valAx>
        <c:axId val="154354633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90314322"/>
      </c:valAx>
    </c:plotArea>
    <c:legend>
      <c:legendPos val="b"/>
      <c:overlay val="0"/>
      <c:txPr>
        <a:bodyPr/>
        <a:lstStyle/>
        <a:p>
          <a:pPr lvl="0">
            <a:defRPr b="0" i="0" sz="900">
              <a:solidFill>
                <a:srgbClr val="1A1A1A"/>
              </a:solidFill>
              <a:latin typeface="+mn-lt"/>
            </a:defRPr>
          </a:pPr>
        </a:p>
      </c:txPr>
    </c:legend>
    <c:plotVisOnly val="1"/>
  </c:chart>
</c:chartSpace>
</file>

<file path=xl/charts/chart17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Precision
Aggregated over LLMs</a:t>
            </a:r>
          </a:p>
        </c:rich>
      </c:tx>
      <c:overlay val="0"/>
    </c:title>
    <c:plotArea>
      <c:layout/>
      <c:barChart>
        <c:barDir val="col"/>
        <c:ser>
          <c:idx val="0"/>
          <c:order val="0"/>
          <c:tx>
            <c:v>Strongly Agree</c:v>
          </c:tx>
          <c:spPr>
            <a:solidFill>
              <a:schemeClr val="accent4"/>
            </a:solidFill>
            <a:ln cmpd="sng">
              <a:solidFill>
                <a:srgbClr val="000000"/>
              </a:solidFill>
            </a:ln>
          </c:spPr>
          <c:cat>
            <c:strRef>
              <c:f>BC_MR_P!$B$61:$E$61</c:f>
            </c:strRef>
          </c:cat>
          <c:val>
            <c:numRef>
              <c:f>BC_MR_P!$B$62:$E$62</c:f>
              <c:numCache/>
            </c:numRef>
          </c:val>
        </c:ser>
        <c:ser>
          <c:idx val="1"/>
          <c:order val="1"/>
          <c:tx>
            <c:v>Agree</c:v>
          </c:tx>
          <c:spPr>
            <a:solidFill>
              <a:schemeClr val="accent4"/>
            </a:solidFill>
            <a:ln cmpd="sng">
              <a:solidFill>
                <a:srgbClr val="000000"/>
              </a:solidFill>
            </a:ln>
          </c:spPr>
          <c:cat>
            <c:strRef>
              <c:f>BC_MR_P!$B$61:$E$61</c:f>
            </c:strRef>
          </c:cat>
          <c:val>
            <c:numRef>
              <c:f>BC_MR_P!$B$63:$E$63</c:f>
              <c:numCache/>
            </c:numRef>
          </c:val>
        </c:ser>
        <c:ser>
          <c:idx val="2"/>
          <c:order val="2"/>
          <c:tx>
            <c:v>Neutral</c:v>
          </c:tx>
          <c:spPr>
            <a:solidFill>
              <a:schemeClr val="accent3"/>
            </a:solidFill>
            <a:ln cmpd="sng">
              <a:solidFill>
                <a:srgbClr val="000000"/>
              </a:solidFill>
            </a:ln>
          </c:spPr>
          <c:cat>
            <c:strRef>
              <c:f>BC_MR_P!$B$61:$E$61</c:f>
            </c:strRef>
          </c:cat>
          <c:val>
            <c:numRef>
              <c:f>BC_MR_P!$B$64:$E$64</c:f>
              <c:numCache/>
            </c:numRef>
          </c:val>
        </c:ser>
        <c:ser>
          <c:idx val="3"/>
          <c:order val="3"/>
          <c:tx>
            <c:v>Disagree</c:v>
          </c:tx>
          <c:spPr>
            <a:solidFill>
              <a:schemeClr val="accent2"/>
            </a:solidFill>
            <a:ln cmpd="sng">
              <a:solidFill>
                <a:srgbClr val="000000"/>
              </a:solidFill>
            </a:ln>
          </c:spPr>
          <c:cat>
            <c:strRef>
              <c:f>BC_MR_P!$B$61:$E$61</c:f>
            </c:strRef>
          </c:cat>
          <c:val>
            <c:numRef>
              <c:f>BC_MR_P!$B$65:$E$65</c:f>
              <c:numCache/>
            </c:numRef>
          </c:val>
        </c:ser>
        <c:ser>
          <c:idx val="4"/>
          <c:order val="4"/>
          <c:tx>
            <c:v>Strongly Disagree</c:v>
          </c:tx>
          <c:spPr>
            <a:solidFill>
              <a:schemeClr val="accent2"/>
            </a:solidFill>
            <a:ln cmpd="sng">
              <a:solidFill>
                <a:srgbClr val="000000"/>
              </a:solidFill>
            </a:ln>
          </c:spPr>
          <c:cat>
            <c:strRef>
              <c:f>BC_MR_P!$B$61:$E$61</c:f>
            </c:strRef>
          </c:cat>
          <c:val>
            <c:numRef>
              <c:f>BC_MR_P!$B$66:$E$66</c:f>
              <c:numCache/>
            </c:numRef>
          </c:val>
        </c:ser>
        <c:axId val="1176905089"/>
        <c:axId val="901361747"/>
      </c:barChart>
      <c:catAx>
        <c:axId val="11769050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01361747"/>
      </c:catAx>
      <c:valAx>
        <c:axId val="90136174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76905089"/>
      </c:valAx>
    </c:plotArea>
    <c:legend>
      <c:legendPos val="r"/>
      <c:layout>
        <c:manualLayout>
          <c:xMode val="edge"/>
          <c:yMode val="edge"/>
          <c:x val="0.7543061631184991"/>
          <c:y val="0.026424340461973974"/>
        </c:manualLayout>
      </c:layout>
      <c:overlay val="0"/>
      <c:txPr>
        <a:bodyPr/>
        <a:lstStyle/>
        <a:p>
          <a:pPr lvl="0">
            <a:defRPr b="0" i="0" sz="800">
              <a:solidFill>
                <a:srgbClr val="1A1A1A"/>
              </a:solidFill>
              <a:latin typeface="+mn-lt"/>
            </a:defRPr>
          </a:pPr>
        </a:p>
      </c:txPr>
    </c:legend>
    <c:plotVisOnly val="1"/>
  </c:chart>
</c:chartSpace>
</file>

<file path=xl/charts/chart17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Precision
Aggregated over LLMs and Levels</a:t>
            </a:r>
          </a:p>
        </c:rich>
      </c:tx>
      <c:overlay val="0"/>
    </c:title>
    <c:plotArea>
      <c:layout/>
      <c:barChart>
        <c:barDir val="col"/>
        <c:ser>
          <c:idx val="0"/>
          <c:order val="0"/>
          <c:spPr>
            <a:solidFill>
              <a:schemeClr val="accent4"/>
            </a:solidFill>
            <a:ln cmpd="sng">
              <a:solidFill>
                <a:srgbClr val="000000"/>
              </a:solidFill>
            </a:ln>
          </c:spPr>
          <c:cat>
            <c:strRef>
              <c:f>BC_MR_P!$A$69:$A$73</c:f>
            </c:strRef>
          </c:cat>
          <c:val>
            <c:numRef>
              <c:f>BC_MR_P!$B$69:$B$73</c:f>
              <c:numCache/>
            </c:numRef>
          </c:val>
        </c:ser>
        <c:axId val="1018439315"/>
        <c:axId val="1434753109"/>
      </c:barChart>
      <c:catAx>
        <c:axId val="10184393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34753109"/>
      </c:catAx>
      <c:valAx>
        <c:axId val="143475310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18439315"/>
      </c:valAx>
    </c:plotArea>
    <c:plotVisOnly val="1"/>
  </c:chart>
</c:chartSpace>
</file>

<file path=xl/charts/chart17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Precision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BC_MR_PR!$B$58:$M$58</c:f>
            </c:strRef>
          </c:cat>
          <c:val>
            <c:numRef>
              <c:f>BC_MR_PR!$B$59:$M$59</c:f>
              <c:numCache/>
            </c:numRef>
          </c:val>
        </c:ser>
        <c:ser>
          <c:idx val="1"/>
          <c:order val="1"/>
          <c:tx>
            <c:v>Agree</c:v>
          </c:tx>
          <c:spPr>
            <a:solidFill>
              <a:schemeClr val="accent4"/>
            </a:solidFill>
            <a:ln cmpd="sng">
              <a:solidFill>
                <a:srgbClr val="000000"/>
              </a:solidFill>
            </a:ln>
          </c:spPr>
          <c:cat>
            <c:strRef>
              <c:f>BC_MR_PR!$B$58:$M$58</c:f>
            </c:strRef>
          </c:cat>
          <c:val>
            <c:numRef>
              <c:f>BC_MR_PR!$B$60:$M$60</c:f>
              <c:numCache/>
            </c:numRef>
          </c:val>
        </c:ser>
        <c:ser>
          <c:idx val="2"/>
          <c:order val="2"/>
          <c:tx>
            <c:v>Neutral</c:v>
          </c:tx>
          <c:spPr>
            <a:solidFill>
              <a:schemeClr val="accent3"/>
            </a:solidFill>
            <a:ln cmpd="sng">
              <a:solidFill>
                <a:srgbClr val="000000"/>
              </a:solidFill>
            </a:ln>
          </c:spPr>
          <c:cat>
            <c:strRef>
              <c:f>BC_MR_PR!$B$58:$M$58</c:f>
            </c:strRef>
          </c:cat>
          <c:val>
            <c:numRef>
              <c:f>BC_MR_PR!$B$61:$M$61</c:f>
              <c:numCache/>
            </c:numRef>
          </c:val>
        </c:ser>
        <c:ser>
          <c:idx val="3"/>
          <c:order val="3"/>
          <c:tx>
            <c:v>Disagree</c:v>
          </c:tx>
          <c:spPr>
            <a:solidFill>
              <a:schemeClr val="accent2"/>
            </a:solidFill>
            <a:ln cmpd="sng">
              <a:solidFill>
                <a:srgbClr val="000000"/>
              </a:solidFill>
            </a:ln>
          </c:spPr>
          <c:cat>
            <c:strRef>
              <c:f>BC_MR_PR!$B$58:$M$58</c:f>
            </c:strRef>
          </c:cat>
          <c:val>
            <c:numRef>
              <c:f>BC_MR_PR!$B$62:$M$62</c:f>
              <c:numCache/>
            </c:numRef>
          </c:val>
        </c:ser>
        <c:ser>
          <c:idx val="4"/>
          <c:order val="4"/>
          <c:tx>
            <c:v>Strongly Disagree</c:v>
          </c:tx>
          <c:spPr>
            <a:solidFill>
              <a:schemeClr val="accent2"/>
            </a:solidFill>
            <a:ln cmpd="sng">
              <a:solidFill>
                <a:srgbClr val="000000"/>
              </a:solidFill>
            </a:ln>
          </c:spPr>
          <c:cat>
            <c:strRef>
              <c:f>BC_MR_PR!$B$58:$M$58</c:f>
            </c:strRef>
          </c:cat>
          <c:val>
            <c:numRef>
              <c:f>BC_MR_PR!$B$63:$M$63</c:f>
              <c:numCache/>
            </c:numRef>
          </c:val>
        </c:ser>
        <c:axId val="170286879"/>
        <c:axId val="701855941"/>
      </c:barChart>
      <c:catAx>
        <c:axId val="1702868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01855941"/>
      </c:catAx>
      <c:valAx>
        <c:axId val="70185594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0286879"/>
      </c:valAx>
    </c:plotArea>
    <c:legend>
      <c:legendPos val="b"/>
      <c:overlay val="0"/>
      <c:txPr>
        <a:bodyPr/>
        <a:lstStyle/>
        <a:p>
          <a:pPr lvl="0">
            <a:defRPr b="0" i="0" sz="900">
              <a:solidFill>
                <a:srgbClr val="1A1A1A"/>
              </a:solidFill>
              <a:latin typeface="+mn-lt"/>
            </a:defRPr>
          </a:pPr>
        </a:p>
      </c:txPr>
    </c:legend>
    <c:plotVisOnly val="1"/>
  </c:chart>
</c:chartSpace>
</file>

<file path=xl/charts/chart17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Aggregated over LLMs</a:t>
            </a:r>
          </a:p>
        </c:rich>
      </c:tx>
      <c:layout>
        <c:manualLayout>
          <c:xMode val="edge"/>
          <c:yMode val="edge"/>
          <c:x val="0.07838886844816852"/>
          <c:y val="0.043360507625218404"/>
        </c:manualLayout>
      </c:layout>
      <c:overlay val="0"/>
    </c:title>
    <c:plotArea>
      <c:layout>
        <c:manualLayout>
          <c:xMode val="edge"/>
          <c:yMode val="edge"/>
          <c:x val="0.09962791221449711"/>
          <c:y val="0.2009638165240948"/>
          <c:w val="0.6527165930109329"/>
          <c:h val="0.5636524569958509"/>
        </c:manualLayout>
      </c:layout>
      <c:barChart>
        <c:barDir val="col"/>
        <c:ser>
          <c:idx val="0"/>
          <c:order val="0"/>
          <c:tx>
            <c:v>SA-P</c:v>
          </c:tx>
          <c:spPr>
            <a:solidFill>
              <a:schemeClr val="accent4"/>
            </a:solidFill>
            <a:ln cmpd="sng">
              <a:solidFill>
                <a:srgbClr val="000000"/>
              </a:solidFill>
            </a:ln>
          </c:spPr>
          <c:cat>
            <c:strRef>
              <c:f>BC_MR_PR!$B$83:$E$83</c:f>
            </c:strRef>
          </c:cat>
          <c:val>
            <c:numRef>
              <c:f>BC_MR_PR!$B$84:$E$84</c:f>
              <c:numCache/>
            </c:numRef>
          </c:val>
        </c:ser>
        <c:ser>
          <c:idx val="1"/>
          <c:order val="1"/>
          <c:tx>
            <c:v>SA-R</c:v>
          </c:tx>
          <c:spPr>
            <a:solidFill>
              <a:schemeClr val="accent2"/>
            </a:solidFill>
            <a:ln cmpd="sng">
              <a:solidFill>
                <a:srgbClr val="000000"/>
              </a:solidFill>
            </a:ln>
          </c:spPr>
          <c:cat>
            <c:strRef>
              <c:f>BC_MR_PR!$B$83:$E$83</c:f>
            </c:strRef>
          </c:cat>
          <c:val>
            <c:numRef>
              <c:f>BC_MR_PR!$B$85:$E$85</c:f>
              <c:numCache/>
            </c:numRef>
          </c:val>
        </c:ser>
        <c:ser>
          <c:idx val="2"/>
          <c:order val="2"/>
          <c:tx>
            <c:v>A-P</c:v>
          </c:tx>
          <c:spPr>
            <a:solidFill>
              <a:schemeClr val="accent4"/>
            </a:solidFill>
            <a:ln cmpd="sng">
              <a:solidFill>
                <a:srgbClr val="000000"/>
              </a:solidFill>
            </a:ln>
          </c:spPr>
          <c:cat>
            <c:strRef>
              <c:f>BC_MR_PR!$B$83:$E$83</c:f>
            </c:strRef>
          </c:cat>
          <c:val>
            <c:numRef>
              <c:f>BC_MR_PR!$B$86:$E$86</c:f>
              <c:numCache/>
            </c:numRef>
          </c:val>
        </c:ser>
        <c:ser>
          <c:idx val="3"/>
          <c:order val="3"/>
          <c:tx>
            <c:v>A-R</c:v>
          </c:tx>
          <c:spPr>
            <a:solidFill>
              <a:schemeClr val="accent4"/>
            </a:solidFill>
            <a:ln cmpd="sng">
              <a:solidFill>
                <a:srgbClr val="000000"/>
              </a:solidFill>
            </a:ln>
          </c:spPr>
          <c:cat>
            <c:strRef>
              <c:f>BC_MR_PR!$B$83:$E$83</c:f>
            </c:strRef>
          </c:cat>
          <c:val>
            <c:numRef>
              <c:f>BC_MR_PR!$B$87:$E$87</c:f>
              <c:numCache/>
            </c:numRef>
          </c:val>
        </c:ser>
        <c:ser>
          <c:idx val="4"/>
          <c:order val="4"/>
          <c:tx>
            <c:v>N-P</c:v>
          </c:tx>
          <c:spPr>
            <a:solidFill>
              <a:schemeClr val="accent5"/>
            </a:solidFill>
            <a:ln cmpd="sng">
              <a:solidFill>
                <a:srgbClr val="000000"/>
              </a:solidFill>
            </a:ln>
          </c:spPr>
          <c:cat>
            <c:strRef>
              <c:f>BC_MR_PR!$B$83:$E$83</c:f>
            </c:strRef>
          </c:cat>
          <c:val>
            <c:numRef>
              <c:f>BC_MR_PR!$B$88:$E$88</c:f>
              <c:numCache/>
            </c:numRef>
          </c:val>
        </c:ser>
        <c:ser>
          <c:idx val="5"/>
          <c:order val="5"/>
          <c:tx>
            <c:v>N-R</c:v>
          </c:tx>
          <c:spPr>
            <a:solidFill>
              <a:schemeClr val="accent6"/>
            </a:solidFill>
            <a:ln cmpd="sng">
              <a:solidFill>
                <a:srgbClr val="000000"/>
              </a:solidFill>
            </a:ln>
          </c:spPr>
          <c:cat>
            <c:strRef>
              <c:f>BC_MR_PR!$B$83:$E$83</c:f>
            </c:strRef>
          </c:cat>
          <c:val>
            <c:numRef>
              <c:f>BC_MR_PR!$B$89:$E$89</c:f>
              <c:numCache/>
            </c:numRef>
          </c:val>
        </c:ser>
        <c:ser>
          <c:idx val="6"/>
          <c:order val="6"/>
          <c:tx>
            <c:v>D-P</c:v>
          </c:tx>
          <c:spPr>
            <a:solidFill>
              <a:schemeClr val="accent2"/>
            </a:solidFill>
            <a:ln cmpd="sng">
              <a:solidFill>
                <a:srgbClr val="000000"/>
              </a:solidFill>
            </a:ln>
          </c:spPr>
          <c:cat>
            <c:strRef>
              <c:f>BC_MR_PR!$B$83:$E$83</c:f>
            </c:strRef>
          </c:cat>
          <c:val>
            <c:numRef>
              <c:f>BC_MR_PR!$B$90:$E$90</c:f>
              <c:numCache/>
            </c:numRef>
          </c:val>
        </c:ser>
        <c:ser>
          <c:idx val="7"/>
          <c:order val="7"/>
          <c:tx>
            <c:v>D-R</c:v>
          </c:tx>
          <c:spPr>
            <a:solidFill>
              <a:schemeClr val="accent2">
                <a:lumOff val="30000"/>
              </a:schemeClr>
            </a:solidFill>
            <a:ln cmpd="sng">
              <a:solidFill>
                <a:srgbClr val="000000"/>
              </a:solidFill>
            </a:ln>
          </c:spPr>
          <c:cat>
            <c:strRef>
              <c:f>BC_MR_PR!$B$83:$E$83</c:f>
            </c:strRef>
          </c:cat>
          <c:val>
            <c:numRef>
              <c:f>BC_MR_PR!$B$91:$E$91</c:f>
              <c:numCache/>
            </c:numRef>
          </c:val>
        </c:ser>
        <c:ser>
          <c:idx val="8"/>
          <c:order val="8"/>
          <c:tx>
            <c:v>SD-P</c:v>
          </c:tx>
          <c:spPr>
            <a:solidFill>
              <a:schemeClr val="accent2"/>
            </a:solidFill>
            <a:ln cmpd="sng">
              <a:solidFill>
                <a:srgbClr val="000000"/>
              </a:solidFill>
            </a:ln>
          </c:spPr>
          <c:cat>
            <c:strRef>
              <c:f>BC_MR_PR!$B$83:$E$83</c:f>
            </c:strRef>
          </c:cat>
          <c:val>
            <c:numRef>
              <c:f>BC_MR_PR!$B$92:$E$92</c:f>
              <c:numCache/>
            </c:numRef>
          </c:val>
        </c:ser>
        <c:ser>
          <c:idx val="9"/>
          <c:order val="9"/>
          <c:tx>
            <c:v>SD-R</c:v>
          </c:tx>
          <c:spPr>
            <a:solidFill>
              <a:schemeClr val="accent4">
                <a:lumOff val="30000"/>
              </a:schemeClr>
            </a:solidFill>
            <a:ln cmpd="sng">
              <a:solidFill>
                <a:srgbClr val="000000"/>
              </a:solidFill>
            </a:ln>
          </c:spPr>
          <c:cat>
            <c:strRef>
              <c:f>BC_MR_PR!$B$83:$E$83</c:f>
            </c:strRef>
          </c:cat>
          <c:val>
            <c:numRef>
              <c:f>BC_MR_PR!$B$93:$E$93</c:f>
              <c:numCache/>
            </c:numRef>
          </c:val>
        </c:ser>
        <c:axId val="1930016442"/>
        <c:axId val="1592826576"/>
      </c:barChart>
      <c:catAx>
        <c:axId val="19300164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592826576"/>
      </c:catAx>
      <c:valAx>
        <c:axId val="1592826576"/>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930016442"/>
        <c:majorUnit val="0.1"/>
      </c:valAx>
    </c:plotArea>
    <c:legend>
      <c:legendPos val="r"/>
      <c:layout>
        <c:manualLayout>
          <c:xMode val="edge"/>
          <c:yMode val="edge"/>
          <c:x val="0.8192839635156011"/>
          <c:y val="0.08099623326928838"/>
        </c:manualLayout>
      </c:layout>
      <c:overlay val="0"/>
      <c:txPr>
        <a:bodyPr/>
        <a:lstStyle/>
        <a:p>
          <a:pPr lvl="0">
            <a:defRPr b="0" i="0" sz="800">
              <a:solidFill>
                <a:srgbClr val="1A1A1A"/>
              </a:solidFill>
              <a:latin typeface="+mn-lt"/>
            </a:defRPr>
          </a:pPr>
        </a:p>
      </c:txPr>
    </c:legend>
    <c:plotVisOnly val="1"/>
  </c:chart>
</c:chartSpace>
</file>

<file path=xl/charts/chart17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Aggregated over LLMs and Levels</a:t>
            </a:r>
          </a:p>
        </c:rich>
      </c:tx>
      <c:overlay val="0"/>
    </c:title>
    <c:plotArea>
      <c:layout>
        <c:manualLayout>
          <c:xMode val="edge"/>
          <c:yMode val="edge"/>
          <c:x val="0.1924552612741589"/>
          <c:y val="0.2924954135705518"/>
          <c:w val="0.7408780720591744"/>
          <c:h val="0.4988475433656054"/>
        </c:manualLayout>
      </c:layout>
      <c:barChart>
        <c:barDir val="col"/>
        <c:ser>
          <c:idx val="0"/>
          <c:order val="0"/>
          <c:tx>
            <c:v>Precision</c:v>
          </c:tx>
          <c:spPr>
            <a:solidFill>
              <a:schemeClr val="accent4"/>
            </a:solidFill>
            <a:ln cmpd="sng">
              <a:solidFill>
                <a:srgbClr val="000000"/>
              </a:solidFill>
            </a:ln>
          </c:spPr>
          <c:cat>
            <c:strRef>
              <c:f>BC_MR_PR!$A$96:$A$100</c:f>
            </c:strRef>
          </c:cat>
          <c:val>
            <c:numRef>
              <c:f>BC_MR_PR!$B$96:$B$100</c:f>
              <c:numCache/>
            </c:numRef>
          </c:val>
        </c:ser>
        <c:ser>
          <c:idx val="1"/>
          <c:order val="1"/>
          <c:tx>
            <c:v>Recall</c:v>
          </c:tx>
          <c:spPr>
            <a:solidFill>
              <a:schemeClr val="accent2"/>
            </a:solidFill>
            <a:ln cmpd="sng">
              <a:solidFill>
                <a:srgbClr val="000000"/>
              </a:solidFill>
            </a:ln>
          </c:spPr>
          <c:cat>
            <c:strRef>
              <c:f>BC_MR_PR!$A$96:$A$100</c:f>
            </c:strRef>
          </c:cat>
          <c:val>
            <c:numRef>
              <c:f>BC_MR_PR!$C$96:$C$100</c:f>
              <c:numCache/>
            </c:numRef>
          </c:val>
        </c:ser>
        <c:axId val="963289383"/>
        <c:axId val="1767491590"/>
      </c:barChart>
      <c:catAx>
        <c:axId val="9632893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1767491590"/>
      </c:catAx>
      <c:valAx>
        <c:axId val="176749159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963289383"/>
        <c:majorUnit val="0.1"/>
      </c:valAx>
    </c:plotArea>
    <c:legend>
      <c:legendPos val="b"/>
      <c:layout>
        <c:manualLayout>
          <c:xMode val="edge"/>
          <c:yMode val="edge"/>
          <c:x val="0.40867143879742307"/>
          <c:y val="0.2384793331709535"/>
        </c:manualLayout>
      </c:layout>
      <c:overlay val="0"/>
      <c:txPr>
        <a:bodyPr/>
        <a:lstStyle/>
        <a:p>
          <a:pPr lvl="0">
            <a:defRPr b="0" i="0" sz="900">
              <a:solidFill>
                <a:srgbClr val="1A1A1A"/>
              </a:solidFill>
              <a:latin typeface="+mn-lt"/>
            </a:defRPr>
          </a:pPr>
        </a:p>
      </c:txPr>
    </c:legend>
    <c:plotVisOnly val="1"/>
  </c:chart>
</c:chartSpace>
</file>

<file path=xl/charts/chart17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Aggregated over Prompt Levels</a:t>
            </a:r>
          </a:p>
        </c:rich>
      </c:tx>
      <c:layout>
        <c:manualLayout>
          <c:xMode val="edge"/>
          <c:yMode val="edge"/>
          <c:x val="0.03152784995580809"/>
          <c:y val="0.05815452155618394"/>
        </c:manualLayout>
      </c:layout>
      <c:overlay val="0"/>
    </c:title>
    <c:plotArea>
      <c:layout>
        <c:manualLayout>
          <c:xMode val="edge"/>
          <c:yMode val="edge"/>
          <c:x val="0.09542361946568773"/>
          <c:y val="0.26618492358740653"/>
          <c:w val="0.7042981275405976"/>
          <c:h val="0.5410077925235427"/>
        </c:manualLayout>
      </c:layout>
      <c:barChart>
        <c:barDir val="col"/>
        <c:ser>
          <c:idx val="0"/>
          <c:order val="0"/>
          <c:tx>
            <c:v>SA-P</c:v>
          </c:tx>
          <c:spPr>
            <a:solidFill>
              <a:schemeClr val="accent4"/>
            </a:solidFill>
            <a:ln cmpd="sng">
              <a:solidFill>
                <a:srgbClr val="000000"/>
              </a:solidFill>
            </a:ln>
          </c:spPr>
          <c:cat>
            <c:strRef>
              <c:f>BC_MR_PR!$B$68:$D$68</c:f>
            </c:strRef>
          </c:cat>
          <c:val>
            <c:numRef>
              <c:f>BC_MR_PR!$B$69:$D$69</c:f>
              <c:numCache/>
            </c:numRef>
          </c:val>
        </c:ser>
        <c:ser>
          <c:idx val="1"/>
          <c:order val="1"/>
          <c:tx>
            <c:v>SA-R</c:v>
          </c:tx>
          <c:spPr>
            <a:solidFill>
              <a:schemeClr val="accent2"/>
            </a:solidFill>
            <a:ln cmpd="sng">
              <a:solidFill>
                <a:srgbClr val="000000"/>
              </a:solidFill>
            </a:ln>
          </c:spPr>
          <c:cat>
            <c:strRef>
              <c:f>BC_MR_PR!$B$68:$D$68</c:f>
            </c:strRef>
          </c:cat>
          <c:val>
            <c:numRef>
              <c:f>BC_MR_PR!$B$70:$D$70</c:f>
              <c:numCache/>
            </c:numRef>
          </c:val>
        </c:ser>
        <c:ser>
          <c:idx val="2"/>
          <c:order val="2"/>
          <c:tx>
            <c:v>A-P</c:v>
          </c:tx>
          <c:spPr>
            <a:solidFill>
              <a:schemeClr val="accent4"/>
            </a:solidFill>
            <a:ln cmpd="sng">
              <a:solidFill>
                <a:srgbClr val="000000"/>
              </a:solidFill>
            </a:ln>
          </c:spPr>
          <c:cat>
            <c:strRef>
              <c:f>BC_MR_PR!$B$68:$D$68</c:f>
            </c:strRef>
          </c:cat>
          <c:val>
            <c:numRef>
              <c:f>BC_MR_PR!$B$71:$D$71</c:f>
              <c:numCache/>
            </c:numRef>
          </c:val>
        </c:ser>
        <c:ser>
          <c:idx val="3"/>
          <c:order val="3"/>
          <c:tx>
            <c:v>A-R</c:v>
          </c:tx>
          <c:spPr>
            <a:solidFill>
              <a:schemeClr val="accent4"/>
            </a:solidFill>
            <a:ln cmpd="sng">
              <a:solidFill>
                <a:srgbClr val="000000"/>
              </a:solidFill>
            </a:ln>
          </c:spPr>
          <c:cat>
            <c:strRef>
              <c:f>BC_MR_PR!$B$68:$D$68</c:f>
            </c:strRef>
          </c:cat>
          <c:val>
            <c:numRef>
              <c:f>BC_MR_PR!$B$72:$D$72</c:f>
              <c:numCache/>
            </c:numRef>
          </c:val>
        </c:ser>
        <c:ser>
          <c:idx val="4"/>
          <c:order val="4"/>
          <c:tx>
            <c:v>N-P</c:v>
          </c:tx>
          <c:spPr>
            <a:solidFill>
              <a:schemeClr val="accent3"/>
            </a:solidFill>
            <a:ln cmpd="sng">
              <a:solidFill>
                <a:srgbClr val="000000"/>
              </a:solidFill>
            </a:ln>
          </c:spPr>
          <c:cat>
            <c:strRef>
              <c:f>BC_MR_PR!$B$68:$D$68</c:f>
            </c:strRef>
          </c:cat>
          <c:val>
            <c:numRef>
              <c:f>BC_MR_PR!$B$73:$D$73</c:f>
              <c:numCache/>
            </c:numRef>
          </c:val>
        </c:ser>
        <c:ser>
          <c:idx val="5"/>
          <c:order val="5"/>
          <c:tx>
            <c:v>N-R</c:v>
          </c:tx>
          <c:spPr>
            <a:solidFill>
              <a:schemeClr val="accent6"/>
            </a:solidFill>
            <a:ln cmpd="sng">
              <a:solidFill>
                <a:srgbClr val="000000"/>
              </a:solidFill>
            </a:ln>
          </c:spPr>
          <c:cat>
            <c:strRef>
              <c:f>BC_MR_PR!$B$68:$D$68</c:f>
            </c:strRef>
          </c:cat>
          <c:val>
            <c:numRef>
              <c:f>BC_MR_PR!$B$74:$D$74</c:f>
              <c:numCache/>
            </c:numRef>
          </c:val>
        </c:ser>
        <c:ser>
          <c:idx val="6"/>
          <c:order val="6"/>
          <c:tx>
            <c:v>D-P</c:v>
          </c:tx>
          <c:spPr>
            <a:solidFill>
              <a:schemeClr val="accent2"/>
            </a:solidFill>
            <a:ln cmpd="sng">
              <a:solidFill>
                <a:srgbClr val="000000"/>
              </a:solidFill>
            </a:ln>
          </c:spPr>
          <c:cat>
            <c:strRef>
              <c:f>BC_MR_PR!$B$68:$D$68</c:f>
            </c:strRef>
          </c:cat>
          <c:val>
            <c:numRef>
              <c:f>BC_MR_PR!$B$75:$D$75</c:f>
              <c:numCache/>
            </c:numRef>
          </c:val>
        </c:ser>
        <c:ser>
          <c:idx val="7"/>
          <c:order val="7"/>
          <c:tx>
            <c:v>D-R</c:v>
          </c:tx>
          <c:spPr>
            <a:solidFill>
              <a:schemeClr val="accent2">
                <a:lumOff val="30000"/>
              </a:schemeClr>
            </a:solidFill>
            <a:ln cmpd="sng">
              <a:solidFill>
                <a:srgbClr val="000000"/>
              </a:solidFill>
            </a:ln>
          </c:spPr>
          <c:cat>
            <c:strRef>
              <c:f>BC_MR_PR!$B$68:$D$68</c:f>
            </c:strRef>
          </c:cat>
          <c:val>
            <c:numRef>
              <c:f>BC_MR_PR!$B$76:$D$76</c:f>
              <c:numCache/>
            </c:numRef>
          </c:val>
        </c:ser>
        <c:ser>
          <c:idx val="8"/>
          <c:order val="8"/>
          <c:tx>
            <c:v>SD-P</c:v>
          </c:tx>
          <c:spPr>
            <a:solidFill>
              <a:schemeClr val="accent2"/>
            </a:solidFill>
            <a:ln cmpd="sng">
              <a:solidFill>
                <a:srgbClr val="000000"/>
              </a:solidFill>
            </a:ln>
          </c:spPr>
          <c:cat>
            <c:strRef>
              <c:f>BC_MR_PR!$B$68:$D$68</c:f>
            </c:strRef>
          </c:cat>
          <c:val>
            <c:numRef>
              <c:f>BC_MR_PR!$B$77:$D$77</c:f>
              <c:numCache/>
            </c:numRef>
          </c:val>
        </c:ser>
        <c:ser>
          <c:idx val="9"/>
          <c:order val="9"/>
          <c:tx>
            <c:v>SD-R</c:v>
          </c:tx>
          <c:spPr>
            <a:solidFill>
              <a:schemeClr val="accent4">
                <a:lumOff val="30000"/>
              </a:schemeClr>
            </a:solidFill>
            <a:ln cmpd="sng">
              <a:solidFill>
                <a:srgbClr val="000000"/>
              </a:solidFill>
            </a:ln>
          </c:spPr>
          <c:cat>
            <c:strRef>
              <c:f>BC_MR_PR!$B$68:$D$68</c:f>
            </c:strRef>
          </c:cat>
          <c:val>
            <c:numRef>
              <c:f>BC_MR_PR!$B$78:$D$78</c:f>
              <c:numCache/>
            </c:numRef>
          </c:val>
        </c:ser>
        <c:axId val="1103102390"/>
        <c:axId val="1430695317"/>
      </c:barChart>
      <c:catAx>
        <c:axId val="11031023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30695317"/>
      </c:catAx>
      <c:valAx>
        <c:axId val="1430695317"/>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103102390"/>
        <c:minorUnit val="0.010000000000000002"/>
      </c:valAx>
    </c:plotArea>
    <c:legend>
      <c:legendPos val="r"/>
      <c:layout>
        <c:manualLayout>
          <c:xMode val="edge"/>
          <c:yMode val="edge"/>
          <c:x val="0.8391016881683885"/>
          <c:y val="0.0642548200784916"/>
        </c:manualLayout>
      </c:layout>
      <c:overlay val="0"/>
      <c:txPr>
        <a:bodyPr/>
        <a:lstStyle/>
        <a:p>
          <a:pPr lvl="0">
            <a:defRPr b="0" i="0" sz="900">
              <a:solidFill>
                <a:srgbClr val="000000"/>
              </a:solidFill>
              <a:latin typeface="+mn-lt"/>
            </a:defRPr>
          </a:pPr>
        </a:p>
      </c:txPr>
    </c:legend>
    <c:plotVisOnly val="1"/>
  </c:chart>
</c:chartSpace>
</file>

<file path=xl/charts/chart17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Prompt style = Level 1</a:t>
            </a:r>
          </a:p>
        </c:rich>
      </c:tx>
      <c:overlay val="0"/>
    </c:title>
    <c:plotArea>
      <c:layout/>
      <c:barChart>
        <c:barDir val="col"/>
        <c:ser>
          <c:idx val="0"/>
          <c:order val="0"/>
          <c:tx>
            <c:v>SA-P</c:v>
          </c:tx>
          <c:spPr>
            <a:solidFill>
              <a:schemeClr val="accent4"/>
            </a:solidFill>
            <a:ln cmpd="sng">
              <a:solidFill>
                <a:srgbClr val="000000"/>
              </a:solidFill>
            </a:ln>
          </c:spPr>
          <c:cat>
            <c:strRef>
              <c:f>BC_MR_PR!$B$2:$D$2</c:f>
            </c:strRef>
          </c:cat>
          <c:val>
            <c:numRef>
              <c:f>BC_MR_PR!$B$3:$D$3</c:f>
              <c:numCache/>
            </c:numRef>
          </c:val>
        </c:ser>
        <c:ser>
          <c:idx val="1"/>
          <c:order val="1"/>
          <c:tx>
            <c:v>SA-R</c:v>
          </c:tx>
          <c:spPr>
            <a:solidFill>
              <a:schemeClr val="accent2"/>
            </a:solidFill>
            <a:ln cmpd="sng">
              <a:solidFill>
                <a:srgbClr val="000000"/>
              </a:solidFill>
            </a:ln>
          </c:spPr>
          <c:cat>
            <c:strRef>
              <c:f>BC_MR_PR!$B$2:$D$2</c:f>
            </c:strRef>
          </c:cat>
          <c:val>
            <c:numRef>
              <c:f>BC_MR_PR!$B$4:$D$4</c:f>
              <c:numCache/>
            </c:numRef>
          </c:val>
        </c:ser>
        <c:ser>
          <c:idx val="2"/>
          <c:order val="2"/>
          <c:tx>
            <c:v>A-P</c:v>
          </c:tx>
          <c:spPr>
            <a:solidFill>
              <a:schemeClr val="accent4"/>
            </a:solidFill>
            <a:ln cmpd="sng">
              <a:solidFill>
                <a:srgbClr val="000000"/>
              </a:solidFill>
            </a:ln>
          </c:spPr>
          <c:cat>
            <c:strRef>
              <c:f>BC_MR_PR!$B$2:$D$2</c:f>
            </c:strRef>
          </c:cat>
          <c:val>
            <c:numRef>
              <c:f>BC_MR_PR!$B$5:$D$5</c:f>
              <c:numCache/>
            </c:numRef>
          </c:val>
        </c:ser>
        <c:ser>
          <c:idx val="3"/>
          <c:order val="3"/>
          <c:tx>
            <c:v>A-R</c:v>
          </c:tx>
          <c:spPr>
            <a:solidFill>
              <a:schemeClr val="accent4"/>
            </a:solidFill>
            <a:ln cmpd="sng">
              <a:solidFill>
                <a:srgbClr val="000000"/>
              </a:solidFill>
            </a:ln>
          </c:spPr>
          <c:cat>
            <c:strRef>
              <c:f>BC_MR_PR!$B$2:$D$2</c:f>
            </c:strRef>
          </c:cat>
          <c:val>
            <c:numRef>
              <c:f>BC_MR_PR!$B$6:$D$6</c:f>
              <c:numCache/>
            </c:numRef>
          </c:val>
        </c:ser>
        <c:ser>
          <c:idx val="4"/>
          <c:order val="4"/>
          <c:tx>
            <c:v>N-P</c:v>
          </c:tx>
          <c:spPr>
            <a:solidFill>
              <a:schemeClr val="accent3"/>
            </a:solidFill>
            <a:ln cmpd="sng">
              <a:solidFill>
                <a:srgbClr val="000000"/>
              </a:solidFill>
            </a:ln>
          </c:spPr>
          <c:cat>
            <c:strRef>
              <c:f>BC_MR_PR!$B$2:$D$2</c:f>
            </c:strRef>
          </c:cat>
          <c:val>
            <c:numRef>
              <c:f>BC_MR_PR!$B$7:$D$7</c:f>
              <c:numCache/>
            </c:numRef>
          </c:val>
        </c:ser>
        <c:ser>
          <c:idx val="5"/>
          <c:order val="5"/>
          <c:tx>
            <c:v>N-R</c:v>
          </c:tx>
          <c:spPr>
            <a:solidFill>
              <a:schemeClr val="accent6"/>
            </a:solidFill>
            <a:ln cmpd="sng">
              <a:solidFill>
                <a:srgbClr val="000000"/>
              </a:solidFill>
            </a:ln>
          </c:spPr>
          <c:cat>
            <c:strRef>
              <c:f>BC_MR_PR!$B$2:$D$2</c:f>
            </c:strRef>
          </c:cat>
          <c:val>
            <c:numRef>
              <c:f>BC_MR_PR!$B$8:$D$8</c:f>
              <c:numCache/>
            </c:numRef>
          </c:val>
        </c:ser>
        <c:ser>
          <c:idx val="6"/>
          <c:order val="6"/>
          <c:tx>
            <c:v>D-P</c:v>
          </c:tx>
          <c:spPr>
            <a:solidFill>
              <a:schemeClr val="accent2"/>
            </a:solidFill>
            <a:ln cmpd="sng">
              <a:solidFill>
                <a:srgbClr val="000000"/>
              </a:solidFill>
            </a:ln>
          </c:spPr>
          <c:cat>
            <c:strRef>
              <c:f>BC_MR_PR!$B$2:$D$2</c:f>
            </c:strRef>
          </c:cat>
          <c:val>
            <c:numRef>
              <c:f>BC_MR_PR!$B$9:$D$9</c:f>
              <c:numCache/>
            </c:numRef>
          </c:val>
        </c:ser>
        <c:ser>
          <c:idx val="7"/>
          <c:order val="7"/>
          <c:tx>
            <c:v>D-R</c:v>
          </c:tx>
          <c:spPr>
            <a:solidFill>
              <a:schemeClr val="accent2">
                <a:lumOff val="30000"/>
              </a:schemeClr>
            </a:solidFill>
            <a:ln cmpd="sng">
              <a:solidFill>
                <a:srgbClr val="000000"/>
              </a:solidFill>
            </a:ln>
          </c:spPr>
          <c:cat>
            <c:strRef>
              <c:f>BC_MR_PR!$B$2:$D$2</c:f>
            </c:strRef>
          </c:cat>
          <c:val>
            <c:numRef>
              <c:f>BC_MR_PR!$B$10:$D$10</c:f>
              <c:numCache/>
            </c:numRef>
          </c:val>
        </c:ser>
        <c:ser>
          <c:idx val="8"/>
          <c:order val="8"/>
          <c:tx>
            <c:v>SD-P</c:v>
          </c:tx>
          <c:spPr>
            <a:solidFill>
              <a:schemeClr val="accent2"/>
            </a:solidFill>
            <a:ln cmpd="sng">
              <a:solidFill>
                <a:srgbClr val="000000"/>
              </a:solidFill>
            </a:ln>
          </c:spPr>
          <c:cat>
            <c:strRef>
              <c:f>BC_MR_PR!$B$2:$D$2</c:f>
            </c:strRef>
          </c:cat>
          <c:val>
            <c:numRef>
              <c:f>BC_MR_PR!$B$11:$D$11</c:f>
              <c:numCache/>
            </c:numRef>
          </c:val>
        </c:ser>
        <c:ser>
          <c:idx val="9"/>
          <c:order val="9"/>
          <c:tx>
            <c:v>SD-R</c:v>
          </c:tx>
          <c:spPr>
            <a:solidFill>
              <a:schemeClr val="accent4">
                <a:lumOff val="30000"/>
              </a:schemeClr>
            </a:solidFill>
            <a:ln cmpd="sng">
              <a:solidFill>
                <a:srgbClr val="000000"/>
              </a:solidFill>
            </a:ln>
          </c:spPr>
          <c:cat>
            <c:strRef>
              <c:f>BC_MR_PR!$B$2:$D$2</c:f>
            </c:strRef>
          </c:cat>
          <c:val>
            <c:numRef>
              <c:f>BC_MR_PR!$B$12:$D$12</c:f>
              <c:numCache/>
            </c:numRef>
          </c:val>
        </c:ser>
        <c:axId val="1443934509"/>
        <c:axId val="1544839468"/>
      </c:barChart>
      <c:catAx>
        <c:axId val="14439345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544839468"/>
      </c:catAx>
      <c:valAx>
        <c:axId val="154483946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43934509"/>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17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References:Prompt style = Level 2</a:t>
            </a:r>
          </a:p>
        </c:rich>
      </c:tx>
      <c:overlay val="0"/>
    </c:title>
    <c:plotArea>
      <c:layout/>
      <c:barChart>
        <c:barDir val="col"/>
        <c:ser>
          <c:idx val="0"/>
          <c:order val="0"/>
          <c:tx>
            <c:v>SA-P</c:v>
          </c:tx>
          <c:spPr>
            <a:solidFill>
              <a:schemeClr val="accent4"/>
            </a:solidFill>
            <a:ln cmpd="sng">
              <a:solidFill>
                <a:srgbClr val="000000"/>
              </a:solidFill>
            </a:ln>
          </c:spPr>
          <c:cat>
            <c:strRef>
              <c:f>BC_MR_PR!$B$18:$D$18</c:f>
            </c:strRef>
          </c:cat>
          <c:val>
            <c:numRef>
              <c:f>BC_MR_PR!$B$19:$D$19</c:f>
              <c:numCache/>
            </c:numRef>
          </c:val>
        </c:ser>
        <c:ser>
          <c:idx val="1"/>
          <c:order val="1"/>
          <c:tx>
            <c:v>SA-R</c:v>
          </c:tx>
          <c:spPr>
            <a:solidFill>
              <a:schemeClr val="accent2"/>
            </a:solidFill>
            <a:ln cmpd="sng">
              <a:solidFill>
                <a:srgbClr val="000000"/>
              </a:solidFill>
            </a:ln>
          </c:spPr>
          <c:cat>
            <c:strRef>
              <c:f>BC_MR_PR!$B$18:$D$18</c:f>
            </c:strRef>
          </c:cat>
          <c:val>
            <c:numRef>
              <c:f>BC_MR_PR!$B$20:$D$20</c:f>
              <c:numCache/>
            </c:numRef>
          </c:val>
        </c:ser>
        <c:ser>
          <c:idx val="2"/>
          <c:order val="2"/>
          <c:tx>
            <c:v>A-P</c:v>
          </c:tx>
          <c:spPr>
            <a:solidFill>
              <a:schemeClr val="accent4"/>
            </a:solidFill>
            <a:ln cmpd="sng">
              <a:solidFill>
                <a:srgbClr val="000000"/>
              </a:solidFill>
            </a:ln>
          </c:spPr>
          <c:cat>
            <c:strRef>
              <c:f>BC_MR_PR!$B$18:$D$18</c:f>
            </c:strRef>
          </c:cat>
          <c:val>
            <c:numRef>
              <c:f>BC_MR_PR!$B$21:$D$21</c:f>
              <c:numCache/>
            </c:numRef>
          </c:val>
        </c:ser>
        <c:ser>
          <c:idx val="3"/>
          <c:order val="3"/>
          <c:tx>
            <c:v>A-R</c:v>
          </c:tx>
          <c:spPr>
            <a:solidFill>
              <a:schemeClr val="accent4"/>
            </a:solidFill>
            <a:ln cmpd="sng">
              <a:solidFill>
                <a:srgbClr val="000000"/>
              </a:solidFill>
            </a:ln>
          </c:spPr>
          <c:cat>
            <c:strRef>
              <c:f>BC_MR_PR!$B$18:$D$18</c:f>
            </c:strRef>
          </c:cat>
          <c:val>
            <c:numRef>
              <c:f>BC_MR_PR!$B$22:$D$22</c:f>
              <c:numCache/>
            </c:numRef>
          </c:val>
        </c:ser>
        <c:ser>
          <c:idx val="4"/>
          <c:order val="4"/>
          <c:tx>
            <c:v>N-P</c:v>
          </c:tx>
          <c:spPr>
            <a:solidFill>
              <a:schemeClr val="accent3"/>
            </a:solidFill>
            <a:ln cmpd="sng">
              <a:solidFill>
                <a:srgbClr val="000000"/>
              </a:solidFill>
            </a:ln>
          </c:spPr>
          <c:cat>
            <c:strRef>
              <c:f>BC_MR_PR!$B$18:$D$18</c:f>
            </c:strRef>
          </c:cat>
          <c:val>
            <c:numRef>
              <c:f>BC_MR_PR!$B$23:$D$23</c:f>
              <c:numCache/>
            </c:numRef>
          </c:val>
        </c:ser>
        <c:ser>
          <c:idx val="5"/>
          <c:order val="5"/>
          <c:tx>
            <c:v>N-R</c:v>
          </c:tx>
          <c:spPr>
            <a:solidFill>
              <a:schemeClr val="accent6"/>
            </a:solidFill>
            <a:ln cmpd="sng">
              <a:solidFill>
                <a:srgbClr val="000000"/>
              </a:solidFill>
            </a:ln>
          </c:spPr>
          <c:cat>
            <c:strRef>
              <c:f>BC_MR_PR!$B$18:$D$18</c:f>
            </c:strRef>
          </c:cat>
          <c:val>
            <c:numRef>
              <c:f>BC_MR_PR!$B$24:$D$24</c:f>
              <c:numCache/>
            </c:numRef>
          </c:val>
        </c:ser>
        <c:ser>
          <c:idx val="6"/>
          <c:order val="6"/>
          <c:tx>
            <c:v>D-P</c:v>
          </c:tx>
          <c:spPr>
            <a:solidFill>
              <a:schemeClr val="accent2"/>
            </a:solidFill>
            <a:ln cmpd="sng">
              <a:solidFill>
                <a:srgbClr val="000000"/>
              </a:solidFill>
            </a:ln>
          </c:spPr>
          <c:cat>
            <c:strRef>
              <c:f>BC_MR_PR!$B$18:$D$18</c:f>
            </c:strRef>
          </c:cat>
          <c:val>
            <c:numRef>
              <c:f>BC_MR_PR!$B$25:$D$25</c:f>
              <c:numCache/>
            </c:numRef>
          </c:val>
        </c:ser>
        <c:ser>
          <c:idx val="7"/>
          <c:order val="7"/>
          <c:tx>
            <c:v>D-R</c:v>
          </c:tx>
          <c:spPr>
            <a:solidFill>
              <a:schemeClr val="accent2">
                <a:lumOff val="30000"/>
              </a:schemeClr>
            </a:solidFill>
            <a:ln cmpd="sng">
              <a:solidFill>
                <a:srgbClr val="000000"/>
              </a:solidFill>
            </a:ln>
          </c:spPr>
          <c:cat>
            <c:strRef>
              <c:f>BC_MR_PR!$B$18:$D$18</c:f>
            </c:strRef>
          </c:cat>
          <c:val>
            <c:numRef>
              <c:f>BC_MR_PR!$B$26:$D$26</c:f>
              <c:numCache/>
            </c:numRef>
          </c:val>
        </c:ser>
        <c:ser>
          <c:idx val="8"/>
          <c:order val="8"/>
          <c:tx>
            <c:v>SD-P</c:v>
          </c:tx>
          <c:spPr>
            <a:solidFill>
              <a:schemeClr val="accent2"/>
            </a:solidFill>
            <a:ln cmpd="sng">
              <a:solidFill>
                <a:srgbClr val="000000"/>
              </a:solidFill>
            </a:ln>
          </c:spPr>
          <c:cat>
            <c:strRef>
              <c:f>BC_MR_PR!$B$18:$D$18</c:f>
            </c:strRef>
          </c:cat>
          <c:val>
            <c:numRef>
              <c:f>BC_MR_PR!$B$27:$D$27</c:f>
              <c:numCache/>
            </c:numRef>
          </c:val>
        </c:ser>
        <c:ser>
          <c:idx val="9"/>
          <c:order val="9"/>
          <c:tx>
            <c:v>SD-R</c:v>
          </c:tx>
          <c:spPr>
            <a:solidFill>
              <a:schemeClr val="accent4">
                <a:lumOff val="30000"/>
              </a:schemeClr>
            </a:solidFill>
            <a:ln cmpd="sng">
              <a:solidFill>
                <a:srgbClr val="000000"/>
              </a:solidFill>
            </a:ln>
          </c:spPr>
          <c:cat>
            <c:strRef>
              <c:f>BC_MR_PR!$B$18:$D$18</c:f>
            </c:strRef>
          </c:cat>
          <c:val>
            <c:numRef>
              <c:f>BC_MR_PR!$B$28:$D$28</c:f>
              <c:numCache/>
            </c:numRef>
          </c:val>
        </c:ser>
        <c:axId val="1909085843"/>
        <c:axId val="770866796"/>
      </c:barChart>
      <c:catAx>
        <c:axId val="19090858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70866796"/>
      </c:catAx>
      <c:valAx>
        <c:axId val="770866796"/>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09085843"/>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17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Prompt style = Level 3</a:t>
            </a:r>
          </a:p>
        </c:rich>
      </c:tx>
      <c:overlay val="0"/>
    </c:title>
    <c:plotArea>
      <c:layout/>
      <c:barChart>
        <c:barDir val="col"/>
        <c:ser>
          <c:idx val="0"/>
          <c:order val="0"/>
          <c:tx>
            <c:v>SA-P</c:v>
          </c:tx>
          <c:spPr>
            <a:solidFill>
              <a:schemeClr val="accent4"/>
            </a:solidFill>
            <a:ln cmpd="sng">
              <a:solidFill>
                <a:srgbClr val="000000"/>
              </a:solidFill>
            </a:ln>
          </c:spPr>
          <c:cat>
            <c:strRef>
              <c:f>BC_MR_PR!$B$31:$D$31</c:f>
            </c:strRef>
          </c:cat>
          <c:val>
            <c:numRef>
              <c:f>BC_MR_PR!$B$32:$D$32</c:f>
              <c:numCache/>
            </c:numRef>
          </c:val>
        </c:ser>
        <c:ser>
          <c:idx val="1"/>
          <c:order val="1"/>
          <c:tx>
            <c:v>SA-R</c:v>
          </c:tx>
          <c:spPr>
            <a:solidFill>
              <a:schemeClr val="accent2"/>
            </a:solidFill>
            <a:ln cmpd="sng">
              <a:solidFill>
                <a:srgbClr val="000000"/>
              </a:solidFill>
            </a:ln>
          </c:spPr>
          <c:cat>
            <c:strRef>
              <c:f>BC_MR_PR!$B$31:$D$31</c:f>
            </c:strRef>
          </c:cat>
          <c:val>
            <c:numRef>
              <c:f>BC_MR_PR!$B$33:$D$33</c:f>
              <c:numCache/>
            </c:numRef>
          </c:val>
        </c:ser>
        <c:ser>
          <c:idx val="2"/>
          <c:order val="2"/>
          <c:tx>
            <c:v>A-P</c:v>
          </c:tx>
          <c:spPr>
            <a:solidFill>
              <a:schemeClr val="accent4"/>
            </a:solidFill>
            <a:ln cmpd="sng">
              <a:solidFill>
                <a:srgbClr val="000000"/>
              </a:solidFill>
            </a:ln>
          </c:spPr>
          <c:cat>
            <c:strRef>
              <c:f>BC_MR_PR!$B$31:$D$31</c:f>
            </c:strRef>
          </c:cat>
          <c:val>
            <c:numRef>
              <c:f>BC_MR_PR!$B$34:$D$34</c:f>
              <c:numCache/>
            </c:numRef>
          </c:val>
        </c:ser>
        <c:ser>
          <c:idx val="3"/>
          <c:order val="3"/>
          <c:tx>
            <c:v>A-R</c:v>
          </c:tx>
          <c:spPr>
            <a:solidFill>
              <a:schemeClr val="accent4"/>
            </a:solidFill>
            <a:ln cmpd="sng">
              <a:solidFill>
                <a:srgbClr val="000000"/>
              </a:solidFill>
            </a:ln>
          </c:spPr>
          <c:cat>
            <c:strRef>
              <c:f>BC_MR_PR!$B$31:$D$31</c:f>
            </c:strRef>
          </c:cat>
          <c:val>
            <c:numRef>
              <c:f>BC_MR_PR!$B$35:$D$35</c:f>
              <c:numCache/>
            </c:numRef>
          </c:val>
        </c:ser>
        <c:ser>
          <c:idx val="4"/>
          <c:order val="4"/>
          <c:tx>
            <c:v>N-P</c:v>
          </c:tx>
          <c:spPr>
            <a:solidFill>
              <a:schemeClr val="accent3"/>
            </a:solidFill>
            <a:ln cmpd="sng">
              <a:solidFill>
                <a:srgbClr val="000000"/>
              </a:solidFill>
            </a:ln>
          </c:spPr>
          <c:cat>
            <c:strRef>
              <c:f>BC_MR_PR!$B$31:$D$31</c:f>
            </c:strRef>
          </c:cat>
          <c:val>
            <c:numRef>
              <c:f>BC_MR_PR!$B$36:$D$36</c:f>
              <c:numCache/>
            </c:numRef>
          </c:val>
        </c:ser>
        <c:ser>
          <c:idx val="5"/>
          <c:order val="5"/>
          <c:tx>
            <c:v>N-R</c:v>
          </c:tx>
          <c:spPr>
            <a:solidFill>
              <a:schemeClr val="accent6"/>
            </a:solidFill>
            <a:ln cmpd="sng">
              <a:solidFill>
                <a:srgbClr val="000000"/>
              </a:solidFill>
            </a:ln>
          </c:spPr>
          <c:cat>
            <c:strRef>
              <c:f>BC_MR_PR!$B$31:$D$31</c:f>
            </c:strRef>
          </c:cat>
          <c:val>
            <c:numRef>
              <c:f>BC_MR_PR!$B$37:$D$37</c:f>
              <c:numCache/>
            </c:numRef>
          </c:val>
        </c:ser>
        <c:ser>
          <c:idx val="6"/>
          <c:order val="6"/>
          <c:tx>
            <c:v>D-P</c:v>
          </c:tx>
          <c:spPr>
            <a:solidFill>
              <a:schemeClr val="accent2"/>
            </a:solidFill>
            <a:ln cmpd="sng">
              <a:solidFill>
                <a:srgbClr val="000000"/>
              </a:solidFill>
            </a:ln>
          </c:spPr>
          <c:cat>
            <c:strRef>
              <c:f>BC_MR_PR!$B$31:$D$31</c:f>
            </c:strRef>
          </c:cat>
          <c:val>
            <c:numRef>
              <c:f>BC_MR_PR!$B$38:$D$38</c:f>
              <c:numCache/>
            </c:numRef>
          </c:val>
        </c:ser>
        <c:ser>
          <c:idx val="7"/>
          <c:order val="7"/>
          <c:tx>
            <c:v>D-R</c:v>
          </c:tx>
          <c:spPr>
            <a:solidFill>
              <a:schemeClr val="accent2">
                <a:lumOff val="30000"/>
              </a:schemeClr>
            </a:solidFill>
            <a:ln cmpd="sng">
              <a:solidFill>
                <a:srgbClr val="000000"/>
              </a:solidFill>
            </a:ln>
          </c:spPr>
          <c:cat>
            <c:strRef>
              <c:f>BC_MR_PR!$B$31:$D$31</c:f>
            </c:strRef>
          </c:cat>
          <c:val>
            <c:numRef>
              <c:f>BC_MR_PR!$B$39:$D$39</c:f>
              <c:numCache/>
            </c:numRef>
          </c:val>
        </c:ser>
        <c:ser>
          <c:idx val="8"/>
          <c:order val="8"/>
          <c:tx>
            <c:v>SD-P</c:v>
          </c:tx>
          <c:spPr>
            <a:solidFill>
              <a:schemeClr val="accent2"/>
            </a:solidFill>
            <a:ln cmpd="sng">
              <a:solidFill>
                <a:srgbClr val="000000"/>
              </a:solidFill>
            </a:ln>
          </c:spPr>
          <c:cat>
            <c:strRef>
              <c:f>BC_MR_PR!$B$31:$D$31</c:f>
            </c:strRef>
          </c:cat>
          <c:val>
            <c:numRef>
              <c:f>BC_MR_PR!$B$40:$D$40</c:f>
              <c:numCache/>
            </c:numRef>
          </c:val>
        </c:ser>
        <c:ser>
          <c:idx val="9"/>
          <c:order val="9"/>
          <c:tx>
            <c:v>SD-R</c:v>
          </c:tx>
          <c:spPr>
            <a:solidFill>
              <a:schemeClr val="accent4">
                <a:lumOff val="30000"/>
              </a:schemeClr>
            </a:solidFill>
            <a:ln cmpd="sng">
              <a:solidFill>
                <a:srgbClr val="000000"/>
              </a:solidFill>
            </a:ln>
          </c:spPr>
          <c:cat>
            <c:strRef>
              <c:f>BC_MR_PR!$B$31:$D$31</c:f>
            </c:strRef>
          </c:cat>
          <c:val>
            <c:numRef>
              <c:f>BC_MR_PR!$B$41:$D$41</c:f>
              <c:numCache/>
            </c:numRef>
          </c:val>
        </c:ser>
        <c:axId val="1934775425"/>
        <c:axId val="734346398"/>
      </c:barChart>
      <c:catAx>
        <c:axId val="19347754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34346398"/>
      </c:catAx>
      <c:valAx>
        <c:axId val="73434639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34775425"/>
        <c:minorUnit val="0.020000000000000004"/>
      </c:valAx>
    </c:plotArea>
    <c:legend>
      <c:legendPos val="b"/>
      <c:overlay val="0"/>
      <c:txPr>
        <a:bodyPr/>
        <a:lstStyle/>
        <a:p>
          <a:pPr lvl="0">
            <a:defRPr b="0" i="0" sz="900">
              <a:solidFill>
                <a:srgbClr val="1A1A1A"/>
              </a:solidFill>
              <a:latin typeface="+mn-lt"/>
            </a:defRPr>
          </a:pPr>
        </a:p>
      </c:txPr>
    </c:legend>
    <c:plotVisOnly val="1"/>
  </c:chart>
</c:chartSpace>
</file>

<file path=xl/charts/chart18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Prompt style = Level 4</a:t>
            </a:r>
          </a:p>
        </c:rich>
      </c:tx>
      <c:overlay val="0"/>
    </c:title>
    <c:plotArea>
      <c:layout/>
      <c:barChart>
        <c:barDir val="col"/>
        <c:ser>
          <c:idx val="0"/>
          <c:order val="0"/>
          <c:tx>
            <c:v>SA-P</c:v>
          </c:tx>
          <c:spPr>
            <a:solidFill>
              <a:schemeClr val="accent4"/>
            </a:solidFill>
            <a:ln cmpd="sng">
              <a:solidFill>
                <a:srgbClr val="000000"/>
              </a:solidFill>
            </a:ln>
          </c:spPr>
          <c:cat>
            <c:strRef>
              <c:f>BC_MR_PR!$B$44:$D$44</c:f>
            </c:strRef>
          </c:cat>
          <c:val>
            <c:numRef>
              <c:f>BC_MR_PR!$B$45:$D$45</c:f>
              <c:numCache/>
            </c:numRef>
          </c:val>
        </c:ser>
        <c:ser>
          <c:idx val="1"/>
          <c:order val="1"/>
          <c:tx>
            <c:v>SA-R</c:v>
          </c:tx>
          <c:spPr>
            <a:solidFill>
              <a:schemeClr val="accent2"/>
            </a:solidFill>
            <a:ln cmpd="sng">
              <a:solidFill>
                <a:srgbClr val="000000"/>
              </a:solidFill>
            </a:ln>
          </c:spPr>
          <c:cat>
            <c:strRef>
              <c:f>BC_MR_PR!$B$44:$D$44</c:f>
            </c:strRef>
          </c:cat>
          <c:val>
            <c:numRef>
              <c:f>BC_MR_PR!$B$46:$D$46</c:f>
              <c:numCache/>
            </c:numRef>
          </c:val>
        </c:ser>
        <c:ser>
          <c:idx val="2"/>
          <c:order val="2"/>
          <c:tx>
            <c:v>A-P</c:v>
          </c:tx>
          <c:spPr>
            <a:solidFill>
              <a:schemeClr val="accent4"/>
            </a:solidFill>
            <a:ln cmpd="sng">
              <a:solidFill>
                <a:srgbClr val="000000"/>
              </a:solidFill>
            </a:ln>
          </c:spPr>
          <c:cat>
            <c:strRef>
              <c:f>BC_MR_PR!$B$44:$D$44</c:f>
            </c:strRef>
          </c:cat>
          <c:val>
            <c:numRef>
              <c:f>BC_MR_PR!$B$47:$D$47</c:f>
              <c:numCache/>
            </c:numRef>
          </c:val>
        </c:ser>
        <c:ser>
          <c:idx val="3"/>
          <c:order val="3"/>
          <c:tx>
            <c:v>A-R</c:v>
          </c:tx>
          <c:spPr>
            <a:solidFill>
              <a:schemeClr val="accent4"/>
            </a:solidFill>
            <a:ln cmpd="sng">
              <a:solidFill>
                <a:srgbClr val="000000"/>
              </a:solidFill>
            </a:ln>
          </c:spPr>
          <c:cat>
            <c:strRef>
              <c:f>BC_MR_PR!$B$44:$D$44</c:f>
            </c:strRef>
          </c:cat>
          <c:val>
            <c:numRef>
              <c:f>BC_MR_PR!$B$48:$D$48</c:f>
              <c:numCache/>
            </c:numRef>
          </c:val>
        </c:ser>
        <c:ser>
          <c:idx val="4"/>
          <c:order val="4"/>
          <c:tx>
            <c:v>N-P</c:v>
          </c:tx>
          <c:spPr>
            <a:solidFill>
              <a:schemeClr val="accent3"/>
            </a:solidFill>
            <a:ln cmpd="sng">
              <a:solidFill>
                <a:srgbClr val="000000"/>
              </a:solidFill>
            </a:ln>
          </c:spPr>
          <c:cat>
            <c:strRef>
              <c:f>BC_MR_PR!$B$44:$D$44</c:f>
            </c:strRef>
          </c:cat>
          <c:val>
            <c:numRef>
              <c:f>BC_MR_PR!$B$49:$D$49</c:f>
              <c:numCache/>
            </c:numRef>
          </c:val>
        </c:ser>
        <c:ser>
          <c:idx val="5"/>
          <c:order val="5"/>
          <c:tx>
            <c:v>N-R</c:v>
          </c:tx>
          <c:spPr>
            <a:solidFill>
              <a:schemeClr val="accent6"/>
            </a:solidFill>
            <a:ln cmpd="sng">
              <a:solidFill>
                <a:srgbClr val="000000"/>
              </a:solidFill>
            </a:ln>
          </c:spPr>
          <c:cat>
            <c:strRef>
              <c:f>BC_MR_PR!$B$44:$D$44</c:f>
            </c:strRef>
          </c:cat>
          <c:val>
            <c:numRef>
              <c:f>BC_MR_PR!$B$50:$D$50</c:f>
              <c:numCache/>
            </c:numRef>
          </c:val>
        </c:ser>
        <c:ser>
          <c:idx val="6"/>
          <c:order val="6"/>
          <c:tx>
            <c:v>D-P</c:v>
          </c:tx>
          <c:spPr>
            <a:solidFill>
              <a:schemeClr val="accent2"/>
            </a:solidFill>
            <a:ln cmpd="sng">
              <a:solidFill>
                <a:srgbClr val="000000"/>
              </a:solidFill>
            </a:ln>
          </c:spPr>
          <c:cat>
            <c:strRef>
              <c:f>BC_MR_PR!$B$44:$D$44</c:f>
            </c:strRef>
          </c:cat>
          <c:val>
            <c:numRef>
              <c:f>BC_MR_PR!$B$51:$D$51</c:f>
              <c:numCache/>
            </c:numRef>
          </c:val>
        </c:ser>
        <c:ser>
          <c:idx val="7"/>
          <c:order val="7"/>
          <c:tx>
            <c:v>D-R</c:v>
          </c:tx>
          <c:spPr>
            <a:solidFill>
              <a:schemeClr val="accent2">
                <a:lumOff val="30000"/>
              </a:schemeClr>
            </a:solidFill>
            <a:ln cmpd="sng">
              <a:solidFill>
                <a:srgbClr val="000000"/>
              </a:solidFill>
            </a:ln>
          </c:spPr>
          <c:cat>
            <c:strRef>
              <c:f>BC_MR_PR!$B$44:$D$44</c:f>
            </c:strRef>
          </c:cat>
          <c:val>
            <c:numRef>
              <c:f>BC_MR_PR!$B$52:$D$52</c:f>
              <c:numCache/>
            </c:numRef>
          </c:val>
        </c:ser>
        <c:ser>
          <c:idx val="8"/>
          <c:order val="8"/>
          <c:tx>
            <c:v>SD-P</c:v>
          </c:tx>
          <c:spPr>
            <a:solidFill>
              <a:schemeClr val="accent2"/>
            </a:solidFill>
            <a:ln cmpd="sng">
              <a:solidFill>
                <a:srgbClr val="000000"/>
              </a:solidFill>
            </a:ln>
          </c:spPr>
          <c:cat>
            <c:strRef>
              <c:f>BC_MR_PR!$B$44:$D$44</c:f>
            </c:strRef>
          </c:cat>
          <c:val>
            <c:numRef>
              <c:f>BC_MR_PR!$B$53:$D$53</c:f>
              <c:numCache/>
            </c:numRef>
          </c:val>
        </c:ser>
        <c:ser>
          <c:idx val="9"/>
          <c:order val="9"/>
          <c:tx>
            <c:v>SD-R</c:v>
          </c:tx>
          <c:spPr>
            <a:solidFill>
              <a:schemeClr val="accent4">
                <a:lumOff val="30000"/>
              </a:schemeClr>
            </a:solidFill>
            <a:ln cmpd="sng">
              <a:solidFill>
                <a:srgbClr val="000000"/>
              </a:solidFill>
            </a:ln>
          </c:spPr>
          <c:cat>
            <c:strRef>
              <c:f>BC_MR_PR!$B$44:$D$44</c:f>
            </c:strRef>
          </c:cat>
          <c:val>
            <c:numRef>
              <c:f>BC_MR_PR!$B$54:$D$54</c:f>
              <c:numCache/>
            </c:numRef>
          </c:val>
        </c:ser>
        <c:axId val="1063405047"/>
        <c:axId val="756582665"/>
      </c:barChart>
      <c:catAx>
        <c:axId val="10634050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56582665"/>
      </c:catAx>
      <c:valAx>
        <c:axId val="756582665"/>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063405047"/>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8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Prompt style = Level 3</a:t>
            </a:r>
          </a:p>
        </c:rich>
      </c:tx>
      <c:overlay val="0"/>
    </c:title>
    <c:plotArea>
      <c:layout/>
      <c:barChart>
        <c:barDir val="col"/>
        <c:ser>
          <c:idx val="0"/>
          <c:order val="0"/>
          <c:tx>
            <c:v>SA-P</c:v>
          </c:tx>
          <c:spPr>
            <a:solidFill>
              <a:schemeClr val="accent4"/>
            </a:solidFill>
            <a:ln cmpd="sng">
              <a:solidFill>
                <a:srgbClr val="000000"/>
              </a:solidFill>
            </a:ln>
          </c:spPr>
          <c:cat>
            <c:strRef>
              <c:f>BC_MR_PR!$B$31:$D$31</c:f>
            </c:strRef>
          </c:cat>
          <c:val>
            <c:numRef>
              <c:f>BC_MR_PR!$B$32:$D$32</c:f>
              <c:numCache/>
            </c:numRef>
          </c:val>
        </c:ser>
        <c:ser>
          <c:idx val="1"/>
          <c:order val="1"/>
          <c:tx>
            <c:v>SA-R</c:v>
          </c:tx>
          <c:spPr>
            <a:solidFill>
              <a:schemeClr val="accent2"/>
            </a:solidFill>
            <a:ln cmpd="sng">
              <a:solidFill>
                <a:srgbClr val="000000"/>
              </a:solidFill>
            </a:ln>
          </c:spPr>
          <c:cat>
            <c:strRef>
              <c:f>BC_MR_PR!$B$31:$D$31</c:f>
            </c:strRef>
          </c:cat>
          <c:val>
            <c:numRef>
              <c:f>BC_MR_PR!$B$33:$D$33</c:f>
              <c:numCache/>
            </c:numRef>
          </c:val>
        </c:ser>
        <c:ser>
          <c:idx val="2"/>
          <c:order val="2"/>
          <c:tx>
            <c:v>A-P</c:v>
          </c:tx>
          <c:spPr>
            <a:solidFill>
              <a:schemeClr val="accent4"/>
            </a:solidFill>
            <a:ln cmpd="sng">
              <a:solidFill>
                <a:srgbClr val="000000"/>
              </a:solidFill>
            </a:ln>
          </c:spPr>
          <c:cat>
            <c:strRef>
              <c:f>BC_MR_PR!$B$31:$D$31</c:f>
            </c:strRef>
          </c:cat>
          <c:val>
            <c:numRef>
              <c:f>BC_MR_PR!$B$34:$D$34</c:f>
              <c:numCache/>
            </c:numRef>
          </c:val>
        </c:ser>
        <c:ser>
          <c:idx val="3"/>
          <c:order val="3"/>
          <c:tx>
            <c:v>A-R</c:v>
          </c:tx>
          <c:spPr>
            <a:solidFill>
              <a:schemeClr val="accent4"/>
            </a:solidFill>
            <a:ln cmpd="sng">
              <a:solidFill>
                <a:srgbClr val="000000"/>
              </a:solidFill>
            </a:ln>
          </c:spPr>
          <c:cat>
            <c:strRef>
              <c:f>BC_MR_PR!$B$31:$D$31</c:f>
            </c:strRef>
          </c:cat>
          <c:val>
            <c:numRef>
              <c:f>BC_MR_PR!$B$35:$D$35</c:f>
              <c:numCache/>
            </c:numRef>
          </c:val>
        </c:ser>
        <c:ser>
          <c:idx val="4"/>
          <c:order val="4"/>
          <c:tx>
            <c:v>N-P</c:v>
          </c:tx>
          <c:spPr>
            <a:solidFill>
              <a:schemeClr val="accent3"/>
            </a:solidFill>
            <a:ln cmpd="sng">
              <a:solidFill>
                <a:srgbClr val="000000"/>
              </a:solidFill>
            </a:ln>
          </c:spPr>
          <c:cat>
            <c:strRef>
              <c:f>BC_MR_PR!$B$31:$D$31</c:f>
            </c:strRef>
          </c:cat>
          <c:val>
            <c:numRef>
              <c:f>BC_MR_PR!$B$36:$D$36</c:f>
              <c:numCache/>
            </c:numRef>
          </c:val>
        </c:ser>
        <c:ser>
          <c:idx val="5"/>
          <c:order val="5"/>
          <c:tx>
            <c:v>N-R</c:v>
          </c:tx>
          <c:spPr>
            <a:solidFill>
              <a:schemeClr val="accent6"/>
            </a:solidFill>
            <a:ln cmpd="sng">
              <a:solidFill>
                <a:srgbClr val="000000"/>
              </a:solidFill>
            </a:ln>
          </c:spPr>
          <c:cat>
            <c:strRef>
              <c:f>BC_MR_PR!$B$31:$D$31</c:f>
            </c:strRef>
          </c:cat>
          <c:val>
            <c:numRef>
              <c:f>BC_MR_PR!$B$37:$D$37</c:f>
              <c:numCache/>
            </c:numRef>
          </c:val>
        </c:ser>
        <c:ser>
          <c:idx val="6"/>
          <c:order val="6"/>
          <c:tx>
            <c:v>D-P</c:v>
          </c:tx>
          <c:spPr>
            <a:solidFill>
              <a:schemeClr val="accent2"/>
            </a:solidFill>
            <a:ln cmpd="sng">
              <a:solidFill>
                <a:srgbClr val="000000"/>
              </a:solidFill>
            </a:ln>
          </c:spPr>
          <c:cat>
            <c:strRef>
              <c:f>BC_MR_PR!$B$31:$D$31</c:f>
            </c:strRef>
          </c:cat>
          <c:val>
            <c:numRef>
              <c:f>BC_MR_PR!$B$38:$D$38</c:f>
              <c:numCache/>
            </c:numRef>
          </c:val>
        </c:ser>
        <c:ser>
          <c:idx val="7"/>
          <c:order val="7"/>
          <c:tx>
            <c:v>D-R</c:v>
          </c:tx>
          <c:spPr>
            <a:solidFill>
              <a:schemeClr val="accent2">
                <a:lumOff val="30000"/>
              </a:schemeClr>
            </a:solidFill>
            <a:ln cmpd="sng">
              <a:solidFill>
                <a:srgbClr val="000000"/>
              </a:solidFill>
            </a:ln>
          </c:spPr>
          <c:cat>
            <c:strRef>
              <c:f>BC_MR_PR!$B$31:$D$31</c:f>
            </c:strRef>
          </c:cat>
          <c:val>
            <c:numRef>
              <c:f>BC_MR_PR!$B$39:$D$39</c:f>
              <c:numCache/>
            </c:numRef>
          </c:val>
        </c:ser>
        <c:ser>
          <c:idx val="8"/>
          <c:order val="8"/>
          <c:tx>
            <c:v>SD-P</c:v>
          </c:tx>
          <c:spPr>
            <a:solidFill>
              <a:schemeClr val="accent2"/>
            </a:solidFill>
            <a:ln cmpd="sng">
              <a:solidFill>
                <a:srgbClr val="000000"/>
              </a:solidFill>
            </a:ln>
          </c:spPr>
          <c:cat>
            <c:strRef>
              <c:f>BC_MR_PR!$B$31:$D$31</c:f>
            </c:strRef>
          </c:cat>
          <c:val>
            <c:numRef>
              <c:f>BC_MR_PR!$B$40:$D$40</c:f>
              <c:numCache/>
            </c:numRef>
          </c:val>
        </c:ser>
        <c:ser>
          <c:idx val="9"/>
          <c:order val="9"/>
          <c:tx>
            <c:v>SD-R</c:v>
          </c:tx>
          <c:spPr>
            <a:solidFill>
              <a:schemeClr val="accent4">
                <a:lumOff val="30000"/>
              </a:schemeClr>
            </a:solidFill>
            <a:ln cmpd="sng">
              <a:solidFill>
                <a:srgbClr val="000000"/>
              </a:solidFill>
            </a:ln>
          </c:spPr>
          <c:cat>
            <c:strRef>
              <c:f>BC_MR_PR!$B$31:$D$31</c:f>
            </c:strRef>
          </c:cat>
          <c:val>
            <c:numRef>
              <c:f>BC_MR_PR!$B$41:$D$41</c:f>
              <c:numCache/>
            </c:numRef>
          </c:val>
        </c:ser>
        <c:axId val="2250466"/>
        <c:axId val="1089533488"/>
      </c:barChart>
      <c:catAx>
        <c:axId val="22504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89533488"/>
      </c:catAx>
      <c:valAx>
        <c:axId val="1089533488"/>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2250466"/>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8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References:Prompt style = Level 2</a:t>
            </a:r>
          </a:p>
        </c:rich>
      </c:tx>
      <c:overlay val="0"/>
    </c:title>
    <c:plotArea>
      <c:layout/>
      <c:barChart>
        <c:barDir val="col"/>
        <c:ser>
          <c:idx val="0"/>
          <c:order val="0"/>
          <c:tx>
            <c:v>SA-P</c:v>
          </c:tx>
          <c:spPr>
            <a:solidFill>
              <a:schemeClr val="accent4"/>
            </a:solidFill>
            <a:ln cmpd="sng">
              <a:solidFill>
                <a:srgbClr val="000000"/>
              </a:solidFill>
            </a:ln>
          </c:spPr>
          <c:cat>
            <c:strRef>
              <c:f>BC_MR_PR!$B$18:$D$18</c:f>
            </c:strRef>
          </c:cat>
          <c:val>
            <c:numRef>
              <c:f>BC_MR_PR!$B$19:$D$19</c:f>
              <c:numCache/>
            </c:numRef>
          </c:val>
        </c:ser>
        <c:ser>
          <c:idx val="1"/>
          <c:order val="1"/>
          <c:tx>
            <c:v>SA-R</c:v>
          </c:tx>
          <c:spPr>
            <a:solidFill>
              <a:schemeClr val="accent2"/>
            </a:solidFill>
            <a:ln cmpd="sng">
              <a:solidFill>
                <a:srgbClr val="000000"/>
              </a:solidFill>
            </a:ln>
          </c:spPr>
          <c:cat>
            <c:strRef>
              <c:f>BC_MR_PR!$B$18:$D$18</c:f>
            </c:strRef>
          </c:cat>
          <c:val>
            <c:numRef>
              <c:f>BC_MR_PR!$B$20:$D$20</c:f>
              <c:numCache/>
            </c:numRef>
          </c:val>
        </c:ser>
        <c:ser>
          <c:idx val="2"/>
          <c:order val="2"/>
          <c:tx>
            <c:v>A-P</c:v>
          </c:tx>
          <c:spPr>
            <a:solidFill>
              <a:schemeClr val="accent4"/>
            </a:solidFill>
            <a:ln cmpd="sng">
              <a:solidFill>
                <a:srgbClr val="000000"/>
              </a:solidFill>
            </a:ln>
          </c:spPr>
          <c:cat>
            <c:strRef>
              <c:f>BC_MR_PR!$B$18:$D$18</c:f>
            </c:strRef>
          </c:cat>
          <c:val>
            <c:numRef>
              <c:f>BC_MR_PR!$B$21:$D$21</c:f>
              <c:numCache/>
            </c:numRef>
          </c:val>
        </c:ser>
        <c:ser>
          <c:idx val="3"/>
          <c:order val="3"/>
          <c:tx>
            <c:v>A-R</c:v>
          </c:tx>
          <c:spPr>
            <a:solidFill>
              <a:schemeClr val="accent4"/>
            </a:solidFill>
            <a:ln cmpd="sng">
              <a:solidFill>
                <a:srgbClr val="000000"/>
              </a:solidFill>
            </a:ln>
          </c:spPr>
          <c:cat>
            <c:strRef>
              <c:f>BC_MR_PR!$B$18:$D$18</c:f>
            </c:strRef>
          </c:cat>
          <c:val>
            <c:numRef>
              <c:f>BC_MR_PR!$B$22:$D$22</c:f>
              <c:numCache/>
            </c:numRef>
          </c:val>
        </c:ser>
        <c:ser>
          <c:idx val="4"/>
          <c:order val="4"/>
          <c:tx>
            <c:v>N-P</c:v>
          </c:tx>
          <c:spPr>
            <a:solidFill>
              <a:schemeClr val="accent3"/>
            </a:solidFill>
            <a:ln cmpd="sng">
              <a:solidFill>
                <a:srgbClr val="000000"/>
              </a:solidFill>
            </a:ln>
          </c:spPr>
          <c:cat>
            <c:strRef>
              <c:f>BC_MR_PR!$B$18:$D$18</c:f>
            </c:strRef>
          </c:cat>
          <c:val>
            <c:numRef>
              <c:f>BC_MR_PR!$B$23:$D$23</c:f>
              <c:numCache/>
            </c:numRef>
          </c:val>
        </c:ser>
        <c:ser>
          <c:idx val="5"/>
          <c:order val="5"/>
          <c:tx>
            <c:v>N-R</c:v>
          </c:tx>
          <c:spPr>
            <a:solidFill>
              <a:schemeClr val="accent6"/>
            </a:solidFill>
            <a:ln cmpd="sng">
              <a:solidFill>
                <a:srgbClr val="000000"/>
              </a:solidFill>
            </a:ln>
          </c:spPr>
          <c:cat>
            <c:strRef>
              <c:f>BC_MR_PR!$B$18:$D$18</c:f>
            </c:strRef>
          </c:cat>
          <c:val>
            <c:numRef>
              <c:f>BC_MR_PR!$B$24:$D$24</c:f>
              <c:numCache/>
            </c:numRef>
          </c:val>
        </c:ser>
        <c:ser>
          <c:idx val="6"/>
          <c:order val="6"/>
          <c:tx>
            <c:v>D-P</c:v>
          </c:tx>
          <c:spPr>
            <a:solidFill>
              <a:schemeClr val="accent2"/>
            </a:solidFill>
            <a:ln cmpd="sng">
              <a:solidFill>
                <a:srgbClr val="000000"/>
              </a:solidFill>
            </a:ln>
          </c:spPr>
          <c:cat>
            <c:strRef>
              <c:f>BC_MR_PR!$B$18:$D$18</c:f>
            </c:strRef>
          </c:cat>
          <c:val>
            <c:numRef>
              <c:f>BC_MR_PR!$B$25:$D$25</c:f>
              <c:numCache/>
            </c:numRef>
          </c:val>
        </c:ser>
        <c:ser>
          <c:idx val="7"/>
          <c:order val="7"/>
          <c:tx>
            <c:v>D-R</c:v>
          </c:tx>
          <c:spPr>
            <a:solidFill>
              <a:schemeClr val="accent2">
                <a:lumOff val="30000"/>
              </a:schemeClr>
            </a:solidFill>
            <a:ln cmpd="sng">
              <a:solidFill>
                <a:srgbClr val="000000"/>
              </a:solidFill>
            </a:ln>
          </c:spPr>
          <c:cat>
            <c:strRef>
              <c:f>BC_MR_PR!$B$18:$D$18</c:f>
            </c:strRef>
          </c:cat>
          <c:val>
            <c:numRef>
              <c:f>BC_MR_PR!$B$26:$D$26</c:f>
              <c:numCache/>
            </c:numRef>
          </c:val>
        </c:ser>
        <c:ser>
          <c:idx val="8"/>
          <c:order val="8"/>
          <c:tx>
            <c:v>SD-P</c:v>
          </c:tx>
          <c:spPr>
            <a:solidFill>
              <a:schemeClr val="accent2"/>
            </a:solidFill>
            <a:ln cmpd="sng">
              <a:solidFill>
                <a:srgbClr val="000000"/>
              </a:solidFill>
            </a:ln>
          </c:spPr>
          <c:cat>
            <c:strRef>
              <c:f>BC_MR_PR!$B$18:$D$18</c:f>
            </c:strRef>
          </c:cat>
          <c:val>
            <c:numRef>
              <c:f>BC_MR_PR!$B$27:$D$27</c:f>
              <c:numCache/>
            </c:numRef>
          </c:val>
        </c:ser>
        <c:ser>
          <c:idx val="9"/>
          <c:order val="9"/>
          <c:tx>
            <c:v>SD-R</c:v>
          </c:tx>
          <c:spPr>
            <a:solidFill>
              <a:schemeClr val="accent4">
                <a:lumOff val="30000"/>
              </a:schemeClr>
            </a:solidFill>
            <a:ln cmpd="sng">
              <a:solidFill>
                <a:srgbClr val="000000"/>
              </a:solidFill>
            </a:ln>
          </c:spPr>
          <c:cat>
            <c:strRef>
              <c:f>BC_MR_PR!$B$18:$D$18</c:f>
            </c:strRef>
          </c:cat>
          <c:val>
            <c:numRef>
              <c:f>BC_MR_PR!$B$28:$D$28</c:f>
              <c:numCache/>
            </c:numRef>
          </c:val>
        </c:ser>
        <c:axId val="362515804"/>
        <c:axId val="90226865"/>
      </c:barChart>
      <c:catAx>
        <c:axId val="3625158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0226865"/>
      </c:catAx>
      <c:valAx>
        <c:axId val="90226865"/>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362515804"/>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8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Prompt style = Level 1</a:t>
            </a:r>
          </a:p>
        </c:rich>
      </c:tx>
      <c:overlay val="0"/>
    </c:title>
    <c:plotArea>
      <c:layout/>
      <c:barChart>
        <c:barDir val="col"/>
        <c:ser>
          <c:idx val="0"/>
          <c:order val="0"/>
          <c:tx>
            <c:v>SA-P</c:v>
          </c:tx>
          <c:spPr>
            <a:solidFill>
              <a:schemeClr val="accent4"/>
            </a:solidFill>
            <a:ln cmpd="sng">
              <a:solidFill>
                <a:srgbClr val="000000"/>
              </a:solidFill>
            </a:ln>
          </c:spPr>
          <c:cat>
            <c:strRef>
              <c:f>BC_MR_PR!$B$2:$D$2</c:f>
            </c:strRef>
          </c:cat>
          <c:val>
            <c:numRef>
              <c:f>BC_MR_PR!$B$3:$D$3</c:f>
              <c:numCache/>
            </c:numRef>
          </c:val>
        </c:ser>
        <c:ser>
          <c:idx val="1"/>
          <c:order val="1"/>
          <c:tx>
            <c:v>SA-R</c:v>
          </c:tx>
          <c:spPr>
            <a:solidFill>
              <a:schemeClr val="accent2"/>
            </a:solidFill>
            <a:ln cmpd="sng">
              <a:solidFill>
                <a:srgbClr val="000000"/>
              </a:solidFill>
            </a:ln>
          </c:spPr>
          <c:cat>
            <c:strRef>
              <c:f>BC_MR_PR!$B$2:$D$2</c:f>
            </c:strRef>
          </c:cat>
          <c:val>
            <c:numRef>
              <c:f>BC_MR_PR!$B$4:$D$4</c:f>
              <c:numCache/>
            </c:numRef>
          </c:val>
        </c:ser>
        <c:ser>
          <c:idx val="2"/>
          <c:order val="2"/>
          <c:tx>
            <c:v>A-P</c:v>
          </c:tx>
          <c:spPr>
            <a:solidFill>
              <a:schemeClr val="accent4"/>
            </a:solidFill>
            <a:ln cmpd="sng">
              <a:solidFill>
                <a:srgbClr val="000000"/>
              </a:solidFill>
            </a:ln>
          </c:spPr>
          <c:cat>
            <c:strRef>
              <c:f>BC_MR_PR!$B$2:$D$2</c:f>
            </c:strRef>
          </c:cat>
          <c:val>
            <c:numRef>
              <c:f>BC_MR_PR!$B$5:$D$5</c:f>
              <c:numCache/>
            </c:numRef>
          </c:val>
        </c:ser>
        <c:ser>
          <c:idx val="3"/>
          <c:order val="3"/>
          <c:tx>
            <c:v>A-R</c:v>
          </c:tx>
          <c:spPr>
            <a:solidFill>
              <a:schemeClr val="accent4"/>
            </a:solidFill>
            <a:ln cmpd="sng">
              <a:solidFill>
                <a:srgbClr val="000000"/>
              </a:solidFill>
            </a:ln>
          </c:spPr>
          <c:cat>
            <c:strRef>
              <c:f>BC_MR_PR!$B$2:$D$2</c:f>
            </c:strRef>
          </c:cat>
          <c:val>
            <c:numRef>
              <c:f>BC_MR_PR!$B$6:$D$6</c:f>
              <c:numCache/>
            </c:numRef>
          </c:val>
        </c:ser>
        <c:ser>
          <c:idx val="4"/>
          <c:order val="4"/>
          <c:tx>
            <c:v>N-P</c:v>
          </c:tx>
          <c:spPr>
            <a:solidFill>
              <a:schemeClr val="accent3"/>
            </a:solidFill>
            <a:ln cmpd="sng">
              <a:solidFill>
                <a:srgbClr val="000000"/>
              </a:solidFill>
            </a:ln>
          </c:spPr>
          <c:cat>
            <c:strRef>
              <c:f>BC_MR_PR!$B$2:$D$2</c:f>
            </c:strRef>
          </c:cat>
          <c:val>
            <c:numRef>
              <c:f>BC_MR_PR!$B$7:$D$7</c:f>
              <c:numCache/>
            </c:numRef>
          </c:val>
        </c:ser>
        <c:ser>
          <c:idx val="5"/>
          <c:order val="5"/>
          <c:tx>
            <c:v>N-R</c:v>
          </c:tx>
          <c:spPr>
            <a:solidFill>
              <a:schemeClr val="accent6"/>
            </a:solidFill>
            <a:ln cmpd="sng">
              <a:solidFill>
                <a:srgbClr val="000000"/>
              </a:solidFill>
            </a:ln>
          </c:spPr>
          <c:cat>
            <c:strRef>
              <c:f>BC_MR_PR!$B$2:$D$2</c:f>
            </c:strRef>
          </c:cat>
          <c:val>
            <c:numRef>
              <c:f>BC_MR_PR!$B$8:$D$8</c:f>
              <c:numCache/>
            </c:numRef>
          </c:val>
        </c:ser>
        <c:ser>
          <c:idx val="6"/>
          <c:order val="6"/>
          <c:tx>
            <c:v>D-P</c:v>
          </c:tx>
          <c:spPr>
            <a:solidFill>
              <a:schemeClr val="accent2"/>
            </a:solidFill>
            <a:ln cmpd="sng">
              <a:solidFill>
                <a:srgbClr val="000000"/>
              </a:solidFill>
            </a:ln>
          </c:spPr>
          <c:cat>
            <c:strRef>
              <c:f>BC_MR_PR!$B$2:$D$2</c:f>
            </c:strRef>
          </c:cat>
          <c:val>
            <c:numRef>
              <c:f>BC_MR_PR!$B$9:$D$9</c:f>
              <c:numCache/>
            </c:numRef>
          </c:val>
        </c:ser>
        <c:ser>
          <c:idx val="7"/>
          <c:order val="7"/>
          <c:tx>
            <c:v>D-R</c:v>
          </c:tx>
          <c:spPr>
            <a:solidFill>
              <a:schemeClr val="accent2">
                <a:lumOff val="30000"/>
              </a:schemeClr>
            </a:solidFill>
            <a:ln cmpd="sng">
              <a:solidFill>
                <a:srgbClr val="000000"/>
              </a:solidFill>
            </a:ln>
          </c:spPr>
          <c:cat>
            <c:strRef>
              <c:f>BC_MR_PR!$B$2:$D$2</c:f>
            </c:strRef>
          </c:cat>
          <c:val>
            <c:numRef>
              <c:f>BC_MR_PR!$B$10:$D$10</c:f>
              <c:numCache/>
            </c:numRef>
          </c:val>
        </c:ser>
        <c:ser>
          <c:idx val="8"/>
          <c:order val="8"/>
          <c:tx>
            <c:v>SD-P</c:v>
          </c:tx>
          <c:spPr>
            <a:solidFill>
              <a:schemeClr val="accent2"/>
            </a:solidFill>
            <a:ln cmpd="sng">
              <a:solidFill>
                <a:srgbClr val="000000"/>
              </a:solidFill>
            </a:ln>
          </c:spPr>
          <c:cat>
            <c:strRef>
              <c:f>BC_MR_PR!$B$2:$D$2</c:f>
            </c:strRef>
          </c:cat>
          <c:val>
            <c:numRef>
              <c:f>BC_MR_PR!$B$11:$D$11</c:f>
              <c:numCache/>
            </c:numRef>
          </c:val>
        </c:ser>
        <c:ser>
          <c:idx val="9"/>
          <c:order val="9"/>
          <c:tx>
            <c:v>SD-R</c:v>
          </c:tx>
          <c:spPr>
            <a:solidFill>
              <a:schemeClr val="accent4">
                <a:lumOff val="30000"/>
              </a:schemeClr>
            </a:solidFill>
            <a:ln cmpd="sng">
              <a:solidFill>
                <a:srgbClr val="000000"/>
              </a:solidFill>
            </a:ln>
          </c:spPr>
          <c:cat>
            <c:strRef>
              <c:f>BC_MR_PR!$B$2:$D$2</c:f>
            </c:strRef>
          </c:cat>
          <c:val>
            <c:numRef>
              <c:f>BC_MR_PR!$B$12:$D$12</c:f>
              <c:numCache/>
            </c:numRef>
          </c:val>
        </c:ser>
        <c:axId val="1922815322"/>
        <c:axId val="511441876"/>
      </c:barChart>
      <c:catAx>
        <c:axId val="19228153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511441876"/>
      </c:catAx>
      <c:valAx>
        <c:axId val="511441876"/>
        <c:scaling>
          <c:orientation val="minMax"/>
          <c:max val="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1922815322"/>
        <c:majorUnit val="0.1"/>
        <c:minorUnit val="0.020000000000000004"/>
      </c:valAx>
    </c:plotArea>
    <c:legend>
      <c:legendPos val="r"/>
      <c:layout>
        <c:manualLayout>
          <c:xMode val="edge"/>
          <c:yMode val="edge"/>
          <c:x val="0.8593297792450165"/>
          <c:y val="0.21119344432569237"/>
        </c:manualLayout>
      </c:layout>
      <c:overlay val="0"/>
      <c:txPr>
        <a:bodyPr/>
        <a:lstStyle/>
        <a:p>
          <a:pPr lvl="0">
            <a:defRPr b="0" i="0" sz="800">
              <a:solidFill>
                <a:srgbClr val="000000"/>
              </a:solidFill>
              <a:latin typeface="+mn-lt"/>
            </a:defRPr>
          </a:pPr>
        </a:p>
      </c:txPr>
    </c:legend>
    <c:plotVisOnly val="1"/>
  </c:chart>
</c:chartSpace>
</file>

<file path=xl/charts/chart18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Aggregated over LLMs and Levels</a:t>
            </a:r>
          </a:p>
        </c:rich>
      </c:tx>
      <c:layout>
        <c:manualLayout>
          <c:xMode val="edge"/>
          <c:yMode val="edge"/>
          <c:x val="0.1320925325510782"/>
          <c:y val="0.0030352303523035235"/>
        </c:manualLayout>
      </c:layout>
      <c:overlay val="0"/>
    </c:title>
    <c:plotArea>
      <c:layout>
        <c:manualLayout>
          <c:xMode val="edge"/>
          <c:yMode val="edge"/>
          <c:x val="0.1924552612741589"/>
          <c:y val="0.2924954135705518"/>
          <c:w val="0.7408780720591744"/>
          <c:h val="0.4988475433656054"/>
        </c:manualLayout>
      </c:layout>
      <c:barChart>
        <c:barDir val="col"/>
        <c:ser>
          <c:idx val="0"/>
          <c:order val="0"/>
          <c:tx>
            <c:v>Precision</c:v>
          </c:tx>
          <c:spPr>
            <a:solidFill>
              <a:schemeClr val="accent4"/>
            </a:solidFill>
            <a:ln cmpd="sng">
              <a:solidFill>
                <a:srgbClr val="000000"/>
              </a:solidFill>
            </a:ln>
          </c:spPr>
          <c:cat>
            <c:strRef>
              <c:f>BC_MR_PR!$A$96:$A$100</c:f>
            </c:strRef>
          </c:cat>
          <c:val>
            <c:numRef>
              <c:f>BC_MR_PR!$B$96:$B$100</c:f>
              <c:numCache/>
            </c:numRef>
          </c:val>
        </c:ser>
        <c:ser>
          <c:idx val="1"/>
          <c:order val="1"/>
          <c:tx>
            <c:v>Recall</c:v>
          </c:tx>
          <c:spPr>
            <a:solidFill>
              <a:schemeClr val="accent2"/>
            </a:solidFill>
            <a:ln cmpd="sng">
              <a:solidFill>
                <a:srgbClr val="000000"/>
              </a:solidFill>
            </a:ln>
          </c:spPr>
          <c:cat>
            <c:strRef>
              <c:f>BC_MR_PR!$A$96:$A$100</c:f>
            </c:strRef>
          </c:cat>
          <c:val>
            <c:numRef>
              <c:f>BC_MR_PR!$C$96:$C$100</c:f>
              <c:numCache/>
            </c:numRef>
          </c:val>
        </c:ser>
        <c:axId val="770270455"/>
        <c:axId val="1309061402"/>
      </c:barChart>
      <c:catAx>
        <c:axId val="7702704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800">
                <a:solidFill>
                  <a:srgbClr val="000000"/>
                </a:solidFill>
                <a:latin typeface="+mn-lt"/>
              </a:defRPr>
            </a:pPr>
          </a:p>
        </c:txPr>
        <c:crossAx val="1309061402"/>
      </c:catAx>
      <c:valAx>
        <c:axId val="1309061402"/>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900">
                <a:solidFill>
                  <a:srgbClr val="000000"/>
                </a:solidFill>
                <a:latin typeface="+mn-lt"/>
              </a:defRPr>
            </a:pPr>
          </a:p>
        </c:txPr>
        <c:crossAx val="770270455"/>
        <c:majorUnit val="0.1"/>
      </c:valAx>
    </c:plotArea>
    <c:legend>
      <c:legendPos val="b"/>
      <c:layout>
        <c:manualLayout>
          <c:xMode val="edge"/>
          <c:yMode val="edge"/>
          <c:x val="0.4086711955123257"/>
          <c:y val="0.3508789450099225"/>
        </c:manualLayout>
      </c:layout>
      <c:overlay val="0"/>
      <c:txPr>
        <a:bodyPr/>
        <a:lstStyle/>
        <a:p>
          <a:pPr lvl="0">
            <a:defRPr b="0" i="0" sz="900">
              <a:solidFill>
                <a:srgbClr val="1A1A1A"/>
              </a:solidFill>
              <a:latin typeface="+mn-lt"/>
            </a:defRPr>
          </a:pPr>
        </a:p>
      </c:txPr>
    </c:legend>
    <c:plotVisOnly val="1"/>
  </c:chart>
</c:chartSpace>
</file>

<file path=xl/charts/chart18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Recall
Prompt style = Level 1</a:t>
            </a:r>
          </a:p>
        </c:rich>
      </c:tx>
      <c:overlay val="0"/>
    </c:title>
    <c:plotArea>
      <c:layout>
        <c:manualLayout>
          <c:xMode val="edge"/>
          <c:yMode val="edge"/>
          <c:x val="0.06736132983377077"/>
          <c:y val="0.05092592592592592"/>
          <c:w val="0.8881942257217847"/>
          <c:h val="0.8179392680081656"/>
        </c:manualLayout>
      </c:layout>
      <c:barChart>
        <c:barDir val="col"/>
        <c:ser>
          <c:idx val="0"/>
          <c:order val="0"/>
          <c:tx>
            <c:v>PaLM 2</c:v>
          </c:tx>
          <c:spPr>
            <a:solidFill>
              <a:schemeClr val="accent1"/>
            </a:solidFill>
            <a:ln cmpd="sng">
              <a:solidFill>
                <a:srgbClr val="000000"/>
              </a:solidFill>
            </a:ln>
          </c:spPr>
          <c:cat>
            <c:strRef>
              <c:f>BC_MR_R!$A$3:$A$7</c:f>
            </c:strRef>
          </c:cat>
          <c:val>
            <c:numRef>
              <c:f>BC_MR_R!$B$3:$B$7</c:f>
              <c:numCache/>
            </c:numRef>
          </c:val>
        </c:ser>
        <c:ser>
          <c:idx val="1"/>
          <c:order val="1"/>
          <c:tx>
            <c:v>GPT-3.5</c:v>
          </c:tx>
          <c:spPr>
            <a:solidFill>
              <a:schemeClr val="accent2"/>
            </a:solidFill>
            <a:ln cmpd="sng">
              <a:solidFill>
                <a:srgbClr val="000000"/>
              </a:solidFill>
            </a:ln>
          </c:spPr>
          <c:cat>
            <c:strRef>
              <c:f>BC_MR_R!$A$3:$A$7</c:f>
            </c:strRef>
          </c:cat>
          <c:val>
            <c:numRef>
              <c:f>BC_MR_R!$C$3:$C$7</c:f>
              <c:numCache/>
            </c:numRef>
          </c:val>
        </c:ser>
        <c:ser>
          <c:idx val="2"/>
          <c:order val="2"/>
          <c:tx>
            <c:v>Llama 2</c:v>
          </c:tx>
          <c:spPr>
            <a:solidFill>
              <a:schemeClr val="accent3"/>
            </a:solidFill>
            <a:ln cmpd="sng">
              <a:solidFill>
                <a:srgbClr val="000000"/>
              </a:solidFill>
            </a:ln>
          </c:spPr>
          <c:cat>
            <c:strRef>
              <c:f>BC_MR_R!$A$3:$A$7</c:f>
            </c:strRef>
          </c:cat>
          <c:val>
            <c:numRef>
              <c:f>BC_MR_R!$D$3:$D$7</c:f>
              <c:numCache/>
            </c:numRef>
          </c:val>
        </c:ser>
        <c:axId val="320079994"/>
        <c:axId val="2054007824"/>
      </c:barChart>
      <c:catAx>
        <c:axId val="3200799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54007824"/>
      </c:catAx>
      <c:valAx>
        <c:axId val="20540078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20079994"/>
      </c:valAx>
    </c:plotArea>
    <c:legend>
      <c:legendPos val="r"/>
      <c:layout>
        <c:manualLayout>
          <c:xMode val="edge"/>
          <c:yMode val="edge"/>
          <c:x val="0.7777777777777778"/>
          <c:y val="0.19090349902581194"/>
        </c:manualLayout>
      </c:layout>
      <c:overlay val="0"/>
      <c:txPr>
        <a:bodyPr/>
        <a:lstStyle/>
        <a:p>
          <a:pPr lvl="0">
            <a:defRPr b="0" i="0" sz="900">
              <a:solidFill>
                <a:srgbClr val="1A1A1A"/>
              </a:solidFill>
              <a:latin typeface="+mn-lt"/>
            </a:defRPr>
          </a:pPr>
        </a:p>
      </c:txPr>
    </c:legend>
    <c:plotVisOnly val="1"/>
  </c:chart>
</c:chartSpace>
</file>

<file path=xl/charts/chart18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Recall
Prompt style = Level 1</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363723889352539"/>
        </c:manualLayout>
      </c:layout>
      <c:barChart>
        <c:barDir val="col"/>
        <c:ser>
          <c:idx val="0"/>
          <c:order val="0"/>
          <c:tx>
            <c:v>Strongly Agree</c:v>
          </c:tx>
          <c:spPr>
            <a:solidFill>
              <a:schemeClr val="accent4"/>
            </a:solidFill>
            <a:ln cmpd="sng">
              <a:solidFill>
                <a:srgbClr val="000000"/>
              </a:solidFill>
            </a:ln>
          </c:spPr>
          <c:cat>
            <c:strRef>
              <c:f>BC_MR_R!$B$2:$D$2</c:f>
            </c:strRef>
          </c:cat>
          <c:val>
            <c:numRef>
              <c:f>BC_MR_R!$B$3:$D$3</c:f>
              <c:numCache/>
            </c:numRef>
          </c:val>
        </c:ser>
        <c:ser>
          <c:idx val="1"/>
          <c:order val="1"/>
          <c:tx>
            <c:v>Agree</c:v>
          </c:tx>
          <c:spPr>
            <a:solidFill>
              <a:schemeClr val="accent4"/>
            </a:solidFill>
            <a:ln cmpd="sng">
              <a:solidFill>
                <a:srgbClr val="000000"/>
              </a:solidFill>
            </a:ln>
          </c:spPr>
          <c:cat>
            <c:strRef>
              <c:f>BC_MR_R!$B$2:$D$2</c:f>
            </c:strRef>
          </c:cat>
          <c:val>
            <c:numRef>
              <c:f>BC_MR_R!$B$4:$D$4</c:f>
              <c:numCache/>
            </c:numRef>
          </c:val>
        </c:ser>
        <c:ser>
          <c:idx val="2"/>
          <c:order val="2"/>
          <c:tx>
            <c:v>Neutral</c:v>
          </c:tx>
          <c:spPr>
            <a:solidFill>
              <a:schemeClr val="accent3"/>
            </a:solidFill>
            <a:ln cmpd="sng">
              <a:solidFill>
                <a:srgbClr val="000000"/>
              </a:solidFill>
            </a:ln>
          </c:spPr>
          <c:cat>
            <c:strRef>
              <c:f>BC_MR_R!$B$2:$D$2</c:f>
            </c:strRef>
          </c:cat>
          <c:val>
            <c:numRef>
              <c:f>BC_MR_R!$B$5:$D$5</c:f>
              <c:numCache/>
            </c:numRef>
          </c:val>
        </c:ser>
        <c:ser>
          <c:idx val="3"/>
          <c:order val="3"/>
          <c:tx>
            <c:v>Disagree</c:v>
          </c:tx>
          <c:spPr>
            <a:solidFill>
              <a:schemeClr val="accent2"/>
            </a:solidFill>
            <a:ln cmpd="sng">
              <a:solidFill>
                <a:srgbClr val="000000"/>
              </a:solidFill>
            </a:ln>
          </c:spPr>
          <c:cat>
            <c:strRef>
              <c:f>BC_MR_R!$B$2:$D$2</c:f>
            </c:strRef>
          </c:cat>
          <c:val>
            <c:numRef>
              <c:f>BC_MR_R!$B$6:$D$6</c:f>
              <c:numCache/>
            </c:numRef>
          </c:val>
        </c:ser>
        <c:ser>
          <c:idx val="4"/>
          <c:order val="4"/>
          <c:tx>
            <c:v>Strongly Disagree</c:v>
          </c:tx>
          <c:spPr>
            <a:solidFill>
              <a:schemeClr val="accent2"/>
            </a:solidFill>
            <a:ln cmpd="sng">
              <a:solidFill>
                <a:srgbClr val="000000"/>
              </a:solidFill>
            </a:ln>
          </c:spPr>
          <c:cat>
            <c:strRef>
              <c:f>BC_MR_R!$B$2:$D$2</c:f>
            </c:strRef>
          </c:cat>
          <c:val>
            <c:numRef>
              <c:f>BC_MR_R!$B$7:$D$7</c:f>
              <c:numCache/>
            </c:numRef>
          </c:val>
        </c:ser>
        <c:axId val="1665407478"/>
        <c:axId val="131990264"/>
      </c:barChart>
      <c:catAx>
        <c:axId val="16654074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1990264"/>
      </c:catAx>
      <c:valAx>
        <c:axId val="131990264"/>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665407478"/>
      </c:valAx>
    </c:plotArea>
    <c:legend>
      <c:legendPos val="r"/>
      <c:layout>
        <c:manualLayout>
          <c:xMode val="edge"/>
          <c:yMode val="edge"/>
          <c:x val="0.7231583112412456"/>
          <c:y val="0.06807995154451849"/>
        </c:manualLayout>
      </c:layout>
      <c:overlay val="0"/>
      <c:txPr>
        <a:bodyPr/>
        <a:lstStyle/>
        <a:p>
          <a:pPr lvl="0">
            <a:defRPr b="0" i="0" sz="800">
              <a:solidFill>
                <a:srgbClr val="1A1A1A"/>
              </a:solidFill>
              <a:latin typeface="+mn-lt"/>
            </a:defRPr>
          </a:pPr>
        </a:p>
      </c:txPr>
    </c:legend>
    <c:plotVisOnly val="1"/>
  </c:chart>
</c:chartSpace>
</file>

<file path=xl/charts/chart18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Recall
Prompt style = Level 2</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BC_MR_R!$B$12:$D$12</c:f>
            </c:strRef>
          </c:cat>
          <c:val>
            <c:numRef>
              <c:f>BC_MR_R!$B$13:$D$13</c:f>
              <c:numCache/>
            </c:numRef>
          </c:val>
        </c:ser>
        <c:ser>
          <c:idx val="1"/>
          <c:order val="1"/>
          <c:tx>
            <c:v>Agree</c:v>
          </c:tx>
          <c:spPr>
            <a:solidFill>
              <a:schemeClr val="accent4"/>
            </a:solidFill>
            <a:ln cmpd="sng">
              <a:solidFill>
                <a:srgbClr val="000000"/>
              </a:solidFill>
            </a:ln>
          </c:spPr>
          <c:cat>
            <c:strRef>
              <c:f>BC_MR_R!$B$12:$D$12</c:f>
            </c:strRef>
          </c:cat>
          <c:val>
            <c:numRef>
              <c:f>BC_MR_R!$B$14:$D$14</c:f>
              <c:numCache/>
            </c:numRef>
          </c:val>
        </c:ser>
        <c:ser>
          <c:idx val="2"/>
          <c:order val="2"/>
          <c:tx>
            <c:v>Neutral</c:v>
          </c:tx>
          <c:spPr>
            <a:solidFill>
              <a:schemeClr val="accent3"/>
            </a:solidFill>
            <a:ln cmpd="sng">
              <a:solidFill>
                <a:srgbClr val="000000"/>
              </a:solidFill>
            </a:ln>
          </c:spPr>
          <c:cat>
            <c:strRef>
              <c:f>BC_MR_R!$B$12:$D$12</c:f>
            </c:strRef>
          </c:cat>
          <c:val>
            <c:numRef>
              <c:f>BC_MR_R!$B$15:$D$15</c:f>
              <c:numCache/>
            </c:numRef>
          </c:val>
        </c:ser>
        <c:ser>
          <c:idx val="3"/>
          <c:order val="3"/>
          <c:tx>
            <c:v>Disagree</c:v>
          </c:tx>
          <c:spPr>
            <a:solidFill>
              <a:schemeClr val="accent2"/>
            </a:solidFill>
            <a:ln cmpd="sng">
              <a:solidFill>
                <a:srgbClr val="000000"/>
              </a:solidFill>
            </a:ln>
          </c:spPr>
          <c:cat>
            <c:strRef>
              <c:f>BC_MR_R!$B$12:$D$12</c:f>
            </c:strRef>
          </c:cat>
          <c:val>
            <c:numRef>
              <c:f>BC_MR_R!$B$16:$D$16</c:f>
              <c:numCache/>
            </c:numRef>
          </c:val>
        </c:ser>
        <c:ser>
          <c:idx val="4"/>
          <c:order val="4"/>
          <c:tx>
            <c:v>Strongly Disagree</c:v>
          </c:tx>
          <c:spPr>
            <a:solidFill>
              <a:schemeClr val="accent2"/>
            </a:solidFill>
            <a:ln cmpd="sng">
              <a:solidFill>
                <a:srgbClr val="000000"/>
              </a:solidFill>
            </a:ln>
          </c:spPr>
          <c:cat>
            <c:strRef>
              <c:f>BC_MR_R!$B$12:$D$12</c:f>
            </c:strRef>
          </c:cat>
          <c:val>
            <c:numRef>
              <c:f>BC_MR_R!$B$17:$D$17</c:f>
              <c:numCache/>
            </c:numRef>
          </c:val>
        </c:ser>
        <c:axId val="1983643119"/>
        <c:axId val="2028055427"/>
      </c:barChart>
      <c:catAx>
        <c:axId val="19836431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28055427"/>
      </c:catAx>
      <c:valAx>
        <c:axId val="2028055427"/>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83643119"/>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8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Recall
Prompt style = Level 3</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BC_MR_R!$B$22:$D$22</c:f>
            </c:strRef>
          </c:cat>
          <c:val>
            <c:numRef>
              <c:f>BC_MR_R!$B$23:$D$23</c:f>
              <c:numCache/>
            </c:numRef>
          </c:val>
        </c:ser>
        <c:ser>
          <c:idx val="1"/>
          <c:order val="1"/>
          <c:tx>
            <c:v>Agree</c:v>
          </c:tx>
          <c:spPr>
            <a:solidFill>
              <a:schemeClr val="accent4"/>
            </a:solidFill>
            <a:ln cmpd="sng">
              <a:solidFill>
                <a:srgbClr val="000000"/>
              </a:solidFill>
            </a:ln>
          </c:spPr>
          <c:cat>
            <c:strRef>
              <c:f>BC_MR_R!$B$22:$D$22</c:f>
            </c:strRef>
          </c:cat>
          <c:val>
            <c:numRef>
              <c:f>BC_MR_R!$B$24:$D$24</c:f>
              <c:numCache/>
            </c:numRef>
          </c:val>
        </c:ser>
        <c:ser>
          <c:idx val="2"/>
          <c:order val="2"/>
          <c:tx>
            <c:v>Neutral</c:v>
          </c:tx>
          <c:spPr>
            <a:solidFill>
              <a:schemeClr val="accent3"/>
            </a:solidFill>
            <a:ln cmpd="sng">
              <a:solidFill>
                <a:srgbClr val="000000"/>
              </a:solidFill>
            </a:ln>
          </c:spPr>
          <c:cat>
            <c:strRef>
              <c:f>BC_MR_R!$B$22:$D$22</c:f>
            </c:strRef>
          </c:cat>
          <c:val>
            <c:numRef>
              <c:f>BC_MR_R!$B$25:$D$25</c:f>
              <c:numCache/>
            </c:numRef>
          </c:val>
        </c:ser>
        <c:ser>
          <c:idx val="3"/>
          <c:order val="3"/>
          <c:tx>
            <c:v>Disagree</c:v>
          </c:tx>
          <c:spPr>
            <a:solidFill>
              <a:schemeClr val="accent2"/>
            </a:solidFill>
            <a:ln cmpd="sng">
              <a:solidFill>
                <a:srgbClr val="000000"/>
              </a:solidFill>
            </a:ln>
          </c:spPr>
          <c:cat>
            <c:strRef>
              <c:f>BC_MR_R!$B$22:$D$22</c:f>
            </c:strRef>
          </c:cat>
          <c:val>
            <c:numRef>
              <c:f>BC_MR_R!$B$26:$D$26</c:f>
              <c:numCache/>
            </c:numRef>
          </c:val>
        </c:ser>
        <c:ser>
          <c:idx val="4"/>
          <c:order val="4"/>
          <c:tx>
            <c:v>Strongly Disagree</c:v>
          </c:tx>
          <c:spPr>
            <a:solidFill>
              <a:schemeClr val="accent2"/>
            </a:solidFill>
            <a:ln cmpd="sng">
              <a:solidFill>
                <a:srgbClr val="000000"/>
              </a:solidFill>
            </a:ln>
          </c:spPr>
          <c:cat>
            <c:strRef>
              <c:f>BC_MR_R!$B$22:$D$22</c:f>
            </c:strRef>
          </c:cat>
          <c:val>
            <c:numRef>
              <c:f>BC_MR_R!$B$27:$D$27</c:f>
              <c:numCache/>
            </c:numRef>
          </c:val>
        </c:ser>
        <c:axId val="1104176619"/>
        <c:axId val="1195506417"/>
      </c:barChart>
      <c:catAx>
        <c:axId val="11041766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95506417"/>
      </c:catAx>
      <c:valAx>
        <c:axId val="1195506417"/>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04176619"/>
      </c:valAx>
    </c:plotArea>
    <c:legend>
      <c:legendPos val="r"/>
      <c:layout>
        <c:manualLayout>
          <c:xMode val="edge"/>
          <c:yMode val="edge"/>
          <c:x val="0.7231583112412456"/>
          <c:y val="0.11634551778588652"/>
        </c:manualLayout>
      </c:layout>
      <c:overlay val="0"/>
      <c:txPr>
        <a:bodyPr/>
        <a:lstStyle/>
        <a:p>
          <a:pPr lvl="0">
            <a:defRPr b="0" i="0" sz="800">
              <a:solidFill>
                <a:srgbClr val="1A1A1A"/>
              </a:solidFill>
              <a:latin typeface="+mn-lt"/>
            </a:defRPr>
          </a:pPr>
        </a:p>
      </c:txPr>
    </c:legend>
    <c:plotVisOnly val="1"/>
  </c:chart>
</c:chartSpace>
</file>

<file path=xl/charts/chart18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Recall
Prompt style = Level 4</a:t>
            </a:r>
          </a:p>
        </c:rich>
      </c:tx>
      <c:layout>
        <c:manualLayout>
          <c:xMode val="edge"/>
          <c:yMode val="edge"/>
          <c:x val="0.1762814070351759"/>
          <c:y val="0.06706744265662444"/>
        </c:manualLayout>
      </c:layout>
      <c:overlay val="0"/>
    </c:title>
    <c:plotArea>
      <c:layout>
        <c:manualLayout>
          <c:xMode val="edge"/>
          <c:yMode val="edge"/>
          <c:x val="0.06736132983377077"/>
          <c:y val="0.05092592592592592"/>
          <c:w val="0.8881942257217847"/>
          <c:h val="0.8179392680081656"/>
        </c:manualLayout>
      </c:layout>
      <c:barChart>
        <c:barDir val="col"/>
        <c:ser>
          <c:idx val="0"/>
          <c:order val="0"/>
          <c:tx>
            <c:v>Strongly Agree</c:v>
          </c:tx>
          <c:spPr>
            <a:solidFill>
              <a:schemeClr val="accent4"/>
            </a:solidFill>
            <a:ln cmpd="sng">
              <a:solidFill>
                <a:srgbClr val="000000"/>
              </a:solidFill>
            </a:ln>
          </c:spPr>
          <c:cat>
            <c:strRef>
              <c:f>BC_MR_R!$B$32:$D$32</c:f>
            </c:strRef>
          </c:cat>
          <c:val>
            <c:numRef>
              <c:f>BC_MR_R!$B$33:$D$33</c:f>
              <c:numCache/>
            </c:numRef>
          </c:val>
        </c:ser>
        <c:ser>
          <c:idx val="1"/>
          <c:order val="1"/>
          <c:tx>
            <c:v>Agree</c:v>
          </c:tx>
          <c:spPr>
            <a:solidFill>
              <a:schemeClr val="accent4"/>
            </a:solidFill>
            <a:ln cmpd="sng">
              <a:solidFill>
                <a:srgbClr val="000000"/>
              </a:solidFill>
            </a:ln>
          </c:spPr>
          <c:cat>
            <c:strRef>
              <c:f>BC_MR_R!$B$32:$D$32</c:f>
            </c:strRef>
          </c:cat>
          <c:val>
            <c:numRef>
              <c:f>BC_MR_R!$B$34:$D$34</c:f>
              <c:numCache/>
            </c:numRef>
          </c:val>
        </c:ser>
        <c:ser>
          <c:idx val="2"/>
          <c:order val="2"/>
          <c:tx>
            <c:v>Neutral</c:v>
          </c:tx>
          <c:spPr>
            <a:solidFill>
              <a:schemeClr val="accent3"/>
            </a:solidFill>
            <a:ln cmpd="sng">
              <a:solidFill>
                <a:srgbClr val="000000"/>
              </a:solidFill>
            </a:ln>
          </c:spPr>
          <c:cat>
            <c:strRef>
              <c:f>BC_MR_R!$B$32:$D$32</c:f>
            </c:strRef>
          </c:cat>
          <c:val>
            <c:numRef>
              <c:f>BC_MR_R!$B$35:$D$35</c:f>
              <c:numCache/>
            </c:numRef>
          </c:val>
        </c:ser>
        <c:ser>
          <c:idx val="3"/>
          <c:order val="3"/>
          <c:tx>
            <c:v>Disagree</c:v>
          </c:tx>
          <c:spPr>
            <a:solidFill>
              <a:schemeClr val="accent2"/>
            </a:solidFill>
            <a:ln cmpd="sng">
              <a:solidFill>
                <a:srgbClr val="000000"/>
              </a:solidFill>
            </a:ln>
          </c:spPr>
          <c:cat>
            <c:strRef>
              <c:f>BC_MR_R!$B$32:$D$32</c:f>
            </c:strRef>
          </c:cat>
          <c:val>
            <c:numRef>
              <c:f>BC_MR_R!$B$36:$D$36</c:f>
              <c:numCache/>
            </c:numRef>
          </c:val>
        </c:ser>
        <c:ser>
          <c:idx val="4"/>
          <c:order val="4"/>
          <c:tx>
            <c:v>Strongly Disagree</c:v>
          </c:tx>
          <c:spPr>
            <a:solidFill>
              <a:schemeClr val="accent2"/>
            </a:solidFill>
            <a:ln cmpd="sng">
              <a:solidFill>
                <a:srgbClr val="000000"/>
              </a:solidFill>
            </a:ln>
          </c:spPr>
          <c:cat>
            <c:strRef>
              <c:f>BC_MR_R!$B$32:$D$32</c:f>
            </c:strRef>
          </c:cat>
          <c:val>
            <c:numRef>
              <c:f>BC_MR_R!$B$37:$D$37</c:f>
              <c:numCache/>
            </c:numRef>
          </c:val>
        </c:ser>
        <c:axId val="1267555544"/>
        <c:axId val="1001816139"/>
      </c:barChart>
      <c:catAx>
        <c:axId val="12675555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001816139"/>
      </c:catAx>
      <c:valAx>
        <c:axId val="1001816139"/>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67555544"/>
      </c:valAx>
    </c:plotArea>
    <c:legend>
      <c:legendPos val="r"/>
      <c:layout>
        <c:manualLayout>
          <c:xMode val="edge"/>
          <c:yMode val="edge"/>
          <c:x val="0.7298584787454333"/>
          <c:y val="0.06417163072007304"/>
        </c:manualLayout>
      </c:layout>
      <c:overlay val="0"/>
      <c:txPr>
        <a:bodyPr/>
        <a:lstStyle/>
        <a:p>
          <a:pPr lvl="0">
            <a:defRPr b="0" i="0" sz="800">
              <a:solidFill>
                <a:srgbClr val="1A1A1A"/>
              </a:solidFill>
              <a:latin typeface="+mn-lt"/>
            </a:defRPr>
          </a:pPr>
        </a:p>
      </c:txPr>
    </c:legend>
    <c:plotVisOnly val="1"/>
  </c:chart>
</c:chartSpace>
</file>

<file path=xl/charts/chart19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Recall Prompt style = Levels 1-4</a:t>
            </a:r>
          </a:p>
        </c:rich>
      </c:tx>
      <c:overlay val="0"/>
    </c:title>
    <c:plotArea>
      <c:layout/>
      <c:barChart>
        <c:barDir val="col"/>
        <c:ser>
          <c:idx val="0"/>
          <c:order val="0"/>
          <c:tx>
            <c:v>Strongly Agree</c:v>
          </c:tx>
          <c:spPr>
            <a:solidFill>
              <a:schemeClr val="accent4"/>
            </a:solidFill>
            <a:ln cmpd="sng">
              <a:solidFill>
                <a:srgbClr val="000000"/>
              </a:solidFill>
            </a:ln>
          </c:spPr>
          <c:cat>
            <c:strRef>
              <c:f>BC_MR_R!$B$41:$M$41</c:f>
            </c:strRef>
          </c:cat>
          <c:val>
            <c:numRef>
              <c:f>BC_MR_R!$B$42:$M$42</c:f>
              <c:numCache/>
            </c:numRef>
          </c:val>
        </c:ser>
        <c:ser>
          <c:idx val="1"/>
          <c:order val="1"/>
          <c:tx>
            <c:v>Agree</c:v>
          </c:tx>
          <c:spPr>
            <a:solidFill>
              <a:schemeClr val="accent4"/>
            </a:solidFill>
            <a:ln cmpd="sng">
              <a:solidFill>
                <a:srgbClr val="000000"/>
              </a:solidFill>
            </a:ln>
          </c:spPr>
          <c:cat>
            <c:strRef>
              <c:f>BC_MR_R!$B$41:$M$41</c:f>
            </c:strRef>
          </c:cat>
          <c:val>
            <c:numRef>
              <c:f>BC_MR_R!$B$43:$M$43</c:f>
              <c:numCache/>
            </c:numRef>
          </c:val>
        </c:ser>
        <c:ser>
          <c:idx val="2"/>
          <c:order val="2"/>
          <c:tx>
            <c:v>Neutral</c:v>
          </c:tx>
          <c:spPr>
            <a:solidFill>
              <a:schemeClr val="accent3"/>
            </a:solidFill>
            <a:ln cmpd="sng">
              <a:solidFill>
                <a:srgbClr val="000000"/>
              </a:solidFill>
            </a:ln>
          </c:spPr>
          <c:cat>
            <c:strRef>
              <c:f>BC_MR_R!$B$41:$M$41</c:f>
            </c:strRef>
          </c:cat>
          <c:val>
            <c:numRef>
              <c:f>BC_MR_R!$B$44:$M$44</c:f>
              <c:numCache/>
            </c:numRef>
          </c:val>
        </c:ser>
        <c:ser>
          <c:idx val="3"/>
          <c:order val="3"/>
          <c:tx>
            <c:v>Disagree</c:v>
          </c:tx>
          <c:spPr>
            <a:solidFill>
              <a:schemeClr val="accent2"/>
            </a:solidFill>
            <a:ln cmpd="sng">
              <a:solidFill>
                <a:srgbClr val="000000"/>
              </a:solidFill>
            </a:ln>
          </c:spPr>
          <c:cat>
            <c:strRef>
              <c:f>BC_MR_R!$B$41:$M$41</c:f>
            </c:strRef>
          </c:cat>
          <c:val>
            <c:numRef>
              <c:f>BC_MR_R!$B$45:$M$45</c:f>
              <c:numCache/>
            </c:numRef>
          </c:val>
        </c:ser>
        <c:ser>
          <c:idx val="4"/>
          <c:order val="4"/>
          <c:tx>
            <c:v>Strongly Disagree</c:v>
          </c:tx>
          <c:spPr>
            <a:solidFill>
              <a:schemeClr val="accent2"/>
            </a:solidFill>
            <a:ln cmpd="sng">
              <a:solidFill>
                <a:srgbClr val="000000"/>
              </a:solidFill>
            </a:ln>
          </c:spPr>
          <c:cat>
            <c:strRef>
              <c:f>BC_MR_R!$B$41:$M$41</c:f>
            </c:strRef>
          </c:cat>
          <c:val>
            <c:numRef>
              <c:f>BC_MR_R!$B$46:$M$46</c:f>
              <c:numCache/>
            </c:numRef>
          </c:val>
        </c:ser>
        <c:axId val="70985417"/>
        <c:axId val="1155006046"/>
      </c:barChart>
      <c:catAx>
        <c:axId val="709854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55006046"/>
      </c:catAx>
      <c:valAx>
        <c:axId val="115500604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0985417"/>
      </c:valAx>
    </c:plotArea>
    <c:legend>
      <c:legendPos val="b"/>
      <c:overlay val="0"/>
      <c:txPr>
        <a:bodyPr/>
        <a:lstStyle/>
        <a:p>
          <a:pPr lvl="0">
            <a:defRPr b="0" i="0" sz="900">
              <a:solidFill>
                <a:srgbClr val="1A1A1A"/>
              </a:solidFill>
              <a:latin typeface="+mn-lt"/>
            </a:defRPr>
          </a:pPr>
        </a:p>
      </c:txPr>
    </c:legend>
    <c:plotVisOnly val="1"/>
  </c:chart>
</c:chartSpace>
</file>

<file path=xl/charts/chart19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Recall
Aggregated over Prompt Levels 1-4</a:t>
            </a:r>
          </a:p>
        </c:rich>
      </c:tx>
      <c:overlay val="0"/>
    </c:title>
    <c:plotArea>
      <c:layout/>
      <c:barChart>
        <c:barDir val="col"/>
        <c:ser>
          <c:idx val="0"/>
          <c:order val="0"/>
          <c:tx>
            <c:v>Strongly Agree</c:v>
          </c:tx>
          <c:spPr>
            <a:solidFill>
              <a:schemeClr val="accent4"/>
            </a:solidFill>
            <a:ln cmpd="sng">
              <a:solidFill>
                <a:srgbClr val="000000"/>
              </a:solidFill>
            </a:ln>
          </c:spPr>
          <c:cat>
            <c:strRef>
              <c:f>BC_MR_R!$B$51:$D$51</c:f>
            </c:strRef>
          </c:cat>
          <c:val>
            <c:numRef>
              <c:f>BC_MR_R!$B$52:$D$52</c:f>
              <c:numCache/>
            </c:numRef>
          </c:val>
        </c:ser>
        <c:ser>
          <c:idx val="1"/>
          <c:order val="1"/>
          <c:tx>
            <c:v>Agree</c:v>
          </c:tx>
          <c:spPr>
            <a:solidFill>
              <a:schemeClr val="accent4"/>
            </a:solidFill>
            <a:ln cmpd="sng">
              <a:solidFill>
                <a:srgbClr val="000000"/>
              </a:solidFill>
            </a:ln>
          </c:spPr>
          <c:cat>
            <c:strRef>
              <c:f>BC_MR_R!$B$51:$D$51</c:f>
            </c:strRef>
          </c:cat>
          <c:val>
            <c:numRef>
              <c:f>BC_MR_R!$B$53:$D$53</c:f>
              <c:numCache/>
            </c:numRef>
          </c:val>
        </c:ser>
        <c:ser>
          <c:idx val="2"/>
          <c:order val="2"/>
          <c:tx>
            <c:v>Neutral</c:v>
          </c:tx>
          <c:spPr>
            <a:solidFill>
              <a:schemeClr val="accent3"/>
            </a:solidFill>
            <a:ln cmpd="sng">
              <a:solidFill>
                <a:srgbClr val="000000"/>
              </a:solidFill>
            </a:ln>
          </c:spPr>
          <c:cat>
            <c:strRef>
              <c:f>BC_MR_R!$B$51:$D$51</c:f>
            </c:strRef>
          </c:cat>
          <c:val>
            <c:numRef>
              <c:f>BC_MR_R!$B$54:$D$54</c:f>
              <c:numCache/>
            </c:numRef>
          </c:val>
        </c:ser>
        <c:ser>
          <c:idx val="3"/>
          <c:order val="3"/>
          <c:tx>
            <c:v>Disagree</c:v>
          </c:tx>
          <c:spPr>
            <a:solidFill>
              <a:schemeClr val="accent2"/>
            </a:solidFill>
            <a:ln cmpd="sng">
              <a:solidFill>
                <a:srgbClr val="000000"/>
              </a:solidFill>
            </a:ln>
          </c:spPr>
          <c:cat>
            <c:strRef>
              <c:f>BC_MR_R!$B$51:$D$51</c:f>
            </c:strRef>
          </c:cat>
          <c:val>
            <c:numRef>
              <c:f>BC_MR_R!$B$55:$D$55</c:f>
              <c:numCache/>
            </c:numRef>
          </c:val>
        </c:ser>
        <c:ser>
          <c:idx val="4"/>
          <c:order val="4"/>
          <c:tx>
            <c:v>Strongly Disagree</c:v>
          </c:tx>
          <c:spPr>
            <a:solidFill>
              <a:schemeClr val="accent2"/>
            </a:solidFill>
            <a:ln cmpd="sng">
              <a:solidFill>
                <a:srgbClr val="000000"/>
              </a:solidFill>
            </a:ln>
          </c:spPr>
          <c:cat>
            <c:strRef>
              <c:f>BC_MR_R!$B$51:$D$51</c:f>
            </c:strRef>
          </c:cat>
          <c:val>
            <c:numRef>
              <c:f>BC_MR_R!$B$56:$D$56</c:f>
              <c:numCache/>
            </c:numRef>
          </c:val>
        </c:ser>
        <c:axId val="911939605"/>
        <c:axId val="1764125006"/>
      </c:barChart>
      <c:catAx>
        <c:axId val="9119396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764125006"/>
      </c:catAx>
      <c:valAx>
        <c:axId val="176412500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11939605"/>
      </c:valAx>
    </c:plotArea>
    <c:legend>
      <c:legendPos val="b"/>
      <c:overlay val="0"/>
      <c:txPr>
        <a:bodyPr/>
        <a:lstStyle/>
        <a:p>
          <a:pPr lvl="0">
            <a:defRPr b="0" i="0" sz="900">
              <a:solidFill>
                <a:srgbClr val="1A1A1A"/>
              </a:solidFill>
              <a:latin typeface="+mn-lt"/>
            </a:defRPr>
          </a:pPr>
        </a:p>
      </c:txPr>
    </c:legend>
    <c:plotVisOnly val="1"/>
  </c:chart>
</c:chartSpace>
</file>

<file path=xl/charts/chart19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Recall
Aggregated over LLMs</a:t>
            </a:r>
          </a:p>
        </c:rich>
      </c:tx>
      <c:overlay val="0"/>
    </c:title>
    <c:plotArea>
      <c:layout/>
      <c:barChart>
        <c:barDir val="col"/>
        <c:ser>
          <c:idx val="0"/>
          <c:order val="0"/>
          <c:tx>
            <c:v>Strongly Agree</c:v>
          </c:tx>
          <c:spPr>
            <a:solidFill>
              <a:schemeClr val="accent4"/>
            </a:solidFill>
            <a:ln cmpd="sng">
              <a:solidFill>
                <a:srgbClr val="000000"/>
              </a:solidFill>
            </a:ln>
          </c:spPr>
          <c:cat>
            <c:strRef>
              <c:f>BC_MR_R!$B$61:$E$61</c:f>
            </c:strRef>
          </c:cat>
          <c:val>
            <c:numRef>
              <c:f>BC_MR_R!$B$62:$E$62</c:f>
              <c:numCache/>
            </c:numRef>
          </c:val>
        </c:ser>
        <c:ser>
          <c:idx val="1"/>
          <c:order val="1"/>
          <c:tx>
            <c:v>Agree</c:v>
          </c:tx>
          <c:spPr>
            <a:solidFill>
              <a:schemeClr val="accent4"/>
            </a:solidFill>
            <a:ln cmpd="sng">
              <a:solidFill>
                <a:srgbClr val="000000"/>
              </a:solidFill>
            </a:ln>
          </c:spPr>
          <c:cat>
            <c:strRef>
              <c:f>BC_MR_R!$B$61:$E$61</c:f>
            </c:strRef>
          </c:cat>
          <c:val>
            <c:numRef>
              <c:f>BC_MR_R!$B$63:$E$63</c:f>
              <c:numCache/>
            </c:numRef>
          </c:val>
        </c:ser>
        <c:ser>
          <c:idx val="2"/>
          <c:order val="2"/>
          <c:tx>
            <c:v>Neutral</c:v>
          </c:tx>
          <c:spPr>
            <a:solidFill>
              <a:schemeClr val="accent3"/>
            </a:solidFill>
            <a:ln cmpd="sng">
              <a:solidFill>
                <a:srgbClr val="000000"/>
              </a:solidFill>
            </a:ln>
          </c:spPr>
          <c:cat>
            <c:strRef>
              <c:f>BC_MR_R!$B$61:$E$61</c:f>
            </c:strRef>
          </c:cat>
          <c:val>
            <c:numRef>
              <c:f>BC_MR_R!$B$64:$E$64</c:f>
              <c:numCache/>
            </c:numRef>
          </c:val>
        </c:ser>
        <c:ser>
          <c:idx val="3"/>
          <c:order val="3"/>
          <c:tx>
            <c:v>Disagree</c:v>
          </c:tx>
          <c:spPr>
            <a:solidFill>
              <a:schemeClr val="accent2"/>
            </a:solidFill>
            <a:ln cmpd="sng">
              <a:solidFill>
                <a:srgbClr val="000000"/>
              </a:solidFill>
            </a:ln>
          </c:spPr>
          <c:cat>
            <c:strRef>
              <c:f>BC_MR_R!$B$61:$E$61</c:f>
            </c:strRef>
          </c:cat>
          <c:val>
            <c:numRef>
              <c:f>BC_MR_R!$B$65:$E$65</c:f>
              <c:numCache/>
            </c:numRef>
          </c:val>
        </c:ser>
        <c:ser>
          <c:idx val="4"/>
          <c:order val="4"/>
          <c:tx>
            <c:v>Strongly Disagree</c:v>
          </c:tx>
          <c:spPr>
            <a:solidFill>
              <a:schemeClr val="accent2"/>
            </a:solidFill>
            <a:ln cmpd="sng">
              <a:solidFill>
                <a:srgbClr val="000000"/>
              </a:solidFill>
            </a:ln>
          </c:spPr>
          <c:cat>
            <c:strRef>
              <c:f>BC_MR_R!$B$61:$E$61</c:f>
            </c:strRef>
          </c:cat>
          <c:val>
            <c:numRef>
              <c:f>BC_MR_R!$B$66:$E$66</c:f>
              <c:numCache/>
            </c:numRef>
          </c:val>
        </c:ser>
        <c:axId val="626112838"/>
        <c:axId val="1141985694"/>
      </c:barChart>
      <c:catAx>
        <c:axId val="6261128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41985694"/>
      </c:catAx>
      <c:valAx>
        <c:axId val="114198569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26112838"/>
      </c:valAx>
    </c:plotArea>
    <c:legend>
      <c:legendPos val="r"/>
      <c:layout>
        <c:manualLayout>
          <c:xMode val="edge"/>
          <c:yMode val="edge"/>
          <c:x val="0.7543061631184991"/>
          <c:y val="0.026424340461973974"/>
        </c:manualLayout>
      </c:layout>
      <c:overlay val="0"/>
      <c:txPr>
        <a:bodyPr/>
        <a:lstStyle/>
        <a:p>
          <a:pPr lvl="0">
            <a:defRPr b="0" i="0" sz="800">
              <a:solidFill>
                <a:srgbClr val="1A1A1A"/>
              </a:solidFill>
              <a:latin typeface="+mn-lt"/>
            </a:defRPr>
          </a:pPr>
        </a:p>
      </c:txPr>
    </c:legend>
    <c:plotVisOnly val="1"/>
  </c:chart>
</c:chartSpace>
</file>

<file path=xl/charts/chart19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Recall
Aggregated over LLMs</a:t>
            </a:r>
          </a:p>
        </c:rich>
      </c:tx>
      <c:overlay val="0"/>
    </c:title>
    <c:plotArea>
      <c:layout/>
      <c:barChart>
        <c:barDir val="col"/>
        <c:ser>
          <c:idx val="0"/>
          <c:order val="0"/>
          <c:tx>
            <c:v>P1</c:v>
          </c:tx>
          <c:spPr>
            <a:solidFill>
              <a:schemeClr val="accent4"/>
            </a:solidFill>
            <a:ln cmpd="sng">
              <a:solidFill>
                <a:srgbClr val="000000"/>
              </a:solidFill>
            </a:ln>
          </c:spPr>
          <c:cat>
            <c:strRef>
              <c:f>BC_MR_R!$A$62:$A$66</c:f>
            </c:strRef>
          </c:cat>
          <c:val>
            <c:numRef>
              <c:f>BC_MR_R!$B$62:$B$66</c:f>
              <c:numCache/>
            </c:numRef>
          </c:val>
        </c:ser>
        <c:ser>
          <c:idx val="1"/>
          <c:order val="1"/>
          <c:tx>
            <c:v>P2</c:v>
          </c:tx>
          <c:spPr>
            <a:solidFill>
              <a:schemeClr val="accent4"/>
            </a:solidFill>
            <a:ln cmpd="sng">
              <a:solidFill>
                <a:srgbClr val="000000"/>
              </a:solidFill>
            </a:ln>
          </c:spPr>
          <c:cat>
            <c:strRef>
              <c:f>BC_MR_R!$A$62:$A$66</c:f>
            </c:strRef>
          </c:cat>
          <c:val>
            <c:numRef>
              <c:f>BC_MR_R!$C$62:$C$66</c:f>
              <c:numCache/>
            </c:numRef>
          </c:val>
        </c:ser>
        <c:ser>
          <c:idx val="2"/>
          <c:order val="2"/>
          <c:tx>
            <c:v>P3</c:v>
          </c:tx>
          <c:spPr>
            <a:solidFill>
              <a:schemeClr val="accent3"/>
            </a:solidFill>
            <a:ln cmpd="sng">
              <a:solidFill>
                <a:srgbClr val="000000"/>
              </a:solidFill>
            </a:ln>
          </c:spPr>
          <c:cat>
            <c:strRef>
              <c:f>BC_MR_R!$A$62:$A$66</c:f>
            </c:strRef>
          </c:cat>
          <c:val>
            <c:numRef>
              <c:f>BC_MR_R!$D$62:$D$66</c:f>
              <c:numCache/>
            </c:numRef>
          </c:val>
        </c:ser>
        <c:ser>
          <c:idx val="3"/>
          <c:order val="3"/>
          <c:tx>
            <c:v>P4</c:v>
          </c:tx>
          <c:spPr>
            <a:solidFill>
              <a:schemeClr val="accent2"/>
            </a:solidFill>
            <a:ln cmpd="sng">
              <a:solidFill>
                <a:srgbClr val="000000"/>
              </a:solidFill>
            </a:ln>
          </c:spPr>
          <c:cat>
            <c:strRef>
              <c:f>BC_MR_R!$A$62:$A$66</c:f>
            </c:strRef>
          </c:cat>
          <c:val>
            <c:numRef>
              <c:f>BC_MR_R!$E$62:$E$66</c:f>
              <c:numCache/>
            </c:numRef>
          </c:val>
        </c:ser>
        <c:axId val="1595638422"/>
        <c:axId val="395692440"/>
      </c:barChart>
      <c:catAx>
        <c:axId val="15956384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95692440"/>
      </c:catAx>
      <c:valAx>
        <c:axId val="39569244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95638422"/>
      </c:valAx>
    </c:plotArea>
    <c:legend>
      <c:legendPos val="r"/>
      <c:layout>
        <c:manualLayout>
          <c:xMode val="edge"/>
          <c:yMode val="edge"/>
          <c:x val="0.7543061631184991"/>
          <c:y val="0.026424340461973974"/>
        </c:manualLayout>
      </c:layout>
      <c:overlay val="0"/>
      <c:txPr>
        <a:bodyPr/>
        <a:lstStyle/>
        <a:p>
          <a:pPr lvl="0">
            <a:defRPr b="0" i="0" sz="800">
              <a:solidFill>
                <a:srgbClr val="1A1A1A"/>
              </a:solidFill>
              <a:latin typeface="+mn-lt"/>
            </a:defRPr>
          </a:pPr>
        </a:p>
      </c:txPr>
    </c:legend>
    <c:plotVisOnly val="1"/>
  </c:chart>
</c:chartSpace>
</file>

<file path=xl/charts/chart19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Recall
Aggregated over LLMs and Levels</a:t>
            </a:r>
          </a:p>
        </c:rich>
      </c:tx>
      <c:overlay val="0"/>
    </c:title>
    <c:plotArea>
      <c:layout/>
      <c:barChart>
        <c:barDir val="col"/>
        <c:ser>
          <c:idx val="0"/>
          <c:order val="0"/>
          <c:spPr>
            <a:solidFill>
              <a:schemeClr val="accent4"/>
            </a:solidFill>
            <a:ln cmpd="sng">
              <a:solidFill>
                <a:srgbClr val="000000"/>
              </a:solidFill>
            </a:ln>
          </c:spPr>
          <c:cat>
            <c:strRef>
              <c:f>BC_MR_R!$A$69:$A$73</c:f>
            </c:strRef>
          </c:cat>
          <c:val>
            <c:numRef>
              <c:f>BC_MR_R!$B$69:$B$73</c:f>
              <c:numCache/>
            </c:numRef>
          </c:val>
        </c:ser>
        <c:axId val="729117020"/>
        <c:axId val="1382473498"/>
      </c:barChart>
      <c:catAx>
        <c:axId val="7291170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82473498"/>
      </c:catAx>
      <c:valAx>
        <c:axId val="138247349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29117020"/>
      </c:valAx>
    </c:plotArea>
    <c:plotVisOnly val="1"/>
  </c:chart>
</c:chartSpace>
</file>

<file path=xl/charts/chart19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Missing References - Recall Prompt style = Levels 1-4</a:t>
            </a:r>
          </a:p>
        </c:rich>
      </c:tx>
      <c:overlay val="0"/>
    </c:title>
    <c:plotArea>
      <c:layout>
        <c:manualLayout>
          <c:xMode val="edge"/>
          <c:yMode val="edge"/>
          <c:x val="0.06376618547681541"/>
          <c:y val="0.1591179043795996"/>
          <c:w val="0.8890115923009624"/>
          <c:h val="0.35792342133703875"/>
        </c:manualLayout>
      </c:layout>
      <c:barChart>
        <c:barDir val="col"/>
        <c:ser>
          <c:idx val="0"/>
          <c:order val="0"/>
          <c:tx>
            <c:v>Strongly Agree</c:v>
          </c:tx>
          <c:spPr>
            <a:solidFill>
              <a:schemeClr val="accent4"/>
            </a:solidFill>
            <a:ln cmpd="sng">
              <a:solidFill>
                <a:srgbClr val="000000"/>
              </a:solidFill>
            </a:ln>
          </c:spPr>
          <c:cat>
            <c:strRef>
              <c:f>BC_MR_R!$B$41:$M$41</c:f>
            </c:strRef>
          </c:cat>
          <c:val>
            <c:numRef>
              <c:f>BC_MR_R!$B$42:$M$42</c:f>
              <c:numCache/>
            </c:numRef>
          </c:val>
        </c:ser>
        <c:ser>
          <c:idx val="1"/>
          <c:order val="1"/>
          <c:tx>
            <c:v>Agree</c:v>
          </c:tx>
          <c:spPr>
            <a:solidFill>
              <a:schemeClr val="accent4"/>
            </a:solidFill>
            <a:ln cmpd="sng">
              <a:solidFill>
                <a:srgbClr val="000000"/>
              </a:solidFill>
            </a:ln>
          </c:spPr>
          <c:cat>
            <c:strRef>
              <c:f>BC_MR_R!$B$41:$M$41</c:f>
            </c:strRef>
          </c:cat>
          <c:val>
            <c:numRef>
              <c:f>BC_MR_R!$B$43:$M$43</c:f>
              <c:numCache/>
            </c:numRef>
          </c:val>
        </c:ser>
        <c:ser>
          <c:idx val="2"/>
          <c:order val="2"/>
          <c:tx>
            <c:v>Neutral</c:v>
          </c:tx>
          <c:spPr>
            <a:solidFill>
              <a:schemeClr val="accent3"/>
            </a:solidFill>
            <a:ln cmpd="sng">
              <a:solidFill>
                <a:srgbClr val="000000"/>
              </a:solidFill>
            </a:ln>
          </c:spPr>
          <c:cat>
            <c:strRef>
              <c:f>BC_MR_R!$B$41:$M$41</c:f>
            </c:strRef>
          </c:cat>
          <c:val>
            <c:numRef>
              <c:f>BC_MR_R!$B$44:$M$44</c:f>
              <c:numCache/>
            </c:numRef>
          </c:val>
        </c:ser>
        <c:ser>
          <c:idx val="3"/>
          <c:order val="3"/>
          <c:tx>
            <c:v>Disagree</c:v>
          </c:tx>
          <c:spPr>
            <a:solidFill>
              <a:schemeClr val="accent2"/>
            </a:solidFill>
            <a:ln cmpd="sng">
              <a:solidFill>
                <a:srgbClr val="000000"/>
              </a:solidFill>
            </a:ln>
          </c:spPr>
          <c:cat>
            <c:strRef>
              <c:f>BC_MR_R!$B$41:$M$41</c:f>
            </c:strRef>
          </c:cat>
          <c:val>
            <c:numRef>
              <c:f>BC_MR_R!$B$45:$M$45</c:f>
              <c:numCache/>
            </c:numRef>
          </c:val>
        </c:ser>
        <c:ser>
          <c:idx val="4"/>
          <c:order val="4"/>
          <c:tx>
            <c:v>Strongly Disagree</c:v>
          </c:tx>
          <c:spPr>
            <a:solidFill>
              <a:schemeClr val="accent2"/>
            </a:solidFill>
            <a:ln cmpd="sng">
              <a:solidFill>
                <a:srgbClr val="000000"/>
              </a:solidFill>
            </a:ln>
          </c:spPr>
          <c:cat>
            <c:strRef>
              <c:f>BC_MR_R!$B$41:$M$41</c:f>
            </c:strRef>
          </c:cat>
          <c:val>
            <c:numRef>
              <c:f>BC_MR_R!$B$46:$M$46</c:f>
              <c:numCache/>
            </c:numRef>
          </c:val>
        </c:ser>
        <c:axId val="1545105035"/>
        <c:axId val="772582444"/>
      </c:barChart>
      <c:catAx>
        <c:axId val="15451050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mn-lt"/>
              </a:defRPr>
            </a:pPr>
          </a:p>
        </c:txPr>
        <c:crossAx val="772582444"/>
      </c:catAx>
      <c:valAx>
        <c:axId val="77258244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000000"/>
                </a:solidFill>
                <a:latin typeface="+mn-lt"/>
              </a:defRPr>
            </a:pPr>
          </a:p>
        </c:txPr>
        <c:crossAx val="1545105035"/>
      </c:valAx>
    </c:plotArea>
    <c:legend>
      <c:legendPos val="b"/>
      <c:layout>
        <c:manualLayout>
          <c:xMode val="edge"/>
          <c:yMode val="edge"/>
          <c:x val="0.05778915135608049"/>
          <c:y val="0.7911795584375482"/>
        </c:manualLayout>
      </c:layout>
      <c:overlay val="0"/>
      <c:txPr>
        <a:bodyPr/>
        <a:lstStyle/>
        <a:p>
          <a:pPr lvl="0">
            <a:defRPr b="0" i="0" sz="900">
              <a:solidFill>
                <a:srgbClr val="1A1A1A"/>
              </a:solidFill>
              <a:latin typeface="+mn-lt"/>
            </a:defRPr>
          </a:pPr>
        </a:p>
      </c:txPr>
    </c:legend>
    <c:plotVisOnly val="1"/>
  </c:chart>
</c:chartSpace>
</file>

<file path=xl/charts/chart19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Comparison chart</a:t>
            </a:r>
          </a:p>
        </c:rich>
      </c:tx>
      <c:overlay val="0"/>
    </c:title>
    <c:plotArea>
      <c:layout/>
      <c:barChart>
        <c:barDir val="col"/>
        <c:ser>
          <c:idx val="0"/>
          <c:order val="0"/>
          <c:spPr>
            <a:solidFill>
              <a:schemeClr val="accent1"/>
            </a:solidFill>
            <a:ln cmpd="sng">
              <a:solidFill>
                <a:srgbClr val="000000"/>
              </a:solidFill>
            </a:ln>
          </c:spPr>
          <c:cat>
            <c:strRef>
              <c:f>Hist_Step2!$A$1:$A$3</c:f>
            </c:strRef>
          </c:cat>
          <c:val>
            <c:numRef>
              <c:f>Hist_Step2!$B$1:$B$3</c:f>
              <c:numCache/>
            </c:numRef>
          </c:val>
        </c:ser>
        <c:axId val="1469663378"/>
        <c:axId val="202863888"/>
      </c:barChart>
      <c:catAx>
        <c:axId val="14696633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2863888"/>
      </c:catAx>
      <c:valAx>
        <c:axId val="20286388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69663378"/>
      </c:valAx>
    </c:plotArea>
    <c:plotVisOnly val="1"/>
  </c:chart>
</c:chartSpace>
</file>

<file path=xl/charts/chart19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Comparison chart</a:t>
            </a:r>
          </a:p>
        </c:rich>
      </c:tx>
      <c:overlay val="0"/>
    </c:title>
    <c:plotArea>
      <c:layout/>
      <c:barChart>
        <c:barDir val="col"/>
        <c:ser>
          <c:idx val="0"/>
          <c:order val="0"/>
          <c:spPr>
            <a:solidFill>
              <a:schemeClr val="accent1"/>
            </a:solidFill>
            <a:ln cmpd="sng">
              <a:solidFill>
                <a:srgbClr val="000000"/>
              </a:solidFill>
            </a:ln>
          </c:spPr>
          <c:cat>
            <c:strRef>
              <c:f>TableScores!$A$1:$A$3</c:f>
            </c:strRef>
          </c:cat>
          <c:val>
            <c:numRef>
              <c:f>TableScores!$B$1:$B$3</c:f>
              <c:numCache/>
            </c:numRef>
          </c:val>
        </c:ser>
        <c:axId val="186415278"/>
        <c:axId val="364709879"/>
      </c:barChart>
      <c:catAx>
        <c:axId val="1864152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64709879"/>
      </c:catAx>
      <c:valAx>
        <c:axId val="36470987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6415278"/>
      </c:valAx>
    </c:plotArea>
    <c:plotVisOnly val="1"/>
  </c:chart>
</c:chartSpace>
</file>

<file path=xl/charts/chart19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Part2 Likert Chart</a:t>
            </a:r>
          </a:p>
        </c:rich>
      </c:tx>
      <c:overlay val="0"/>
    </c:title>
    <c:plotArea>
      <c:layout>
        <c:manualLayout>
          <c:xMode val="edge"/>
          <c:yMode val="edge"/>
          <c:x val="0.014449964652251285"/>
          <c:y val="0.03236002423436822"/>
          <c:w val="0.9372936329978621"/>
          <c:h val="0.8099531944929862"/>
        </c:manualLayout>
      </c:layout>
      <c:barChart>
        <c:barDir val="bar"/>
        <c:grouping val="stacked"/>
        <c:ser>
          <c:idx val="0"/>
          <c:order val="0"/>
          <c:tx>
            <c:v>Neutral</c:v>
          </c:tx>
          <c:spPr>
            <a:solidFill>
              <a:schemeClr val="accent1"/>
            </a:solidFill>
            <a:ln cmpd="sng">
              <a:solidFill>
                <a:srgbClr val="000000"/>
              </a:solidFill>
            </a:ln>
          </c:spPr>
          <c:cat>
            <c:strRef>
              <c:f>'R2_Likert_Step1'!$B$10:$J$10</c:f>
            </c:strRef>
          </c:cat>
          <c:val>
            <c:numRef>
              <c:f>'R2_Likert_Step1'!$B$13:$J$13</c:f>
              <c:numCache/>
            </c:numRef>
          </c:val>
        </c:ser>
        <c:ser>
          <c:idx val="1"/>
          <c:order val="1"/>
          <c:tx>
            <c:v>Agree</c:v>
          </c:tx>
          <c:spPr>
            <a:solidFill>
              <a:schemeClr val="accent4"/>
            </a:solidFill>
            <a:ln cmpd="sng">
              <a:solidFill>
                <a:srgbClr val="000000"/>
              </a:solidFill>
            </a:ln>
          </c:spPr>
          <c:cat>
            <c:strRef>
              <c:f>'R2_Likert_Step1'!$B$10:$J$10</c:f>
            </c:strRef>
          </c:cat>
          <c:val>
            <c:numRef>
              <c:f>'R2_Likert_Step1'!$B$12:$J$12</c:f>
              <c:numCache/>
            </c:numRef>
          </c:val>
        </c:ser>
        <c:ser>
          <c:idx val="2"/>
          <c:order val="2"/>
          <c:tx>
            <c:v>Strongly Agree</c:v>
          </c:tx>
          <c:spPr>
            <a:solidFill>
              <a:srgbClr val="00B050"/>
            </a:solidFill>
            <a:ln cmpd="sng">
              <a:solidFill>
                <a:srgbClr val="000000"/>
              </a:solidFill>
            </a:ln>
          </c:spPr>
          <c:cat>
            <c:strRef>
              <c:f>'R2_Likert_Step1'!$B$10:$J$10</c:f>
            </c:strRef>
          </c:cat>
          <c:val>
            <c:numRef>
              <c:f>'R2_Likert_Step1'!$B$11:$J$11</c:f>
              <c:numCache/>
            </c:numRef>
          </c:val>
        </c:ser>
        <c:ser>
          <c:idx val="3"/>
          <c:order val="3"/>
          <c:tx>
            <c:v>Neutral</c:v>
          </c:tx>
          <c:spPr>
            <a:solidFill>
              <a:schemeClr val="accent4"/>
            </a:solidFill>
            <a:ln cmpd="sng">
              <a:solidFill>
                <a:srgbClr val="000000"/>
              </a:solidFill>
            </a:ln>
          </c:spPr>
          <c:cat>
            <c:strRef>
              <c:f>'R2_Likert_Step1'!$B$10:$J$10</c:f>
            </c:strRef>
          </c:cat>
          <c:val>
            <c:numRef>
              <c:f>'R2_Likert_Step1'!$B$14:$J$14</c:f>
              <c:numCache/>
            </c:numRef>
          </c:val>
        </c:ser>
        <c:ser>
          <c:idx val="4"/>
          <c:order val="4"/>
          <c:tx>
            <c:v>Disagree</c:v>
          </c:tx>
          <c:spPr>
            <a:solidFill>
              <a:schemeClr val="accent2"/>
            </a:solidFill>
            <a:ln cmpd="sng">
              <a:solidFill>
                <a:srgbClr val="000000"/>
              </a:solidFill>
            </a:ln>
          </c:spPr>
          <c:cat>
            <c:strRef>
              <c:f>'R2_Likert_Step1'!$B$10:$J$10</c:f>
            </c:strRef>
          </c:cat>
          <c:val>
            <c:numRef>
              <c:f>'R2_Likert_Step1'!$B$15:$J$15</c:f>
              <c:numCache/>
            </c:numRef>
          </c:val>
        </c:ser>
        <c:ser>
          <c:idx val="5"/>
          <c:order val="5"/>
          <c:tx>
            <c:v>Strongly Disagree</c:v>
          </c:tx>
          <c:spPr>
            <a:solidFill>
              <a:schemeClr val="accent2"/>
            </a:solidFill>
            <a:ln cmpd="sng">
              <a:solidFill>
                <a:srgbClr val="000000"/>
              </a:solidFill>
            </a:ln>
          </c:spPr>
          <c:cat>
            <c:strRef>
              <c:f>'R2_Likert_Step1'!$B$10:$J$10</c:f>
            </c:strRef>
          </c:cat>
          <c:val>
            <c:numRef>
              <c:f>'R2_Likert_Step1'!$B$16:$J$16</c:f>
              <c:numCache/>
            </c:numRef>
          </c:val>
        </c:ser>
        <c:overlap val="100"/>
        <c:axId val="1526055825"/>
        <c:axId val="840977846"/>
      </c:barChart>
      <c:catAx>
        <c:axId val="152605582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840977846"/>
      </c:catAx>
      <c:valAx>
        <c:axId val="84097784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26055825"/>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19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Part2</a:t>
            </a:r>
          </a:p>
        </c:rich>
      </c:tx>
      <c:overlay val="0"/>
    </c:title>
    <c:plotArea>
      <c:layout>
        <c:manualLayout>
          <c:xMode val="edge"/>
          <c:yMode val="edge"/>
          <c:x val="0.06870475775754331"/>
          <c:y val="0.1307065606771048"/>
          <c:w val="0.7597846993151168"/>
          <c:h val="0.6010237398300469"/>
        </c:manualLayout>
      </c:layout>
      <c:barChart>
        <c:barDir val="bar"/>
        <c:grouping val="stacked"/>
        <c:ser>
          <c:idx val="0"/>
          <c:order val="0"/>
          <c:tx>
            <c:v>Neutral</c:v>
          </c:tx>
          <c:spPr>
            <a:solidFill>
              <a:schemeClr val="accent1"/>
            </a:solidFill>
            <a:ln cmpd="sng">
              <a:solidFill>
                <a:srgbClr val="000000"/>
              </a:solidFill>
            </a:ln>
          </c:spPr>
          <c:cat>
            <c:strRef>
              <c:f>'R2_Likert_Step2'!$B$10:$J$10</c:f>
            </c:strRef>
          </c:cat>
          <c:val>
            <c:numRef>
              <c:f>'R2_Likert_Step2'!$B$13:$J$13</c:f>
              <c:numCache/>
            </c:numRef>
          </c:val>
        </c:ser>
        <c:ser>
          <c:idx val="1"/>
          <c:order val="1"/>
          <c:tx>
            <c:v>Agree</c:v>
          </c:tx>
          <c:spPr>
            <a:solidFill>
              <a:srgbClr val="00B050">
                <a:alpha val="49803"/>
              </a:srgbClr>
            </a:solidFill>
            <a:ln cmpd="sng">
              <a:solidFill>
                <a:srgbClr val="000000"/>
              </a:solidFill>
            </a:ln>
          </c:spPr>
          <c:cat>
            <c:strRef>
              <c:f>'R2_Likert_Step2'!$B$10:$J$10</c:f>
            </c:strRef>
          </c:cat>
          <c:val>
            <c:numRef>
              <c:f>'R2_Likert_Step2'!$B$12:$J$12</c:f>
              <c:numCache/>
            </c:numRef>
          </c:val>
        </c:ser>
        <c:ser>
          <c:idx val="2"/>
          <c:order val="2"/>
          <c:tx>
            <c:v>Strongly Agree</c:v>
          </c:tx>
          <c:spPr>
            <a:solidFill>
              <a:srgbClr val="00B050"/>
            </a:solidFill>
            <a:ln cmpd="sng">
              <a:solidFill>
                <a:srgbClr val="000000"/>
              </a:solidFill>
            </a:ln>
          </c:spPr>
          <c:cat>
            <c:strRef>
              <c:f>'R2_Likert_Step2'!$B$10:$J$10</c:f>
            </c:strRef>
          </c:cat>
          <c:val>
            <c:numRef>
              <c:f>'R2_Likert_Step2'!$B$11:$J$11</c:f>
              <c:numCache/>
            </c:numRef>
          </c:val>
        </c:ser>
        <c:ser>
          <c:idx val="3"/>
          <c:order val="3"/>
          <c:tx>
            <c:v>Neutral</c:v>
          </c:tx>
          <c:spPr>
            <a:solidFill>
              <a:schemeClr val="accent4"/>
            </a:solidFill>
            <a:ln cmpd="sng">
              <a:solidFill>
                <a:srgbClr val="000000"/>
              </a:solidFill>
            </a:ln>
          </c:spPr>
          <c:cat>
            <c:strRef>
              <c:f>'R2_Likert_Step2'!$B$10:$J$10</c:f>
            </c:strRef>
          </c:cat>
          <c:val>
            <c:numRef>
              <c:f>'R2_Likert_Step2'!$B$14:$J$14</c:f>
              <c:numCache/>
            </c:numRef>
          </c:val>
        </c:ser>
        <c:ser>
          <c:idx val="4"/>
          <c:order val="4"/>
          <c:tx>
            <c:v>Disagree</c:v>
          </c:tx>
          <c:spPr>
            <a:solidFill>
              <a:srgbClr val="FF0000">
                <a:alpha val="49803"/>
              </a:srgbClr>
            </a:solidFill>
            <a:ln cmpd="sng">
              <a:solidFill>
                <a:srgbClr val="000000"/>
              </a:solidFill>
            </a:ln>
          </c:spPr>
          <c:cat>
            <c:strRef>
              <c:f>'R2_Likert_Step2'!$B$10:$J$10</c:f>
            </c:strRef>
          </c:cat>
          <c:val>
            <c:numRef>
              <c:f>'R2_Likert_Step2'!$B$15:$J$15</c:f>
              <c:numCache/>
            </c:numRef>
          </c:val>
        </c:ser>
        <c:ser>
          <c:idx val="5"/>
          <c:order val="5"/>
          <c:tx>
            <c:v>Strongly Disagree</c:v>
          </c:tx>
          <c:spPr>
            <a:solidFill>
              <a:srgbClr val="FF0000"/>
            </a:solidFill>
            <a:ln cmpd="sng">
              <a:solidFill>
                <a:srgbClr val="000000"/>
              </a:solidFill>
            </a:ln>
          </c:spPr>
          <c:cat>
            <c:strRef>
              <c:f>'R2_Likert_Step2'!$B$10:$J$10</c:f>
            </c:strRef>
          </c:cat>
          <c:val>
            <c:numRef>
              <c:f>'R2_Likert_Step2'!$B$16:$J$16</c:f>
              <c:numCache/>
            </c:numRef>
          </c:val>
        </c:ser>
        <c:overlap val="100"/>
        <c:axId val="391917188"/>
        <c:axId val="625771169"/>
      </c:barChart>
      <c:catAx>
        <c:axId val="39191718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100">
                <a:solidFill>
                  <a:srgbClr val="000000"/>
                </a:solidFill>
                <a:latin typeface="+mn-lt"/>
              </a:defRPr>
            </a:pPr>
          </a:p>
        </c:txPr>
        <c:crossAx val="625771169"/>
      </c:catAx>
      <c:valAx>
        <c:axId val="625771169"/>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900">
                <a:solidFill>
                  <a:srgbClr val="000000"/>
                </a:solidFill>
                <a:latin typeface="+mn-lt"/>
              </a:defRPr>
            </a:pPr>
          </a:p>
        </c:txPr>
        <c:crossAx val="391917188"/>
        <c:crosses val="max"/>
      </c:valAx>
    </c:plotArea>
    <c:legend>
      <c:legendPos val="r"/>
      <c:layout>
        <c:manualLayout>
          <c:xMode val="edge"/>
          <c:yMode val="edge"/>
          <c:x val="0.14661822537459016"/>
          <c:y val="0.8086292421713707"/>
        </c:manualLayout>
      </c:layout>
      <c:overlay val="0"/>
      <c:txPr>
        <a:bodyPr/>
        <a:lstStyle/>
        <a:p>
          <a:pPr lvl="0">
            <a:defRPr b="0" i="0" sz="900">
              <a:solidFill>
                <a:srgbClr val="1A1A1A"/>
              </a:solidFill>
              <a:latin typeface="+mn-lt"/>
            </a:defRPr>
          </a:pPr>
        </a:p>
      </c:txPr>
    </c:legend>
    <c:plotVisOnly val="1"/>
  </c:chart>
</c:chartSpace>
</file>

<file path=xl/charts/chart20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Part2</a:t>
            </a:r>
          </a:p>
        </c:rich>
      </c:tx>
      <c:layout>
        <c:manualLayout>
          <c:xMode val="edge"/>
          <c:yMode val="edge"/>
          <c:x val="0.15473161369551383"/>
          <c:y val="0.0011539372725139626"/>
        </c:manualLayout>
      </c:layout>
      <c:overlay val="0"/>
    </c:title>
    <c:plotArea>
      <c:layout>
        <c:manualLayout>
          <c:xMode val="edge"/>
          <c:yMode val="edge"/>
          <c:x val="0.04767331524889798"/>
          <c:y val="0.11635589230841333"/>
          <c:w val="0.5479538970517018"/>
          <c:h val="0.6294735384208601"/>
        </c:manualLayout>
      </c:layout>
      <c:barChart>
        <c:barDir val="bar"/>
        <c:grouping val="stacked"/>
        <c:ser>
          <c:idx val="0"/>
          <c:order val="0"/>
          <c:tx>
            <c:strRef>
              <c:f>'R2_Likert_Step3'!$A$13</c:f>
            </c:strRef>
          </c:tx>
          <c:spPr>
            <a:solidFill>
              <a:schemeClr val="accent1"/>
            </a:solidFill>
            <a:ln cmpd="sng">
              <a:solidFill>
                <a:srgbClr val="000000"/>
              </a:solidFill>
            </a:ln>
          </c:spPr>
          <c:cat>
            <c:strRef>
              <c:f>'R2_Likert_Step3'!$B$10:$J$10</c:f>
            </c:strRef>
          </c:cat>
          <c:val>
            <c:numRef>
              <c:f>'R2_Likert_Step3'!$B$13:$J$13</c:f>
              <c:numCache/>
            </c:numRef>
          </c:val>
        </c:ser>
        <c:ser>
          <c:idx val="1"/>
          <c:order val="1"/>
          <c:tx>
            <c:v>Agree</c:v>
          </c:tx>
          <c:spPr>
            <a:solidFill>
              <a:srgbClr val="00B050">
                <a:alpha val="49803"/>
              </a:srgbClr>
            </a:solidFill>
            <a:ln cmpd="sng">
              <a:solidFill>
                <a:srgbClr val="000000"/>
              </a:solidFill>
            </a:ln>
          </c:spPr>
          <c:cat>
            <c:strRef>
              <c:f>'R2_Likert_Step3'!$B$10:$J$10</c:f>
            </c:strRef>
          </c:cat>
          <c:val>
            <c:numRef>
              <c:f>'R2_Likert_Step3'!$B$12:$J$12</c:f>
              <c:numCache/>
            </c:numRef>
          </c:val>
        </c:ser>
        <c:ser>
          <c:idx val="2"/>
          <c:order val="2"/>
          <c:tx>
            <c:v>Strongly Agree</c:v>
          </c:tx>
          <c:spPr>
            <a:solidFill>
              <a:srgbClr val="00B050"/>
            </a:solidFill>
            <a:ln cmpd="sng">
              <a:solidFill>
                <a:srgbClr val="000000"/>
              </a:solidFill>
            </a:ln>
          </c:spPr>
          <c:cat>
            <c:strRef>
              <c:f>'R2_Likert_Step3'!$B$10:$J$10</c:f>
            </c:strRef>
          </c:cat>
          <c:val>
            <c:numRef>
              <c:f>'R2_Likert_Step3'!$B$11:$J$11</c:f>
              <c:numCache/>
            </c:numRef>
          </c:val>
        </c:ser>
        <c:ser>
          <c:idx val="3"/>
          <c:order val="3"/>
          <c:tx>
            <c:v>Neutral</c:v>
          </c:tx>
          <c:spPr>
            <a:solidFill>
              <a:schemeClr val="accent4"/>
            </a:solidFill>
            <a:ln cmpd="sng">
              <a:solidFill>
                <a:srgbClr val="000000"/>
              </a:solidFill>
            </a:ln>
          </c:spPr>
          <c:cat>
            <c:strRef>
              <c:f>'R2_Likert_Step3'!$B$10:$J$10</c:f>
            </c:strRef>
          </c:cat>
          <c:val>
            <c:numRef>
              <c:f>'R2_Likert_Step3'!$B$14:$J$14</c:f>
              <c:numCache/>
            </c:numRef>
          </c:val>
        </c:ser>
        <c:ser>
          <c:idx val="4"/>
          <c:order val="4"/>
          <c:tx>
            <c:v>Disagree</c:v>
          </c:tx>
          <c:spPr>
            <a:solidFill>
              <a:srgbClr val="FF0000">
                <a:alpha val="49803"/>
              </a:srgbClr>
            </a:solidFill>
            <a:ln cmpd="sng">
              <a:solidFill>
                <a:srgbClr val="000000"/>
              </a:solidFill>
            </a:ln>
          </c:spPr>
          <c:cat>
            <c:strRef>
              <c:f>'R2_Likert_Step3'!$B$10:$J$10</c:f>
            </c:strRef>
          </c:cat>
          <c:val>
            <c:numRef>
              <c:f>'R2_Likert_Step3'!$B$15:$J$15</c:f>
              <c:numCache/>
            </c:numRef>
          </c:val>
        </c:ser>
        <c:ser>
          <c:idx val="5"/>
          <c:order val="5"/>
          <c:tx>
            <c:v>Strongly Disagree</c:v>
          </c:tx>
          <c:spPr>
            <a:solidFill>
              <a:srgbClr val="FF0000"/>
            </a:solidFill>
            <a:ln cmpd="sng">
              <a:solidFill>
                <a:srgbClr val="000000"/>
              </a:solidFill>
            </a:ln>
          </c:spPr>
          <c:cat>
            <c:strRef>
              <c:f>'R2_Likert_Step3'!$B$10:$J$10</c:f>
            </c:strRef>
          </c:cat>
          <c:val>
            <c:numRef>
              <c:f>'R2_Likert_Step3'!$B$16:$J$16</c:f>
              <c:numCache/>
            </c:numRef>
          </c:val>
        </c:ser>
        <c:overlap val="100"/>
        <c:axId val="1316525962"/>
        <c:axId val="293716023"/>
      </c:barChart>
      <c:catAx>
        <c:axId val="131652596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700">
                <a:solidFill>
                  <a:srgbClr val="000000"/>
                </a:solidFill>
                <a:latin typeface="+mn-lt"/>
              </a:defRPr>
            </a:pPr>
          </a:p>
        </c:txPr>
        <c:crossAx val="293716023"/>
      </c:catAx>
      <c:valAx>
        <c:axId val="293716023"/>
        <c:scaling>
          <c:orientation val="minMax"/>
          <c:min val="-5.0"/>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900">
                <a:solidFill>
                  <a:srgbClr val="000000"/>
                </a:solidFill>
                <a:latin typeface="+mn-lt"/>
              </a:defRPr>
            </a:pPr>
          </a:p>
        </c:txPr>
        <c:crossAx val="1316525962"/>
        <c:crosses val="max"/>
      </c:valAx>
    </c:plotArea>
    <c:legend>
      <c:legendPos val="r"/>
      <c:layout>
        <c:manualLayout>
          <c:xMode val="edge"/>
          <c:yMode val="edge"/>
          <c:x val="0.036237247267899404"/>
          <c:y val="0.8619307065397966"/>
        </c:manualLayout>
      </c:layout>
      <c:overlay val="0"/>
      <c:txPr>
        <a:bodyPr/>
        <a:lstStyle/>
        <a:p>
          <a:pPr lvl="0">
            <a:defRPr b="0" i="0" sz="900">
              <a:solidFill>
                <a:srgbClr val="1A1A1A"/>
              </a:solidFill>
              <a:latin typeface="+mn-lt"/>
            </a:defRPr>
          </a:pPr>
        </a:p>
      </c:txPr>
    </c:legend>
    <c:plotVisOnly val="1"/>
  </c:chart>
</c:chartSpace>
</file>

<file path=xl/charts/chart20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Comparison of LLMs - Part2</a:t>
            </a:r>
          </a:p>
        </c:rich>
      </c:tx>
      <c:overlay val="0"/>
    </c:title>
    <c:plotArea>
      <c:layout/>
      <c:barChart>
        <c:barDir val="col"/>
        <c:ser>
          <c:idx val="0"/>
          <c:order val="0"/>
          <c:spPr>
            <a:solidFill>
              <a:schemeClr val="accent1"/>
            </a:solidFill>
            <a:ln cmpd="sng">
              <a:solidFill>
                <a:srgbClr val="000000"/>
              </a:solidFill>
            </a:ln>
          </c:spPr>
          <c:cat>
            <c:strRef>
              <c:f>'R2_Likert_Step4'!$A$23:$A$25</c:f>
            </c:strRef>
          </c:cat>
          <c:val>
            <c:numRef>
              <c:f>'R2_Likert_Step4'!$B$23:$B$25</c:f>
              <c:numCache/>
            </c:numRef>
          </c:val>
        </c:ser>
        <c:axId val="1981604947"/>
        <c:axId val="337529694"/>
      </c:barChart>
      <c:catAx>
        <c:axId val="19816049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37529694"/>
      </c:catAx>
      <c:valAx>
        <c:axId val="33752969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81604947"/>
      </c:valAx>
    </c:plotArea>
    <c:plotVisOnly val="1"/>
  </c:chart>
</c:chartSpace>
</file>

<file path=xl/charts/chart20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Likert Chart - Core Contributions</a:t>
            </a:r>
          </a:p>
        </c:rich>
      </c:tx>
      <c:overlay val="0"/>
    </c:title>
    <c:plotArea>
      <c:layout/>
      <c:barChart>
        <c:barDir val="bar"/>
        <c:grouping val="stacked"/>
        <c:ser>
          <c:idx val="0"/>
          <c:order val="0"/>
          <c:tx>
            <c:v>Neutral</c:v>
          </c:tx>
          <c:spPr>
            <a:solidFill>
              <a:schemeClr val="accent1"/>
            </a:solidFill>
            <a:ln cmpd="sng">
              <a:solidFill>
                <a:srgbClr val="000000"/>
              </a:solidFill>
            </a:ln>
          </c:spPr>
          <c:cat>
            <c:strRef>
              <c:f>'R1_Likert_CC_PRAvg2'!$AC$10:$AE$10</c:f>
            </c:strRef>
          </c:cat>
          <c:val>
            <c:numRef>
              <c:f>'R1_Likert_CC_PRAvg2'!$AC$13:$AE$13</c:f>
              <c:numCache/>
            </c:numRef>
          </c:val>
        </c:ser>
        <c:ser>
          <c:idx val="1"/>
          <c:order val="1"/>
          <c:tx>
            <c:v>Agree</c:v>
          </c:tx>
          <c:spPr>
            <a:solidFill>
              <a:srgbClr val="00B050">
                <a:alpha val="48627"/>
              </a:srgbClr>
            </a:solidFill>
            <a:ln cmpd="sng">
              <a:solidFill>
                <a:srgbClr val="000000"/>
              </a:solidFill>
            </a:ln>
          </c:spPr>
          <c:cat>
            <c:strRef>
              <c:f>'R1_Likert_CC_PRAvg2'!$AC$10:$AE$10</c:f>
            </c:strRef>
          </c:cat>
          <c:val>
            <c:numRef>
              <c:f>'R1_Likert_CC_PRAvg2'!$AC$12:$AE$12</c:f>
              <c:numCache/>
            </c:numRef>
          </c:val>
        </c:ser>
        <c:ser>
          <c:idx val="2"/>
          <c:order val="2"/>
          <c:tx>
            <c:v>Strongly Agree</c:v>
          </c:tx>
          <c:spPr>
            <a:solidFill>
              <a:srgbClr val="00B050"/>
            </a:solidFill>
            <a:ln cmpd="sng">
              <a:solidFill>
                <a:srgbClr val="000000"/>
              </a:solidFill>
            </a:ln>
          </c:spPr>
          <c:cat>
            <c:strRef>
              <c:f>'R1_Likert_CC_PRAvg2'!$AC$10:$AE$10</c:f>
            </c:strRef>
          </c:cat>
          <c:val>
            <c:numRef>
              <c:f>'R1_Likert_CC_PRAvg2'!$AC$11:$AE$11</c:f>
              <c:numCache/>
            </c:numRef>
          </c:val>
        </c:ser>
        <c:ser>
          <c:idx val="3"/>
          <c:order val="3"/>
          <c:tx>
            <c:strRef>
              <c:f>'R1_Likert_CC_PRAvg2'!$AB$14</c:f>
            </c:strRef>
          </c:tx>
          <c:spPr>
            <a:solidFill>
              <a:schemeClr val="accent4"/>
            </a:solidFill>
            <a:ln cmpd="sng">
              <a:solidFill>
                <a:srgbClr val="000000"/>
              </a:solidFill>
            </a:ln>
          </c:spPr>
          <c:cat>
            <c:strRef>
              <c:f>'R1_Likert_CC_PRAvg2'!$AC$10:$AE$10</c:f>
            </c:strRef>
          </c:cat>
          <c:val>
            <c:numRef>
              <c:f>'R1_Likert_CC_PRAvg2'!$AC$14:$AE$14</c:f>
              <c:numCache/>
            </c:numRef>
          </c:val>
        </c:ser>
        <c:ser>
          <c:idx val="4"/>
          <c:order val="4"/>
          <c:tx>
            <c:v>Disagree</c:v>
          </c:tx>
          <c:spPr>
            <a:solidFill>
              <a:srgbClr val="FF0000">
                <a:alpha val="49803"/>
              </a:srgbClr>
            </a:solidFill>
            <a:ln cmpd="sng">
              <a:solidFill>
                <a:srgbClr val="000000"/>
              </a:solidFill>
            </a:ln>
          </c:spPr>
          <c:cat>
            <c:strRef>
              <c:f>'R1_Likert_CC_PRAvg2'!$AC$10:$AE$10</c:f>
            </c:strRef>
          </c:cat>
          <c:val>
            <c:numRef>
              <c:f>'R1_Likert_CC_PRAvg2'!$AC$15:$AE$15</c:f>
              <c:numCache/>
            </c:numRef>
          </c:val>
        </c:ser>
        <c:ser>
          <c:idx val="5"/>
          <c:order val="5"/>
          <c:tx>
            <c:v>Strongly Disagree</c:v>
          </c:tx>
          <c:spPr>
            <a:solidFill>
              <a:srgbClr val="FF0000"/>
            </a:solidFill>
            <a:ln cmpd="sng">
              <a:solidFill>
                <a:srgbClr val="000000"/>
              </a:solidFill>
            </a:ln>
          </c:spPr>
          <c:cat>
            <c:strRef>
              <c:f>'R1_Likert_CC_PRAvg2'!$AC$10:$AE$10</c:f>
            </c:strRef>
          </c:cat>
          <c:val>
            <c:numRef>
              <c:f>'R1_Likert_CC_PRAvg2'!$AC$16:$AE$16</c:f>
              <c:numCache/>
            </c:numRef>
          </c:val>
        </c:ser>
        <c:overlap val="100"/>
        <c:axId val="1573165480"/>
        <c:axId val="1766174147"/>
      </c:barChart>
      <c:catAx>
        <c:axId val="157316548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400">
                <a:solidFill>
                  <a:srgbClr val="000000"/>
                </a:solidFill>
                <a:latin typeface="+mn-lt"/>
              </a:defRPr>
            </a:pPr>
          </a:p>
        </c:txPr>
        <c:crossAx val="1766174147"/>
      </c:catAx>
      <c:valAx>
        <c:axId val="176617414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73165480"/>
        <c:crosses val="max"/>
      </c:valAx>
    </c:plotArea>
    <c:legend>
      <c:legendPos val="b"/>
      <c:overlay val="0"/>
      <c:txPr>
        <a:bodyPr/>
        <a:lstStyle/>
        <a:p>
          <a:pPr lvl="0">
            <a:defRPr b="0" i="0" sz="90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3.xml"/><Relationship Id="rId2"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5.xml"/><Relationship Id="rId2" Type="http://schemas.openxmlformats.org/officeDocument/2006/relationships/chart" Target="../charts/chart16.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7.xml"/><Relationship Id="rId2" Type="http://schemas.openxmlformats.org/officeDocument/2006/relationships/chart" Target="../charts/chart18.xml"/><Relationship Id="rId3" Type="http://schemas.openxmlformats.org/officeDocument/2006/relationships/chart" Target="../charts/chart19.xml"/><Relationship Id="rId4" Type="http://schemas.openxmlformats.org/officeDocument/2006/relationships/chart" Target="../charts/chart20.xml"/><Relationship Id="rId10" Type="http://schemas.openxmlformats.org/officeDocument/2006/relationships/chart" Target="../charts/chart26.xml"/><Relationship Id="rId9" Type="http://schemas.openxmlformats.org/officeDocument/2006/relationships/chart" Target="../charts/chart25.xml"/><Relationship Id="rId5" Type="http://schemas.openxmlformats.org/officeDocument/2006/relationships/chart" Target="../charts/chart21.xml"/><Relationship Id="rId6" Type="http://schemas.openxmlformats.org/officeDocument/2006/relationships/chart" Target="../charts/chart22.xml"/><Relationship Id="rId7" Type="http://schemas.openxmlformats.org/officeDocument/2006/relationships/chart" Target="../charts/chart23.xml"/><Relationship Id="rId8" Type="http://schemas.openxmlformats.org/officeDocument/2006/relationships/chart" Target="../charts/chart24.xml"/></Relationships>
</file>

<file path=xl/drawings/_rels/drawing19.xml.rels><?xml version="1.0" encoding="UTF-8" standalone="yes"?><Relationships xmlns="http://schemas.openxmlformats.org/package/2006/relationships"><Relationship Id="rId11" Type="http://schemas.openxmlformats.org/officeDocument/2006/relationships/chart" Target="../charts/chart37.xml"/><Relationship Id="rId10" Type="http://schemas.openxmlformats.org/officeDocument/2006/relationships/chart" Target="../charts/chart36.xml"/><Relationship Id="rId13" Type="http://schemas.openxmlformats.org/officeDocument/2006/relationships/chart" Target="../charts/chart39.xml"/><Relationship Id="rId12" Type="http://schemas.openxmlformats.org/officeDocument/2006/relationships/chart" Target="../charts/chart38.xml"/><Relationship Id="rId1" Type="http://schemas.openxmlformats.org/officeDocument/2006/relationships/chart" Target="../charts/chart27.xml"/><Relationship Id="rId2" Type="http://schemas.openxmlformats.org/officeDocument/2006/relationships/chart" Target="../charts/chart28.xml"/><Relationship Id="rId3" Type="http://schemas.openxmlformats.org/officeDocument/2006/relationships/chart" Target="../charts/chart29.xml"/><Relationship Id="rId4" Type="http://schemas.openxmlformats.org/officeDocument/2006/relationships/chart" Target="../charts/chart30.xml"/><Relationship Id="rId9" Type="http://schemas.openxmlformats.org/officeDocument/2006/relationships/chart" Target="../charts/chart35.xml"/><Relationship Id="rId15" Type="http://schemas.openxmlformats.org/officeDocument/2006/relationships/chart" Target="../charts/chart41.xml"/><Relationship Id="rId14" Type="http://schemas.openxmlformats.org/officeDocument/2006/relationships/chart" Target="../charts/chart40.xml"/><Relationship Id="rId17" Type="http://schemas.openxmlformats.org/officeDocument/2006/relationships/chart" Target="../charts/chart43.xml"/><Relationship Id="rId16" Type="http://schemas.openxmlformats.org/officeDocument/2006/relationships/chart" Target="../charts/chart42.xml"/><Relationship Id="rId5" Type="http://schemas.openxmlformats.org/officeDocument/2006/relationships/chart" Target="../charts/chart31.xml"/><Relationship Id="rId6" Type="http://schemas.openxmlformats.org/officeDocument/2006/relationships/chart" Target="../charts/chart32.xml"/><Relationship Id="rId7" Type="http://schemas.openxmlformats.org/officeDocument/2006/relationships/chart" Target="../charts/chart33.xml"/><Relationship Id="rId8" Type="http://schemas.openxmlformats.org/officeDocument/2006/relationships/chart" Target="../charts/chart34.xml"/></Relationships>
</file>

<file path=xl/drawings/_rels/drawing20.xml.rels><?xml version="1.0" encoding="UTF-8" standalone="yes"?><Relationships xmlns="http://schemas.openxmlformats.org/package/2006/relationships"><Relationship Id="rId11" Type="http://schemas.openxmlformats.org/officeDocument/2006/relationships/chart" Target="../charts/chart54.xml"/><Relationship Id="rId10" Type="http://schemas.openxmlformats.org/officeDocument/2006/relationships/chart" Target="../charts/chart53.xml"/><Relationship Id="rId12" Type="http://schemas.openxmlformats.org/officeDocument/2006/relationships/chart" Target="../charts/chart55.xml"/><Relationship Id="rId1" Type="http://schemas.openxmlformats.org/officeDocument/2006/relationships/chart" Target="../charts/chart44.xml"/><Relationship Id="rId2" Type="http://schemas.openxmlformats.org/officeDocument/2006/relationships/chart" Target="../charts/chart45.xml"/><Relationship Id="rId3" Type="http://schemas.openxmlformats.org/officeDocument/2006/relationships/chart" Target="../charts/chart46.xml"/><Relationship Id="rId4" Type="http://schemas.openxmlformats.org/officeDocument/2006/relationships/chart" Target="../charts/chart47.xml"/><Relationship Id="rId9" Type="http://schemas.openxmlformats.org/officeDocument/2006/relationships/chart" Target="../charts/chart52.xml"/><Relationship Id="rId5" Type="http://schemas.openxmlformats.org/officeDocument/2006/relationships/chart" Target="../charts/chart48.xml"/><Relationship Id="rId6" Type="http://schemas.openxmlformats.org/officeDocument/2006/relationships/chart" Target="../charts/chart49.xml"/><Relationship Id="rId7" Type="http://schemas.openxmlformats.org/officeDocument/2006/relationships/chart" Target="../charts/chart50.xml"/><Relationship Id="rId8" Type="http://schemas.openxmlformats.org/officeDocument/2006/relationships/chart" Target="../charts/chart51.xml"/></Relationships>
</file>

<file path=xl/drawings/_rels/drawing21.xml.rels><?xml version="1.0" encoding="UTF-8" standalone="yes"?><Relationships xmlns="http://schemas.openxmlformats.org/package/2006/relationships"><Relationship Id="rId10" Type="http://schemas.openxmlformats.org/officeDocument/2006/relationships/chart" Target="../charts/chart65.xml"/><Relationship Id="rId1" Type="http://schemas.openxmlformats.org/officeDocument/2006/relationships/chart" Target="../charts/chart56.xml"/><Relationship Id="rId2" Type="http://schemas.openxmlformats.org/officeDocument/2006/relationships/chart" Target="../charts/chart57.xml"/><Relationship Id="rId3" Type="http://schemas.openxmlformats.org/officeDocument/2006/relationships/chart" Target="../charts/chart58.xml"/><Relationship Id="rId4" Type="http://schemas.openxmlformats.org/officeDocument/2006/relationships/chart" Target="../charts/chart59.xml"/><Relationship Id="rId9" Type="http://schemas.openxmlformats.org/officeDocument/2006/relationships/chart" Target="../charts/chart64.xml"/><Relationship Id="rId5" Type="http://schemas.openxmlformats.org/officeDocument/2006/relationships/chart" Target="../charts/chart60.xml"/><Relationship Id="rId6" Type="http://schemas.openxmlformats.org/officeDocument/2006/relationships/chart" Target="../charts/chart61.xml"/><Relationship Id="rId7" Type="http://schemas.openxmlformats.org/officeDocument/2006/relationships/chart" Target="../charts/chart62.xml"/><Relationship Id="rId8" Type="http://schemas.openxmlformats.org/officeDocument/2006/relationships/chart" Target="../charts/chart63.xml"/></Relationships>
</file>

<file path=xl/drawings/_rels/drawing22.xml.rels><?xml version="1.0" encoding="UTF-8" standalone="yes"?><Relationships xmlns="http://schemas.openxmlformats.org/package/2006/relationships"><Relationship Id="rId11" Type="http://schemas.openxmlformats.org/officeDocument/2006/relationships/chart" Target="../charts/chart76.xml"/><Relationship Id="rId10" Type="http://schemas.openxmlformats.org/officeDocument/2006/relationships/chart" Target="../charts/chart75.xml"/><Relationship Id="rId13" Type="http://schemas.openxmlformats.org/officeDocument/2006/relationships/chart" Target="../charts/chart78.xml"/><Relationship Id="rId12" Type="http://schemas.openxmlformats.org/officeDocument/2006/relationships/chart" Target="../charts/chart77.xml"/><Relationship Id="rId1" Type="http://schemas.openxmlformats.org/officeDocument/2006/relationships/chart" Target="../charts/chart66.xml"/><Relationship Id="rId2" Type="http://schemas.openxmlformats.org/officeDocument/2006/relationships/chart" Target="../charts/chart67.xml"/><Relationship Id="rId3" Type="http://schemas.openxmlformats.org/officeDocument/2006/relationships/chart" Target="../charts/chart68.xml"/><Relationship Id="rId4" Type="http://schemas.openxmlformats.org/officeDocument/2006/relationships/chart" Target="../charts/chart69.xml"/><Relationship Id="rId9" Type="http://schemas.openxmlformats.org/officeDocument/2006/relationships/chart" Target="../charts/chart74.xml"/><Relationship Id="rId15" Type="http://schemas.openxmlformats.org/officeDocument/2006/relationships/chart" Target="../charts/chart80.xml"/><Relationship Id="rId14" Type="http://schemas.openxmlformats.org/officeDocument/2006/relationships/chart" Target="../charts/chart79.xml"/><Relationship Id="rId17" Type="http://schemas.openxmlformats.org/officeDocument/2006/relationships/chart" Target="../charts/chart82.xml"/><Relationship Id="rId16" Type="http://schemas.openxmlformats.org/officeDocument/2006/relationships/chart" Target="../charts/chart81.xml"/><Relationship Id="rId5" Type="http://schemas.openxmlformats.org/officeDocument/2006/relationships/chart" Target="../charts/chart70.xml"/><Relationship Id="rId6" Type="http://schemas.openxmlformats.org/officeDocument/2006/relationships/chart" Target="../charts/chart71.xml"/><Relationship Id="rId7" Type="http://schemas.openxmlformats.org/officeDocument/2006/relationships/chart" Target="../charts/chart72.xml"/><Relationship Id="rId8" Type="http://schemas.openxmlformats.org/officeDocument/2006/relationships/chart" Target="../charts/chart73.xml"/></Relationships>
</file>

<file path=xl/drawings/_rels/drawing23.xml.rels><?xml version="1.0" encoding="UTF-8" standalone="yes"?><Relationships xmlns="http://schemas.openxmlformats.org/package/2006/relationships"><Relationship Id="rId10" Type="http://schemas.openxmlformats.org/officeDocument/2006/relationships/chart" Target="../charts/chart92.xml"/><Relationship Id="rId1" Type="http://schemas.openxmlformats.org/officeDocument/2006/relationships/chart" Target="../charts/chart83.xml"/><Relationship Id="rId2" Type="http://schemas.openxmlformats.org/officeDocument/2006/relationships/chart" Target="../charts/chart84.xml"/><Relationship Id="rId3" Type="http://schemas.openxmlformats.org/officeDocument/2006/relationships/chart" Target="../charts/chart85.xml"/><Relationship Id="rId4" Type="http://schemas.openxmlformats.org/officeDocument/2006/relationships/chart" Target="../charts/chart86.xml"/><Relationship Id="rId9" Type="http://schemas.openxmlformats.org/officeDocument/2006/relationships/chart" Target="../charts/chart91.xml"/><Relationship Id="rId5" Type="http://schemas.openxmlformats.org/officeDocument/2006/relationships/chart" Target="../charts/chart87.xml"/><Relationship Id="rId6" Type="http://schemas.openxmlformats.org/officeDocument/2006/relationships/chart" Target="../charts/chart88.xml"/><Relationship Id="rId7" Type="http://schemas.openxmlformats.org/officeDocument/2006/relationships/chart" Target="../charts/chart89.xml"/><Relationship Id="rId8" Type="http://schemas.openxmlformats.org/officeDocument/2006/relationships/chart" Target="../charts/chart90.xml"/></Relationships>
</file>

<file path=xl/drawings/_rels/drawing24.xml.rels><?xml version="1.0" encoding="UTF-8" standalone="yes"?><Relationships xmlns="http://schemas.openxmlformats.org/package/2006/relationships"><Relationship Id="rId10" Type="http://schemas.openxmlformats.org/officeDocument/2006/relationships/chart" Target="../charts/chart102.xml"/><Relationship Id="rId1" Type="http://schemas.openxmlformats.org/officeDocument/2006/relationships/chart" Target="../charts/chart93.xml"/><Relationship Id="rId2" Type="http://schemas.openxmlformats.org/officeDocument/2006/relationships/chart" Target="../charts/chart94.xml"/><Relationship Id="rId3" Type="http://schemas.openxmlformats.org/officeDocument/2006/relationships/chart" Target="../charts/chart95.xml"/><Relationship Id="rId4" Type="http://schemas.openxmlformats.org/officeDocument/2006/relationships/chart" Target="../charts/chart96.xml"/><Relationship Id="rId9" Type="http://schemas.openxmlformats.org/officeDocument/2006/relationships/chart" Target="../charts/chart101.xml"/><Relationship Id="rId5" Type="http://schemas.openxmlformats.org/officeDocument/2006/relationships/chart" Target="../charts/chart97.xml"/><Relationship Id="rId6" Type="http://schemas.openxmlformats.org/officeDocument/2006/relationships/chart" Target="../charts/chart98.xml"/><Relationship Id="rId7" Type="http://schemas.openxmlformats.org/officeDocument/2006/relationships/chart" Target="../charts/chart99.xml"/><Relationship Id="rId8" Type="http://schemas.openxmlformats.org/officeDocument/2006/relationships/chart" Target="../charts/chart100.xml"/></Relationships>
</file>

<file path=xl/drawings/_rels/drawing25.xml.rels><?xml version="1.0" encoding="UTF-8" standalone="yes"?><Relationships xmlns="http://schemas.openxmlformats.org/package/2006/relationships"><Relationship Id="rId11" Type="http://schemas.openxmlformats.org/officeDocument/2006/relationships/chart" Target="../charts/chart113.xml"/><Relationship Id="rId10" Type="http://schemas.openxmlformats.org/officeDocument/2006/relationships/chart" Target="../charts/chart112.xml"/><Relationship Id="rId13" Type="http://schemas.openxmlformats.org/officeDocument/2006/relationships/chart" Target="../charts/chart115.xml"/><Relationship Id="rId12" Type="http://schemas.openxmlformats.org/officeDocument/2006/relationships/chart" Target="../charts/chart114.xml"/><Relationship Id="rId1" Type="http://schemas.openxmlformats.org/officeDocument/2006/relationships/chart" Target="../charts/chart103.xml"/><Relationship Id="rId2" Type="http://schemas.openxmlformats.org/officeDocument/2006/relationships/chart" Target="../charts/chart104.xml"/><Relationship Id="rId3" Type="http://schemas.openxmlformats.org/officeDocument/2006/relationships/chart" Target="../charts/chart105.xml"/><Relationship Id="rId4" Type="http://schemas.openxmlformats.org/officeDocument/2006/relationships/chart" Target="../charts/chart106.xml"/><Relationship Id="rId9" Type="http://schemas.openxmlformats.org/officeDocument/2006/relationships/chart" Target="../charts/chart111.xml"/><Relationship Id="rId15" Type="http://schemas.openxmlformats.org/officeDocument/2006/relationships/chart" Target="../charts/chart117.xml"/><Relationship Id="rId14" Type="http://schemas.openxmlformats.org/officeDocument/2006/relationships/chart" Target="../charts/chart116.xml"/><Relationship Id="rId16" Type="http://schemas.openxmlformats.org/officeDocument/2006/relationships/chart" Target="../charts/chart118.xml"/><Relationship Id="rId5" Type="http://schemas.openxmlformats.org/officeDocument/2006/relationships/chart" Target="../charts/chart107.xml"/><Relationship Id="rId6" Type="http://schemas.openxmlformats.org/officeDocument/2006/relationships/chart" Target="../charts/chart108.xml"/><Relationship Id="rId7" Type="http://schemas.openxmlformats.org/officeDocument/2006/relationships/chart" Target="../charts/chart109.xml"/><Relationship Id="rId8" Type="http://schemas.openxmlformats.org/officeDocument/2006/relationships/chart" Target="../charts/chart110.xml"/></Relationships>
</file>

<file path=xl/drawings/_rels/drawing26.xml.rels><?xml version="1.0" encoding="UTF-8" standalone="yes"?><Relationships xmlns="http://schemas.openxmlformats.org/package/2006/relationships"><Relationship Id="rId10" Type="http://schemas.openxmlformats.org/officeDocument/2006/relationships/chart" Target="../charts/chart128.xml"/><Relationship Id="rId1" Type="http://schemas.openxmlformats.org/officeDocument/2006/relationships/chart" Target="../charts/chart119.xml"/><Relationship Id="rId2" Type="http://schemas.openxmlformats.org/officeDocument/2006/relationships/chart" Target="../charts/chart120.xml"/><Relationship Id="rId3" Type="http://schemas.openxmlformats.org/officeDocument/2006/relationships/chart" Target="../charts/chart121.xml"/><Relationship Id="rId4" Type="http://schemas.openxmlformats.org/officeDocument/2006/relationships/chart" Target="../charts/chart122.xml"/><Relationship Id="rId9" Type="http://schemas.openxmlformats.org/officeDocument/2006/relationships/chart" Target="../charts/chart127.xml"/><Relationship Id="rId5" Type="http://schemas.openxmlformats.org/officeDocument/2006/relationships/chart" Target="../charts/chart123.xml"/><Relationship Id="rId6" Type="http://schemas.openxmlformats.org/officeDocument/2006/relationships/chart" Target="../charts/chart124.xml"/><Relationship Id="rId7" Type="http://schemas.openxmlformats.org/officeDocument/2006/relationships/chart" Target="../charts/chart125.xml"/><Relationship Id="rId8" Type="http://schemas.openxmlformats.org/officeDocument/2006/relationships/chart" Target="../charts/chart126.xml"/></Relationships>
</file>

<file path=xl/drawings/_rels/drawing27.xml.rels><?xml version="1.0" encoding="UTF-8" standalone="yes"?><Relationships xmlns="http://schemas.openxmlformats.org/package/2006/relationships"><Relationship Id="rId10" Type="http://schemas.openxmlformats.org/officeDocument/2006/relationships/chart" Target="../charts/chart138.xml"/><Relationship Id="rId1" Type="http://schemas.openxmlformats.org/officeDocument/2006/relationships/chart" Target="../charts/chart129.xml"/><Relationship Id="rId2" Type="http://schemas.openxmlformats.org/officeDocument/2006/relationships/chart" Target="../charts/chart130.xml"/><Relationship Id="rId3" Type="http://schemas.openxmlformats.org/officeDocument/2006/relationships/chart" Target="../charts/chart131.xml"/><Relationship Id="rId4" Type="http://schemas.openxmlformats.org/officeDocument/2006/relationships/chart" Target="../charts/chart132.xml"/><Relationship Id="rId9" Type="http://schemas.openxmlformats.org/officeDocument/2006/relationships/chart" Target="../charts/chart137.xml"/><Relationship Id="rId5" Type="http://schemas.openxmlformats.org/officeDocument/2006/relationships/chart" Target="../charts/chart133.xml"/><Relationship Id="rId6" Type="http://schemas.openxmlformats.org/officeDocument/2006/relationships/chart" Target="../charts/chart134.xml"/><Relationship Id="rId7" Type="http://schemas.openxmlformats.org/officeDocument/2006/relationships/chart" Target="../charts/chart135.xml"/><Relationship Id="rId8" Type="http://schemas.openxmlformats.org/officeDocument/2006/relationships/chart" Target="../charts/chart136.xml"/></Relationships>
</file>

<file path=xl/drawings/_rels/drawing28.xml.rels><?xml version="1.0" encoding="UTF-8" standalone="yes"?><Relationships xmlns="http://schemas.openxmlformats.org/package/2006/relationships"><Relationship Id="rId11" Type="http://schemas.openxmlformats.org/officeDocument/2006/relationships/chart" Target="../charts/chart149.xml"/><Relationship Id="rId10" Type="http://schemas.openxmlformats.org/officeDocument/2006/relationships/chart" Target="../charts/chart148.xml"/><Relationship Id="rId13" Type="http://schemas.openxmlformats.org/officeDocument/2006/relationships/chart" Target="../charts/chart151.xml"/><Relationship Id="rId12" Type="http://schemas.openxmlformats.org/officeDocument/2006/relationships/chart" Target="../charts/chart150.xml"/><Relationship Id="rId1" Type="http://schemas.openxmlformats.org/officeDocument/2006/relationships/chart" Target="../charts/chart139.xml"/><Relationship Id="rId2" Type="http://schemas.openxmlformats.org/officeDocument/2006/relationships/chart" Target="../charts/chart140.xml"/><Relationship Id="rId3" Type="http://schemas.openxmlformats.org/officeDocument/2006/relationships/chart" Target="../charts/chart141.xml"/><Relationship Id="rId4" Type="http://schemas.openxmlformats.org/officeDocument/2006/relationships/chart" Target="../charts/chart142.xml"/><Relationship Id="rId9" Type="http://schemas.openxmlformats.org/officeDocument/2006/relationships/chart" Target="../charts/chart147.xml"/><Relationship Id="rId15" Type="http://schemas.openxmlformats.org/officeDocument/2006/relationships/chart" Target="../charts/chart153.xml"/><Relationship Id="rId14" Type="http://schemas.openxmlformats.org/officeDocument/2006/relationships/chart" Target="../charts/chart152.xml"/><Relationship Id="rId5" Type="http://schemas.openxmlformats.org/officeDocument/2006/relationships/chart" Target="../charts/chart143.xml"/><Relationship Id="rId6" Type="http://schemas.openxmlformats.org/officeDocument/2006/relationships/chart" Target="../charts/chart144.xml"/><Relationship Id="rId7" Type="http://schemas.openxmlformats.org/officeDocument/2006/relationships/chart" Target="../charts/chart145.xml"/><Relationship Id="rId8" Type="http://schemas.openxmlformats.org/officeDocument/2006/relationships/chart" Target="../charts/chart146.xml"/></Relationships>
</file>

<file path=xl/drawings/_rels/drawing29.xml.rels><?xml version="1.0" encoding="UTF-8" standalone="yes"?><Relationships xmlns="http://schemas.openxmlformats.org/package/2006/relationships"><Relationship Id="rId10" Type="http://schemas.openxmlformats.org/officeDocument/2006/relationships/chart" Target="../charts/chart163.xml"/><Relationship Id="rId1" Type="http://schemas.openxmlformats.org/officeDocument/2006/relationships/chart" Target="../charts/chart154.xml"/><Relationship Id="rId2" Type="http://schemas.openxmlformats.org/officeDocument/2006/relationships/chart" Target="../charts/chart155.xml"/><Relationship Id="rId3" Type="http://schemas.openxmlformats.org/officeDocument/2006/relationships/chart" Target="../charts/chart156.xml"/><Relationship Id="rId4" Type="http://schemas.openxmlformats.org/officeDocument/2006/relationships/chart" Target="../charts/chart157.xml"/><Relationship Id="rId9" Type="http://schemas.openxmlformats.org/officeDocument/2006/relationships/chart" Target="../charts/chart162.xml"/><Relationship Id="rId5" Type="http://schemas.openxmlformats.org/officeDocument/2006/relationships/chart" Target="../charts/chart158.xml"/><Relationship Id="rId6" Type="http://schemas.openxmlformats.org/officeDocument/2006/relationships/chart" Target="../charts/chart159.xml"/><Relationship Id="rId7" Type="http://schemas.openxmlformats.org/officeDocument/2006/relationships/chart" Target="../charts/chart160.xml"/><Relationship Id="rId8" Type="http://schemas.openxmlformats.org/officeDocument/2006/relationships/chart" Target="../charts/chart161.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64.xml"/><Relationship Id="rId2" Type="http://schemas.openxmlformats.org/officeDocument/2006/relationships/chart" Target="../charts/chart165.xml"/><Relationship Id="rId3" Type="http://schemas.openxmlformats.org/officeDocument/2006/relationships/chart" Target="../charts/chart166.xml"/><Relationship Id="rId4" Type="http://schemas.openxmlformats.org/officeDocument/2006/relationships/chart" Target="../charts/chart167.xml"/><Relationship Id="rId9" Type="http://schemas.openxmlformats.org/officeDocument/2006/relationships/chart" Target="../charts/chart172.xml"/><Relationship Id="rId5" Type="http://schemas.openxmlformats.org/officeDocument/2006/relationships/chart" Target="../charts/chart168.xml"/><Relationship Id="rId6" Type="http://schemas.openxmlformats.org/officeDocument/2006/relationships/chart" Target="../charts/chart169.xml"/><Relationship Id="rId7" Type="http://schemas.openxmlformats.org/officeDocument/2006/relationships/chart" Target="../charts/chart170.xml"/><Relationship Id="rId8" Type="http://schemas.openxmlformats.org/officeDocument/2006/relationships/chart" Target="../charts/chart171.xml"/></Relationships>
</file>

<file path=xl/drawings/_rels/drawing31.xml.rels><?xml version="1.0" encoding="UTF-8" standalone="yes"?><Relationships xmlns="http://schemas.openxmlformats.org/package/2006/relationships"><Relationship Id="rId11" Type="http://schemas.openxmlformats.org/officeDocument/2006/relationships/chart" Target="../charts/chart183.xml"/><Relationship Id="rId10" Type="http://schemas.openxmlformats.org/officeDocument/2006/relationships/chart" Target="../charts/chart182.xml"/><Relationship Id="rId12" Type="http://schemas.openxmlformats.org/officeDocument/2006/relationships/chart" Target="../charts/chart184.xml"/><Relationship Id="rId1" Type="http://schemas.openxmlformats.org/officeDocument/2006/relationships/chart" Target="../charts/chart173.xml"/><Relationship Id="rId2" Type="http://schemas.openxmlformats.org/officeDocument/2006/relationships/chart" Target="../charts/chart174.xml"/><Relationship Id="rId3" Type="http://schemas.openxmlformats.org/officeDocument/2006/relationships/chart" Target="../charts/chart175.xml"/><Relationship Id="rId4" Type="http://schemas.openxmlformats.org/officeDocument/2006/relationships/chart" Target="../charts/chart176.xml"/><Relationship Id="rId9" Type="http://schemas.openxmlformats.org/officeDocument/2006/relationships/chart" Target="../charts/chart181.xml"/><Relationship Id="rId5" Type="http://schemas.openxmlformats.org/officeDocument/2006/relationships/chart" Target="../charts/chart177.xml"/><Relationship Id="rId6" Type="http://schemas.openxmlformats.org/officeDocument/2006/relationships/chart" Target="../charts/chart178.xml"/><Relationship Id="rId7" Type="http://schemas.openxmlformats.org/officeDocument/2006/relationships/chart" Target="../charts/chart179.xml"/><Relationship Id="rId8" Type="http://schemas.openxmlformats.org/officeDocument/2006/relationships/chart" Target="../charts/chart180.xml"/></Relationships>
</file>

<file path=xl/drawings/_rels/drawing32.xml.rels><?xml version="1.0" encoding="UTF-8" standalone="yes"?><Relationships xmlns="http://schemas.openxmlformats.org/package/2006/relationships"><Relationship Id="rId11" Type="http://schemas.openxmlformats.org/officeDocument/2006/relationships/chart" Target="../charts/chart195.xml"/><Relationship Id="rId10" Type="http://schemas.openxmlformats.org/officeDocument/2006/relationships/chart" Target="../charts/chart194.xml"/><Relationship Id="rId1" Type="http://schemas.openxmlformats.org/officeDocument/2006/relationships/chart" Target="../charts/chart185.xml"/><Relationship Id="rId2" Type="http://schemas.openxmlformats.org/officeDocument/2006/relationships/chart" Target="../charts/chart186.xml"/><Relationship Id="rId3" Type="http://schemas.openxmlformats.org/officeDocument/2006/relationships/chart" Target="../charts/chart187.xml"/><Relationship Id="rId4" Type="http://schemas.openxmlformats.org/officeDocument/2006/relationships/chart" Target="../charts/chart188.xml"/><Relationship Id="rId9" Type="http://schemas.openxmlformats.org/officeDocument/2006/relationships/chart" Target="../charts/chart193.xml"/><Relationship Id="rId5" Type="http://schemas.openxmlformats.org/officeDocument/2006/relationships/chart" Target="../charts/chart189.xml"/><Relationship Id="rId6" Type="http://schemas.openxmlformats.org/officeDocument/2006/relationships/chart" Target="../charts/chart190.xml"/><Relationship Id="rId7" Type="http://schemas.openxmlformats.org/officeDocument/2006/relationships/chart" Target="../charts/chart191.xml"/><Relationship Id="rId8" Type="http://schemas.openxmlformats.org/officeDocument/2006/relationships/chart" Target="../charts/chart192.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96.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97.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198.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199.xml"/></Relationships>
</file>

<file path=xl/drawings/_rels/drawing41.xml.rels><?xml version="1.0" encoding="UTF-8" standalone="yes"?><Relationships xmlns="http://schemas.openxmlformats.org/package/2006/relationships"><Relationship Id="rId1" Type="http://schemas.openxmlformats.org/officeDocument/2006/relationships/chart" Target="../charts/chart200.xml"/></Relationships>
</file>

<file path=xl/drawings/_rels/drawing42.xml.rels><?xml version="1.0" encoding="UTF-8" standalone="yes"?><Relationships xmlns="http://schemas.openxmlformats.org/package/2006/relationships"><Relationship Id="rId1" Type="http://schemas.openxmlformats.org/officeDocument/2006/relationships/chart" Target="../charts/chart201.xml"/></Relationships>
</file>

<file path=xl/drawings/_rels/drawing43.xml.rels><?xml version="1.0" encoding="UTF-8" standalone="yes"?><Relationships xmlns="http://schemas.openxmlformats.org/package/2006/relationships"><Relationship Id="rId1" Type="http://schemas.openxmlformats.org/officeDocument/2006/relationships/chart" Target="../charts/chart20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22</xdr:row>
      <xdr:rowOff>0</xdr:rowOff>
    </xdr:from>
    <xdr:ext cx="20831175" cy="16592550"/>
    <xdr:graphicFrame>
      <xdr:nvGraphicFramePr>
        <xdr:cNvPr id="69249949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18</xdr:row>
      <xdr:rowOff>142875</xdr:rowOff>
    </xdr:from>
    <xdr:ext cx="13020675" cy="13916025"/>
    <xdr:graphicFrame>
      <xdr:nvGraphicFramePr>
        <xdr:cNvPr id="1672249124"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18</xdr:row>
      <xdr:rowOff>142875</xdr:rowOff>
    </xdr:from>
    <xdr:ext cx="13020675" cy="13916025"/>
    <xdr:graphicFrame>
      <xdr:nvGraphicFramePr>
        <xdr:cNvPr id="1660317468"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1019175</xdr:colOff>
      <xdr:row>18</xdr:row>
      <xdr:rowOff>152400</xdr:rowOff>
    </xdr:from>
    <xdr:ext cx="8372475" cy="5676900"/>
    <xdr:graphicFrame>
      <xdr:nvGraphicFramePr>
        <xdr:cNvPr id="2143131856" name="Chart 4"/>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1000125</xdr:colOff>
      <xdr:row>22</xdr:row>
      <xdr:rowOff>133350</xdr:rowOff>
    </xdr:from>
    <xdr:ext cx="6276975" cy="2886075"/>
    <xdr:graphicFrame>
      <xdr:nvGraphicFramePr>
        <xdr:cNvPr id="1857270875"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1000125</xdr:colOff>
      <xdr:row>22</xdr:row>
      <xdr:rowOff>133350</xdr:rowOff>
    </xdr:from>
    <xdr:ext cx="7334250" cy="2085975"/>
    <xdr:graphicFrame>
      <xdr:nvGraphicFramePr>
        <xdr:cNvPr id="902819223" name="Chart 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1019175</xdr:colOff>
      <xdr:row>18</xdr:row>
      <xdr:rowOff>152400</xdr:rowOff>
    </xdr:from>
    <xdr:ext cx="5514975" cy="2895600"/>
    <xdr:graphicFrame>
      <xdr:nvGraphicFramePr>
        <xdr:cNvPr id="56275814" name="Chart 7"/>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38100</xdr:colOff>
      <xdr:row>20</xdr:row>
      <xdr:rowOff>85725</xdr:rowOff>
    </xdr:from>
    <xdr:ext cx="4200525" cy="2447925"/>
    <xdr:graphicFrame>
      <xdr:nvGraphicFramePr>
        <xdr:cNvPr id="1451976533" name="Chart 8"/>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771525</xdr:colOff>
      <xdr:row>19</xdr:row>
      <xdr:rowOff>66675</xdr:rowOff>
    </xdr:from>
    <xdr:ext cx="6781800" cy="6972300"/>
    <xdr:graphicFrame>
      <xdr:nvGraphicFramePr>
        <xdr:cNvPr id="308945137" name="Chart 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438150</xdr:colOff>
      <xdr:row>18</xdr:row>
      <xdr:rowOff>76200</xdr:rowOff>
    </xdr:from>
    <xdr:ext cx="4248150" cy="2447925"/>
    <xdr:graphicFrame>
      <xdr:nvGraphicFramePr>
        <xdr:cNvPr id="161485927" name="Chart 10"/>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18</xdr:row>
      <xdr:rowOff>142875</xdr:rowOff>
    </xdr:from>
    <xdr:ext cx="6172200" cy="9010650"/>
    <xdr:graphicFrame>
      <xdr:nvGraphicFramePr>
        <xdr:cNvPr id="875466190" name="Chart 1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27</xdr:col>
      <xdr:colOff>0</xdr:colOff>
      <xdr:row>19</xdr:row>
      <xdr:rowOff>0</xdr:rowOff>
    </xdr:from>
    <xdr:ext cx="4200525" cy="2447925"/>
    <xdr:graphicFrame>
      <xdr:nvGraphicFramePr>
        <xdr:cNvPr id="1136012269" name="Chart 1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19</xdr:row>
      <xdr:rowOff>66675</xdr:rowOff>
    </xdr:from>
    <xdr:ext cx="7477125" cy="9486900"/>
    <xdr:graphicFrame>
      <xdr:nvGraphicFramePr>
        <xdr:cNvPr id="203596257" name="Chart 1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27</xdr:col>
      <xdr:colOff>38100</xdr:colOff>
      <xdr:row>18</xdr:row>
      <xdr:rowOff>38100</xdr:rowOff>
    </xdr:from>
    <xdr:ext cx="4200525" cy="2447925"/>
    <xdr:graphicFrame>
      <xdr:nvGraphicFramePr>
        <xdr:cNvPr id="1190034133" name="Chart 14"/>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19</xdr:row>
      <xdr:rowOff>123825</xdr:rowOff>
    </xdr:from>
    <xdr:ext cx="7848600" cy="6619875"/>
    <xdr:graphicFrame>
      <xdr:nvGraphicFramePr>
        <xdr:cNvPr id="849038286" name="Chart 1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27</xdr:col>
      <xdr:colOff>0</xdr:colOff>
      <xdr:row>18</xdr:row>
      <xdr:rowOff>0</xdr:rowOff>
    </xdr:from>
    <xdr:ext cx="4200525" cy="2447925"/>
    <xdr:graphicFrame>
      <xdr:nvGraphicFramePr>
        <xdr:cNvPr id="857578018" name="Chart 16"/>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133350</xdr:colOff>
      <xdr:row>0</xdr:row>
      <xdr:rowOff>161925</xdr:rowOff>
    </xdr:from>
    <xdr:ext cx="5010150" cy="676275"/>
    <xdr:graphicFrame>
      <xdr:nvGraphicFramePr>
        <xdr:cNvPr id="703993578" name="Chart 1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0</xdr:colOff>
      <xdr:row>10</xdr:row>
      <xdr:rowOff>0</xdr:rowOff>
    </xdr:from>
    <xdr:ext cx="4943475" cy="352425"/>
    <xdr:graphicFrame>
      <xdr:nvGraphicFramePr>
        <xdr:cNvPr id="267416376" name="Chart 1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0</xdr:colOff>
      <xdr:row>20</xdr:row>
      <xdr:rowOff>0</xdr:rowOff>
    </xdr:from>
    <xdr:ext cx="4943475" cy="352425"/>
    <xdr:graphicFrame>
      <xdr:nvGraphicFramePr>
        <xdr:cNvPr id="2104556520" name="Chart 1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0</xdr:colOff>
      <xdr:row>30</xdr:row>
      <xdr:rowOff>0</xdr:rowOff>
    </xdr:from>
    <xdr:ext cx="4943475" cy="352425"/>
    <xdr:graphicFrame>
      <xdr:nvGraphicFramePr>
        <xdr:cNvPr id="2018422630" name="Chart 2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14</xdr:col>
      <xdr:colOff>123825</xdr:colOff>
      <xdr:row>39</xdr:row>
      <xdr:rowOff>457200</xdr:rowOff>
    </xdr:from>
    <xdr:ext cx="5219700" cy="1314450"/>
    <xdr:graphicFrame>
      <xdr:nvGraphicFramePr>
        <xdr:cNvPr id="968235877" name="Chart 21"/>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6</xdr:col>
      <xdr:colOff>0</xdr:colOff>
      <xdr:row>49</xdr:row>
      <xdr:rowOff>0</xdr:rowOff>
    </xdr:from>
    <xdr:ext cx="2686050" cy="619125"/>
    <xdr:graphicFrame>
      <xdr:nvGraphicFramePr>
        <xdr:cNvPr id="1136122550" name="Chart 22"/>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21</xdr:col>
      <xdr:colOff>0</xdr:colOff>
      <xdr:row>0</xdr:row>
      <xdr:rowOff>161925</xdr:rowOff>
    </xdr:from>
    <xdr:ext cx="6410325" cy="676275"/>
    <xdr:graphicFrame>
      <xdr:nvGraphicFramePr>
        <xdr:cNvPr id="1746597344" name="Chart 23"/>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0</xdr:colOff>
      <xdr:row>59</xdr:row>
      <xdr:rowOff>0</xdr:rowOff>
    </xdr:from>
    <xdr:ext cx="4562475" cy="971550"/>
    <xdr:graphicFrame>
      <xdr:nvGraphicFramePr>
        <xdr:cNvPr id="975312294" name="Chart 24"/>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6</xdr:col>
      <xdr:colOff>0</xdr:colOff>
      <xdr:row>67</xdr:row>
      <xdr:rowOff>0</xdr:rowOff>
    </xdr:from>
    <xdr:ext cx="1895475" cy="1495425"/>
    <xdr:graphicFrame>
      <xdr:nvGraphicFramePr>
        <xdr:cNvPr id="884593416" name="Chart 25"/>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32</xdr:col>
      <xdr:colOff>28575</xdr:colOff>
      <xdr:row>39</xdr:row>
      <xdr:rowOff>457200</xdr:rowOff>
    </xdr:from>
    <xdr:ext cx="10839450" cy="514350"/>
    <xdr:graphicFrame>
      <xdr:nvGraphicFramePr>
        <xdr:cNvPr id="221077125" name="Chart 26"/>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276225</xdr:colOff>
      <xdr:row>0</xdr:row>
      <xdr:rowOff>104775</xdr:rowOff>
    </xdr:from>
    <xdr:ext cx="5019675" cy="676275"/>
    <xdr:graphicFrame>
      <xdr:nvGraphicFramePr>
        <xdr:cNvPr id="1577396835" name="Chart 2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123825</xdr:colOff>
      <xdr:row>56</xdr:row>
      <xdr:rowOff>457200</xdr:rowOff>
    </xdr:from>
    <xdr:ext cx="5219700" cy="1314450"/>
    <xdr:graphicFrame>
      <xdr:nvGraphicFramePr>
        <xdr:cNvPr id="611093927" name="Chart 2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38</xdr:col>
      <xdr:colOff>171450</xdr:colOff>
      <xdr:row>0</xdr:row>
      <xdr:rowOff>1057275</xdr:rowOff>
    </xdr:from>
    <xdr:ext cx="11134725" cy="1647825"/>
    <xdr:graphicFrame>
      <xdr:nvGraphicFramePr>
        <xdr:cNvPr id="1566572072" name="Chart 2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0</xdr:colOff>
      <xdr:row>81</xdr:row>
      <xdr:rowOff>0</xdr:rowOff>
    </xdr:from>
    <xdr:ext cx="3848100" cy="838200"/>
    <xdr:graphicFrame>
      <xdr:nvGraphicFramePr>
        <xdr:cNvPr id="708135785" name="Chart 3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0</xdr:colOff>
      <xdr:row>94</xdr:row>
      <xdr:rowOff>0</xdr:rowOff>
    </xdr:from>
    <xdr:ext cx="2381250" cy="1133475"/>
    <xdr:graphicFrame>
      <xdr:nvGraphicFramePr>
        <xdr:cNvPr id="1489189889" name="Chart 31"/>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0</xdr:colOff>
      <xdr:row>66</xdr:row>
      <xdr:rowOff>0</xdr:rowOff>
    </xdr:from>
    <xdr:ext cx="4391025" cy="495300"/>
    <xdr:graphicFrame>
      <xdr:nvGraphicFramePr>
        <xdr:cNvPr id="2096783512" name="Chart 32"/>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0</xdr:colOff>
      <xdr:row>0</xdr:row>
      <xdr:rowOff>0</xdr:rowOff>
    </xdr:from>
    <xdr:ext cx="4362450" cy="800100"/>
    <xdr:graphicFrame>
      <xdr:nvGraphicFramePr>
        <xdr:cNvPr id="78075201" name="Chart 33"/>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0</xdr:colOff>
      <xdr:row>16</xdr:row>
      <xdr:rowOff>0</xdr:rowOff>
    </xdr:from>
    <xdr:ext cx="4314825" cy="419100"/>
    <xdr:graphicFrame>
      <xdr:nvGraphicFramePr>
        <xdr:cNvPr id="46653989" name="Chart 34"/>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7</xdr:col>
      <xdr:colOff>304800</xdr:colOff>
      <xdr:row>29</xdr:row>
      <xdr:rowOff>0</xdr:rowOff>
    </xdr:from>
    <xdr:ext cx="4391025" cy="638175"/>
    <xdr:graphicFrame>
      <xdr:nvGraphicFramePr>
        <xdr:cNvPr id="610950960" name="Chart 35"/>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8</xdr:col>
      <xdr:colOff>0</xdr:colOff>
      <xdr:row>42</xdr:row>
      <xdr:rowOff>0</xdr:rowOff>
    </xdr:from>
    <xdr:ext cx="4429125" cy="609600"/>
    <xdr:graphicFrame>
      <xdr:nvGraphicFramePr>
        <xdr:cNvPr id="1194253115" name="Chart 36"/>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13</xdr:col>
      <xdr:colOff>0</xdr:colOff>
      <xdr:row>94</xdr:row>
      <xdr:rowOff>0</xdr:rowOff>
    </xdr:from>
    <xdr:ext cx="2209800" cy="638175"/>
    <xdr:graphicFrame>
      <xdr:nvGraphicFramePr>
        <xdr:cNvPr id="962473605" name="Chart 37"/>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6</xdr:col>
      <xdr:colOff>19050</xdr:colOff>
      <xdr:row>86</xdr:row>
      <xdr:rowOff>66675</xdr:rowOff>
    </xdr:from>
    <xdr:ext cx="3533775" cy="1162050"/>
    <xdr:graphicFrame>
      <xdr:nvGraphicFramePr>
        <xdr:cNvPr id="2011576182" name="Chart 38"/>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8</xdr:col>
      <xdr:colOff>0</xdr:colOff>
      <xdr:row>68</xdr:row>
      <xdr:rowOff>0</xdr:rowOff>
    </xdr:from>
    <xdr:ext cx="4152900" cy="1438275"/>
    <xdr:graphicFrame>
      <xdr:nvGraphicFramePr>
        <xdr:cNvPr id="716112373" name="Chart 39"/>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8</xdr:col>
      <xdr:colOff>0</xdr:colOff>
      <xdr:row>44</xdr:row>
      <xdr:rowOff>0</xdr:rowOff>
    </xdr:from>
    <xdr:ext cx="3829050" cy="1419225"/>
    <xdr:graphicFrame>
      <xdr:nvGraphicFramePr>
        <xdr:cNvPr id="1405144939" name="Chart 40"/>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8</xdr:col>
      <xdr:colOff>0</xdr:colOff>
      <xdr:row>31</xdr:row>
      <xdr:rowOff>0</xdr:rowOff>
    </xdr:from>
    <xdr:ext cx="3829050" cy="1419225"/>
    <xdr:graphicFrame>
      <xdr:nvGraphicFramePr>
        <xdr:cNvPr id="1904896181" name="Chart 41"/>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8</xdr:col>
      <xdr:colOff>0</xdr:colOff>
      <xdr:row>19</xdr:row>
      <xdr:rowOff>0</xdr:rowOff>
    </xdr:from>
    <xdr:ext cx="3829050" cy="1419225"/>
    <xdr:graphicFrame>
      <xdr:nvGraphicFramePr>
        <xdr:cNvPr id="108304717" name="Chart 42"/>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9</xdr:col>
      <xdr:colOff>0</xdr:colOff>
      <xdr:row>3</xdr:row>
      <xdr:rowOff>0</xdr:rowOff>
    </xdr:from>
    <xdr:ext cx="3819525" cy="1419225"/>
    <xdr:graphicFrame>
      <xdr:nvGraphicFramePr>
        <xdr:cNvPr id="511130901" name="Chart 43"/>
        <xdr:cNvGraphicFramePr/>
      </xdr:nvGraphicFramePr>
      <xdr:xfrm>
        <a:off x="0" y="0"/>
        <a:ext cx="0" cy="0"/>
      </xdr:xfrm>
      <a:graphic>
        <a:graphicData uri="http://schemas.openxmlformats.org/drawingml/2006/chart">
          <c:chart r:id="rId17"/>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200025</xdr:colOff>
      <xdr:row>0</xdr:row>
      <xdr:rowOff>714375</xdr:rowOff>
    </xdr:from>
    <xdr:ext cx="8039100" cy="1781175"/>
    <xdr:graphicFrame>
      <xdr:nvGraphicFramePr>
        <xdr:cNvPr id="1882005216" name="Chart 44"/>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133350</xdr:colOff>
      <xdr:row>0</xdr:row>
      <xdr:rowOff>161925</xdr:rowOff>
    </xdr:from>
    <xdr:ext cx="4752975" cy="676275"/>
    <xdr:graphicFrame>
      <xdr:nvGraphicFramePr>
        <xdr:cNvPr id="1372233781" name="Chart 45"/>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0</xdr:colOff>
      <xdr:row>10</xdr:row>
      <xdr:rowOff>0</xdr:rowOff>
    </xdr:from>
    <xdr:ext cx="4705350" cy="352425"/>
    <xdr:graphicFrame>
      <xdr:nvGraphicFramePr>
        <xdr:cNvPr id="1914928500" name="Chart 46"/>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0</xdr:colOff>
      <xdr:row>20</xdr:row>
      <xdr:rowOff>0</xdr:rowOff>
    </xdr:from>
    <xdr:ext cx="4705350" cy="352425"/>
    <xdr:graphicFrame>
      <xdr:nvGraphicFramePr>
        <xdr:cNvPr id="112397307" name="Chart 47"/>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0</xdr:colOff>
      <xdr:row>30</xdr:row>
      <xdr:rowOff>0</xdr:rowOff>
    </xdr:from>
    <xdr:ext cx="4705350" cy="352425"/>
    <xdr:graphicFrame>
      <xdr:nvGraphicFramePr>
        <xdr:cNvPr id="1670925628" name="Chart 48"/>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0</xdr:colOff>
      <xdr:row>39</xdr:row>
      <xdr:rowOff>0</xdr:rowOff>
    </xdr:from>
    <xdr:ext cx="5219700" cy="800100"/>
    <xdr:graphicFrame>
      <xdr:nvGraphicFramePr>
        <xdr:cNvPr id="227650378" name="Chart 49"/>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6</xdr:col>
      <xdr:colOff>0</xdr:colOff>
      <xdr:row>49</xdr:row>
      <xdr:rowOff>0</xdr:rowOff>
    </xdr:from>
    <xdr:ext cx="4162425" cy="619125"/>
    <xdr:graphicFrame>
      <xdr:nvGraphicFramePr>
        <xdr:cNvPr id="682620803" name="Chart 50"/>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5</xdr:col>
      <xdr:colOff>219075</xdr:colOff>
      <xdr:row>53</xdr:row>
      <xdr:rowOff>47625</xdr:rowOff>
    </xdr:from>
    <xdr:ext cx="4619625" cy="2133600"/>
    <xdr:graphicFrame>
      <xdr:nvGraphicFramePr>
        <xdr:cNvPr id="1349209236" name="Chart 51"/>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6</xdr:col>
      <xdr:colOff>19050</xdr:colOff>
      <xdr:row>67</xdr:row>
      <xdr:rowOff>9525</xdr:rowOff>
    </xdr:from>
    <xdr:ext cx="1952625" cy="1609725"/>
    <xdr:graphicFrame>
      <xdr:nvGraphicFramePr>
        <xdr:cNvPr id="83368359" name="Chart 52"/>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12</xdr:col>
      <xdr:colOff>200025</xdr:colOff>
      <xdr:row>67</xdr:row>
      <xdr:rowOff>28575</xdr:rowOff>
    </xdr:from>
    <xdr:ext cx="1885950" cy="1524000"/>
    <xdr:graphicFrame>
      <xdr:nvGraphicFramePr>
        <xdr:cNvPr id="1983733231" name="Chart 53"/>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18</xdr:col>
      <xdr:colOff>190500</xdr:colOff>
      <xdr:row>67</xdr:row>
      <xdr:rowOff>28575</xdr:rowOff>
    </xdr:from>
    <xdr:ext cx="2028825" cy="1524000"/>
    <xdr:graphicFrame>
      <xdr:nvGraphicFramePr>
        <xdr:cNvPr id="1843705816" name="Chart 54"/>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34</xdr:col>
      <xdr:colOff>0</xdr:colOff>
      <xdr:row>39</xdr:row>
      <xdr:rowOff>0</xdr:rowOff>
    </xdr:from>
    <xdr:ext cx="11239500" cy="514350"/>
    <xdr:graphicFrame>
      <xdr:nvGraphicFramePr>
        <xdr:cNvPr id="1025017844" name="Chart 55"/>
        <xdr:cNvGraphicFramePr/>
      </xdr:nvGraphicFramePr>
      <xdr:xfrm>
        <a:off x="0" y="0"/>
        <a:ext cx="0" cy="0"/>
      </xdr:xfrm>
      <a:graphic>
        <a:graphicData uri="http://schemas.openxmlformats.org/drawingml/2006/chart">
          <c:chart r:id="rId12"/>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200025</xdr:colOff>
      <xdr:row>0</xdr:row>
      <xdr:rowOff>714375</xdr:rowOff>
    </xdr:from>
    <xdr:ext cx="8039100" cy="1781175"/>
    <xdr:graphicFrame>
      <xdr:nvGraphicFramePr>
        <xdr:cNvPr id="2021532342" name="Chart 56"/>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133350</xdr:colOff>
      <xdr:row>0</xdr:row>
      <xdr:rowOff>161925</xdr:rowOff>
    </xdr:from>
    <xdr:ext cx="4752975" cy="676275"/>
    <xdr:graphicFrame>
      <xdr:nvGraphicFramePr>
        <xdr:cNvPr id="774477438" name="Chart 57"/>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0</xdr:colOff>
      <xdr:row>10</xdr:row>
      <xdr:rowOff>0</xdr:rowOff>
    </xdr:from>
    <xdr:ext cx="4705350" cy="352425"/>
    <xdr:graphicFrame>
      <xdr:nvGraphicFramePr>
        <xdr:cNvPr id="618959063" name="Chart 58"/>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0</xdr:colOff>
      <xdr:row>20</xdr:row>
      <xdr:rowOff>0</xdr:rowOff>
    </xdr:from>
    <xdr:ext cx="4705350" cy="723900"/>
    <xdr:graphicFrame>
      <xdr:nvGraphicFramePr>
        <xdr:cNvPr id="863142575" name="Chart 59"/>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0</xdr:colOff>
      <xdr:row>30</xdr:row>
      <xdr:rowOff>0</xdr:rowOff>
    </xdr:from>
    <xdr:ext cx="4705350" cy="352425"/>
    <xdr:graphicFrame>
      <xdr:nvGraphicFramePr>
        <xdr:cNvPr id="140283525" name="Chart 60"/>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0</xdr:colOff>
      <xdr:row>39</xdr:row>
      <xdr:rowOff>0</xdr:rowOff>
    </xdr:from>
    <xdr:ext cx="5219700" cy="885825"/>
    <xdr:graphicFrame>
      <xdr:nvGraphicFramePr>
        <xdr:cNvPr id="402690431" name="Chart 61"/>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6</xdr:col>
      <xdr:colOff>0</xdr:colOff>
      <xdr:row>49</xdr:row>
      <xdr:rowOff>0</xdr:rowOff>
    </xdr:from>
    <xdr:ext cx="4162425" cy="619125"/>
    <xdr:graphicFrame>
      <xdr:nvGraphicFramePr>
        <xdr:cNvPr id="862422456" name="Chart 62"/>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5</xdr:col>
      <xdr:colOff>304800</xdr:colOff>
      <xdr:row>53</xdr:row>
      <xdr:rowOff>76200</xdr:rowOff>
    </xdr:from>
    <xdr:ext cx="4648200" cy="2105025"/>
    <xdr:graphicFrame>
      <xdr:nvGraphicFramePr>
        <xdr:cNvPr id="772379871" name="Chart 63"/>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6</xdr:col>
      <xdr:colOff>0</xdr:colOff>
      <xdr:row>67</xdr:row>
      <xdr:rowOff>0</xdr:rowOff>
    </xdr:from>
    <xdr:ext cx="4600575" cy="1628775"/>
    <xdr:graphicFrame>
      <xdr:nvGraphicFramePr>
        <xdr:cNvPr id="387825415" name="Chart 64"/>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34</xdr:col>
      <xdr:colOff>0</xdr:colOff>
      <xdr:row>39</xdr:row>
      <xdr:rowOff>0</xdr:rowOff>
    </xdr:from>
    <xdr:ext cx="11239500" cy="714375"/>
    <xdr:graphicFrame>
      <xdr:nvGraphicFramePr>
        <xdr:cNvPr id="27887220" name="Chart 65"/>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123825</xdr:colOff>
      <xdr:row>56</xdr:row>
      <xdr:rowOff>457200</xdr:rowOff>
    </xdr:from>
    <xdr:ext cx="5219700" cy="1314450"/>
    <xdr:graphicFrame>
      <xdr:nvGraphicFramePr>
        <xdr:cNvPr id="129196226" name="Chart 66"/>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38</xdr:col>
      <xdr:colOff>171450</xdr:colOff>
      <xdr:row>0</xdr:row>
      <xdr:rowOff>1057275</xdr:rowOff>
    </xdr:from>
    <xdr:ext cx="11134725" cy="1647825"/>
    <xdr:graphicFrame>
      <xdr:nvGraphicFramePr>
        <xdr:cNvPr id="1008388665" name="Chart 67"/>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0</xdr:colOff>
      <xdr:row>81</xdr:row>
      <xdr:rowOff>0</xdr:rowOff>
    </xdr:from>
    <xdr:ext cx="3848100" cy="838200"/>
    <xdr:graphicFrame>
      <xdr:nvGraphicFramePr>
        <xdr:cNvPr id="1474824875" name="Chart 68"/>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0</xdr:colOff>
      <xdr:row>94</xdr:row>
      <xdr:rowOff>0</xdr:rowOff>
    </xdr:from>
    <xdr:ext cx="2381250" cy="1133475"/>
    <xdr:graphicFrame>
      <xdr:nvGraphicFramePr>
        <xdr:cNvPr id="894864324" name="Chart 69"/>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0</xdr:colOff>
      <xdr:row>66</xdr:row>
      <xdr:rowOff>0</xdr:rowOff>
    </xdr:from>
    <xdr:ext cx="4391025" cy="495300"/>
    <xdr:graphicFrame>
      <xdr:nvGraphicFramePr>
        <xdr:cNvPr id="976802270" name="Chart 70"/>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9</xdr:col>
      <xdr:colOff>0</xdr:colOff>
      <xdr:row>0</xdr:row>
      <xdr:rowOff>0</xdr:rowOff>
    </xdr:from>
    <xdr:ext cx="4362450" cy="800100"/>
    <xdr:graphicFrame>
      <xdr:nvGraphicFramePr>
        <xdr:cNvPr id="1177537158" name="Chart 71"/>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0</xdr:colOff>
      <xdr:row>16</xdr:row>
      <xdr:rowOff>0</xdr:rowOff>
    </xdr:from>
    <xdr:ext cx="4314825" cy="419100"/>
    <xdr:graphicFrame>
      <xdr:nvGraphicFramePr>
        <xdr:cNvPr id="1260814188" name="Chart 72"/>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7</xdr:col>
      <xdr:colOff>304800</xdr:colOff>
      <xdr:row>29</xdr:row>
      <xdr:rowOff>0</xdr:rowOff>
    </xdr:from>
    <xdr:ext cx="4391025" cy="638175"/>
    <xdr:graphicFrame>
      <xdr:nvGraphicFramePr>
        <xdr:cNvPr id="173196039" name="Chart 73"/>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0</xdr:colOff>
      <xdr:row>42</xdr:row>
      <xdr:rowOff>0</xdr:rowOff>
    </xdr:from>
    <xdr:ext cx="4429125" cy="609600"/>
    <xdr:graphicFrame>
      <xdr:nvGraphicFramePr>
        <xdr:cNvPr id="400429964" name="Chart 74"/>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13</xdr:col>
      <xdr:colOff>0</xdr:colOff>
      <xdr:row>94</xdr:row>
      <xdr:rowOff>0</xdr:rowOff>
    </xdr:from>
    <xdr:ext cx="2362200" cy="885825"/>
    <xdr:graphicFrame>
      <xdr:nvGraphicFramePr>
        <xdr:cNvPr id="154897008" name="Chart 75"/>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5</xdr:col>
      <xdr:colOff>314325</xdr:colOff>
      <xdr:row>86</xdr:row>
      <xdr:rowOff>104775</xdr:rowOff>
    </xdr:from>
    <xdr:ext cx="3590925" cy="1162050"/>
    <xdr:graphicFrame>
      <xdr:nvGraphicFramePr>
        <xdr:cNvPr id="1949281591" name="Chart 76"/>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8</xdr:col>
      <xdr:colOff>0</xdr:colOff>
      <xdr:row>68</xdr:row>
      <xdr:rowOff>0</xdr:rowOff>
    </xdr:from>
    <xdr:ext cx="4152900" cy="1438275"/>
    <xdr:graphicFrame>
      <xdr:nvGraphicFramePr>
        <xdr:cNvPr id="1112657174" name="Chart 77"/>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8</xdr:col>
      <xdr:colOff>0</xdr:colOff>
      <xdr:row>44</xdr:row>
      <xdr:rowOff>0</xdr:rowOff>
    </xdr:from>
    <xdr:ext cx="3829050" cy="1419225"/>
    <xdr:graphicFrame>
      <xdr:nvGraphicFramePr>
        <xdr:cNvPr id="438311713" name="Chart 78"/>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8</xdr:col>
      <xdr:colOff>0</xdr:colOff>
      <xdr:row>31</xdr:row>
      <xdr:rowOff>0</xdr:rowOff>
    </xdr:from>
    <xdr:ext cx="3829050" cy="1419225"/>
    <xdr:graphicFrame>
      <xdr:nvGraphicFramePr>
        <xdr:cNvPr id="311899" name="Chart 79"/>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8</xdr:col>
      <xdr:colOff>0</xdr:colOff>
      <xdr:row>19</xdr:row>
      <xdr:rowOff>0</xdr:rowOff>
    </xdr:from>
    <xdr:ext cx="3829050" cy="1419225"/>
    <xdr:graphicFrame>
      <xdr:nvGraphicFramePr>
        <xdr:cNvPr id="1453553489" name="Chart 80"/>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9</xdr:col>
      <xdr:colOff>0</xdr:colOff>
      <xdr:row>3</xdr:row>
      <xdr:rowOff>0</xdr:rowOff>
    </xdr:from>
    <xdr:ext cx="3819525" cy="1419225"/>
    <xdr:graphicFrame>
      <xdr:nvGraphicFramePr>
        <xdr:cNvPr id="1998685865" name="Chart 81"/>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22</xdr:col>
      <xdr:colOff>0</xdr:colOff>
      <xdr:row>94</xdr:row>
      <xdr:rowOff>0</xdr:rowOff>
    </xdr:from>
    <xdr:ext cx="2209800" cy="638175"/>
    <xdr:graphicFrame>
      <xdr:nvGraphicFramePr>
        <xdr:cNvPr id="1850953048" name="Chart 82"/>
        <xdr:cNvGraphicFramePr/>
      </xdr:nvGraphicFramePr>
      <xdr:xfrm>
        <a:off x="0" y="0"/>
        <a:ext cx="0" cy="0"/>
      </xdr:xfrm>
      <a:graphic>
        <a:graphicData uri="http://schemas.openxmlformats.org/drawingml/2006/chart">
          <c:chart r:id="rId17"/>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200025</xdr:colOff>
      <xdr:row>0</xdr:row>
      <xdr:rowOff>714375</xdr:rowOff>
    </xdr:from>
    <xdr:ext cx="8039100" cy="1781175"/>
    <xdr:graphicFrame>
      <xdr:nvGraphicFramePr>
        <xdr:cNvPr id="1003433989" name="Chart 8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133350</xdr:colOff>
      <xdr:row>0</xdr:row>
      <xdr:rowOff>161925</xdr:rowOff>
    </xdr:from>
    <xdr:ext cx="4924425" cy="676275"/>
    <xdr:graphicFrame>
      <xdr:nvGraphicFramePr>
        <xdr:cNvPr id="140046225" name="Chart 8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0</xdr:colOff>
      <xdr:row>10</xdr:row>
      <xdr:rowOff>0</xdr:rowOff>
    </xdr:from>
    <xdr:ext cx="4857750" cy="352425"/>
    <xdr:graphicFrame>
      <xdr:nvGraphicFramePr>
        <xdr:cNvPr id="398396573" name="Chart 85"/>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0</xdr:colOff>
      <xdr:row>20</xdr:row>
      <xdr:rowOff>0</xdr:rowOff>
    </xdr:from>
    <xdr:ext cx="4857750" cy="352425"/>
    <xdr:graphicFrame>
      <xdr:nvGraphicFramePr>
        <xdr:cNvPr id="762101015" name="Chart 86"/>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0</xdr:colOff>
      <xdr:row>30</xdr:row>
      <xdr:rowOff>0</xdr:rowOff>
    </xdr:from>
    <xdr:ext cx="4857750" cy="352425"/>
    <xdr:graphicFrame>
      <xdr:nvGraphicFramePr>
        <xdr:cNvPr id="2052365916" name="Chart 87"/>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0</xdr:colOff>
      <xdr:row>39</xdr:row>
      <xdr:rowOff>0</xdr:rowOff>
    </xdr:from>
    <xdr:ext cx="5219700" cy="1000125"/>
    <xdr:graphicFrame>
      <xdr:nvGraphicFramePr>
        <xdr:cNvPr id="114636823" name="Chart 88"/>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6</xdr:col>
      <xdr:colOff>0</xdr:colOff>
      <xdr:row>49</xdr:row>
      <xdr:rowOff>0</xdr:rowOff>
    </xdr:from>
    <xdr:ext cx="4133850" cy="619125"/>
    <xdr:graphicFrame>
      <xdr:nvGraphicFramePr>
        <xdr:cNvPr id="1928333134" name="Chart 89"/>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76200</xdr:colOff>
      <xdr:row>56</xdr:row>
      <xdr:rowOff>28575</xdr:rowOff>
    </xdr:from>
    <xdr:ext cx="4543425" cy="1581150"/>
    <xdr:graphicFrame>
      <xdr:nvGraphicFramePr>
        <xdr:cNvPr id="1239216646" name="Chart 90"/>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6</xdr:col>
      <xdr:colOff>0</xdr:colOff>
      <xdr:row>67</xdr:row>
      <xdr:rowOff>0</xdr:rowOff>
    </xdr:from>
    <xdr:ext cx="4543425" cy="1628775"/>
    <xdr:graphicFrame>
      <xdr:nvGraphicFramePr>
        <xdr:cNvPr id="406762781" name="Chart 91"/>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34</xdr:col>
      <xdr:colOff>0</xdr:colOff>
      <xdr:row>39</xdr:row>
      <xdr:rowOff>0</xdr:rowOff>
    </xdr:from>
    <xdr:ext cx="11239500" cy="714375"/>
    <xdr:graphicFrame>
      <xdr:nvGraphicFramePr>
        <xdr:cNvPr id="90467665" name="Chart 92"/>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200025</xdr:colOff>
      <xdr:row>0</xdr:row>
      <xdr:rowOff>714375</xdr:rowOff>
    </xdr:from>
    <xdr:ext cx="8039100" cy="1781175"/>
    <xdr:graphicFrame>
      <xdr:nvGraphicFramePr>
        <xdr:cNvPr id="279003243" name="Chart 9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133350</xdr:colOff>
      <xdr:row>0</xdr:row>
      <xdr:rowOff>161925</xdr:rowOff>
    </xdr:from>
    <xdr:ext cx="4924425" cy="676275"/>
    <xdr:graphicFrame>
      <xdr:nvGraphicFramePr>
        <xdr:cNvPr id="19216039" name="Chart 9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0</xdr:colOff>
      <xdr:row>10</xdr:row>
      <xdr:rowOff>0</xdr:rowOff>
    </xdr:from>
    <xdr:ext cx="4857750" cy="352425"/>
    <xdr:graphicFrame>
      <xdr:nvGraphicFramePr>
        <xdr:cNvPr id="1416794613" name="Chart 95"/>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0</xdr:colOff>
      <xdr:row>20</xdr:row>
      <xdr:rowOff>0</xdr:rowOff>
    </xdr:from>
    <xdr:ext cx="4857750" cy="352425"/>
    <xdr:graphicFrame>
      <xdr:nvGraphicFramePr>
        <xdr:cNvPr id="319658276" name="Chart 96"/>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0</xdr:colOff>
      <xdr:row>30</xdr:row>
      <xdr:rowOff>0</xdr:rowOff>
    </xdr:from>
    <xdr:ext cx="4857750" cy="352425"/>
    <xdr:graphicFrame>
      <xdr:nvGraphicFramePr>
        <xdr:cNvPr id="577469896" name="Chart 97"/>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0</xdr:colOff>
      <xdr:row>39</xdr:row>
      <xdr:rowOff>0</xdr:rowOff>
    </xdr:from>
    <xdr:ext cx="5219700" cy="1000125"/>
    <xdr:graphicFrame>
      <xdr:nvGraphicFramePr>
        <xdr:cNvPr id="1257270865" name="Chart 98"/>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6</xdr:col>
      <xdr:colOff>0</xdr:colOff>
      <xdr:row>49</xdr:row>
      <xdr:rowOff>0</xdr:rowOff>
    </xdr:from>
    <xdr:ext cx="4133850" cy="619125"/>
    <xdr:graphicFrame>
      <xdr:nvGraphicFramePr>
        <xdr:cNvPr id="832514126" name="Chart 99"/>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0</xdr:colOff>
      <xdr:row>56</xdr:row>
      <xdr:rowOff>28575</xdr:rowOff>
    </xdr:from>
    <xdr:ext cx="4543425" cy="1581150"/>
    <xdr:graphicFrame>
      <xdr:nvGraphicFramePr>
        <xdr:cNvPr id="1169861673" name="Chart 100"/>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6</xdr:col>
      <xdr:colOff>0</xdr:colOff>
      <xdr:row>67</xdr:row>
      <xdr:rowOff>0</xdr:rowOff>
    </xdr:from>
    <xdr:ext cx="4543425" cy="1628775"/>
    <xdr:graphicFrame>
      <xdr:nvGraphicFramePr>
        <xdr:cNvPr id="515876423" name="Chart 101"/>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34</xdr:col>
      <xdr:colOff>0</xdr:colOff>
      <xdr:row>39</xdr:row>
      <xdr:rowOff>0</xdr:rowOff>
    </xdr:from>
    <xdr:ext cx="11239500" cy="514350"/>
    <xdr:graphicFrame>
      <xdr:nvGraphicFramePr>
        <xdr:cNvPr id="1335391110" name="Chart 102"/>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123825</xdr:colOff>
      <xdr:row>56</xdr:row>
      <xdr:rowOff>457200</xdr:rowOff>
    </xdr:from>
    <xdr:ext cx="5219700" cy="1314450"/>
    <xdr:graphicFrame>
      <xdr:nvGraphicFramePr>
        <xdr:cNvPr id="547318177" name="Chart 10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0</xdr:colOff>
      <xdr:row>81</xdr:row>
      <xdr:rowOff>0</xdr:rowOff>
    </xdr:from>
    <xdr:ext cx="3848100" cy="838200"/>
    <xdr:graphicFrame>
      <xdr:nvGraphicFramePr>
        <xdr:cNvPr id="168657008" name="Chart 10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0</xdr:colOff>
      <xdr:row>94</xdr:row>
      <xdr:rowOff>0</xdr:rowOff>
    </xdr:from>
    <xdr:ext cx="2381250" cy="1133475"/>
    <xdr:graphicFrame>
      <xdr:nvGraphicFramePr>
        <xdr:cNvPr id="693841423" name="Chart 105"/>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0</xdr:colOff>
      <xdr:row>66</xdr:row>
      <xdr:rowOff>0</xdr:rowOff>
    </xdr:from>
    <xdr:ext cx="4391025" cy="495300"/>
    <xdr:graphicFrame>
      <xdr:nvGraphicFramePr>
        <xdr:cNvPr id="1679883914" name="Chart 106"/>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0</xdr:colOff>
      <xdr:row>0</xdr:row>
      <xdr:rowOff>0</xdr:rowOff>
    </xdr:from>
    <xdr:ext cx="4362450" cy="800100"/>
    <xdr:graphicFrame>
      <xdr:nvGraphicFramePr>
        <xdr:cNvPr id="2137077209" name="Chart 107"/>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0</xdr:colOff>
      <xdr:row>16</xdr:row>
      <xdr:rowOff>0</xdr:rowOff>
    </xdr:from>
    <xdr:ext cx="4314825" cy="419100"/>
    <xdr:graphicFrame>
      <xdr:nvGraphicFramePr>
        <xdr:cNvPr id="1299899329" name="Chart 108"/>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7</xdr:col>
      <xdr:colOff>304800</xdr:colOff>
      <xdr:row>29</xdr:row>
      <xdr:rowOff>0</xdr:rowOff>
    </xdr:from>
    <xdr:ext cx="4391025" cy="638175"/>
    <xdr:graphicFrame>
      <xdr:nvGraphicFramePr>
        <xdr:cNvPr id="1053149876" name="Chart 109"/>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0</xdr:colOff>
      <xdr:row>42</xdr:row>
      <xdr:rowOff>0</xdr:rowOff>
    </xdr:from>
    <xdr:ext cx="4429125" cy="609600"/>
    <xdr:graphicFrame>
      <xdr:nvGraphicFramePr>
        <xdr:cNvPr id="1641091898" name="Chart 110"/>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13</xdr:col>
      <xdr:colOff>0</xdr:colOff>
      <xdr:row>94</xdr:row>
      <xdr:rowOff>0</xdr:rowOff>
    </xdr:from>
    <xdr:ext cx="2362200" cy="885825"/>
    <xdr:graphicFrame>
      <xdr:nvGraphicFramePr>
        <xdr:cNvPr id="1562514223" name="Chart 111"/>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6</xdr:col>
      <xdr:colOff>0</xdr:colOff>
      <xdr:row>87</xdr:row>
      <xdr:rowOff>0</xdr:rowOff>
    </xdr:from>
    <xdr:ext cx="3533775" cy="1162050"/>
    <xdr:graphicFrame>
      <xdr:nvGraphicFramePr>
        <xdr:cNvPr id="1919199666" name="Chart 112"/>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0</xdr:colOff>
      <xdr:row>68</xdr:row>
      <xdr:rowOff>0</xdr:rowOff>
    </xdr:from>
    <xdr:ext cx="4152900" cy="1438275"/>
    <xdr:graphicFrame>
      <xdr:nvGraphicFramePr>
        <xdr:cNvPr id="800681819" name="Chart 113"/>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8</xdr:col>
      <xdr:colOff>0</xdr:colOff>
      <xdr:row>44</xdr:row>
      <xdr:rowOff>0</xdr:rowOff>
    </xdr:from>
    <xdr:ext cx="3829050" cy="1419225"/>
    <xdr:graphicFrame>
      <xdr:nvGraphicFramePr>
        <xdr:cNvPr id="1806956355" name="Chart 114"/>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8</xdr:col>
      <xdr:colOff>0</xdr:colOff>
      <xdr:row>31</xdr:row>
      <xdr:rowOff>0</xdr:rowOff>
    </xdr:from>
    <xdr:ext cx="3829050" cy="1419225"/>
    <xdr:graphicFrame>
      <xdr:nvGraphicFramePr>
        <xdr:cNvPr id="1576185563" name="Chart 115"/>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8</xdr:col>
      <xdr:colOff>0</xdr:colOff>
      <xdr:row>19</xdr:row>
      <xdr:rowOff>0</xdr:rowOff>
    </xdr:from>
    <xdr:ext cx="3829050" cy="1419225"/>
    <xdr:graphicFrame>
      <xdr:nvGraphicFramePr>
        <xdr:cNvPr id="1544275475" name="Chart 116"/>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9</xdr:col>
      <xdr:colOff>0</xdr:colOff>
      <xdr:row>3</xdr:row>
      <xdr:rowOff>0</xdr:rowOff>
    </xdr:from>
    <xdr:ext cx="3819525" cy="1419225"/>
    <xdr:graphicFrame>
      <xdr:nvGraphicFramePr>
        <xdr:cNvPr id="1416991065" name="Chart 117"/>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21</xdr:col>
      <xdr:colOff>0</xdr:colOff>
      <xdr:row>94</xdr:row>
      <xdr:rowOff>0</xdr:rowOff>
    </xdr:from>
    <xdr:ext cx="2209800" cy="638175"/>
    <xdr:graphicFrame>
      <xdr:nvGraphicFramePr>
        <xdr:cNvPr id="1416278311" name="Chart 118"/>
        <xdr:cNvGraphicFramePr/>
      </xdr:nvGraphicFramePr>
      <xdr:xfrm>
        <a:off x="0" y="0"/>
        <a:ext cx="0" cy="0"/>
      </xdr:xfrm>
      <a:graphic>
        <a:graphicData uri="http://schemas.openxmlformats.org/drawingml/2006/chart">
          <c:chart r:id="rId16"/>
        </a:graphicData>
      </a:graphic>
    </xdr:graphicFrame>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200025</xdr:colOff>
      <xdr:row>0</xdr:row>
      <xdr:rowOff>714375</xdr:rowOff>
    </xdr:from>
    <xdr:ext cx="8039100" cy="1781175"/>
    <xdr:graphicFrame>
      <xdr:nvGraphicFramePr>
        <xdr:cNvPr id="76686612" name="Chart 11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133350</xdr:colOff>
      <xdr:row>0</xdr:row>
      <xdr:rowOff>161925</xdr:rowOff>
    </xdr:from>
    <xdr:ext cx="4752975" cy="676275"/>
    <xdr:graphicFrame>
      <xdr:nvGraphicFramePr>
        <xdr:cNvPr id="1649635067" name="Chart 120"/>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0</xdr:colOff>
      <xdr:row>10</xdr:row>
      <xdr:rowOff>0</xdr:rowOff>
    </xdr:from>
    <xdr:ext cx="4705350" cy="352425"/>
    <xdr:graphicFrame>
      <xdr:nvGraphicFramePr>
        <xdr:cNvPr id="2132718575" name="Chart 121"/>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0</xdr:colOff>
      <xdr:row>20</xdr:row>
      <xdr:rowOff>0</xdr:rowOff>
    </xdr:from>
    <xdr:ext cx="4705350" cy="352425"/>
    <xdr:graphicFrame>
      <xdr:nvGraphicFramePr>
        <xdr:cNvPr id="1524043113" name="Chart 122"/>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0</xdr:colOff>
      <xdr:row>30</xdr:row>
      <xdr:rowOff>0</xdr:rowOff>
    </xdr:from>
    <xdr:ext cx="4705350" cy="352425"/>
    <xdr:graphicFrame>
      <xdr:nvGraphicFramePr>
        <xdr:cNvPr id="449974668" name="Chart 123"/>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0</xdr:colOff>
      <xdr:row>39</xdr:row>
      <xdr:rowOff>0</xdr:rowOff>
    </xdr:from>
    <xdr:ext cx="5219700" cy="2428875"/>
    <xdr:graphicFrame>
      <xdr:nvGraphicFramePr>
        <xdr:cNvPr id="594429727" name="Chart 124"/>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6</xdr:col>
      <xdr:colOff>0</xdr:colOff>
      <xdr:row>49</xdr:row>
      <xdr:rowOff>0</xdr:rowOff>
    </xdr:from>
    <xdr:ext cx="4162425" cy="619125"/>
    <xdr:graphicFrame>
      <xdr:nvGraphicFramePr>
        <xdr:cNvPr id="392903956" name="Chart 125"/>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5</xdr:col>
      <xdr:colOff>285750</xdr:colOff>
      <xdr:row>56</xdr:row>
      <xdr:rowOff>9525</xdr:rowOff>
    </xdr:from>
    <xdr:ext cx="4619625" cy="1581150"/>
    <xdr:graphicFrame>
      <xdr:nvGraphicFramePr>
        <xdr:cNvPr id="1548299656" name="Chart 126"/>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6</xdr:col>
      <xdr:colOff>0</xdr:colOff>
      <xdr:row>67</xdr:row>
      <xdr:rowOff>0</xdr:rowOff>
    </xdr:from>
    <xdr:ext cx="4600575" cy="1628775"/>
    <xdr:graphicFrame>
      <xdr:nvGraphicFramePr>
        <xdr:cNvPr id="1708418931" name="Chart 127"/>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34</xdr:col>
      <xdr:colOff>0</xdr:colOff>
      <xdr:row>39</xdr:row>
      <xdr:rowOff>0</xdr:rowOff>
    </xdr:from>
    <xdr:ext cx="11239500" cy="1943100"/>
    <xdr:graphicFrame>
      <xdr:nvGraphicFramePr>
        <xdr:cNvPr id="1940819978" name="Chart 128"/>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200025</xdr:colOff>
      <xdr:row>0</xdr:row>
      <xdr:rowOff>714375</xdr:rowOff>
    </xdr:from>
    <xdr:ext cx="8039100" cy="1781175"/>
    <xdr:graphicFrame>
      <xdr:nvGraphicFramePr>
        <xdr:cNvPr id="1895731550" name="Chart 12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133350</xdr:colOff>
      <xdr:row>0</xdr:row>
      <xdr:rowOff>161925</xdr:rowOff>
    </xdr:from>
    <xdr:ext cx="4924425" cy="676275"/>
    <xdr:graphicFrame>
      <xdr:nvGraphicFramePr>
        <xdr:cNvPr id="1727569356" name="Chart 130"/>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0</xdr:colOff>
      <xdr:row>10</xdr:row>
      <xdr:rowOff>0</xdr:rowOff>
    </xdr:from>
    <xdr:ext cx="4857750" cy="352425"/>
    <xdr:graphicFrame>
      <xdr:nvGraphicFramePr>
        <xdr:cNvPr id="1284772248" name="Chart 131"/>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0</xdr:colOff>
      <xdr:row>20</xdr:row>
      <xdr:rowOff>0</xdr:rowOff>
    </xdr:from>
    <xdr:ext cx="4857750" cy="352425"/>
    <xdr:graphicFrame>
      <xdr:nvGraphicFramePr>
        <xdr:cNvPr id="433218812" name="Chart 132"/>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0</xdr:colOff>
      <xdr:row>30</xdr:row>
      <xdr:rowOff>0</xdr:rowOff>
    </xdr:from>
    <xdr:ext cx="4857750" cy="352425"/>
    <xdr:graphicFrame>
      <xdr:nvGraphicFramePr>
        <xdr:cNvPr id="1492350957" name="Chart 133"/>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0</xdr:colOff>
      <xdr:row>39</xdr:row>
      <xdr:rowOff>0</xdr:rowOff>
    </xdr:from>
    <xdr:ext cx="5219700" cy="1200150"/>
    <xdr:graphicFrame>
      <xdr:nvGraphicFramePr>
        <xdr:cNvPr id="1202844655" name="Chart 134"/>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6</xdr:col>
      <xdr:colOff>0</xdr:colOff>
      <xdr:row>49</xdr:row>
      <xdr:rowOff>0</xdr:rowOff>
    </xdr:from>
    <xdr:ext cx="4133850" cy="619125"/>
    <xdr:graphicFrame>
      <xdr:nvGraphicFramePr>
        <xdr:cNvPr id="340351778" name="Chart 135"/>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9525</xdr:colOff>
      <xdr:row>56</xdr:row>
      <xdr:rowOff>38100</xdr:rowOff>
    </xdr:from>
    <xdr:ext cx="4543425" cy="1581150"/>
    <xdr:graphicFrame>
      <xdr:nvGraphicFramePr>
        <xdr:cNvPr id="407174046" name="Chart 136"/>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6</xdr:col>
      <xdr:colOff>0</xdr:colOff>
      <xdr:row>67</xdr:row>
      <xdr:rowOff>0</xdr:rowOff>
    </xdr:from>
    <xdr:ext cx="4543425" cy="1628775"/>
    <xdr:graphicFrame>
      <xdr:nvGraphicFramePr>
        <xdr:cNvPr id="104253381" name="Chart 137"/>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34</xdr:col>
      <xdr:colOff>0</xdr:colOff>
      <xdr:row>39</xdr:row>
      <xdr:rowOff>0</xdr:rowOff>
    </xdr:from>
    <xdr:ext cx="11239500" cy="552450"/>
    <xdr:graphicFrame>
      <xdr:nvGraphicFramePr>
        <xdr:cNvPr id="1103230263" name="Chart 138"/>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123825</xdr:colOff>
      <xdr:row>56</xdr:row>
      <xdr:rowOff>457200</xdr:rowOff>
    </xdr:from>
    <xdr:ext cx="5219700" cy="1314450"/>
    <xdr:graphicFrame>
      <xdr:nvGraphicFramePr>
        <xdr:cNvPr id="1465589609" name="Chart 13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0</xdr:colOff>
      <xdr:row>81</xdr:row>
      <xdr:rowOff>0</xdr:rowOff>
    </xdr:from>
    <xdr:ext cx="3848100" cy="838200"/>
    <xdr:graphicFrame>
      <xdr:nvGraphicFramePr>
        <xdr:cNvPr id="2045636571" name="Chart 140"/>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28575</xdr:colOff>
      <xdr:row>66</xdr:row>
      <xdr:rowOff>0</xdr:rowOff>
    </xdr:from>
    <xdr:ext cx="4391025" cy="495300"/>
    <xdr:graphicFrame>
      <xdr:nvGraphicFramePr>
        <xdr:cNvPr id="192109313" name="Chart 141"/>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0</xdr:colOff>
      <xdr:row>0</xdr:row>
      <xdr:rowOff>0</xdr:rowOff>
    </xdr:from>
    <xdr:ext cx="4362450" cy="800100"/>
    <xdr:graphicFrame>
      <xdr:nvGraphicFramePr>
        <xdr:cNvPr id="407323794" name="Chart 142"/>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0</xdr:colOff>
      <xdr:row>16</xdr:row>
      <xdr:rowOff>0</xdr:rowOff>
    </xdr:from>
    <xdr:ext cx="4314825" cy="419100"/>
    <xdr:graphicFrame>
      <xdr:nvGraphicFramePr>
        <xdr:cNvPr id="1622000229" name="Chart 143"/>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7</xdr:col>
      <xdr:colOff>304800</xdr:colOff>
      <xdr:row>29</xdr:row>
      <xdr:rowOff>0</xdr:rowOff>
    </xdr:from>
    <xdr:ext cx="4391025" cy="638175"/>
    <xdr:graphicFrame>
      <xdr:nvGraphicFramePr>
        <xdr:cNvPr id="1934071170" name="Chart 144"/>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0</xdr:colOff>
      <xdr:row>42</xdr:row>
      <xdr:rowOff>0</xdr:rowOff>
    </xdr:from>
    <xdr:ext cx="4429125" cy="609600"/>
    <xdr:graphicFrame>
      <xdr:nvGraphicFramePr>
        <xdr:cNvPr id="544230219" name="Chart 145"/>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9525</xdr:colOff>
      <xdr:row>94</xdr:row>
      <xdr:rowOff>0</xdr:rowOff>
    </xdr:from>
    <xdr:ext cx="2381250" cy="885825"/>
    <xdr:graphicFrame>
      <xdr:nvGraphicFramePr>
        <xdr:cNvPr id="1815320830" name="Chart 146"/>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17</xdr:col>
      <xdr:colOff>238125</xdr:colOff>
      <xdr:row>81</xdr:row>
      <xdr:rowOff>28575</xdr:rowOff>
    </xdr:from>
    <xdr:ext cx="3590925" cy="361950"/>
    <xdr:graphicFrame>
      <xdr:nvGraphicFramePr>
        <xdr:cNvPr id="507572439" name="Chart 147"/>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7</xdr:col>
      <xdr:colOff>304800</xdr:colOff>
      <xdr:row>67</xdr:row>
      <xdr:rowOff>390525</xdr:rowOff>
    </xdr:from>
    <xdr:ext cx="4200525" cy="962025"/>
    <xdr:graphicFrame>
      <xdr:nvGraphicFramePr>
        <xdr:cNvPr id="647320135" name="Chart 148"/>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0</xdr:colOff>
      <xdr:row>44</xdr:row>
      <xdr:rowOff>0</xdr:rowOff>
    </xdr:from>
    <xdr:ext cx="3829050" cy="1419225"/>
    <xdr:graphicFrame>
      <xdr:nvGraphicFramePr>
        <xdr:cNvPr id="333608551" name="Chart 149"/>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8</xdr:col>
      <xdr:colOff>0</xdr:colOff>
      <xdr:row>31</xdr:row>
      <xdr:rowOff>0</xdr:rowOff>
    </xdr:from>
    <xdr:ext cx="3829050" cy="1419225"/>
    <xdr:graphicFrame>
      <xdr:nvGraphicFramePr>
        <xdr:cNvPr id="845511554" name="Chart 150"/>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8</xdr:col>
      <xdr:colOff>0</xdr:colOff>
      <xdr:row>19</xdr:row>
      <xdr:rowOff>0</xdr:rowOff>
    </xdr:from>
    <xdr:ext cx="3829050" cy="1419225"/>
    <xdr:graphicFrame>
      <xdr:nvGraphicFramePr>
        <xdr:cNvPr id="1798121575" name="Chart 151"/>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9</xdr:col>
      <xdr:colOff>0</xdr:colOff>
      <xdr:row>3</xdr:row>
      <xdr:rowOff>0</xdr:rowOff>
    </xdr:from>
    <xdr:ext cx="3819525" cy="1419225"/>
    <xdr:graphicFrame>
      <xdr:nvGraphicFramePr>
        <xdr:cNvPr id="2083717216" name="Chart 152"/>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13</xdr:col>
      <xdr:colOff>0</xdr:colOff>
      <xdr:row>94</xdr:row>
      <xdr:rowOff>0</xdr:rowOff>
    </xdr:from>
    <xdr:ext cx="2209800" cy="638175"/>
    <xdr:graphicFrame>
      <xdr:nvGraphicFramePr>
        <xdr:cNvPr id="1976715873" name="Chart 153"/>
        <xdr:cNvGraphicFramePr/>
      </xdr:nvGraphicFramePr>
      <xdr:xfrm>
        <a:off x="0" y="0"/>
        <a:ext cx="0" cy="0"/>
      </xdr:xfrm>
      <a:graphic>
        <a:graphicData uri="http://schemas.openxmlformats.org/drawingml/2006/chart">
          <c:chart r:id="rId15"/>
        </a:graphicData>
      </a:graphic>
    </xdr:graphicFrame>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200025</xdr:colOff>
      <xdr:row>0</xdr:row>
      <xdr:rowOff>714375</xdr:rowOff>
    </xdr:from>
    <xdr:ext cx="8039100" cy="1781175"/>
    <xdr:graphicFrame>
      <xdr:nvGraphicFramePr>
        <xdr:cNvPr id="694390317" name="Chart 154"/>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133350</xdr:colOff>
      <xdr:row>0</xdr:row>
      <xdr:rowOff>161925</xdr:rowOff>
    </xdr:from>
    <xdr:ext cx="4924425" cy="676275"/>
    <xdr:graphicFrame>
      <xdr:nvGraphicFramePr>
        <xdr:cNvPr id="36833387" name="Chart 155"/>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0</xdr:colOff>
      <xdr:row>10</xdr:row>
      <xdr:rowOff>0</xdr:rowOff>
    </xdr:from>
    <xdr:ext cx="4857750" cy="352425"/>
    <xdr:graphicFrame>
      <xdr:nvGraphicFramePr>
        <xdr:cNvPr id="1175869638" name="Chart 156"/>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0</xdr:colOff>
      <xdr:row>20</xdr:row>
      <xdr:rowOff>0</xdr:rowOff>
    </xdr:from>
    <xdr:ext cx="4857750" cy="352425"/>
    <xdr:graphicFrame>
      <xdr:nvGraphicFramePr>
        <xdr:cNvPr id="232184252" name="Chart 157"/>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0</xdr:colOff>
      <xdr:row>30</xdr:row>
      <xdr:rowOff>0</xdr:rowOff>
    </xdr:from>
    <xdr:ext cx="4857750" cy="352425"/>
    <xdr:graphicFrame>
      <xdr:nvGraphicFramePr>
        <xdr:cNvPr id="1046632789" name="Chart 158"/>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0</xdr:colOff>
      <xdr:row>39</xdr:row>
      <xdr:rowOff>0</xdr:rowOff>
    </xdr:from>
    <xdr:ext cx="5219700" cy="1362075"/>
    <xdr:graphicFrame>
      <xdr:nvGraphicFramePr>
        <xdr:cNvPr id="2133223824" name="Chart 159"/>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6</xdr:col>
      <xdr:colOff>0</xdr:colOff>
      <xdr:row>49</xdr:row>
      <xdr:rowOff>0</xdr:rowOff>
    </xdr:from>
    <xdr:ext cx="4133850" cy="619125"/>
    <xdr:graphicFrame>
      <xdr:nvGraphicFramePr>
        <xdr:cNvPr id="1337681162" name="Chart 160"/>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0</xdr:colOff>
      <xdr:row>56</xdr:row>
      <xdr:rowOff>28575</xdr:rowOff>
    </xdr:from>
    <xdr:ext cx="4543425" cy="1581150"/>
    <xdr:graphicFrame>
      <xdr:nvGraphicFramePr>
        <xdr:cNvPr id="2005350180" name="Chart 161"/>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6</xdr:col>
      <xdr:colOff>0</xdr:colOff>
      <xdr:row>67</xdr:row>
      <xdr:rowOff>0</xdr:rowOff>
    </xdr:from>
    <xdr:ext cx="4543425" cy="1628775"/>
    <xdr:graphicFrame>
      <xdr:nvGraphicFramePr>
        <xdr:cNvPr id="1029546567" name="Chart 162"/>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34</xdr:col>
      <xdr:colOff>0</xdr:colOff>
      <xdr:row>39</xdr:row>
      <xdr:rowOff>0</xdr:rowOff>
    </xdr:from>
    <xdr:ext cx="11239500" cy="552450"/>
    <xdr:graphicFrame>
      <xdr:nvGraphicFramePr>
        <xdr:cNvPr id="1857764929" name="Chart 163"/>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200025</xdr:colOff>
      <xdr:row>0</xdr:row>
      <xdr:rowOff>714375</xdr:rowOff>
    </xdr:from>
    <xdr:ext cx="8039100" cy="1781175"/>
    <xdr:graphicFrame>
      <xdr:nvGraphicFramePr>
        <xdr:cNvPr id="164952564" name="Chart 164"/>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133350</xdr:colOff>
      <xdr:row>0</xdr:row>
      <xdr:rowOff>161925</xdr:rowOff>
    </xdr:from>
    <xdr:ext cx="4924425" cy="676275"/>
    <xdr:graphicFrame>
      <xdr:nvGraphicFramePr>
        <xdr:cNvPr id="1252203265" name="Chart 165"/>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0</xdr:colOff>
      <xdr:row>10</xdr:row>
      <xdr:rowOff>0</xdr:rowOff>
    </xdr:from>
    <xdr:ext cx="4857750" cy="352425"/>
    <xdr:graphicFrame>
      <xdr:nvGraphicFramePr>
        <xdr:cNvPr id="2016299535" name="Chart 166"/>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0</xdr:colOff>
      <xdr:row>20</xdr:row>
      <xdr:rowOff>0</xdr:rowOff>
    </xdr:from>
    <xdr:ext cx="4857750" cy="352425"/>
    <xdr:graphicFrame>
      <xdr:nvGraphicFramePr>
        <xdr:cNvPr id="153238358" name="Chart 167"/>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0</xdr:colOff>
      <xdr:row>30</xdr:row>
      <xdr:rowOff>0</xdr:rowOff>
    </xdr:from>
    <xdr:ext cx="4857750" cy="352425"/>
    <xdr:graphicFrame>
      <xdr:nvGraphicFramePr>
        <xdr:cNvPr id="859453942" name="Chart 168"/>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0</xdr:colOff>
      <xdr:row>39</xdr:row>
      <xdr:rowOff>0</xdr:rowOff>
    </xdr:from>
    <xdr:ext cx="5114925" cy="619125"/>
    <xdr:graphicFrame>
      <xdr:nvGraphicFramePr>
        <xdr:cNvPr id="60018320" name="Chart 169"/>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6</xdr:col>
      <xdr:colOff>0</xdr:colOff>
      <xdr:row>49</xdr:row>
      <xdr:rowOff>0</xdr:rowOff>
    </xdr:from>
    <xdr:ext cx="4133850" cy="619125"/>
    <xdr:graphicFrame>
      <xdr:nvGraphicFramePr>
        <xdr:cNvPr id="1151709887" name="Chart 170"/>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5</xdr:col>
      <xdr:colOff>304800</xdr:colOff>
      <xdr:row>56</xdr:row>
      <xdr:rowOff>38100</xdr:rowOff>
    </xdr:from>
    <xdr:ext cx="4591050" cy="1581150"/>
    <xdr:graphicFrame>
      <xdr:nvGraphicFramePr>
        <xdr:cNvPr id="1430865768" name="Chart 171"/>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6</xdr:col>
      <xdr:colOff>0</xdr:colOff>
      <xdr:row>67</xdr:row>
      <xdr:rowOff>0</xdr:rowOff>
    </xdr:from>
    <xdr:ext cx="4543425" cy="1628775"/>
    <xdr:graphicFrame>
      <xdr:nvGraphicFramePr>
        <xdr:cNvPr id="917118616" name="Chart 172"/>
        <xdr:cNvGraphicFramePr/>
      </xdr:nvGraphicFramePr>
      <xdr:xfrm>
        <a:off x="0" y="0"/>
        <a:ext cx="0" cy="0"/>
      </xdr:xfrm>
      <a:graphic>
        <a:graphicData uri="http://schemas.openxmlformats.org/drawingml/2006/chart">
          <c:chart r:id="rId9"/>
        </a:graphicData>
      </a:graphic>
    </xdr:graphicFrame>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123825</xdr:colOff>
      <xdr:row>56</xdr:row>
      <xdr:rowOff>457200</xdr:rowOff>
    </xdr:from>
    <xdr:ext cx="5219700" cy="1314450"/>
    <xdr:graphicFrame>
      <xdr:nvGraphicFramePr>
        <xdr:cNvPr id="1946574930" name="Chart 17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0</xdr:colOff>
      <xdr:row>81</xdr:row>
      <xdr:rowOff>0</xdr:rowOff>
    </xdr:from>
    <xdr:ext cx="3533775" cy="361950"/>
    <xdr:graphicFrame>
      <xdr:nvGraphicFramePr>
        <xdr:cNvPr id="1238871660" name="Chart 17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0</xdr:colOff>
      <xdr:row>94</xdr:row>
      <xdr:rowOff>0</xdr:rowOff>
    </xdr:from>
    <xdr:ext cx="2381250" cy="885825"/>
    <xdr:graphicFrame>
      <xdr:nvGraphicFramePr>
        <xdr:cNvPr id="393983060" name="Chart 175"/>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28575</xdr:colOff>
      <xdr:row>66</xdr:row>
      <xdr:rowOff>0</xdr:rowOff>
    </xdr:from>
    <xdr:ext cx="3895725" cy="1438275"/>
    <xdr:graphicFrame>
      <xdr:nvGraphicFramePr>
        <xdr:cNvPr id="1864240085" name="Chart 176"/>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0</xdr:colOff>
      <xdr:row>0</xdr:row>
      <xdr:rowOff>0</xdr:rowOff>
    </xdr:from>
    <xdr:ext cx="4362450" cy="800100"/>
    <xdr:graphicFrame>
      <xdr:nvGraphicFramePr>
        <xdr:cNvPr id="1518346417" name="Chart 177"/>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0</xdr:colOff>
      <xdr:row>16</xdr:row>
      <xdr:rowOff>0</xdr:rowOff>
    </xdr:from>
    <xdr:ext cx="4314825" cy="419100"/>
    <xdr:graphicFrame>
      <xdr:nvGraphicFramePr>
        <xdr:cNvPr id="282850602" name="Chart 178"/>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7</xdr:col>
      <xdr:colOff>304800</xdr:colOff>
      <xdr:row>29</xdr:row>
      <xdr:rowOff>0</xdr:rowOff>
    </xdr:from>
    <xdr:ext cx="4391025" cy="638175"/>
    <xdr:graphicFrame>
      <xdr:nvGraphicFramePr>
        <xdr:cNvPr id="391790112" name="Chart 179"/>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0</xdr:colOff>
      <xdr:row>42</xdr:row>
      <xdr:rowOff>0</xdr:rowOff>
    </xdr:from>
    <xdr:ext cx="3829050" cy="1419225"/>
    <xdr:graphicFrame>
      <xdr:nvGraphicFramePr>
        <xdr:cNvPr id="579103113" name="Chart 180"/>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22</xdr:col>
      <xdr:colOff>0</xdr:colOff>
      <xdr:row>29</xdr:row>
      <xdr:rowOff>0</xdr:rowOff>
    </xdr:from>
    <xdr:ext cx="4171950" cy="1419225"/>
    <xdr:graphicFrame>
      <xdr:nvGraphicFramePr>
        <xdr:cNvPr id="1525573137" name="Chart 181"/>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22</xdr:col>
      <xdr:colOff>0</xdr:colOff>
      <xdr:row>16</xdr:row>
      <xdr:rowOff>0</xdr:rowOff>
    </xdr:from>
    <xdr:ext cx="4171950" cy="1419225"/>
    <xdr:graphicFrame>
      <xdr:nvGraphicFramePr>
        <xdr:cNvPr id="762323775" name="Chart 182"/>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23</xdr:col>
      <xdr:colOff>0</xdr:colOff>
      <xdr:row>0</xdr:row>
      <xdr:rowOff>0</xdr:rowOff>
    </xdr:from>
    <xdr:ext cx="4524375" cy="1419225"/>
    <xdr:graphicFrame>
      <xdr:nvGraphicFramePr>
        <xdr:cNvPr id="1983566942" name="Chart 183"/>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13</xdr:col>
      <xdr:colOff>0</xdr:colOff>
      <xdr:row>94</xdr:row>
      <xdr:rowOff>0</xdr:rowOff>
    </xdr:from>
    <xdr:ext cx="2209800" cy="638175"/>
    <xdr:graphicFrame>
      <xdr:nvGraphicFramePr>
        <xdr:cNvPr id="1155286472" name="Chart 184"/>
        <xdr:cNvGraphicFramePr/>
      </xdr:nvGraphicFramePr>
      <xdr:xfrm>
        <a:off x="0" y="0"/>
        <a:ext cx="0" cy="0"/>
      </xdr:xfrm>
      <a:graphic>
        <a:graphicData uri="http://schemas.openxmlformats.org/drawingml/2006/chart">
          <c:chart r:id="rId12"/>
        </a:graphicData>
      </a:graphic>
    </xdr:graphicFrame>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200025</xdr:colOff>
      <xdr:row>0</xdr:row>
      <xdr:rowOff>714375</xdr:rowOff>
    </xdr:from>
    <xdr:ext cx="8039100" cy="1781175"/>
    <xdr:graphicFrame>
      <xdr:nvGraphicFramePr>
        <xdr:cNvPr id="1901238498" name="Chart 18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133350</xdr:colOff>
      <xdr:row>0</xdr:row>
      <xdr:rowOff>161925</xdr:rowOff>
    </xdr:from>
    <xdr:ext cx="5010150" cy="676275"/>
    <xdr:graphicFrame>
      <xdr:nvGraphicFramePr>
        <xdr:cNvPr id="386088768" name="Chart 186"/>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0</xdr:colOff>
      <xdr:row>10</xdr:row>
      <xdr:rowOff>0</xdr:rowOff>
    </xdr:from>
    <xdr:ext cx="4933950" cy="352425"/>
    <xdr:graphicFrame>
      <xdr:nvGraphicFramePr>
        <xdr:cNvPr id="2173313" name="Chart 187"/>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0</xdr:colOff>
      <xdr:row>20</xdr:row>
      <xdr:rowOff>0</xdr:rowOff>
    </xdr:from>
    <xdr:ext cx="4933950" cy="352425"/>
    <xdr:graphicFrame>
      <xdr:nvGraphicFramePr>
        <xdr:cNvPr id="2076901314" name="Chart 188"/>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0</xdr:colOff>
      <xdr:row>30</xdr:row>
      <xdr:rowOff>0</xdr:rowOff>
    </xdr:from>
    <xdr:ext cx="4933950" cy="352425"/>
    <xdr:graphicFrame>
      <xdr:nvGraphicFramePr>
        <xdr:cNvPr id="449546273" name="Chart 189"/>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0</xdr:colOff>
      <xdr:row>39</xdr:row>
      <xdr:rowOff>0</xdr:rowOff>
    </xdr:from>
    <xdr:ext cx="5219700" cy="1295400"/>
    <xdr:graphicFrame>
      <xdr:nvGraphicFramePr>
        <xdr:cNvPr id="1926482206" name="Chart 190"/>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6</xdr:col>
      <xdr:colOff>0</xdr:colOff>
      <xdr:row>49</xdr:row>
      <xdr:rowOff>0</xdr:rowOff>
    </xdr:from>
    <xdr:ext cx="4114800" cy="619125"/>
    <xdr:graphicFrame>
      <xdr:nvGraphicFramePr>
        <xdr:cNvPr id="379653188" name="Chart 191"/>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19050</xdr:colOff>
      <xdr:row>56</xdr:row>
      <xdr:rowOff>47625</xdr:rowOff>
    </xdr:from>
    <xdr:ext cx="4562475" cy="1581150"/>
    <xdr:graphicFrame>
      <xdr:nvGraphicFramePr>
        <xdr:cNvPr id="1692727554" name="Chart 192"/>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21</xdr:col>
      <xdr:colOff>0</xdr:colOff>
      <xdr:row>59</xdr:row>
      <xdr:rowOff>0</xdr:rowOff>
    </xdr:from>
    <xdr:ext cx="5629275" cy="1581150"/>
    <xdr:graphicFrame>
      <xdr:nvGraphicFramePr>
        <xdr:cNvPr id="1482491288" name="Chart 193"/>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6</xdr:col>
      <xdr:colOff>0</xdr:colOff>
      <xdr:row>67</xdr:row>
      <xdr:rowOff>0</xdr:rowOff>
    </xdr:from>
    <xdr:ext cx="4562475" cy="1628775"/>
    <xdr:graphicFrame>
      <xdr:nvGraphicFramePr>
        <xdr:cNvPr id="468274968" name="Chart 194"/>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34</xdr:col>
      <xdr:colOff>0</xdr:colOff>
      <xdr:row>39</xdr:row>
      <xdr:rowOff>0</xdr:rowOff>
    </xdr:from>
    <xdr:ext cx="11239500" cy="600075"/>
    <xdr:graphicFrame>
      <xdr:nvGraphicFramePr>
        <xdr:cNvPr id="236684869" name="Chart 195"/>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57150</xdr:colOff>
      <xdr:row>8</xdr:row>
      <xdr:rowOff>9525</xdr:rowOff>
    </xdr:from>
    <xdr:ext cx="9877425" cy="2743200"/>
    <xdr:graphicFrame>
      <xdr:nvGraphicFramePr>
        <xdr:cNvPr id="1325551743" name="Chart 19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29</xdr:col>
      <xdr:colOff>142875</xdr:colOff>
      <xdr:row>9</xdr:row>
      <xdr:rowOff>66675</xdr:rowOff>
    </xdr:from>
    <xdr:ext cx="16002000" cy="2743200"/>
    <xdr:graphicFrame>
      <xdr:nvGraphicFramePr>
        <xdr:cNvPr id="1509345698" name="Chart 197"/>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695325</xdr:colOff>
      <xdr:row>21</xdr:row>
      <xdr:rowOff>133350</xdr:rowOff>
    </xdr:from>
    <xdr:ext cx="7972425" cy="3648075"/>
    <xdr:graphicFrame>
      <xdr:nvGraphicFramePr>
        <xdr:cNvPr id="634555650" name="Chart 198"/>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409575</xdr:colOff>
      <xdr:row>7</xdr:row>
      <xdr:rowOff>66675</xdr:rowOff>
    </xdr:from>
    <xdr:ext cx="9201150" cy="2343150"/>
    <xdr:graphicFrame>
      <xdr:nvGraphicFramePr>
        <xdr:cNvPr id="317179391" name="Chart 19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0</xdr:colOff>
      <xdr:row>19</xdr:row>
      <xdr:rowOff>47625</xdr:rowOff>
    </xdr:from>
    <xdr:ext cx="3105150" cy="3190875"/>
    <xdr:graphicFrame>
      <xdr:nvGraphicFramePr>
        <xdr:cNvPr id="1763222661" name="Chart 20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581025</xdr:colOff>
      <xdr:row>9</xdr:row>
      <xdr:rowOff>1257300</xdr:rowOff>
    </xdr:from>
    <xdr:ext cx="2943225" cy="371475"/>
    <xdr:graphicFrame>
      <xdr:nvGraphicFramePr>
        <xdr:cNvPr id="257663053" name="Chart 20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38100</xdr:colOff>
      <xdr:row>20</xdr:row>
      <xdr:rowOff>85725</xdr:rowOff>
    </xdr:from>
    <xdr:ext cx="4200525" cy="2447925"/>
    <xdr:graphicFrame>
      <xdr:nvGraphicFramePr>
        <xdr:cNvPr id="1798378063" name="Chart 20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13"/>
    <col customWidth="1" min="2" max="2" width="12.0"/>
    <col customWidth="1" min="3" max="3" width="18.88"/>
    <col customWidth="1" min="4" max="4" width="8.38"/>
    <col customWidth="1" min="5" max="5" width="3.25"/>
    <col customWidth="1" min="6" max="6" width="3.0"/>
    <col customWidth="1" min="7" max="7" width="3.25"/>
    <col customWidth="1" min="8" max="8" width="3.0"/>
    <col customWidth="1" min="9" max="9" width="3.25"/>
    <col customWidth="1" min="10" max="10" width="3.0"/>
    <col customWidth="1" min="11" max="11" width="3.25"/>
    <col customWidth="1" min="12" max="12" width="3.0"/>
    <col customWidth="1" min="13" max="13" width="3.25"/>
    <col customWidth="1" min="14" max="54" width="3.0"/>
    <col customWidth="1" min="55" max="55" width="3.38"/>
    <col customWidth="1" min="56" max="56" width="3.0"/>
    <col customWidth="1" min="57" max="57" width="3.38"/>
    <col customWidth="1" min="58" max="58" width="3.0"/>
    <col customWidth="1" min="59" max="59" width="3.38"/>
    <col customWidth="1" min="60" max="61" width="3.0"/>
    <col customWidth="1" min="62" max="63" width="3.38"/>
    <col customWidth="1" min="64" max="64" width="3.0"/>
    <col customWidth="1" min="65" max="65" width="3.25"/>
    <col customWidth="1" min="66" max="66" width="3.0"/>
    <col customWidth="1" min="67" max="67" width="3.25"/>
    <col customWidth="1" min="68" max="68" width="3.0"/>
    <col customWidth="1" min="69" max="69" width="3.25"/>
    <col customWidth="1" min="70" max="71" width="3.0"/>
    <col customWidth="1" min="72" max="73" width="3.25"/>
    <col customWidth="1" min="74" max="104" width="3.0"/>
    <col customWidth="1" min="105" max="105" width="3.38"/>
    <col customWidth="1" min="106" max="106" width="3.0"/>
    <col customWidth="1" min="107" max="107" width="3.38"/>
    <col customWidth="1" min="108" max="108" width="3.0"/>
    <col customWidth="1" min="109" max="109" width="3.38"/>
    <col customWidth="1" min="110" max="110" width="3.0"/>
    <col customWidth="1" min="111" max="111" width="3.38"/>
    <col customWidth="1" min="112" max="112" width="3.0"/>
    <col customWidth="1" min="113" max="113" width="3.38"/>
    <col customWidth="1" min="114" max="124" width="3.0"/>
  </cols>
  <sheetData>
    <row r="1" ht="58.5" customHeight="1">
      <c r="A1" s="1" t="s">
        <v>0</v>
      </c>
      <c r="B1" s="1" t="s">
        <v>1</v>
      </c>
      <c r="C1" s="1"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row>
    <row r="2" ht="15.75" customHeight="1">
      <c r="A2" s="5">
        <v>45215.64669356481</v>
      </c>
      <c r="B2" s="1" t="s">
        <v>124</v>
      </c>
      <c r="C2" s="1" t="s">
        <v>125</v>
      </c>
      <c r="D2" s="1">
        <v>36.0</v>
      </c>
      <c r="E2" s="6" t="s">
        <v>126</v>
      </c>
      <c r="F2" s="6" t="s">
        <v>127</v>
      </c>
      <c r="G2" s="6" t="s">
        <v>126</v>
      </c>
      <c r="H2" s="6" t="s">
        <v>128</v>
      </c>
      <c r="I2" s="6" t="s">
        <v>126</v>
      </c>
      <c r="J2" s="6" t="s">
        <v>127</v>
      </c>
      <c r="K2" s="6" t="s">
        <v>126</v>
      </c>
      <c r="L2" s="6" t="s">
        <v>126</v>
      </c>
      <c r="M2" s="6" t="s">
        <v>126</v>
      </c>
      <c r="N2" s="6" t="s">
        <v>126</v>
      </c>
      <c r="O2" s="6" t="s">
        <v>126</v>
      </c>
      <c r="P2" s="6" t="s">
        <v>126</v>
      </c>
      <c r="Q2" s="6" t="s">
        <v>126</v>
      </c>
      <c r="R2" s="6" t="s">
        <v>126</v>
      </c>
      <c r="S2" s="6" t="s">
        <v>126</v>
      </c>
      <c r="T2" s="6" t="s">
        <v>127</v>
      </c>
      <c r="U2" s="6" t="s">
        <v>127</v>
      </c>
      <c r="V2" s="6" t="s">
        <v>127</v>
      </c>
      <c r="W2" s="6" t="s">
        <v>127</v>
      </c>
      <c r="X2" s="6" t="s">
        <v>127</v>
      </c>
      <c r="Y2" s="6" t="s">
        <v>127</v>
      </c>
      <c r="Z2" s="6" t="s">
        <v>127</v>
      </c>
      <c r="AA2" s="6" t="s">
        <v>126</v>
      </c>
      <c r="AB2" s="6" t="s">
        <v>126</v>
      </c>
      <c r="AC2" s="6" t="s">
        <v>126</v>
      </c>
      <c r="AD2" s="6" t="s">
        <v>126</v>
      </c>
      <c r="AE2" s="6" t="s">
        <v>126</v>
      </c>
      <c r="AF2" s="6" t="s">
        <v>126</v>
      </c>
      <c r="AG2" s="6" t="s">
        <v>127</v>
      </c>
      <c r="AH2" s="6" t="s">
        <v>127</v>
      </c>
      <c r="AI2" s="6" t="s">
        <v>126</v>
      </c>
      <c r="AJ2" s="6" t="s">
        <v>127</v>
      </c>
      <c r="AK2" s="6" t="s">
        <v>126</v>
      </c>
      <c r="AL2" s="6" t="s">
        <v>126</v>
      </c>
      <c r="AM2" s="6" t="s">
        <v>126</v>
      </c>
      <c r="AN2" s="6" t="s">
        <v>126</v>
      </c>
      <c r="AO2" s="6" t="s">
        <v>126</v>
      </c>
      <c r="AP2" s="6" t="s">
        <v>126</v>
      </c>
      <c r="AQ2" s="6" t="s">
        <v>127</v>
      </c>
      <c r="AR2" s="6" t="s">
        <v>127</v>
      </c>
      <c r="AS2" s="7" t="s">
        <v>126</v>
      </c>
      <c r="AT2" s="7" t="s">
        <v>127</v>
      </c>
      <c r="AU2" s="7" t="s">
        <v>126</v>
      </c>
      <c r="AV2" s="7" t="s">
        <v>127</v>
      </c>
      <c r="AW2" s="7" t="s">
        <v>126</v>
      </c>
      <c r="AX2" s="7" t="s">
        <v>127</v>
      </c>
      <c r="AY2" s="7" t="s">
        <v>128</v>
      </c>
      <c r="AZ2" s="7" t="s">
        <v>128</v>
      </c>
      <c r="BA2" s="7" t="s">
        <v>127</v>
      </c>
      <c r="BB2" s="7" t="s">
        <v>127</v>
      </c>
      <c r="BC2" s="7" t="s">
        <v>129</v>
      </c>
      <c r="BD2" s="7" t="s">
        <v>129</v>
      </c>
      <c r="BE2" s="7" t="s">
        <v>126</v>
      </c>
      <c r="BF2" s="7" t="s">
        <v>126</v>
      </c>
      <c r="BG2" s="7" t="s">
        <v>126</v>
      </c>
      <c r="BH2" s="7" t="s">
        <v>126</v>
      </c>
      <c r="BI2" s="7" t="s">
        <v>126</v>
      </c>
      <c r="BJ2" s="7" t="s">
        <v>126</v>
      </c>
      <c r="BK2" s="7" t="s">
        <v>126</v>
      </c>
      <c r="BL2" s="7" t="s">
        <v>126</v>
      </c>
      <c r="BM2" s="7" t="s">
        <v>126</v>
      </c>
      <c r="BN2" s="7" t="s">
        <v>126</v>
      </c>
      <c r="BO2" s="7" t="s">
        <v>126</v>
      </c>
      <c r="BP2" s="7" t="s">
        <v>127</v>
      </c>
      <c r="BQ2" s="7" t="s">
        <v>127</v>
      </c>
      <c r="BR2" s="7" t="s">
        <v>127</v>
      </c>
      <c r="BS2" s="7" t="s">
        <v>126</v>
      </c>
      <c r="BT2" s="7" t="s">
        <v>126</v>
      </c>
      <c r="BU2" s="7" t="s">
        <v>126</v>
      </c>
      <c r="BV2" s="7" t="s">
        <v>126</v>
      </c>
      <c r="BW2" s="7" t="s">
        <v>127</v>
      </c>
      <c r="BX2" s="7" t="s">
        <v>128</v>
      </c>
      <c r="BY2" s="7" t="s">
        <v>126</v>
      </c>
      <c r="BZ2" s="7" t="s">
        <v>127</v>
      </c>
      <c r="CA2" s="7" t="s">
        <v>126</v>
      </c>
      <c r="CB2" s="7" t="s">
        <v>127</v>
      </c>
      <c r="CC2" s="7" t="s">
        <v>126</v>
      </c>
      <c r="CD2" s="7" t="s">
        <v>127</v>
      </c>
      <c r="CE2" s="7" t="s">
        <v>126</v>
      </c>
      <c r="CF2" s="7" t="s">
        <v>127</v>
      </c>
      <c r="CG2" s="1" t="s">
        <v>126</v>
      </c>
      <c r="CH2" s="1" t="s">
        <v>127</v>
      </c>
      <c r="CI2" s="1" t="s">
        <v>126</v>
      </c>
      <c r="CJ2" s="1" t="s">
        <v>127</v>
      </c>
      <c r="CK2" s="1" t="s">
        <v>126</v>
      </c>
      <c r="CL2" s="1" t="s">
        <v>127</v>
      </c>
      <c r="CM2" s="1" t="s">
        <v>129</v>
      </c>
      <c r="CN2" s="1" t="s">
        <v>129</v>
      </c>
      <c r="CO2" s="1" t="s">
        <v>128</v>
      </c>
      <c r="CP2" s="1" t="s">
        <v>128</v>
      </c>
      <c r="CQ2" s="1" t="s">
        <v>129</v>
      </c>
      <c r="CR2" s="1" t="s">
        <v>129</v>
      </c>
      <c r="CS2" s="1" t="s">
        <v>130</v>
      </c>
      <c r="CT2" s="1" t="s">
        <v>130</v>
      </c>
      <c r="CU2" s="1" t="s">
        <v>130</v>
      </c>
      <c r="CV2" s="1" t="s">
        <v>130</v>
      </c>
      <c r="CW2" s="1" t="s">
        <v>127</v>
      </c>
      <c r="CX2" s="1" t="s">
        <v>127</v>
      </c>
      <c r="CY2" s="1" t="s">
        <v>126</v>
      </c>
      <c r="CZ2" s="1" t="s">
        <v>126</v>
      </c>
      <c r="DA2" s="1" t="s">
        <v>129</v>
      </c>
      <c r="DB2" s="1" t="s">
        <v>129</v>
      </c>
      <c r="DC2" s="1" t="s">
        <v>130</v>
      </c>
      <c r="DD2" s="1" t="s">
        <v>130</v>
      </c>
      <c r="DE2" s="1" t="s">
        <v>130</v>
      </c>
      <c r="DF2" s="1" t="s">
        <v>130</v>
      </c>
      <c r="DG2" s="1" t="s">
        <v>127</v>
      </c>
      <c r="DH2" s="1" t="s">
        <v>127</v>
      </c>
      <c r="DI2" s="1" t="s">
        <v>127</v>
      </c>
      <c r="DJ2" s="1" t="s">
        <v>127</v>
      </c>
      <c r="DK2" s="1" t="s">
        <v>129</v>
      </c>
      <c r="DL2" s="1" t="s">
        <v>129</v>
      </c>
      <c r="DM2" s="1" t="s">
        <v>128</v>
      </c>
      <c r="DN2" s="1" t="s">
        <v>128</v>
      </c>
      <c r="DO2" s="1" t="s">
        <v>128</v>
      </c>
      <c r="DP2" s="1" t="s">
        <v>128</v>
      </c>
      <c r="DQ2" s="1" t="s">
        <v>127</v>
      </c>
      <c r="DR2" s="1" t="s">
        <v>127</v>
      </c>
      <c r="DS2" s="1" t="s">
        <v>127</v>
      </c>
      <c r="DT2" s="1" t="s">
        <v>127</v>
      </c>
    </row>
    <row r="3" ht="15.75" customHeight="1">
      <c r="A3" s="5">
        <v>45216.4244503125</v>
      </c>
      <c r="B3" s="1" t="s">
        <v>124</v>
      </c>
      <c r="C3" s="1" t="s">
        <v>125</v>
      </c>
      <c r="D3" s="1">
        <v>35.0</v>
      </c>
      <c r="E3" s="6" t="s">
        <v>126</v>
      </c>
      <c r="F3" s="6" t="s">
        <v>127</v>
      </c>
      <c r="G3" s="6" t="s">
        <v>127</v>
      </c>
      <c r="H3" s="6" t="s">
        <v>128</v>
      </c>
      <c r="I3" s="6" t="s">
        <v>127</v>
      </c>
      <c r="J3" s="6" t="s">
        <v>128</v>
      </c>
      <c r="K3" s="6" t="s">
        <v>128</v>
      </c>
      <c r="L3" s="6" t="s">
        <v>128</v>
      </c>
      <c r="M3" s="6" t="s">
        <v>128</v>
      </c>
      <c r="N3" s="6" t="s">
        <v>128</v>
      </c>
      <c r="O3" s="6" t="s">
        <v>126</v>
      </c>
      <c r="P3" s="6" t="s">
        <v>127</v>
      </c>
      <c r="Q3" s="6" t="s">
        <v>126</v>
      </c>
      <c r="R3" s="6" t="s">
        <v>127</v>
      </c>
      <c r="S3" s="6" t="s">
        <v>126</v>
      </c>
      <c r="T3" s="6" t="s">
        <v>127</v>
      </c>
      <c r="U3" s="6" t="s">
        <v>127</v>
      </c>
      <c r="V3" s="6" t="s">
        <v>127</v>
      </c>
      <c r="W3" s="6" t="s">
        <v>127</v>
      </c>
      <c r="X3" s="6" t="s">
        <v>127</v>
      </c>
      <c r="Y3" s="6" t="s">
        <v>127</v>
      </c>
      <c r="Z3" s="6" t="s">
        <v>127</v>
      </c>
      <c r="AA3" s="6" t="s">
        <v>127</v>
      </c>
      <c r="AB3" s="6" t="s">
        <v>128</v>
      </c>
      <c r="AC3" s="6" t="s">
        <v>127</v>
      </c>
      <c r="AD3" s="6" t="s">
        <v>128</v>
      </c>
      <c r="AE3" s="6" t="s">
        <v>127</v>
      </c>
      <c r="AF3" s="6" t="s">
        <v>128</v>
      </c>
      <c r="AG3" s="6" t="s">
        <v>130</v>
      </c>
      <c r="AH3" s="6" t="s">
        <v>130</v>
      </c>
      <c r="AI3" s="6" t="s">
        <v>130</v>
      </c>
      <c r="AJ3" s="6" t="s">
        <v>130</v>
      </c>
      <c r="AK3" s="6" t="s">
        <v>128</v>
      </c>
      <c r="AL3" s="6" t="s">
        <v>128</v>
      </c>
      <c r="AM3" s="6" t="s">
        <v>128</v>
      </c>
      <c r="AN3" s="6" t="s">
        <v>128</v>
      </c>
      <c r="AO3" s="6" t="s">
        <v>129</v>
      </c>
      <c r="AP3" s="6" t="s">
        <v>129</v>
      </c>
      <c r="AQ3" s="6" t="s">
        <v>129</v>
      </c>
      <c r="AR3" s="6" t="s">
        <v>129</v>
      </c>
      <c r="AS3" s="7" t="s">
        <v>130</v>
      </c>
      <c r="AT3" s="7" t="s">
        <v>130</v>
      </c>
      <c r="AU3" s="7" t="s">
        <v>128</v>
      </c>
      <c r="AV3" s="7" t="s">
        <v>128</v>
      </c>
      <c r="AW3" s="7" t="s">
        <v>128</v>
      </c>
      <c r="AX3" s="7" t="s">
        <v>128</v>
      </c>
      <c r="AY3" s="7" t="s">
        <v>129</v>
      </c>
      <c r="AZ3" s="7" t="s">
        <v>129</v>
      </c>
      <c r="BA3" s="7" t="s">
        <v>130</v>
      </c>
      <c r="BB3" s="7" t="s">
        <v>130</v>
      </c>
      <c r="BC3" s="7" t="s">
        <v>126</v>
      </c>
      <c r="BD3" s="7" t="s">
        <v>126</v>
      </c>
      <c r="BE3" s="7" t="s">
        <v>127</v>
      </c>
      <c r="BF3" s="7" t="s">
        <v>128</v>
      </c>
      <c r="BG3" s="7" t="s">
        <v>128</v>
      </c>
      <c r="BH3" s="7" t="s">
        <v>127</v>
      </c>
      <c r="BI3" s="7" t="s">
        <v>127</v>
      </c>
      <c r="BJ3" s="7" t="s">
        <v>127</v>
      </c>
      <c r="BK3" s="7" t="s">
        <v>126</v>
      </c>
      <c r="BL3" s="7" t="s">
        <v>127</v>
      </c>
      <c r="BM3" s="7" t="s">
        <v>127</v>
      </c>
      <c r="BN3" s="7" t="s">
        <v>127</v>
      </c>
      <c r="BO3" s="7" t="s">
        <v>127</v>
      </c>
      <c r="BP3" s="7" t="s">
        <v>128</v>
      </c>
      <c r="BQ3" s="7" t="s">
        <v>127</v>
      </c>
      <c r="BR3" s="7" t="s">
        <v>128</v>
      </c>
      <c r="BS3" s="7" t="s">
        <v>127</v>
      </c>
      <c r="BT3" s="7" t="s">
        <v>128</v>
      </c>
      <c r="BU3" s="7" t="s">
        <v>130</v>
      </c>
      <c r="BV3" s="7" t="s">
        <v>130</v>
      </c>
      <c r="BW3" s="7" t="s">
        <v>126</v>
      </c>
      <c r="BX3" s="7" t="s">
        <v>126</v>
      </c>
      <c r="BY3" s="7" t="s">
        <v>127</v>
      </c>
      <c r="BZ3" s="7" t="s">
        <v>128</v>
      </c>
      <c r="CA3" s="7" t="s">
        <v>126</v>
      </c>
      <c r="CB3" s="7" t="s">
        <v>126</v>
      </c>
      <c r="CC3" s="7" t="s">
        <v>126</v>
      </c>
      <c r="CD3" s="7" t="s">
        <v>126</v>
      </c>
      <c r="CE3" s="7" t="s">
        <v>130</v>
      </c>
      <c r="CF3" s="7" t="s">
        <v>130</v>
      </c>
      <c r="CG3" s="1" t="s">
        <v>129</v>
      </c>
      <c r="CH3" s="1" t="s">
        <v>129</v>
      </c>
      <c r="CI3" s="1" t="s">
        <v>130</v>
      </c>
      <c r="CJ3" s="1" t="s">
        <v>130</v>
      </c>
      <c r="CK3" s="1" t="s">
        <v>130</v>
      </c>
      <c r="CL3" s="1" t="s">
        <v>130</v>
      </c>
      <c r="CM3" s="1" t="s">
        <v>129</v>
      </c>
      <c r="CN3" s="1" t="s">
        <v>129</v>
      </c>
      <c r="CO3" s="1" t="s">
        <v>129</v>
      </c>
      <c r="CP3" s="1" t="s">
        <v>129</v>
      </c>
      <c r="CQ3" s="1" t="s">
        <v>129</v>
      </c>
      <c r="CR3" s="1" t="s">
        <v>129</v>
      </c>
      <c r="CS3" s="1" t="s">
        <v>127</v>
      </c>
      <c r="CT3" s="1" t="s">
        <v>128</v>
      </c>
      <c r="CU3" s="1" t="s">
        <v>127</v>
      </c>
      <c r="CV3" s="1" t="s">
        <v>128</v>
      </c>
      <c r="CW3" s="1" t="s">
        <v>129</v>
      </c>
      <c r="CX3" s="1" t="s">
        <v>129</v>
      </c>
      <c r="CY3" s="1" t="s">
        <v>129</v>
      </c>
      <c r="CZ3" s="1" t="s">
        <v>129</v>
      </c>
      <c r="DA3" s="1" t="s">
        <v>129</v>
      </c>
      <c r="DB3" s="1" t="s">
        <v>129</v>
      </c>
      <c r="DC3" s="1" t="s">
        <v>127</v>
      </c>
      <c r="DD3" s="1" t="s">
        <v>128</v>
      </c>
      <c r="DE3" s="1" t="s">
        <v>127</v>
      </c>
      <c r="DF3" s="1" t="s">
        <v>127</v>
      </c>
      <c r="DG3" s="1" t="s">
        <v>127</v>
      </c>
      <c r="DH3" s="1" t="s">
        <v>128</v>
      </c>
      <c r="DI3" s="1" t="s">
        <v>129</v>
      </c>
      <c r="DJ3" s="1" t="s">
        <v>129</v>
      </c>
      <c r="DK3" s="1" t="s">
        <v>129</v>
      </c>
      <c r="DL3" s="1" t="s">
        <v>129</v>
      </c>
      <c r="DM3" s="1" t="s">
        <v>127</v>
      </c>
      <c r="DN3" s="1" t="s">
        <v>128</v>
      </c>
      <c r="DO3" s="1" t="s">
        <v>127</v>
      </c>
      <c r="DP3" s="1" t="s">
        <v>128</v>
      </c>
      <c r="DQ3" s="1" t="s">
        <v>130</v>
      </c>
      <c r="DR3" s="1" t="s">
        <v>130</v>
      </c>
      <c r="DS3" s="1" t="s">
        <v>129</v>
      </c>
      <c r="DT3" s="1" t="s">
        <v>129</v>
      </c>
    </row>
    <row r="4" ht="15.75" customHeight="1">
      <c r="A4" s="5">
        <v>45216.525766527775</v>
      </c>
      <c r="B4" s="1" t="s">
        <v>124</v>
      </c>
      <c r="C4" s="1" t="s">
        <v>125</v>
      </c>
      <c r="D4" s="1">
        <v>34.0</v>
      </c>
      <c r="E4" s="6" t="s">
        <v>126</v>
      </c>
      <c r="F4" s="6" t="s">
        <v>127</v>
      </c>
      <c r="G4" s="6" t="s">
        <v>127</v>
      </c>
      <c r="H4" s="6" t="s">
        <v>128</v>
      </c>
      <c r="I4" s="6" t="s">
        <v>126</v>
      </c>
      <c r="J4" s="6" t="s">
        <v>127</v>
      </c>
      <c r="K4" s="6" t="s">
        <v>127</v>
      </c>
      <c r="L4" s="6" t="s">
        <v>128</v>
      </c>
      <c r="M4" s="6" t="s">
        <v>128</v>
      </c>
      <c r="N4" s="6" t="s">
        <v>128</v>
      </c>
      <c r="O4" s="6" t="s">
        <v>126</v>
      </c>
      <c r="P4" s="6" t="s">
        <v>127</v>
      </c>
      <c r="Q4" s="6" t="s">
        <v>127</v>
      </c>
      <c r="R4" s="6" t="s">
        <v>127</v>
      </c>
      <c r="S4" s="6" t="s">
        <v>126</v>
      </c>
      <c r="T4" s="6" t="s">
        <v>126</v>
      </c>
      <c r="U4" s="6" t="s">
        <v>126</v>
      </c>
      <c r="V4" s="6" t="s">
        <v>126</v>
      </c>
      <c r="W4" s="6" t="s">
        <v>126</v>
      </c>
      <c r="X4" s="6" t="s">
        <v>126</v>
      </c>
      <c r="Y4" s="6" t="s">
        <v>126</v>
      </c>
      <c r="Z4" s="6" t="s">
        <v>126</v>
      </c>
      <c r="AA4" s="6" t="s">
        <v>127</v>
      </c>
      <c r="AB4" s="6" t="s">
        <v>127</v>
      </c>
      <c r="AC4" s="6" t="s">
        <v>126</v>
      </c>
      <c r="AD4" s="6" t="s">
        <v>126</v>
      </c>
      <c r="AE4" s="6" t="s">
        <v>126</v>
      </c>
      <c r="AF4" s="6" t="s">
        <v>126</v>
      </c>
      <c r="AG4" s="6" t="s">
        <v>128</v>
      </c>
      <c r="AH4" s="6" t="s">
        <v>128</v>
      </c>
      <c r="AI4" s="6" t="s">
        <v>126</v>
      </c>
      <c r="AJ4" s="6" t="s">
        <v>126</v>
      </c>
      <c r="AK4" s="6" t="s">
        <v>127</v>
      </c>
      <c r="AL4" s="6" t="s">
        <v>128</v>
      </c>
      <c r="AM4" s="6" t="s">
        <v>127</v>
      </c>
      <c r="AN4" s="6" t="s">
        <v>128</v>
      </c>
      <c r="AO4" s="6" t="s">
        <v>130</v>
      </c>
      <c r="AP4" s="6" t="s">
        <v>130</v>
      </c>
      <c r="AQ4" s="6" t="s">
        <v>128</v>
      </c>
      <c r="AR4" s="6" t="s">
        <v>128</v>
      </c>
      <c r="AS4" s="7" t="s">
        <v>127</v>
      </c>
      <c r="AT4" s="7" t="s">
        <v>127</v>
      </c>
      <c r="AU4" s="7" t="s">
        <v>127</v>
      </c>
      <c r="AV4" s="7" t="s">
        <v>128</v>
      </c>
      <c r="AW4" s="7" t="s">
        <v>127</v>
      </c>
      <c r="AX4" s="7" t="s">
        <v>128</v>
      </c>
      <c r="AY4" s="7" t="s">
        <v>130</v>
      </c>
      <c r="AZ4" s="7" t="s">
        <v>130</v>
      </c>
      <c r="BA4" s="7" t="s">
        <v>128</v>
      </c>
      <c r="BB4" s="7" t="s">
        <v>128</v>
      </c>
      <c r="BC4" s="7" t="s">
        <v>127</v>
      </c>
      <c r="BD4" s="7" t="s">
        <v>127</v>
      </c>
      <c r="BE4" s="7" t="s">
        <v>128</v>
      </c>
      <c r="BF4" s="7" t="s">
        <v>128</v>
      </c>
      <c r="BG4" s="7" t="s">
        <v>127</v>
      </c>
      <c r="BH4" s="7" t="s">
        <v>127</v>
      </c>
      <c r="BI4" s="7" t="s">
        <v>127</v>
      </c>
      <c r="BJ4" s="7" t="s">
        <v>127</v>
      </c>
      <c r="BK4" s="7" t="s">
        <v>128</v>
      </c>
      <c r="BL4" s="7" t="s">
        <v>128</v>
      </c>
      <c r="BM4" s="7" t="s">
        <v>126</v>
      </c>
      <c r="BN4" s="7" t="s">
        <v>126</v>
      </c>
      <c r="BO4" s="7" t="s">
        <v>126</v>
      </c>
      <c r="BP4" s="7" t="s">
        <v>126</v>
      </c>
      <c r="BQ4" s="7" t="s">
        <v>126</v>
      </c>
      <c r="BR4" s="7" t="s">
        <v>126</v>
      </c>
      <c r="BS4" s="7" t="s">
        <v>126</v>
      </c>
      <c r="BT4" s="7" t="s">
        <v>126</v>
      </c>
      <c r="BU4" s="7" t="s">
        <v>127</v>
      </c>
      <c r="BV4" s="7" t="s">
        <v>128</v>
      </c>
      <c r="BW4" s="7" t="s">
        <v>126</v>
      </c>
      <c r="BX4" s="7" t="s">
        <v>126</v>
      </c>
      <c r="BY4" s="7" t="s">
        <v>127</v>
      </c>
      <c r="BZ4" s="7" t="s">
        <v>128</v>
      </c>
      <c r="CA4" s="7" t="s">
        <v>126</v>
      </c>
      <c r="CB4" s="7" t="s">
        <v>126</v>
      </c>
      <c r="CC4" s="7" t="s">
        <v>126</v>
      </c>
      <c r="CD4" s="7" t="s">
        <v>126</v>
      </c>
      <c r="CE4" s="7" t="s">
        <v>127</v>
      </c>
      <c r="CF4" s="7" t="s">
        <v>128</v>
      </c>
      <c r="CG4" s="1" t="s">
        <v>128</v>
      </c>
      <c r="CH4" s="1" t="s">
        <v>128</v>
      </c>
      <c r="CI4" s="1" t="s">
        <v>128</v>
      </c>
      <c r="CJ4" s="1" t="s">
        <v>128</v>
      </c>
      <c r="CK4" s="1" t="s">
        <v>128</v>
      </c>
      <c r="CL4" s="1" t="s">
        <v>128</v>
      </c>
      <c r="CM4" s="1" t="s">
        <v>127</v>
      </c>
      <c r="CN4" s="1" t="s">
        <v>128</v>
      </c>
      <c r="CO4" s="1" t="s">
        <v>128</v>
      </c>
      <c r="CP4" s="1" t="s">
        <v>128</v>
      </c>
      <c r="CQ4" s="1" t="s">
        <v>129</v>
      </c>
      <c r="CR4" s="1" t="s">
        <v>129</v>
      </c>
      <c r="CS4" s="1" t="s">
        <v>130</v>
      </c>
      <c r="CT4" s="1" t="s">
        <v>130</v>
      </c>
      <c r="CU4" s="1" t="s">
        <v>127</v>
      </c>
      <c r="CV4" s="1" t="s">
        <v>128</v>
      </c>
      <c r="CW4" s="1" t="s">
        <v>127</v>
      </c>
      <c r="CX4" s="1" t="s">
        <v>127</v>
      </c>
      <c r="CY4" s="1" t="s">
        <v>127</v>
      </c>
      <c r="CZ4" s="1" t="s">
        <v>127</v>
      </c>
      <c r="DA4" s="1" t="s">
        <v>128</v>
      </c>
      <c r="DB4" s="1" t="s">
        <v>128</v>
      </c>
      <c r="DC4" s="1" t="s">
        <v>128</v>
      </c>
      <c r="DD4" s="1" t="s">
        <v>130</v>
      </c>
      <c r="DE4" s="1" t="s">
        <v>127</v>
      </c>
      <c r="DF4" s="1" t="s">
        <v>127</v>
      </c>
      <c r="DG4" s="1" t="s">
        <v>128</v>
      </c>
      <c r="DH4" s="1" t="s">
        <v>128</v>
      </c>
      <c r="DI4" s="1" t="s">
        <v>128</v>
      </c>
      <c r="DJ4" s="1" t="s">
        <v>128</v>
      </c>
      <c r="DK4" s="1" t="s">
        <v>130</v>
      </c>
      <c r="DL4" s="1" t="s">
        <v>130</v>
      </c>
      <c r="DM4" s="1" t="s">
        <v>129</v>
      </c>
      <c r="DN4" s="1" t="s">
        <v>129</v>
      </c>
      <c r="DO4" s="1" t="s">
        <v>127</v>
      </c>
      <c r="DP4" s="1" t="s">
        <v>128</v>
      </c>
      <c r="DQ4" s="1" t="s">
        <v>129</v>
      </c>
      <c r="DR4" s="1" t="s">
        <v>129</v>
      </c>
      <c r="DS4" s="1" t="s">
        <v>128</v>
      </c>
      <c r="DT4" s="1" t="s">
        <v>128</v>
      </c>
    </row>
    <row r="5" ht="15.75" customHeight="1">
      <c r="A5" s="5">
        <v>45216.69746252315</v>
      </c>
      <c r="B5" s="1" t="s">
        <v>124</v>
      </c>
      <c r="C5" s="1" t="s">
        <v>125</v>
      </c>
      <c r="D5" s="1">
        <v>33.0</v>
      </c>
      <c r="E5" s="6" t="s">
        <v>126</v>
      </c>
      <c r="F5" s="6" t="s">
        <v>126</v>
      </c>
      <c r="G5" s="6" t="s">
        <v>126</v>
      </c>
      <c r="H5" s="6" t="s">
        <v>127</v>
      </c>
      <c r="I5" s="6" t="s">
        <v>126</v>
      </c>
      <c r="J5" s="6" t="s">
        <v>127</v>
      </c>
      <c r="K5" s="6" t="s">
        <v>126</v>
      </c>
      <c r="L5" s="6" t="s">
        <v>126</v>
      </c>
      <c r="M5" s="6" t="s">
        <v>126</v>
      </c>
      <c r="N5" s="6" t="s">
        <v>126</v>
      </c>
      <c r="O5" s="6" t="s">
        <v>128</v>
      </c>
      <c r="P5" s="6" t="s">
        <v>128</v>
      </c>
      <c r="Q5" s="6" t="s">
        <v>126</v>
      </c>
      <c r="R5" s="6" t="s">
        <v>126</v>
      </c>
      <c r="S5" s="6" t="s">
        <v>126</v>
      </c>
      <c r="T5" s="6" t="s">
        <v>126</v>
      </c>
      <c r="U5" s="6" t="s">
        <v>126</v>
      </c>
      <c r="V5" s="6" t="s">
        <v>126</v>
      </c>
      <c r="W5" s="6" t="s">
        <v>126</v>
      </c>
      <c r="X5" s="6" t="s">
        <v>126</v>
      </c>
      <c r="Y5" s="6" t="s">
        <v>128</v>
      </c>
      <c r="Z5" s="6" t="s">
        <v>128</v>
      </c>
      <c r="AA5" s="6" t="s">
        <v>126</v>
      </c>
      <c r="AB5" s="6" t="s">
        <v>127</v>
      </c>
      <c r="AC5" s="6" t="s">
        <v>127</v>
      </c>
      <c r="AD5" s="6" t="s">
        <v>127</v>
      </c>
      <c r="AE5" s="6" t="s">
        <v>127</v>
      </c>
      <c r="AF5" s="6" t="s">
        <v>127</v>
      </c>
      <c r="AG5" s="6" t="s">
        <v>126</v>
      </c>
      <c r="AH5" s="6" t="s">
        <v>126</v>
      </c>
      <c r="AI5" s="6" t="s">
        <v>126</v>
      </c>
      <c r="AJ5" s="6" t="s">
        <v>126</v>
      </c>
      <c r="AK5" s="6" t="s">
        <v>126</v>
      </c>
      <c r="AL5" s="6" t="s">
        <v>126</v>
      </c>
      <c r="AM5" s="6" t="s">
        <v>126</v>
      </c>
      <c r="AN5" s="6" t="s">
        <v>126</v>
      </c>
      <c r="AO5" s="6" t="s">
        <v>126</v>
      </c>
      <c r="AP5" s="6" t="s">
        <v>126</v>
      </c>
      <c r="AQ5" s="6" t="s">
        <v>126</v>
      </c>
      <c r="AR5" s="6" t="s">
        <v>126</v>
      </c>
      <c r="AS5" s="7" t="s">
        <v>126</v>
      </c>
      <c r="AT5" s="7" t="s">
        <v>126</v>
      </c>
      <c r="AU5" s="7" t="s">
        <v>128</v>
      </c>
      <c r="AV5" s="7" t="s">
        <v>129</v>
      </c>
      <c r="AW5" s="7" t="s">
        <v>128</v>
      </c>
      <c r="AX5" s="7" t="s">
        <v>129</v>
      </c>
      <c r="AY5" s="7" t="s">
        <v>128</v>
      </c>
      <c r="AZ5" s="7" t="s">
        <v>129</v>
      </c>
      <c r="BA5" s="7" t="s">
        <v>126</v>
      </c>
      <c r="BB5" s="7" t="s">
        <v>126</v>
      </c>
      <c r="BC5" s="7" t="s">
        <v>127</v>
      </c>
      <c r="BD5" s="7" t="s">
        <v>128</v>
      </c>
      <c r="BE5" s="7" t="s">
        <v>130</v>
      </c>
      <c r="BF5" s="7" t="s">
        <v>130</v>
      </c>
      <c r="BG5" s="7" t="s">
        <v>130</v>
      </c>
      <c r="BH5" s="7" t="s">
        <v>130</v>
      </c>
      <c r="BI5" s="7" t="s">
        <v>130</v>
      </c>
      <c r="BJ5" s="7" t="s">
        <v>130</v>
      </c>
      <c r="BK5" s="7" t="s">
        <v>129</v>
      </c>
      <c r="BL5" s="7" t="s">
        <v>129</v>
      </c>
      <c r="BM5" s="7" t="s">
        <v>126</v>
      </c>
      <c r="BN5" s="7" t="s">
        <v>127</v>
      </c>
      <c r="BO5" s="7" t="s">
        <v>126</v>
      </c>
      <c r="BP5" s="7" t="s">
        <v>126</v>
      </c>
      <c r="BQ5" s="7" t="s">
        <v>126</v>
      </c>
      <c r="BR5" s="7" t="s">
        <v>126</v>
      </c>
      <c r="BS5" s="7" t="s">
        <v>126</v>
      </c>
      <c r="BT5" s="7" t="s">
        <v>126</v>
      </c>
      <c r="BU5" s="7" t="s">
        <v>126</v>
      </c>
      <c r="BV5" s="7" t="s">
        <v>126</v>
      </c>
      <c r="BW5" s="7" t="s">
        <v>126</v>
      </c>
      <c r="BX5" s="7" t="s">
        <v>127</v>
      </c>
      <c r="BY5" s="7" t="s">
        <v>126</v>
      </c>
      <c r="BZ5" s="7" t="s">
        <v>126</v>
      </c>
      <c r="CA5" s="7" t="s">
        <v>126</v>
      </c>
      <c r="CB5" s="7" t="s">
        <v>126</v>
      </c>
      <c r="CC5" s="7" t="s">
        <v>126</v>
      </c>
      <c r="CD5" s="7" t="s">
        <v>126</v>
      </c>
      <c r="CE5" s="7" t="s">
        <v>126</v>
      </c>
      <c r="CF5" s="7" t="s">
        <v>126</v>
      </c>
      <c r="CG5" s="1" t="s">
        <v>127</v>
      </c>
      <c r="CH5" s="1" t="s">
        <v>128</v>
      </c>
      <c r="CI5" s="1" t="s">
        <v>128</v>
      </c>
      <c r="CJ5" s="1" t="s">
        <v>129</v>
      </c>
      <c r="CK5" s="1" t="s">
        <v>128</v>
      </c>
      <c r="CL5" s="1" t="s">
        <v>129</v>
      </c>
      <c r="CM5" s="1" t="s">
        <v>128</v>
      </c>
      <c r="CN5" s="1" t="s">
        <v>129</v>
      </c>
      <c r="CO5" s="1" t="s">
        <v>126</v>
      </c>
      <c r="CP5" s="1" t="s">
        <v>126</v>
      </c>
      <c r="CQ5" s="1" t="s">
        <v>128</v>
      </c>
      <c r="CR5" s="1" t="s">
        <v>128</v>
      </c>
      <c r="CS5" s="1" t="s">
        <v>130</v>
      </c>
      <c r="CT5" s="1" t="s">
        <v>130</v>
      </c>
      <c r="CU5" s="1" t="s">
        <v>127</v>
      </c>
      <c r="CV5" s="1" t="s">
        <v>127</v>
      </c>
      <c r="CW5" s="1" t="s">
        <v>127</v>
      </c>
      <c r="CX5" s="1" t="s">
        <v>127</v>
      </c>
      <c r="CY5" s="1" t="s">
        <v>129</v>
      </c>
      <c r="CZ5" s="1" t="s">
        <v>129</v>
      </c>
      <c r="DA5" s="1" t="s">
        <v>128</v>
      </c>
      <c r="DB5" s="1" t="s">
        <v>128</v>
      </c>
      <c r="DC5" s="1" t="s">
        <v>127</v>
      </c>
      <c r="DD5" s="1" t="s">
        <v>128</v>
      </c>
      <c r="DE5" s="1" t="s">
        <v>126</v>
      </c>
      <c r="DF5" s="1" t="s">
        <v>127</v>
      </c>
      <c r="DG5" s="1" t="s">
        <v>126</v>
      </c>
      <c r="DH5" s="1" t="s">
        <v>127</v>
      </c>
      <c r="DI5" s="1" t="s">
        <v>126</v>
      </c>
      <c r="DJ5" s="1" t="s">
        <v>126</v>
      </c>
      <c r="DK5" s="1" t="s">
        <v>127</v>
      </c>
      <c r="DL5" s="1" t="s">
        <v>128</v>
      </c>
      <c r="DM5" s="1" t="s">
        <v>126</v>
      </c>
      <c r="DN5" s="1" t="s">
        <v>127</v>
      </c>
      <c r="DO5" s="1" t="s">
        <v>128</v>
      </c>
      <c r="DP5" s="1" t="s">
        <v>128</v>
      </c>
      <c r="DQ5" s="1" t="s">
        <v>126</v>
      </c>
      <c r="DR5" s="1" t="s">
        <v>127</v>
      </c>
      <c r="DS5" s="1" t="s">
        <v>126</v>
      </c>
      <c r="DT5" s="1" t="s">
        <v>126</v>
      </c>
    </row>
    <row r="6" ht="15.75" customHeight="1">
      <c r="A6" s="5">
        <v>45217.702371458334</v>
      </c>
      <c r="B6" s="1" t="s">
        <v>131</v>
      </c>
      <c r="C6" s="1" t="s">
        <v>132</v>
      </c>
      <c r="D6" s="1" t="s">
        <v>133</v>
      </c>
      <c r="E6" s="6" t="s">
        <v>126</v>
      </c>
      <c r="F6" s="6" t="s">
        <v>127</v>
      </c>
      <c r="G6" s="6" t="s">
        <v>129</v>
      </c>
      <c r="H6" s="6" t="s">
        <v>129</v>
      </c>
      <c r="I6" s="6" t="s">
        <v>128</v>
      </c>
      <c r="J6" s="6" t="s">
        <v>126</v>
      </c>
      <c r="K6" s="6" t="s">
        <v>128</v>
      </c>
      <c r="L6" s="6" t="s">
        <v>126</v>
      </c>
      <c r="M6" s="6" t="s">
        <v>129</v>
      </c>
      <c r="N6" s="6" t="s">
        <v>129</v>
      </c>
      <c r="O6" s="6" t="s">
        <v>126</v>
      </c>
      <c r="P6" s="6" t="s">
        <v>127</v>
      </c>
      <c r="Q6" s="6" t="s">
        <v>126</v>
      </c>
      <c r="R6" s="6" t="s">
        <v>126</v>
      </c>
      <c r="S6" s="6" t="s">
        <v>126</v>
      </c>
      <c r="T6" s="6" t="s">
        <v>127</v>
      </c>
      <c r="U6" s="6" t="s">
        <v>128</v>
      </c>
      <c r="V6" s="6" t="s">
        <v>126</v>
      </c>
      <c r="W6" s="6" t="s">
        <v>126</v>
      </c>
      <c r="X6" s="6" t="s">
        <v>130</v>
      </c>
      <c r="Y6" s="6" t="s">
        <v>126</v>
      </c>
      <c r="Z6" s="6" t="s">
        <v>127</v>
      </c>
      <c r="AA6" s="6" t="s">
        <v>126</v>
      </c>
      <c r="AB6" s="6" t="s">
        <v>126</v>
      </c>
      <c r="AC6" s="6" t="s">
        <v>130</v>
      </c>
      <c r="AD6" s="6" t="s">
        <v>127</v>
      </c>
      <c r="AE6" s="6" t="s">
        <v>130</v>
      </c>
      <c r="AF6" s="6" t="s">
        <v>127</v>
      </c>
      <c r="AG6" s="6" t="s">
        <v>129</v>
      </c>
      <c r="AH6" s="6" t="s">
        <v>129</v>
      </c>
      <c r="AI6" s="6" t="s">
        <v>126</v>
      </c>
      <c r="AJ6" s="6" t="s">
        <v>126</v>
      </c>
      <c r="AK6" s="6" t="s">
        <v>126</v>
      </c>
      <c r="AL6" s="6" t="s">
        <v>126</v>
      </c>
      <c r="AM6" s="6" t="s">
        <v>128</v>
      </c>
      <c r="AN6" s="6" t="s">
        <v>127</v>
      </c>
      <c r="AO6" s="6" t="s">
        <v>128</v>
      </c>
      <c r="AP6" s="6" t="s">
        <v>126</v>
      </c>
      <c r="AQ6" s="6" t="s">
        <v>130</v>
      </c>
      <c r="AR6" s="6" t="s">
        <v>129</v>
      </c>
      <c r="AS6" s="7" t="s">
        <v>126</v>
      </c>
      <c r="AT6" s="7" t="s">
        <v>127</v>
      </c>
      <c r="AU6" s="7" t="s">
        <v>126</v>
      </c>
      <c r="AV6" s="7" t="s">
        <v>127</v>
      </c>
      <c r="AW6" s="7" t="s">
        <v>130</v>
      </c>
      <c r="AX6" s="7" t="s">
        <v>127</v>
      </c>
      <c r="AY6" s="7" t="s">
        <v>126</v>
      </c>
      <c r="AZ6" s="7" t="s">
        <v>128</v>
      </c>
      <c r="BA6" s="7" t="s">
        <v>129</v>
      </c>
      <c r="BB6" s="7" t="s">
        <v>129</v>
      </c>
      <c r="BC6" s="7" t="s">
        <v>126</v>
      </c>
      <c r="BD6" s="7" t="s">
        <v>127</v>
      </c>
      <c r="BE6" s="7" t="s">
        <v>130</v>
      </c>
      <c r="BF6" s="7" t="s">
        <v>126</v>
      </c>
      <c r="BG6" s="7" t="s">
        <v>130</v>
      </c>
      <c r="BH6" s="7" t="s">
        <v>127</v>
      </c>
      <c r="BI6" s="7" t="s">
        <v>128</v>
      </c>
      <c r="BJ6" s="7" t="s">
        <v>128</v>
      </c>
      <c r="BK6" s="7" t="s">
        <v>126</v>
      </c>
      <c r="BL6" s="7" t="s">
        <v>126</v>
      </c>
      <c r="BM6" s="7" t="s">
        <v>126</v>
      </c>
      <c r="BN6" s="7" t="s">
        <v>126</v>
      </c>
      <c r="BO6" s="7" t="s">
        <v>127</v>
      </c>
      <c r="BP6" s="7" t="s">
        <v>126</v>
      </c>
      <c r="BQ6" s="7" t="s">
        <v>128</v>
      </c>
      <c r="BR6" s="7" t="s">
        <v>128</v>
      </c>
      <c r="BS6" s="7" t="s">
        <v>130</v>
      </c>
      <c r="BT6" s="7" t="s">
        <v>130</v>
      </c>
      <c r="BU6" s="7" t="s">
        <v>129</v>
      </c>
      <c r="BV6" s="7" t="s">
        <v>129</v>
      </c>
      <c r="BW6" s="7" t="s">
        <v>126</v>
      </c>
      <c r="BX6" s="7" t="s">
        <v>126</v>
      </c>
      <c r="BY6" s="7" t="s">
        <v>126</v>
      </c>
      <c r="BZ6" s="7" t="s">
        <v>126</v>
      </c>
      <c r="CA6" s="7" t="s">
        <v>130</v>
      </c>
      <c r="CB6" s="7" t="s">
        <v>128</v>
      </c>
      <c r="CC6" s="7" t="s">
        <v>130</v>
      </c>
      <c r="CD6" s="7" t="s">
        <v>128</v>
      </c>
      <c r="CE6" s="7" t="s">
        <v>129</v>
      </c>
      <c r="CF6" s="7" t="s">
        <v>129</v>
      </c>
      <c r="CG6" s="1" t="s">
        <v>129</v>
      </c>
      <c r="CH6" s="1" t="s">
        <v>129</v>
      </c>
      <c r="CI6" s="1" t="s">
        <v>129</v>
      </c>
      <c r="CJ6" s="1" t="s">
        <v>129</v>
      </c>
      <c r="CK6" s="1" t="s">
        <v>128</v>
      </c>
      <c r="CL6" s="1" t="s">
        <v>127</v>
      </c>
      <c r="CM6" s="1" t="s">
        <v>129</v>
      </c>
      <c r="CN6" s="1" t="s">
        <v>129</v>
      </c>
      <c r="CO6" s="1" t="s">
        <v>129</v>
      </c>
      <c r="CP6" s="1" t="s">
        <v>129</v>
      </c>
      <c r="CQ6" s="1" t="s">
        <v>129</v>
      </c>
      <c r="CR6" s="1" t="s">
        <v>130</v>
      </c>
      <c r="CS6" s="1" t="s">
        <v>129</v>
      </c>
      <c r="CT6" s="1" t="s">
        <v>129</v>
      </c>
      <c r="CU6" s="1" t="s">
        <v>127</v>
      </c>
      <c r="CV6" s="1" t="s">
        <v>126</v>
      </c>
      <c r="CW6" s="1" t="s">
        <v>128</v>
      </c>
      <c r="CX6" s="1" t="s">
        <v>128</v>
      </c>
      <c r="CY6" s="1" t="s">
        <v>129</v>
      </c>
      <c r="CZ6" s="1" t="s">
        <v>129</v>
      </c>
      <c r="DA6" s="1" t="s">
        <v>126</v>
      </c>
      <c r="DB6" s="1" t="s">
        <v>126</v>
      </c>
      <c r="DC6" s="1" t="s">
        <v>128</v>
      </c>
      <c r="DD6" s="1" t="s">
        <v>126</v>
      </c>
      <c r="DE6" s="1" t="s">
        <v>127</v>
      </c>
      <c r="DF6" s="1" t="s">
        <v>128</v>
      </c>
      <c r="DG6" s="1" t="s">
        <v>128</v>
      </c>
      <c r="DH6" s="1" t="s">
        <v>128</v>
      </c>
      <c r="DI6" s="1" t="s">
        <v>129</v>
      </c>
      <c r="DJ6" s="1" t="s">
        <v>129</v>
      </c>
      <c r="DK6" s="1" t="s">
        <v>127</v>
      </c>
      <c r="DL6" s="1" t="s">
        <v>127</v>
      </c>
      <c r="DM6" s="1" t="s">
        <v>129</v>
      </c>
      <c r="DN6" s="1" t="s">
        <v>129</v>
      </c>
      <c r="DO6" s="1" t="s">
        <v>127</v>
      </c>
      <c r="DP6" s="1" t="s">
        <v>130</v>
      </c>
      <c r="DQ6" s="1" t="s">
        <v>129</v>
      </c>
      <c r="DR6" s="1" t="s">
        <v>129</v>
      </c>
      <c r="DS6" s="1" t="s">
        <v>129</v>
      </c>
      <c r="DT6" s="1" t="s">
        <v>129</v>
      </c>
    </row>
    <row r="7" ht="15.75" customHeight="1">
      <c r="A7" s="5">
        <v>45218.48785695602</v>
      </c>
      <c r="B7" s="1" t="s">
        <v>134</v>
      </c>
      <c r="C7" s="1" t="s">
        <v>135</v>
      </c>
      <c r="D7" s="1">
        <v>21.0</v>
      </c>
      <c r="E7" s="6" t="s">
        <v>127</v>
      </c>
      <c r="F7" s="6" t="s">
        <v>127</v>
      </c>
      <c r="G7" s="6" t="s">
        <v>127</v>
      </c>
      <c r="H7" s="6" t="s">
        <v>127</v>
      </c>
      <c r="I7" s="6" t="s">
        <v>127</v>
      </c>
      <c r="J7" s="6" t="s">
        <v>127</v>
      </c>
      <c r="K7" s="6" t="s">
        <v>127</v>
      </c>
      <c r="L7" s="6" t="s">
        <v>127</v>
      </c>
      <c r="M7" s="6" t="s">
        <v>128</v>
      </c>
      <c r="N7" s="6" t="s">
        <v>128</v>
      </c>
      <c r="O7" s="6" t="s">
        <v>127</v>
      </c>
      <c r="P7" s="6" t="s">
        <v>127</v>
      </c>
      <c r="Q7" s="6" t="s">
        <v>127</v>
      </c>
      <c r="R7" s="6" t="s">
        <v>127</v>
      </c>
      <c r="S7" s="6" t="s">
        <v>127</v>
      </c>
      <c r="T7" s="6" t="s">
        <v>127</v>
      </c>
      <c r="U7" s="6" t="s">
        <v>127</v>
      </c>
      <c r="V7" s="6" t="s">
        <v>127</v>
      </c>
      <c r="W7" s="6" t="s">
        <v>127</v>
      </c>
      <c r="X7" s="6" t="s">
        <v>127</v>
      </c>
      <c r="Y7" s="6" t="s">
        <v>127</v>
      </c>
      <c r="Z7" s="6" t="s">
        <v>128</v>
      </c>
      <c r="AA7" s="6" t="s">
        <v>127</v>
      </c>
      <c r="AB7" s="6" t="s">
        <v>128</v>
      </c>
      <c r="AC7" s="6" t="s">
        <v>127</v>
      </c>
      <c r="AD7" s="6" t="s">
        <v>128</v>
      </c>
      <c r="AE7" s="6" t="s">
        <v>127</v>
      </c>
      <c r="AF7" s="6" t="s">
        <v>127</v>
      </c>
      <c r="AG7" s="6" t="s">
        <v>127</v>
      </c>
      <c r="AH7" s="6" t="s">
        <v>127</v>
      </c>
      <c r="AI7" s="6" t="s">
        <v>128</v>
      </c>
      <c r="AJ7" s="6" t="s">
        <v>128</v>
      </c>
      <c r="AK7" s="6" t="s">
        <v>127</v>
      </c>
      <c r="AL7" s="6" t="s">
        <v>128</v>
      </c>
      <c r="AM7" s="6" t="s">
        <v>127</v>
      </c>
      <c r="AN7" s="6" t="s">
        <v>128</v>
      </c>
      <c r="AO7" s="6" t="s">
        <v>127</v>
      </c>
      <c r="AP7" s="6" t="s">
        <v>127</v>
      </c>
      <c r="AQ7" s="6" t="s">
        <v>127</v>
      </c>
      <c r="AR7" s="6" t="s">
        <v>127</v>
      </c>
      <c r="AS7" s="7" t="s">
        <v>128</v>
      </c>
      <c r="AT7" s="7" t="s">
        <v>130</v>
      </c>
      <c r="AU7" s="7" t="s">
        <v>128</v>
      </c>
      <c r="AV7" s="7" t="s">
        <v>130</v>
      </c>
      <c r="AW7" s="7" t="s">
        <v>130</v>
      </c>
      <c r="AX7" s="7" t="s">
        <v>130</v>
      </c>
      <c r="AY7" s="7" t="s">
        <v>130</v>
      </c>
      <c r="AZ7" s="7" t="s">
        <v>130</v>
      </c>
      <c r="BA7" s="7" t="s">
        <v>130</v>
      </c>
      <c r="BB7" s="7" t="s">
        <v>130</v>
      </c>
      <c r="BC7" s="7" t="s">
        <v>127</v>
      </c>
      <c r="BD7" s="7" t="s">
        <v>128</v>
      </c>
      <c r="BE7" s="7" t="s">
        <v>127</v>
      </c>
      <c r="BF7" s="7" t="s">
        <v>128</v>
      </c>
      <c r="BG7" s="7" t="s">
        <v>127</v>
      </c>
      <c r="BH7" s="7" t="s">
        <v>128</v>
      </c>
      <c r="BI7" s="7" t="s">
        <v>127</v>
      </c>
      <c r="BJ7" s="7" t="s">
        <v>127</v>
      </c>
      <c r="BK7" s="7" t="s">
        <v>130</v>
      </c>
      <c r="BL7" s="7" t="s">
        <v>130</v>
      </c>
      <c r="BM7" s="7" t="s">
        <v>127</v>
      </c>
      <c r="BN7" s="7" t="s">
        <v>128</v>
      </c>
      <c r="BO7" s="7" t="s">
        <v>127</v>
      </c>
      <c r="BP7" s="7" t="s">
        <v>128</v>
      </c>
      <c r="BQ7" s="7" t="s">
        <v>127</v>
      </c>
      <c r="BR7" s="7" t="s">
        <v>128</v>
      </c>
      <c r="BS7" s="7" t="s">
        <v>127</v>
      </c>
      <c r="BT7" s="7" t="s">
        <v>127</v>
      </c>
      <c r="BU7" s="7" t="s">
        <v>127</v>
      </c>
      <c r="BV7" s="7" t="s">
        <v>127</v>
      </c>
      <c r="BW7" s="7" t="s">
        <v>127</v>
      </c>
      <c r="BX7" s="7" t="s">
        <v>127</v>
      </c>
      <c r="BY7" s="7" t="s">
        <v>127</v>
      </c>
      <c r="BZ7" s="7" t="s">
        <v>127</v>
      </c>
      <c r="CA7" s="7" t="s">
        <v>127</v>
      </c>
      <c r="CB7" s="7" t="s">
        <v>127</v>
      </c>
      <c r="CC7" s="7" t="s">
        <v>127</v>
      </c>
      <c r="CD7" s="7" t="s">
        <v>127</v>
      </c>
      <c r="CE7" s="7" t="s">
        <v>128</v>
      </c>
      <c r="CF7" s="7" t="s">
        <v>128</v>
      </c>
      <c r="CG7" s="1" t="s">
        <v>127</v>
      </c>
      <c r="CH7" s="1" t="s">
        <v>128</v>
      </c>
      <c r="CI7" s="1" t="s">
        <v>127</v>
      </c>
      <c r="CJ7" s="1" t="s">
        <v>128</v>
      </c>
      <c r="CK7" s="1" t="s">
        <v>127</v>
      </c>
      <c r="CL7" s="1" t="s">
        <v>128</v>
      </c>
      <c r="CM7" s="1" t="s">
        <v>127</v>
      </c>
      <c r="CN7" s="1" t="s">
        <v>127</v>
      </c>
      <c r="CO7" s="1" t="s">
        <v>130</v>
      </c>
      <c r="CP7" s="1" t="s">
        <v>130</v>
      </c>
      <c r="CQ7" s="1" t="s">
        <v>127</v>
      </c>
      <c r="CR7" s="1" t="s">
        <v>128</v>
      </c>
      <c r="CS7" s="1" t="s">
        <v>127</v>
      </c>
      <c r="CT7" s="1" t="s">
        <v>127</v>
      </c>
      <c r="CU7" s="1" t="s">
        <v>127</v>
      </c>
      <c r="CV7" s="1" t="s">
        <v>128</v>
      </c>
      <c r="CW7" s="1" t="s">
        <v>128</v>
      </c>
      <c r="CX7" s="1" t="s">
        <v>128</v>
      </c>
      <c r="CY7" s="1" t="s">
        <v>130</v>
      </c>
      <c r="CZ7" s="1" t="s">
        <v>130</v>
      </c>
      <c r="DA7" s="1" t="s">
        <v>128</v>
      </c>
      <c r="DB7" s="1" t="s">
        <v>128</v>
      </c>
      <c r="DC7" s="1" t="s">
        <v>127</v>
      </c>
      <c r="DD7" s="1" t="s">
        <v>128</v>
      </c>
      <c r="DE7" s="1" t="s">
        <v>127</v>
      </c>
      <c r="DF7" s="1" t="s">
        <v>128</v>
      </c>
      <c r="DG7" s="1" t="s">
        <v>128</v>
      </c>
      <c r="DH7" s="1" t="s">
        <v>128</v>
      </c>
      <c r="DI7" s="1" t="s">
        <v>130</v>
      </c>
      <c r="DJ7" s="1" t="s">
        <v>130</v>
      </c>
      <c r="DK7" s="1" t="s">
        <v>128</v>
      </c>
      <c r="DL7" s="1" t="s">
        <v>128</v>
      </c>
      <c r="DM7" s="1" t="s">
        <v>128</v>
      </c>
      <c r="DN7" s="1" t="s">
        <v>128</v>
      </c>
      <c r="DO7" s="1" t="s">
        <v>127</v>
      </c>
      <c r="DP7" s="1" t="s">
        <v>128</v>
      </c>
      <c r="DQ7" s="1" t="s">
        <v>127</v>
      </c>
      <c r="DR7" s="1" t="s">
        <v>127</v>
      </c>
      <c r="DS7" s="1" t="s">
        <v>127</v>
      </c>
      <c r="DT7" s="1" t="s">
        <v>127</v>
      </c>
    </row>
    <row r="8" ht="15.75" customHeight="1">
      <c r="A8" s="5">
        <v>45218.53720247685</v>
      </c>
      <c r="B8" s="1" t="s">
        <v>136</v>
      </c>
      <c r="C8" s="1" t="s">
        <v>137</v>
      </c>
      <c r="D8" s="1">
        <v>5.0</v>
      </c>
      <c r="E8" s="6" t="s">
        <v>126</v>
      </c>
      <c r="F8" s="6" t="s">
        <v>126</v>
      </c>
      <c r="G8" s="6" t="s">
        <v>130</v>
      </c>
      <c r="H8" s="6" t="s">
        <v>126</v>
      </c>
      <c r="I8" s="6" t="s">
        <v>129</v>
      </c>
      <c r="J8" s="6" t="s">
        <v>126</v>
      </c>
      <c r="K8" s="6" t="s">
        <v>126</v>
      </c>
      <c r="L8" s="6" t="s">
        <v>126</v>
      </c>
      <c r="M8" s="6" t="s">
        <v>126</v>
      </c>
      <c r="N8" s="6" t="s">
        <v>126</v>
      </c>
      <c r="O8" s="6" t="s">
        <v>127</v>
      </c>
      <c r="P8" s="6" t="s">
        <v>126</v>
      </c>
      <c r="Q8" s="6" t="s">
        <v>129</v>
      </c>
      <c r="R8" s="6" t="s">
        <v>129</v>
      </c>
      <c r="S8" s="6" t="s">
        <v>126</v>
      </c>
      <c r="T8" s="6" t="s">
        <v>126</v>
      </c>
      <c r="U8" s="6" t="s">
        <v>126</v>
      </c>
      <c r="V8" s="6" t="s">
        <v>126</v>
      </c>
      <c r="W8" s="6" t="s">
        <v>126</v>
      </c>
      <c r="X8" s="6" t="s">
        <v>126</v>
      </c>
      <c r="Y8" s="6" t="s">
        <v>126</v>
      </c>
      <c r="Z8" s="6" t="s">
        <v>126</v>
      </c>
      <c r="AA8" s="6" t="s">
        <v>130</v>
      </c>
      <c r="AB8" s="6" t="s">
        <v>126</v>
      </c>
      <c r="AC8" s="6" t="s">
        <v>129</v>
      </c>
      <c r="AD8" s="6" t="s">
        <v>126</v>
      </c>
      <c r="AE8" s="6" t="s">
        <v>129</v>
      </c>
      <c r="AF8" s="6" t="s">
        <v>126</v>
      </c>
      <c r="AG8" s="6" t="s">
        <v>126</v>
      </c>
      <c r="AH8" s="6" t="s">
        <v>126</v>
      </c>
      <c r="AI8" s="6" t="s">
        <v>126</v>
      </c>
      <c r="AJ8" s="6" t="s">
        <v>126</v>
      </c>
      <c r="AK8" s="6" t="s">
        <v>130</v>
      </c>
      <c r="AL8" s="6" t="s">
        <v>126</v>
      </c>
      <c r="AM8" s="6" t="s">
        <v>129</v>
      </c>
      <c r="AN8" s="6" t="s">
        <v>126</v>
      </c>
      <c r="AO8" s="6" t="s">
        <v>129</v>
      </c>
      <c r="AP8" s="6" t="s">
        <v>126</v>
      </c>
      <c r="AQ8" s="6" t="s">
        <v>126</v>
      </c>
      <c r="AR8" s="6" t="s">
        <v>126</v>
      </c>
      <c r="AS8" s="7" t="s">
        <v>126</v>
      </c>
      <c r="AT8" s="7" t="s">
        <v>126</v>
      </c>
      <c r="AU8" s="7" t="s">
        <v>129</v>
      </c>
      <c r="AV8" s="7" t="s">
        <v>129</v>
      </c>
      <c r="AW8" s="7" t="s">
        <v>129</v>
      </c>
      <c r="AX8" s="7" t="s">
        <v>126</v>
      </c>
      <c r="AY8" s="7" t="s">
        <v>129</v>
      </c>
      <c r="AZ8" s="7" t="s">
        <v>126</v>
      </c>
      <c r="BA8" s="7" t="s">
        <v>126</v>
      </c>
      <c r="BB8" s="7" t="s">
        <v>126</v>
      </c>
      <c r="BC8" s="7" t="s">
        <v>127</v>
      </c>
      <c r="BD8" s="7" t="s">
        <v>126</v>
      </c>
      <c r="BE8" s="7" t="s">
        <v>130</v>
      </c>
      <c r="BF8" s="7" t="s">
        <v>126</v>
      </c>
      <c r="BG8" s="7" t="s">
        <v>129</v>
      </c>
      <c r="BH8" s="7" t="s">
        <v>126</v>
      </c>
      <c r="BI8" s="7" t="s">
        <v>129</v>
      </c>
      <c r="BJ8" s="7" t="s">
        <v>126</v>
      </c>
      <c r="BK8" s="7" t="s">
        <v>126</v>
      </c>
      <c r="BL8" s="7" t="s">
        <v>126</v>
      </c>
      <c r="BM8" s="7" t="s">
        <v>128</v>
      </c>
      <c r="BN8" s="7" t="s">
        <v>126</v>
      </c>
      <c r="BO8" s="7" t="s">
        <v>130</v>
      </c>
      <c r="BP8" s="7" t="s">
        <v>126</v>
      </c>
      <c r="BQ8" s="7" t="s">
        <v>129</v>
      </c>
      <c r="BR8" s="7" t="s">
        <v>126</v>
      </c>
      <c r="BS8" s="7" t="s">
        <v>129</v>
      </c>
      <c r="BT8" s="7" t="s">
        <v>126</v>
      </c>
      <c r="BU8" s="7" t="s">
        <v>126</v>
      </c>
      <c r="BV8" s="7" t="s">
        <v>126</v>
      </c>
      <c r="BW8" s="7" t="s">
        <v>127</v>
      </c>
      <c r="BX8" s="7" t="s">
        <v>126</v>
      </c>
      <c r="BY8" s="7" t="s">
        <v>129</v>
      </c>
      <c r="BZ8" s="7" t="s">
        <v>129</v>
      </c>
      <c r="CA8" s="7" t="s">
        <v>129</v>
      </c>
      <c r="CB8" s="7" t="s">
        <v>126</v>
      </c>
      <c r="CC8" s="7" t="s">
        <v>129</v>
      </c>
      <c r="CD8" s="7" t="s">
        <v>126</v>
      </c>
      <c r="CE8" s="7" t="s">
        <v>126</v>
      </c>
      <c r="CF8" s="7" t="s">
        <v>126</v>
      </c>
      <c r="CG8" s="1" t="s">
        <v>127</v>
      </c>
      <c r="CH8" s="1" t="s">
        <v>126</v>
      </c>
      <c r="CI8" s="1" t="s">
        <v>128</v>
      </c>
      <c r="CJ8" s="1" t="s">
        <v>126</v>
      </c>
      <c r="CK8" s="1" t="s">
        <v>129</v>
      </c>
      <c r="CL8" s="1" t="s">
        <v>126</v>
      </c>
      <c r="CM8" s="1" t="s">
        <v>126</v>
      </c>
      <c r="CN8" s="1" t="s">
        <v>126</v>
      </c>
      <c r="CO8" s="1" t="s">
        <v>126</v>
      </c>
      <c r="CP8" s="1" t="s">
        <v>126</v>
      </c>
      <c r="CQ8" s="1" t="s">
        <v>127</v>
      </c>
      <c r="CR8" s="1" t="s">
        <v>126</v>
      </c>
      <c r="CS8" s="1" t="s">
        <v>129</v>
      </c>
      <c r="CT8" s="1" t="s">
        <v>129</v>
      </c>
      <c r="CU8" s="1" t="s">
        <v>129</v>
      </c>
      <c r="CV8" s="1" t="s">
        <v>126</v>
      </c>
      <c r="CW8" s="1" t="s">
        <v>129</v>
      </c>
      <c r="CX8" s="1" t="s">
        <v>126</v>
      </c>
      <c r="CY8" s="1" t="s">
        <v>126</v>
      </c>
      <c r="CZ8" s="1" t="s">
        <v>126</v>
      </c>
      <c r="DA8" s="1" t="s">
        <v>127</v>
      </c>
      <c r="DB8" s="1" t="s">
        <v>126</v>
      </c>
      <c r="DC8" s="1" t="s">
        <v>129</v>
      </c>
      <c r="DD8" s="1" t="s">
        <v>129</v>
      </c>
      <c r="DE8" s="1" t="s">
        <v>129</v>
      </c>
      <c r="DF8" s="1" t="s">
        <v>126</v>
      </c>
      <c r="DG8" s="1" t="s">
        <v>129</v>
      </c>
      <c r="DH8" s="1" t="s">
        <v>126</v>
      </c>
      <c r="DI8" s="1" t="s">
        <v>126</v>
      </c>
      <c r="DJ8" s="1" t="s">
        <v>126</v>
      </c>
      <c r="DK8" s="1" t="s">
        <v>126</v>
      </c>
      <c r="DL8" s="1" t="s">
        <v>126</v>
      </c>
      <c r="DM8" s="1" t="s">
        <v>130</v>
      </c>
      <c r="DN8" s="1" t="s">
        <v>126</v>
      </c>
      <c r="DO8" s="1" t="s">
        <v>129</v>
      </c>
      <c r="DP8" s="1" t="s">
        <v>126</v>
      </c>
      <c r="DQ8" s="1" t="s">
        <v>129</v>
      </c>
      <c r="DR8" s="1" t="s">
        <v>126</v>
      </c>
      <c r="DS8" s="1" t="s">
        <v>126</v>
      </c>
      <c r="DT8" s="1" t="s">
        <v>126</v>
      </c>
    </row>
    <row r="9" ht="15.75" customHeight="1">
      <c r="A9" s="5">
        <v>45218.554617511574</v>
      </c>
      <c r="B9" s="1" t="s">
        <v>138</v>
      </c>
      <c r="C9" s="1" t="s">
        <v>137</v>
      </c>
      <c r="D9" s="1">
        <v>6.0</v>
      </c>
      <c r="E9" s="6" t="s">
        <v>126</v>
      </c>
      <c r="F9" s="6" t="s">
        <v>126</v>
      </c>
      <c r="G9" s="6" t="s">
        <v>129</v>
      </c>
      <c r="H9" s="6" t="s">
        <v>126</v>
      </c>
      <c r="I9" s="6" t="s">
        <v>129</v>
      </c>
      <c r="J9" s="6" t="s">
        <v>126</v>
      </c>
      <c r="K9" s="6" t="s">
        <v>129</v>
      </c>
      <c r="L9" s="6" t="s">
        <v>126</v>
      </c>
      <c r="M9" s="6" t="s">
        <v>126</v>
      </c>
      <c r="N9" s="6" t="s">
        <v>126</v>
      </c>
      <c r="O9" s="6" t="s">
        <v>127</v>
      </c>
      <c r="P9" s="6" t="s">
        <v>126</v>
      </c>
      <c r="Q9" s="6" t="s">
        <v>129</v>
      </c>
      <c r="R9" s="6" t="s">
        <v>126</v>
      </c>
      <c r="S9" s="6" t="s">
        <v>129</v>
      </c>
      <c r="T9" s="6" t="s">
        <v>126</v>
      </c>
      <c r="U9" s="6" t="s">
        <v>129</v>
      </c>
      <c r="V9" s="6" t="s">
        <v>126</v>
      </c>
      <c r="W9" s="6" t="s">
        <v>126</v>
      </c>
      <c r="X9" s="6" t="s">
        <v>126</v>
      </c>
      <c r="Y9" s="6" t="s">
        <v>126</v>
      </c>
      <c r="Z9" s="6" t="s">
        <v>126</v>
      </c>
      <c r="AA9" s="6" t="s">
        <v>129</v>
      </c>
      <c r="AB9" s="6" t="s">
        <v>126</v>
      </c>
      <c r="AC9" s="6" t="s">
        <v>129</v>
      </c>
      <c r="AD9" s="6" t="s">
        <v>126</v>
      </c>
      <c r="AE9" s="6" t="s">
        <v>129</v>
      </c>
      <c r="AF9" s="6" t="s">
        <v>126</v>
      </c>
      <c r="AG9" s="6" t="s">
        <v>126</v>
      </c>
      <c r="AH9" s="6" t="s">
        <v>126</v>
      </c>
      <c r="AI9" s="6" t="s">
        <v>126</v>
      </c>
      <c r="AJ9" s="6" t="s">
        <v>126</v>
      </c>
      <c r="AK9" s="6" t="s">
        <v>129</v>
      </c>
      <c r="AL9" s="6" t="s">
        <v>126</v>
      </c>
      <c r="AM9" s="6" t="s">
        <v>129</v>
      </c>
      <c r="AN9" s="6" t="s">
        <v>126</v>
      </c>
      <c r="AO9" s="6" t="s">
        <v>129</v>
      </c>
      <c r="AP9" s="6" t="s">
        <v>126</v>
      </c>
      <c r="AQ9" s="6" t="s">
        <v>126</v>
      </c>
      <c r="AR9" s="6" t="s">
        <v>126</v>
      </c>
      <c r="AS9" s="7" t="s">
        <v>126</v>
      </c>
      <c r="AT9" s="7" t="s">
        <v>126</v>
      </c>
      <c r="AU9" s="7" t="s">
        <v>129</v>
      </c>
      <c r="AV9" s="7" t="s">
        <v>126</v>
      </c>
      <c r="AW9" s="7" t="s">
        <v>129</v>
      </c>
      <c r="AX9" s="7" t="s">
        <v>126</v>
      </c>
      <c r="AY9" s="7" t="s">
        <v>126</v>
      </c>
      <c r="AZ9" s="7" t="s">
        <v>126</v>
      </c>
      <c r="BA9" s="7" t="s">
        <v>126</v>
      </c>
      <c r="BB9" s="7" t="s">
        <v>126</v>
      </c>
      <c r="BC9" s="7" t="s">
        <v>126</v>
      </c>
      <c r="BD9" s="7" t="s">
        <v>126</v>
      </c>
      <c r="BE9" s="7" t="s">
        <v>129</v>
      </c>
      <c r="BF9" s="7" t="s">
        <v>126</v>
      </c>
      <c r="BG9" s="7" t="s">
        <v>129</v>
      </c>
      <c r="BH9" s="7" t="s">
        <v>126</v>
      </c>
      <c r="BI9" s="7" t="s">
        <v>126</v>
      </c>
      <c r="BJ9" s="7" t="s">
        <v>126</v>
      </c>
      <c r="BK9" s="7" t="s">
        <v>126</v>
      </c>
      <c r="BL9" s="7" t="s">
        <v>126</v>
      </c>
      <c r="BM9" s="7" t="s">
        <v>127</v>
      </c>
      <c r="BN9" s="7" t="s">
        <v>126</v>
      </c>
      <c r="BO9" s="7" t="s">
        <v>129</v>
      </c>
      <c r="BP9" s="7" t="s">
        <v>126</v>
      </c>
      <c r="BQ9" s="7" t="s">
        <v>129</v>
      </c>
      <c r="BR9" s="7" t="s">
        <v>126</v>
      </c>
      <c r="BS9" s="7" t="s">
        <v>129</v>
      </c>
      <c r="BT9" s="7" t="s">
        <v>126</v>
      </c>
      <c r="BU9" s="7" t="s">
        <v>126</v>
      </c>
      <c r="BV9" s="7" t="s">
        <v>126</v>
      </c>
      <c r="BW9" s="7" t="s">
        <v>127</v>
      </c>
      <c r="BX9" s="7" t="s">
        <v>126</v>
      </c>
      <c r="BY9" s="7" t="s">
        <v>129</v>
      </c>
      <c r="BZ9" s="7" t="s">
        <v>126</v>
      </c>
      <c r="CA9" s="7" t="s">
        <v>129</v>
      </c>
      <c r="CB9" s="7" t="s">
        <v>126</v>
      </c>
      <c r="CC9" s="7" t="s">
        <v>129</v>
      </c>
      <c r="CD9" s="7" t="s">
        <v>126</v>
      </c>
      <c r="CE9" s="7" t="s">
        <v>126</v>
      </c>
      <c r="CF9" s="7" t="s">
        <v>126</v>
      </c>
      <c r="CG9" s="1" t="s">
        <v>127</v>
      </c>
      <c r="CH9" s="1" t="s">
        <v>126</v>
      </c>
      <c r="CI9" s="1" t="s">
        <v>129</v>
      </c>
      <c r="CJ9" s="1" t="s">
        <v>126</v>
      </c>
      <c r="CK9" s="1" t="s">
        <v>129</v>
      </c>
      <c r="CL9" s="1" t="s">
        <v>126</v>
      </c>
      <c r="CM9" s="1" t="s">
        <v>129</v>
      </c>
      <c r="CN9" s="1" t="s">
        <v>126</v>
      </c>
      <c r="CO9" s="1" t="s">
        <v>126</v>
      </c>
      <c r="CP9" s="1" t="s">
        <v>126</v>
      </c>
      <c r="CQ9" s="1" t="s">
        <v>126</v>
      </c>
      <c r="CR9" s="1" t="s">
        <v>126</v>
      </c>
      <c r="CS9" s="1" t="s">
        <v>129</v>
      </c>
      <c r="CT9" s="1" t="s">
        <v>126</v>
      </c>
      <c r="CU9" s="1" t="s">
        <v>129</v>
      </c>
      <c r="CV9" s="1" t="s">
        <v>126</v>
      </c>
      <c r="CW9" s="1" t="s">
        <v>129</v>
      </c>
      <c r="CX9" s="1" t="s">
        <v>126</v>
      </c>
      <c r="CY9" s="1" t="s">
        <v>126</v>
      </c>
      <c r="CZ9" s="1" t="s">
        <v>126</v>
      </c>
      <c r="DA9" s="1" t="s">
        <v>128</v>
      </c>
      <c r="DB9" s="1" t="s">
        <v>126</v>
      </c>
      <c r="DC9" s="1" t="s">
        <v>129</v>
      </c>
      <c r="DD9" s="1" t="s">
        <v>126</v>
      </c>
      <c r="DE9" s="1" t="s">
        <v>129</v>
      </c>
      <c r="DF9" s="1" t="s">
        <v>126</v>
      </c>
      <c r="DG9" s="1" t="s">
        <v>129</v>
      </c>
      <c r="DH9" s="1" t="s">
        <v>126</v>
      </c>
      <c r="DI9" s="1" t="s">
        <v>126</v>
      </c>
      <c r="DJ9" s="1" t="s">
        <v>126</v>
      </c>
      <c r="DK9" s="1" t="s">
        <v>127</v>
      </c>
      <c r="DL9" s="1" t="s">
        <v>126</v>
      </c>
      <c r="DM9" s="1" t="s">
        <v>129</v>
      </c>
      <c r="DN9" s="1" t="s">
        <v>126</v>
      </c>
      <c r="DO9" s="1" t="s">
        <v>129</v>
      </c>
      <c r="DP9" s="1" t="s">
        <v>126</v>
      </c>
      <c r="DQ9" s="1" t="s">
        <v>129</v>
      </c>
      <c r="DR9" s="1" t="s">
        <v>126</v>
      </c>
      <c r="DS9" s="1" t="s">
        <v>126</v>
      </c>
      <c r="DT9" s="1" t="s">
        <v>126</v>
      </c>
    </row>
    <row r="10" ht="15.75" customHeight="1">
      <c r="A10" s="5">
        <v>45218.795881087965</v>
      </c>
      <c r="B10" s="1" t="s">
        <v>138</v>
      </c>
      <c r="C10" s="1" t="s">
        <v>137</v>
      </c>
      <c r="D10" s="1">
        <v>7.0</v>
      </c>
      <c r="E10" s="6" t="s">
        <v>126</v>
      </c>
      <c r="F10" s="6" t="s">
        <v>126</v>
      </c>
      <c r="G10" s="6" t="s">
        <v>128</v>
      </c>
      <c r="H10" s="6" t="s">
        <v>126</v>
      </c>
      <c r="I10" s="6" t="s">
        <v>130</v>
      </c>
      <c r="J10" s="6" t="s">
        <v>126</v>
      </c>
      <c r="K10" s="6" t="s">
        <v>126</v>
      </c>
      <c r="L10" s="6" t="s">
        <v>126</v>
      </c>
      <c r="M10" s="6" t="s">
        <v>126</v>
      </c>
      <c r="N10" s="6" t="s">
        <v>129</v>
      </c>
      <c r="O10" s="6" t="s">
        <v>127</v>
      </c>
      <c r="P10" s="6" t="s">
        <v>126</v>
      </c>
      <c r="Q10" s="6" t="s">
        <v>126</v>
      </c>
      <c r="R10" s="6" t="s">
        <v>126</v>
      </c>
      <c r="S10" s="6" t="s">
        <v>126</v>
      </c>
      <c r="T10" s="6" t="s">
        <v>129</v>
      </c>
      <c r="U10" s="6" t="s">
        <v>126</v>
      </c>
      <c r="V10" s="6" t="s">
        <v>126</v>
      </c>
      <c r="W10" s="6" t="s">
        <v>126</v>
      </c>
      <c r="X10" s="6" t="s">
        <v>128</v>
      </c>
      <c r="Y10" s="6" t="s">
        <v>127</v>
      </c>
      <c r="Z10" s="6" t="s">
        <v>126</v>
      </c>
      <c r="AA10" s="6" t="s">
        <v>128</v>
      </c>
      <c r="AB10" s="6" t="s">
        <v>126</v>
      </c>
      <c r="AC10" s="6" t="s">
        <v>129</v>
      </c>
      <c r="AD10" s="6" t="s">
        <v>129</v>
      </c>
      <c r="AE10" s="6" t="s">
        <v>126</v>
      </c>
      <c r="AF10" s="6" t="s">
        <v>126</v>
      </c>
      <c r="AG10" s="6" t="s">
        <v>126</v>
      </c>
      <c r="AH10" s="6" t="s">
        <v>128</v>
      </c>
      <c r="AI10" s="6" t="s">
        <v>127</v>
      </c>
      <c r="AJ10" s="6" t="s">
        <v>126</v>
      </c>
      <c r="AK10" s="6" t="s">
        <v>128</v>
      </c>
      <c r="AL10" s="6" t="s">
        <v>126</v>
      </c>
      <c r="AM10" s="6" t="s">
        <v>129</v>
      </c>
      <c r="AN10" s="6" t="s">
        <v>129</v>
      </c>
      <c r="AO10" s="6" t="s">
        <v>126</v>
      </c>
      <c r="AP10" s="6" t="s">
        <v>126</v>
      </c>
      <c r="AQ10" s="6" t="s">
        <v>126</v>
      </c>
      <c r="AR10" s="6" t="s">
        <v>128</v>
      </c>
      <c r="AS10" s="7" t="s">
        <v>126</v>
      </c>
      <c r="AT10" s="7" t="s">
        <v>128</v>
      </c>
      <c r="AU10" s="7" t="s">
        <v>126</v>
      </c>
      <c r="AV10" s="7" t="s">
        <v>128</v>
      </c>
      <c r="AW10" s="7" t="s">
        <v>128</v>
      </c>
      <c r="AX10" s="7" t="s">
        <v>126</v>
      </c>
      <c r="AY10" s="7" t="s">
        <v>126</v>
      </c>
      <c r="AZ10" s="7" t="s">
        <v>126</v>
      </c>
      <c r="BA10" s="7" t="s">
        <v>126</v>
      </c>
      <c r="BB10" s="7" t="s">
        <v>129</v>
      </c>
      <c r="BC10" s="7" t="s">
        <v>126</v>
      </c>
      <c r="BD10" s="7" t="s">
        <v>126</v>
      </c>
      <c r="BE10" s="7" t="s">
        <v>130</v>
      </c>
      <c r="BF10" s="7" t="s">
        <v>126</v>
      </c>
      <c r="BG10" s="7" t="s">
        <v>130</v>
      </c>
      <c r="BH10" s="7" t="s">
        <v>126</v>
      </c>
      <c r="BI10" s="7" t="s">
        <v>130</v>
      </c>
      <c r="BJ10" s="7" t="s">
        <v>126</v>
      </c>
      <c r="BK10" s="7" t="s">
        <v>128</v>
      </c>
      <c r="BL10" s="7" t="s">
        <v>128</v>
      </c>
      <c r="BM10" s="7" t="s">
        <v>128</v>
      </c>
      <c r="BN10" s="7" t="s">
        <v>128</v>
      </c>
      <c r="BO10" s="7" t="s">
        <v>128</v>
      </c>
      <c r="BP10" s="7" t="s">
        <v>126</v>
      </c>
      <c r="BQ10" s="7" t="s">
        <v>126</v>
      </c>
      <c r="BR10" s="7" t="s">
        <v>126</v>
      </c>
      <c r="BS10" s="7" t="s">
        <v>129</v>
      </c>
      <c r="BT10" s="7" t="s">
        <v>126</v>
      </c>
      <c r="BU10" s="7" t="s">
        <v>126</v>
      </c>
      <c r="BV10" s="7" t="s">
        <v>129</v>
      </c>
      <c r="BW10" s="7" t="s">
        <v>126</v>
      </c>
      <c r="BX10" s="7" t="s">
        <v>128</v>
      </c>
      <c r="BY10" s="7" t="s">
        <v>130</v>
      </c>
      <c r="BZ10" s="7" t="s">
        <v>128</v>
      </c>
      <c r="CA10" s="7" t="s">
        <v>130</v>
      </c>
      <c r="CB10" s="7" t="s">
        <v>126</v>
      </c>
      <c r="CC10" s="7" t="s">
        <v>129</v>
      </c>
      <c r="CD10" s="7" t="s">
        <v>126</v>
      </c>
      <c r="CE10" s="7" t="s">
        <v>126</v>
      </c>
      <c r="CF10" s="7" t="s">
        <v>129</v>
      </c>
      <c r="CG10" s="1" t="s">
        <v>126</v>
      </c>
      <c r="CH10" s="1" t="s">
        <v>126</v>
      </c>
      <c r="CI10" s="1" t="s">
        <v>126</v>
      </c>
      <c r="CJ10" s="1" t="s">
        <v>128</v>
      </c>
      <c r="CK10" s="1" t="s">
        <v>130</v>
      </c>
      <c r="CL10" s="1" t="s">
        <v>126</v>
      </c>
      <c r="CM10" s="1" t="s">
        <v>129</v>
      </c>
      <c r="CN10" s="1" t="s">
        <v>126</v>
      </c>
      <c r="CO10" s="1" t="s">
        <v>126</v>
      </c>
      <c r="CP10" s="1" t="s">
        <v>129</v>
      </c>
      <c r="CQ10" s="1" t="s">
        <v>126</v>
      </c>
      <c r="CR10" s="1" t="s">
        <v>126</v>
      </c>
      <c r="CS10" s="1" t="s">
        <v>130</v>
      </c>
      <c r="CT10" s="1" t="s">
        <v>126</v>
      </c>
      <c r="CU10" s="1" t="s">
        <v>130</v>
      </c>
      <c r="CV10" s="1" t="s">
        <v>126</v>
      </c>
      <c r="CW10" s="1" t="s">
        <v>126</v>
      </c>
      <c r="CX10" s="1" t="s">
        <v>126</v>
      </c>
      <c r="CY10" s="1" t="s">
        <v>126</v>
      </c>
      <c r="CZ10" s="1" t="s">
        <v>129</v>
      </c>
      <c r="DA10" s="1" t="s">
        <v>126</v>
      </c>
      <c r="DB10" s="1" t="s">
        <v>128</v>
      </c>
      <c r="DC10" s="1" t="s">
        <v>130</v>
      </c>
      <c r="DD10" s="1" t="s">
        <v>128</v>
      </c>
      <c r="DE10" s="1" t="s">
        <v>130</v>
      </c>
      <c r="DF10" s="1" t="s">
        <v>126</v>
      </c>
      <c r="DG10" s="1" t="s">
        <v>129</v>
      </c>
      <c r="DH10" s="1" t="s">
        <v>126</v>
      </c>
      <c r="DI10" s="1" t="s">
        <v>126</v>
      </c>
      <c r="DJ10" s="1" t="s">
        <v>129</v>
      </c>
      <c r="DK10" s="1" t="s">
        <v>126</v>
      </c>
      <c r="DL10" s="1" t="s">
        <v>129</v>
      </c>
      <c r="DM10" s="1" t="s">
        <v>126</v>
      </c>
      <c r="DN10" s="1" t="s">
        <v>129</v>
      </c>
      <c r="DO10" s="1" t="s">
        <v>126</v>
      </c>
      <c r="DP10" s="1" t="s">
        <v>129</v>
      </c>
      <c r="DQ10" s="1" t="s">
        <v>126</v>
      </c>
      <c r="DR10" s="1" t="s">
        <v>129</v>
      </c>
      <c r="DS10" s="1" t="s">
        <v>126</v>
      </c>
      <c r="DT10" s="1" t="s">
        <v>129</v>
      </c>
    </row>
    <row r="11" ht="15.75" customHeight="1">
      <c r="A11" s="5">
        <v>45218.82381278936</v>
      </c>
      <c r="B11" s="1" t="s">
        <v>131</v>
      </c>
      <c r="C11" s="1" t="s">
        <v>132</v>
      </c>
      <c r="D11" s="1" t="s">
        <v>139</v>
      </c>
      <c r="E11" s="6" t="s">
        <v>128</v>
      </c>
      <c r="F11" s="6" t="s">
        <v>127</v>
      </c>
      <c r="G11" s="6" t="s">
        <v>126</v>
      </c>
      <c r="H11" s="6" t="s">
        <v>127</v>
      </c>
      <c r="I11" s="6" t="s">
        <v>129</v>
      </c>
      <c r="J11" s="6" t="s">
        <v>129</v>
      </c>
      <c r="K11" s="6" t="s">
        <v>128</v>
      </c>
      <c r="L11" s="6" t="s">
        <v>126</v>
      </c>
      <c r="M11" s="6" t="s">
        <v>129</v>
      </c>
      <c r="N11" s="6" t="s">
        <v>129</v>
      </c>
      <c r="O11" s="6" t="s">
        <v>126</v>
      </c>
      <c r="P11" s="6" t="s">
        <v>127</v>
      </c>
      <c r="Q11" s="6" t="s">
        <v>126</v>
      </c>
      <c r="R11" s="6" t="s">
        <v>126</v>
      </c>
      <c r="S11" s="6" t="s">
        <v>128</v>
      </c>
      <c r="T11" s="6" t="s">
        <v>126</v>
      </c>
      <c r="U11" s="6" t="s">
        <v>128</v>
      </c>
      <c r="V11" s="6" t="s">
        <v>126</v>
      </c>
      <c r="W11" s="6" t="s">
        <v>126</v>
      </c>
      <c r="X11" s="6" t="s">
        <v>126</v>
      </c>
      <c r="Y11" s="6" t="s">
        <v>126</v>
      </c>
      <c r="Z11" s="6" t="s">
        <v>126</v>
      </c>
      <c r="AA11" s="6" t="s">
        <v>127</v>
      </c>
      <c r="AB11" s="6" t="s">
        <v>127</v>
      </c>
      <c r="AC11" s="6" t="s">
        <v>126</v>
      </c>
      <c r="AD11" s="6" t="s">
        <v>128</v>
      </c>
      <c r="AE11" s="6" t="s">
        <v>126</v>
      </c>
      <c r="AF11" s="6" t="s">
        <v>128</v>
      </c>
      <c r="AG11" s="6" t="s">
        <v>129</v>
      </c>
      <c r="AH11" s="6" t="s">
        <v>129</v>
      </c>
      <c r="AI11" s="6" t="s">
        <v>126</v>
      </c>
      <c r="AJ11" s="6" t="s">
        <v>126</v>
      </c>
      <c r="AK11" s="6" t="s">
        <v>126</v>
      </c>
      <c r="AL11" s="6" t="s">
        <v>127</v>
      </c>
      <c r="AM11" s="6" t="s">
        <v>127</v>
      </c>
      <c r="AN11" s="6" t="s">
        <v>126</v>
      </c>
      <c r="AO11" s="6" t="s">
        <v>127</v>
      </c>
      <c r="AP11" s="6" t="s">
        <v>126</v>
      </c>
      <c r="AQ11" s="6" t="s">
        <v>129</v>
      </c>
      <c r="AR11" s="6" t="s">
        <v>129</v>
      </c>
      <c r="AS11" s="7" t="s">
        <v>126</v>
      </c>
      <c r="AT11" s="7" t="s">
        <v>128</v>
      </c>
      <c r="AU11" s="7" t="s">
        <v>126</v>
      </c>
      <c r="AV11" s="7" t="s">
        <v>127</v>
      </c>
      <c r="AW11" s="7" t="s">
        <v>130</v>
      </c>
      <c r="AX11" s="7" t="s">
        <v>126</v>
      </c>
      <c r="AY11" s="7" t="s">
        <v>130</v>
      </c>
      <c r="AZ11" s="7" t="s">
        <v>126</v>
      </c>
      <c r="BA11" s="7" t="s">
        <v>129</v>
      </c>
      <c r="BB11" s="7" t="s">
        <v>129</v>
      </c>
      <c r="BC11" s="7" t="s">
        <v>126</v>
      </c>
      <c r="BD11" s="7" t="s">
        <v>127</v>
      </c>
      <c r="BE11" s="7" t="s">
        <v>126</v>
      </c>
      <c r="BF11" s="7" t="s">
        <v>126</v>
      </c>
      <c r="BG11" s="7" t="s">
        <v>128</v>
      </c>
      <c r="BH11" s="7" t="s">
        <v>126</v>
      </c>
      <c r="BI11" s="7" t="s">
        <v>128</v>
      </c>
      <c r="BJ11" s="7" t="s">
        <v>126</v>
      </c>
      <c r="BK11" s="7" t="s">
        <v>126</v>
      </c>
      <c r="BL11" s="7" t="s">
        <v>126</v>
      </c>
      <c r="BM11" s="7" t="s">
        <v>126</v>
      </c>
      <c r="BN11" s="7" t="s">
        <v>127</v>
      </c>
      <c r="BO11" s="7" t="s">
        <v>126</v>
      </c>
      <c r="BP11" s="7" t="s">
        <v>126</v>
      </c>
      <c r="BQ11" s="7" t="s">
        <v>127</v>
      </c>
      <c r="BR11" s="7" t="s">
        <v>126</v>
      </c>
      <c r="BS11" s="7" t="s">
        <v>128</v>
      </c>
      <c r="BT11" s="7" t="s">
        <v>126</v>
      </c>
      <c r="BU11" s="7" t="s">
        <v>126</v>
      </c>
      <c r="BV11" s="7" t="s">
        <v>126</v>
      </c>
      <c r="BW11" s="7" t="s">
        <v>127</v>
      </c>
      <c r="BX11" s="7" t="s">
        <v>126</v>
      </c>
      <c r="BY11" s="7" t="s">
        <v>126</v>
      </c>
      <c r="BZ11" s="7" t="s">
        <v>126</v>
      </c>
      <c r="CA11" s="7" t="s">
        <v>128</v>
      </c>
      <c r="CB11" s="7" t="s">
        <v>126</v>
      </c>
      <c r="CC11" s="7" t="s">
        <v>130</v>
      </c>
      <c r="CD11" s="7" t="s">
        <v>127</v>
      </c>
      <c r="CE11" s="7" t="s">
        <v>129</v>
      </c>
      <c r="CF11" s="7" t="s">
        <v>129</v>
      </c>
      <c r="CG11" s="1" t="s">
        <v>130</v>
      </c>
      <c r="CH11" s="1" t="s">
        <v>127</v>
      </c>
      <c r="CI11" s="1" t="s">
        <v>127</v>
      </c>
      <c r="CJ11" s="1" t="s">
        <v>127</v>
      </c>
      <c r="CK11" s="1" t="s">
        <v>130</v>
      </c>
      <c r="CL11" s="1" t="s">
        <v>126</v>
      </c>
      <c r="CM11" s="1" t="s">
        <v>128</v>
      </c>
      <c r="CN11" s="1" t="s">
        <v>127</v>
      </c>
      <c r="CO11" s="1" t="s">
        <v>129</v>
      </c>
      <c r="CP11" s="1" t="s">
        <v>129</v>
      </c>
      <c r="CQ11" s="1" t="s">
        <v>128</v>
      </c>
      <c r="CR11" s="1" t="s">
        <v>127</v>
      </c>
      <c r="CS11" s="1" t="s">
        <v>130</v>
      </c>
      <c r="CT11" s="1" t="s">
        <v>128</v>
      </c>
      <c r="CU11" s="1" t="s">
        <v>130</v>
      </c>
      <c r="CV11" s="1" t="s">
        <v>126</v>
      </c>
      <c r="CW11" s="1" t="s">
        <v>128</v>
      </c>
      <c r="CX11" s="1" t="s">
        <v>126</v>
      </c>
      <c r="CY11" s="1" t="s">
        <v>129</v>
      </c>
      <c r="CZ11" s="1" t="s">
        <v>129</v>
      </c>
      <c r="DA11" s="1" t="s">
        <v>126</v>
      </c>
      <c r="DB11" s="1" t="s">
        <v>128</v>
      </c>
      <c r="DC11" s="1" t="s">
        <v>126</v>
      </c>
      <c r="DD11" s="1" t="s">
        <v>128</v>
      </c>
      <c r="DE11" s="1" t="s">
        <v>128</v>
      </c>
      <c r="DF11" s="1" t="s">
        <v>126</v>
      </c>
      <c r="DG11" s="1" t="s">
        <v>128</v>
      </c>
      <c r="DH11" s="1" t="s">
        <v>126</v>
      </c>
      <c r="DI11" s="1" t="s">
        <v>129</v>
      </c>
      <c r="DJ11" s="1" t="s">
        <v>129</v>
      </c>
      <c r="DK11" s="1" t="s">
        <v>129</v>
      </c>
      <c r="DL11" s="1" t="s">
        <v>129</v>
      </c>
      <c r="DM11" s="1" t="s">
        <v>130</v>
      </c>
      <c r="DN11" s="1" t="s">
        <v>128</v>
      </c>
      <c r="DO11" s="1" t="s">
        <v>129</v>
      </c>
      <c r="DP11" s="1" t="s">
        <v>129</v>
      </c>
      <c r="DQ11" s="1" t="s">
        <v>128</v>
      </c>
      <c r="DR11" s="1" t="s">
        <v>126</v>
      </c>
      <c r="DS11" s="1" t="s">
        <v>129</v>
      </c>
      <c r="DT11" s="1" t="s">
        <v>129</v>
      </c>
    </row>
    <row r="12" ht="1.5" customHeight="1">
      <c r="A12" s="5">
        <v>45218.85485173611</v>
      </c>
      <c r="B12" s="1" t="s">
        <v>131</v>
      </c>
      <c r="C12" s="1" t="s">
        <v>132</v>
      </c>
      <c r="D12" s="1" t="s">
        <v>140</v>
      </c>
      <c r="E12" s="6" t="s">
        <v>126</v>
      </c>
      <c r="F12" s="6" t="s">
        <v>127</v>
      </c>
      <c r="G12" s="6" t="s">
        <v>130</v>
      </c>
      <c r="H12" s="6" t="s">
        <v>128</v>
      </c>
      <c r="I12" s="6" t="s">
        <v>128</v>
      </c>
      <c r="J12" s="6" t="s">
        <v>126</v>
      </c>
      <c r="K12" s="6" t="s">
        <v>128</v>
      </c>
      <c r="L12" s="6" t="s">
        <v>126</v>
      </c>
      <c r="M12" s="6" t="s">
        <v>128</v>
      </c>
      <c r="N12" s="6" t="s">
        <v>128</v>
      </c>
      <c r="O12" s="6" t="s">
        <v>126</v>
      </c>
      <c r="P12" s="6" t="s">
        <v>127</v>
      </c>
      <c r="Q12" s="6" t="s">
        <v>130</v>
      </c>
      <c r="R12" s="6" t="s">
        <v>126</v>
      </c>
      <c r="S12" s="6" t="s">
        <v>127</v>
      </c>
      <c r="T12" s="6" t="s">
        <v>126</v>
      </c>
      <c r="U12" s="6" t="s">
        <v>127</v>
      </c>
      <c r="V12" s="6" t="s">
        <v>126</v>
      </c>
      <c r="W12" s="6" t="s">
        <v>128</v>
      </c>
      <c r="X12" s="6" t="s">
        <v>128</v>
      </c>
      <c r="Y12" s="6" t="s">
        <v>127</v>
      </c>
      <c r="Z12" s="6" t="s">
        <v>126</v>
      </c>
      <c r="AA12" s="6" t="s">
        <v>128</v>
      </c>
      <c r="AB12" s="6" t="s">
        <v>126</v>
      </c>
      <c r="AC12" s="6" t="s">
        <v>127</v>
      </c>
      <c r="AD12" s="6" t="s">
        <v>126</v>
      </c>
      <c r="AE12" s="6" t="s">
        <v>126</v>
      </c>
      <c r="AF12" s="6" t="s">
        <v>126</v>
      </c>
      <c r="AG12" s="6" t="s">
        <v>128</v>
      </c>
      <c r="AH12" s="6" t="s">
        <v>128</v>
      </c>
      <c r="AI12" s="6" t="s">
        <v>126</v>
      </c>
      <c r="AJ12" s="6" t="s">
        <v>127</v>
      </c>
      <c r="AK12" s="6" t="s">
        <v>128</v>
      </c>
      <c r="AL12" s="6" t="s">
        <v>128</v>
      </c>
      <c r="AM12" s="6" t="s">
        <v>128</v>
      </c>
      <c r="AN12" s="6" t="s">
        <v>126</v>
      </c>
      <c r="AO12" s="6" t="s">
        <v>127</v>
      </c>
      <c r="AP12" s="6" t="s">
        <v>126</v>
      </c>
      <c r="AQ12" s="6" t="s">
        <v>128</v>
      </c>
      <c r="AR12" s="6" t="s">
        <v>128</v>
      </c>
      <c r="AS12" s="7" t="s">
        <v>129</v>
      </c>
      <c r="AT12" s="7" t="s">
        <v>129</v>
      </c>
      <c r="AU12" s="7" t="s">
        <v>129</v>
      </c>
      <c r="AV12" s="7" t="s">
        <v>127</v>
      </c>
      <c r="AW12" s="7" t="s">
        <v>129</v>
      </c>
      <c r="AX12" s="7" t="s">
        <v>127</v>
      </c>
      <c r="AY12" s="7" t="s">
        <v>129</v>
      </c>
      <c r="AZ12" s="7" t="s">
        <v>126</v>
      </c>
      <c r="BA12" s="7" t="s">
        <v>128</v>
      </c>
      <c r="BB12" s="7" t="s">
        <v>128</v>
      </c>
      <c r="BC12" s="7" t="s">
        <v>126</v>
      </c>
      <c r="BD12" s="7" t="s">
        <v>127</v>
      </c>
      <c r="BE12" s="7" t="s">
        <v>128</v>
      </c>
      <c r="BF12" s="7" t="s">
        <v>126</v>
      </c>
      <c r="BG12" s="7" t="s">
        <v>128</v>
      </c>
      <c r="BH12" s="7" t="s">
        <v>126</v>
      </c>
      <c r="BI12" s="7" t="s">
        <v>127</v>
      </c>
      <c r="BJ12" s="7" t="s">
        <v>126</v>
      </c>
      <c r="BK12" s="7" t="s">
        <v>128</v>
      </c>
      <c r="BL12" s="7" t="s">
        <v>128</v>
      </c>
      <c r="BM12" s="7" t="s">
        <v>126</v>
      </c>
      <c r="BN12" s="7" t="s">
        <v>126</v>
      </c>
      <c r="BO12" s="7" t="s">
        <v>127</v>
      </c>
      <c r="BP12" s="7" t="s">
        <v>126</v>
      </c>
      <c r="BQ12" s="7" t="s">
        <v>127</v>
      </c>
      <c r="BR12" s="7" t="s">
        <v>126</v>
      </c>
      <c r="BS12" s="7" t="s">
        <v>127</v>
      </c>
      <c r="BT12" s="7" t="s">
        <v>126</v>
      </c>
      <c r="BU12" s="7" t="s">
        <v>128</v>
      </c>
      <c r="BV12" s="7" t="s">
        <v>128</v>
      </c>
      <c r="BW12" s="7" t="s">
        <v>128</v>
      </c>
      <c r="BX12" s="7" t="s">
        <v>127</v>
      </c>
      <c r="BY12" s="7" t="s">
        <v>128</v>
      </c>
      <c r="BZ12" s="7" t="s">
        <v>126</v>
      </c>
      <c r="CA12" s="7" t="s">
        <v>128</v>
      </c>
      <c r="CB12" s="7" t="s">
        <v>126</v>
      </c>
      <c r="CC12" s="7" t="s">
        <v>127</v>
      </c>
      <c r="CD12" s="7" t="s">
        <v>126</v>
      </c>
      <c r="CE12" s="7" t="s">
        <v>128</v>
      </c>
      <c r="CF12" s="7" t="s">
        <v>128</v>
      </c>
      <c r="CG12" s="1" t="s">
        <v>130</v>
      </c>
      <c r="CH12" s="1" t="s">
        <v>126</v>
      </c>
      <c r="CI12" s="1" t="s">
        <v>130</v>
      </c>
      <c r="CJ12" s="1" t="s">
        <v>126</v>
      </c>
      <c r="CK12" s="1" t="s">
        <v>130</v>
      </c>
      <c r="CL12" s="1" t="s">
        <v>126</v>
      </c>
      <c r="CM12" s="1" t="s">
        <v>130</v>
      </c>
      <c r="CN12" s="1" t="s">
        <v>126</v>
      </c>
      <c r="CO12" s="1" t="s">
        <v>128</v>
      </c>
      <c r="CP12" s="1" t="s">
        <v>128</v>
      </c>
      <c r="CQ12" s="1" t="s">
        <v>126</v>
      </c>
      <c r="CR12" s="1" t="s">
        <v>126</v>
      </c>
      <c r="CS12" s="1" t="s">
        <v>127</v>
      </c>
      <c r="CT12" s="1" t="s">
        <v>126</v>
      </c>
      <c r="CU12" s="1" t="s">
        <v>128</v>
      </c>
      <c r="CV12" s="1" t="s">
        <v>126</v>
      </c>
      <c r="CW12" s="1" t="s">
        <v>128</v>
      </c>
      <c r="CX12" s="1" t="s">
        <v>126</v>
      </c>
      <c r="CY12" s="1" t="s">
        <v>128</v>
      </c>
      <c r="CZ12" s="1" t="s">
        <v>128</v>
      </c>
      <c r="DA12" s="1" t="s">
        <v>126</v>
      </c>
      <c r="DB12" s="1" t="s">
        <v>127</v>
      </c>
      <c r="DC12" s="1" t="s">
        <v>130</v>
      </c>
      <c r="DD12" s="1" t="s">
        <v>128</v>
      </c>
      <c r="DE12" s="1" t="s">
        <v>128</v>
      </c>
      <c r="DF12" s="1" t="s">
        <v>126</v>
      </c>
      <c r="DG12" s="1" t="s">
        <v>127</v>
      </c>
      <c r="DH12" s="1" t="s">
        <v>126</v>
      </c>
      <c r="DI12" s="1" t="s">
        <v>128</v>
      </c>
      <c r="DJ12" s="1" t="s">
        <v>128</v>
      </c>
      <c r="DK12" s="1" t="s">
        <v>126</v>
      </c>
      <c r="DL12" s="1" t="s">
        <v>126</v>
      </c>
      <c r="DM12" s="1" t="s">
        <v>128</v>
      </c>
      <c r="DN12" s="1" t="s">
        <v>126</v>
      </c>
      <c r="DO12" s="1" t="s">
        <v>127</v>
      </c>
      <c r="DP12" s="1" t="s">
        <v>126</v>
      </c>
      <c r="DQ12" s="1" t="s">
        <v>127</v>
      </c>
      <c r="DR12" s="1" t="s">
        <v>126</v>
      </c>
      <c r="DS12" s="1" t="s">
        <v>128</v>
      </c>
      <c r="DT12" s="1" t="s">
        <v>128</v>
      </c>
    </row>
    <row r="13" ht="15.75" customHeight="1">
      <c r="A13" s="5">
        <v>45219.73526855324</v>
      </c>
      <c r="B13" s="1" t="s">
        <v>138</v>
      </c>
      <c r="C13" s="1" t="s">
        <v>137</v>
      </c>
      <c r="D13" s="1">
        <v>8.0</v>
      </c>
      <c r="E13" s="6" t="s">
        <v>126</v>
      </c>
      <c r="F13" s="6" t="s">
        <v>126</v>
      </c>
      <c r="G13" s="6" t="s">
        <v>128</v>
      </c>
      <c r="H13" s="6" t="s">
        <v>126</v>
      </c>
      <c r="I13" s="6" t="s">
        <v>128</v>
      </c>
      <c r="J13" s="6" t="s">
        <v>126</v>
      </c>
      <c r="K13" s="6" t="s">
        <v>128</v>
      </c>
      <c r="L13" s="6" t="s">
        <v>126</v>
      </c>
      <c r="M13" s="6" t="s">
        <v>126</v>
      </c>
      <c r="N13" s="6" t="s">
        <v>126</v>
      </c>
      <c r="O13" s="6" t="s">
        <v>127</v>
      </c>
      <c r="P13" s="6" t="s">
        <v>126</v>
      </c>
      <c r="Q13" s="6" t="s">
        <v>128</v>
      </c>
      <c r="R13" s="6" t="s">
        <v>126</v>
      </c>
      <c r="S13" s="6" t="s">
        <v>128</v>
      </c>
      <c r="T13" s="6" t="s">
        <v>126</v>
      </c>
      <c r="U13" s="6" t="s">
        <v>128</v>
      </c>
      <c r="V13" s="6" t="s">
        <v>126</v>
      </c>
      <c r="W13" s="6" t="s">
        <v>126</v>
      </c>
      <c r="X13" s="6" t="s">
        <v>126</v>
      </c>
      <c r="Y13" s="6" t="s">
        <v>128</v>
      </c>
      <c r="Z13" s="6" t="s">
        <v>126</v>
      </c>
      <c r="AA13" s="6" t="s">
        <v>130</v>
      </c>
      <c r="AB13" s="6" t="s">
        <v>126</v>
      </c>
      <c r="AC13" s="6" t="s">
        <v>129</v>
      </c>
      <c r="AD13" s="6" t="s">
        <v>129</v>
      </c>
      <c r="AE13" s="6" t="s">
        <v>129</v>
      </c>
      <c r="AF13" s="6" t="s">
        <v>129</v>
      </c>
      <c r="AG13" s="6" t="s">
        <v>126</v>
      </c>
      <c r="AH13" s="6" t="s">
        <v>126</v>
      </c>
      <c r="AI13" s="6" t="s">
        <v>128</v>
      </c>
      <c r="AJ13" s="6" t="s">
        <v>126</v>
      </c>
      <c r="AK13" s="6" t="s">
        <v>130</v>
      </c>
      <c r="AL13" s="6" t="s">
        <v>126</v>
      </c>
      <c r="AM13" s="6" t="s">
        <v>129</v>
      </c>
      <c r="AN13" s="6" t="s">
        <v>129</v>
      </c>
      <c r="AO13" s="6" t="s">
        <v>129</v>
      </c>
      <c r="AP13" s="6" t="s">
        <v>129</v>
      </c>
      <c r="AQ13" s="6" t="s">
        <v>126</v>
      </c>
      <c r="AR13" s="6" t="s">
        <v>126</v>
      </c>
      <c r="AS13" s="7" t="s">
        <v>126</v>
      </c>
      <c r="AT13" s="7" t="s">
        <v>126</v>
      </c>
      <c r="AU13" s="7" t="s">
        <v>129</v>
      </c>
      <c r="AV13" s="7" t="s">
        <v>129</v>
      </c>
      <c r="AW13" s="7" t="s">
        <v>126</v>
      </c>
      <c r="AX13" s="7" t="s">
        <v>126</v>
      </c>
      <c r="AY13" s="7" t="s">
        <v>129</v>
      </c>
      <c r="AZ13" s="7" t="s">
        <v>129</v>
      </c>
      <c r="BA13" s="7" t="s">
        <v>126</v>
      </c>
      <c r="BB13" s="7" t="s">
        <v>126</v>
      </c>
      <c r="BC13" s="7" t="s">
        <v>127</v>
      </c>
      <c r="BD13" s="7" t="s">
        <v>126</v>
      </c>
      <c r="BE13" s="7" t="s">
        <v>128</v>
      </c>
      <c r="BF13" s="7" t="s">
        <v>126</v>
      </c>
      <c r="BG13" s="7" t="s">
        <v>128</v>
      </c>
      <c r="BH13" s="7" t="s">
        <v>126</v>
      </c>
      <c r="BI13" s="7" t="s">
        <v>128</v>
      </c>
      <c r="BJ13" s="7" t="s">
        <v>126</v>
      </c>
      <c r="BK13" s="7" t="s">
        <v>129</v>
      </c>
      <c r="BL13" s="7" t="s">
        <v>126</v>
      </c>
      <c r="BM13" s="7" t="s">
        <v>128</v>
      </c>
      <c r="BN13" s="7" t="s">
        <v>130</v>
      </c>
      <c r="BO13" s="7" t="s">
        <v>130</v>
      </c>
      <c r="BP13" s="7" t="s">
        <v>126</v>
      </c>
      <c r="BQ13" s="7" t="s">
        <v>128</v>
      </c>
      <c r="BR13" s="7" t="s">
        <v>126</v>
      </c>
      <c r="BS13" s="7" t="s">
        <v>128</v>
      </c>
      <c r="BT13" s="7" t="s">
        <v>126</v>
      </c>
      <c r="BU13" s="7" t="s">
        <v>126</v>
      </c>
      <c r="BV13" s="7" t="s">
        <v>126</v>
      </c>
      <c r="BW13" s="7" t="s">
        <v>127</v>
      </c>
      <c r="BX13" s="7" t="s">
        <v>126</v>
      </c>
      <c r="BY13" s="7" t="s">
        <v>128</v>
      </c>
      <c r="BZ13" s="7" t="s">
        <v>126</v>
      </c>
      <c r="CA13" s="7" t="s">
        <v>128</v>
      </c>
      <c r="CB13" s="7" t="s">
        <v>126</v>
      </c>
      <c r="CC13" s="7" t="s">
        <v>128</v>
      </c>
      <c r="CD13" s="7" t="s">
        <v>126</v>
      </c>
      <c r="CE13" s="7" t="s">
        <v>126</v>
      </c>
      <c r="CF13" s="7" t="s">
        <v>126</v>
      </c>
      <c r="CG13" s="1" t="s">
        <v>129</v>
      </c>
      <c r="CH13" s="1" t="s">
        <v>129</v>
      </c>
      <c r="CI13" s="1" t="s">
        <v>129</v>
      </c>
      <c r="CJ13" s="1" t="s">
        <v>129</v>
      </c>
      <c r="CK13" s="1" t="s">
        <v>129</v>
      </c>
      <c r="CL13" s="1" t="s">
        <v>129</v>
      </c>
      <c r="CM13" s="1" t="s">
        <v>129</v>
      </c>
      <c r="CN13" s="1" t="s">
        <v>129</v>
      </c>
      <c r="CO13" s="1" t="s">
        <v>126</v>
      </c>
      <c r="CP13" s="1" t="s">
        <v>126</v>
      </c>
      <c r="CQ13" s="1" t="s">
        <v>127</v>
      </c>
      <c r="CR13" s="1" t="s">
        <v>126</v>
      </c>
      <c r="CS13" s="1" t="s">
        <v>128</v>
      </c>
      <c r="CT13" s="1" t="s">
        <v>126</v>
      </c>
      <c r="CU13" s="1" t="s">
        <v>128</v>
      </c>
      <c r="CV13" s="1" t="s">
        <v>126</v>
      </c>
      <c r="CW13" s="1" t="s">
        <v>128</v>
      </c>
      <c r="CX13" s="1" t="s">
        <v>126</v>
      </c>
      <c r="CY13" s="1" t="s">
        <v>126</v>
      </c>
      <c r="CZ13" s="1" t="s">
        <v>126</v>
      </c>
      <c r="DA13" s="1" t="s">
        <v>126</v>
      </c>
      <c r="DB13" s="1" t="s">
        <v>126</v>
      </c>
      <c r="DC13" s="1" t="s">
        <v>128</v>
      </c>
      <c r="DD13" s="1" t="s">
        <v>126</v>
      </c>
      <c r="DE13" s="1" t="s">
        <v>128</v>
      </c>
      <c r="DF13" s="1" t="s">
        <v>126</v>
      </c>
      <c r="DG13" s="1" t="s">
        <v>129</v>
      </c>
      <c r="DH13" s="1" t="s">
        <v>129</v>
      </c>
      <c r="DI13" s="1" t="s">
        <v>129</v>
      </c>
      <c r="DJ13" s="1" t="s">
        <v>126</v>
      </c>
      <c r="DK13" s="1" t="s">
        <v>127</v>
      </c>
      <c r="DL13" s="1" t="s">
        <v>126</v>
      </c>
      <c r="DM13" s="1" t="s">
        <v>128</v>
      </c>
      <c r="DN13" s="1" t="s">
        <v>126</v>
      </c>
      <c r="DO13" s="1" t="s">
        <v>126</v>
      </c>
      <c r="DP13" s="1" t="s">
        <v>129</v>
      </c>
      <c r="DQ13" s="1" t="s">
        <v>126</v>
      </c>
      <c r="DR13" s="1" t="s">
        <v>129</v>
      </c>
      <c r="DS13" s="1" t="s">
        <v>126</v>
      </c>
      <c r="DT13" s="1" t="s">
        <v>126</v>
      </c>
    </row>
    <row r="14" ht="15.75" customHeight="1">
      <c r="A14" s="5">
        <v>45219.863728819444</v>
      </c>
      <c r="B14" s="1" t="s">
        <v>131</v>
      </c>
      <c r="C14" s="1" t="s">
        <v>132</v>
      </c>
      <c r="D14" s="1" t="s">
        <v>141</v>
      </c>
      <c r="E14" s="6" t="s">
        <v>128</v>
      </c>
      <c r="F14" s="6" t="s">
        <v>127</v>
      </c>
      <c r="G14" s="6" t="s">
        <v>128</v>
      </c>
      <c r="H14" s="6" t="s">
        <v>127</v>
      </c>
      <c r="I14" s="6" t="s">
        <v>130</v>
      </c>
      <c r="J14" s="6" t="s">
        <v>126</v>
      </c>
      <c r="K14" s="6" t="s">
        <v>128</v>
      </c>
      <c r="L14" s="6" t="s">
        <v>128</v>
      </c>
      <c r="M14" s="6" t="s">
        <v>129</v>
      </c>
      <c r="N14" s="6" t="s">
        <v>129</v>
      </c>
      <c r="O14" s="6" t="s">
        <v>126</v>
      </c>
      <c r="P14" s="6" t="s">
        <v>127</v>
      </c>
      <c r="Q14" s="6" t="s">
        <v>126</v>
      </c>
      <c r="R14" s="6" t="s">
        <v>126</v>
      </c>
      <c r="S14" s="6" t="s">
        <v>130</v>
      </c>
      <c r="T14" s="6" t="s">
        <v>126</v>
      </c>
      <c r="U14" s="6" t="s">
        <v>130</v>
      </c>
      <c r="V14" s="6" t="s">
        <v>126</v>
      </c>
      <c r="W14" s="6" t="s">
        <v>126</v>
      </c>
      <c r="X14" s="6" t="s">
        <v>126</v>
      </c>
      <c r="Y14" s="6" t="s">
        <v>126</v>
      </c>
      <c r="Z14" s="6" t="s">
        <v>126</v>
      </c>
      <c r="AA14" s="6" t="s">
        <v>127</v>
      </c>
      <c r="AB14" s="6" t="s">
        <v>126</v>
      </c>
      <c r="AC14" s="6" t="s">
        <v>127</v>
      </c>
      <c r="AD14" s="6" t="s">
        <v>126</v>
      </c>
      <c r="AE14" s="6" t="s">
        <v>129</v>
      </c>
      <c r="AF14" s="6" t="s">
        <v>129</v>
      </c>
      <c r="AG14" s="6" t="s">
        <v>129</v>
      </c>
      <c r="AH14" s="6" t="s">
        <v>128</v>
      </c>
      <c r="AI14" s="6" t="s">
        <v>127</v>
      </c>
      <c r="AJ14" s="6" t="s">
        <v>126</v>
      </c>
      <c r="AK14" s="6" t="s">
        <v>126</v>
      </c>
      <c r="AL14" s="6" t="s">
        <v>128</v>
      </c>
      <c r="AM14" s="6" t="s">
        <v>129</v>
      </c>
      <c r="AN14" s="6" t="s">
        <v>129</v>
      </c>
      <c r="AO14" s="6" t="s">
        <v>129</v>
      </c>
      <c r="AP14" s="6" t="s">
        <v>129</v>
      </c>
      <c r="AQ14" s="6" t="s">
        <v>126</v>
      </c>
      <c r="AR14" s="6" t="s">
        <v>126</v>
      </c>
      <c r="AS14" s="7" t="s">
        <v>126</v>
      </c>
      <c r="AT14" s="7" t="s">
        <v>127</v>
      </c>
      <c r="AU14" s="7" t="s">
        <v>126</v>
      </c>
      <c r="AV14" s="7" t="s">
        <v>128</v>
      </c>
      <c r="AW14" s="7" t="s">
        <v>128</v>
      </c>
      <c r="AX14" s="7" t="s">
        <v>126</v>
      </c>
      <c r="AY14" s="7" t="s">
        <v>127</v>
      </c>
      <c r="AZ14" s="7" t="s">
        <v>126</v>
      </c>
      <c r="BA14" s="7" t="s">
        <v>128</v>
      </c>
      <c r="BB14" s="7" t="s">
        <v>128</v>
      </c>
      <c r="BC14" s="7" t="s">
        <v>126</v>
      </c>
      <c r="BD14" s="7" t="s">
        <v>127</v>
      </c>
      <c r="BE14" s="7" t="s">
        <v>128</v>
      </c>
      <c r="BF14" s="7" t="s">
        <v>126</v>
      </c>
      <c r="BG14" s="7" t="s">
        <v>128</v>
      </c>
      <c r="BH14" s="7" t="s">
        <v>127</v>
      </c>
      <c r="BI14" s="7" t="s">
        <v>128</v>
      </c>
      <c r="BJ14" s="7" t="s">
        <v>126</v>
      </c>
      <c r="BK14" s="7" t="s">
        <v>126</v>
      </c>
      <c r="BL14" s="7" t="s">
        <v>126</v>
      </c>
      <c r="BM14" s="7" t="s">
        <v>126</v>
      </c>
      <c r="BN14" s="7" t="s">
        <v>127</v>
      </c>
      <c r="BO14" s="7" t="s">
        <v>126</v>
      </c>
      <c r="BP14" s="7" t="s">
        <v>127</v>
      </c>
      <c r="BQ14" s="7" t="s">
        <v>127</v>
      </c>
      <c r="BR14" s="7" t="s">
        <v>126</v>
      </c>
      <c r="BS14" s="7" t="s">
        <v>128</v>
      </c>
      <c r="BT14" s="7" t="s">
        <v>126</v>
      </c>
      <c r="BU14" s="7" t="s">
        <v>126</v>
      </c>
      <c r="BV14" s="7" t="s">
        <v>126</v>
      </c>
      <c r="BW14" s="7" t="s">
        <v>126</v>
      </c>
      <c r="BX14" s="7" t="s">
        <v>128</v>
      </c>
      <c r="BY14" s="7" t="s">
        <v>128</v>
      </c>
      <c r="BZ14" s="7" t="s">
        <v>127</v>
      </c>
      <c r="CA14" s="7" t="s">
        <v>128</v>
      </c>
      <c r="CB14" s="7" t="s">
        <v>127</v>
      </c>
      <c r="CC14" s="7" t="s">
        <v>128</v>
      </c>
      <c r="CD14" s="7" t="s">
        <v>126</v>
      </c>
      <c r="CE14" s="7" t="s">
        <v>129</v>
      </c>
      <c r="CF14" s="7" t="s">
        <v>129</v>
      </c>
      <c r="CG14" s="1" t="s">
        <v>126</v>
      </c>
      <c r="CH14" s="1" t="s">
        <v>126</v>
      </c>
      <c r="CI14" s="1" t="s">
        <v>126</v>
      </c>
      <c r="CJ14" s="1" t="s">
        <v>126</v>
      </c>
      <c r="CK14" s="1" t="s">
        <v>129</v>
      </c>
      <c r="CL14" s="1" t="s">
        <v>129</v>
      </c>
      <c r="CM14" s="1" t="s">
        <v>129</v>
      </c>
      <c r="CN14" s="1" t="s">
        <v>129</v>
      </c>
      <c r="CO14" s="1" t="s">
        <v>129</v>
      </c>
      <c r="CP14" s="1" t="s">
        <v>129</v>
      </c>
      <c r="CQ14" s="1" t="s">
        <v>129</v>
      </c>
      <c r="CR14" s="1" t="s">
        <v>128</v>
      </c>
      <c r="CS14" s="1" t="s">
        <v>130</v>
      </c>
      <c r="CT14" s="1" t="s">
        <v>126</v>
      </c>
      <c r="CU14" s="1" t="s">
        <v>129</v>
      </c>
      <c r="CV14" s="1" t="s">
        <v>129</v>
      </c>
      <c r="CW14" s="1" t="s">
        <v>127</v>
      </c>
      <c r="CX14" s="1" t="s">
        <v>126</v>
      </c>
      <c r="CY14" s="1" t="s">
        <v>126</v>
      </c>
      <c r="CZ14" s="1" t="s">
        <v>126</v>
      </c>
      <c r="DA14" s="1" t="s">
        <v>126</v>
      </c>
      <c r="DB14" s="1" t="s">
        <v>128</v>
      </c>
      <c r="DC14" s="1" t="s">
        <v>127</v>
      </c>
      <c r="DD14" s="1" t="s">
        <v>126</v>
      </c>
      <c r="DE14" s="1" t="s">
        <v>130</v>
      </c>
      <c r="DF14" s="1" t="s">
        <v>130</v>
      </c>
      <c r="DG14" s="1" t="s">
        <v>128</v>
      </c>
      <c r="DH14" s="1" t="s">
        <v>126</v>
      </c>
      <c r="DI14" s="1" t="s">
        <v>126</v>
      </c>
      <c r="DJ14" s="1" t="s">
        <v>126</v>
      </c>
      <c r="DK14" s="1" t="s">
        <v>127</v>
      </c>
      <c r="DL14" s="1" t="s">
        <v>126</v>
      </c>
      <c r="DM14" s="1" t="s">
        <v>130</v>
      </c>
      <c r="DN14" s="1" t="s">
        <v>130</v>
      </c>
      <c r="DO14" s="1" t="s">
        <v>130</v>
      </c>
      <c r="DP14" s="1" t="s">
        <v>128</v>
      </c>
      <c r="DQ14" s="1" t="s">
        <v>129</v>
      </c>
      <c r="DR14" s="1" t="s">
        <v>129</v>
      </c>
      <c r="DS14" s="1" t="s">
        <v>129</v>
      </c>
      <c r="DT14" s="1" t="s">
        <v>129</v>
      </c>
    </row>
    <row r="15" ht="15.75" customHeight="1">
      <c r="A15" s="5">
        <v>45220.76337857639</v>
      </c>
      <c r="B15" s="1" t="s">
        <v>142</v>
      </c>
      <c r="C15" s="1" t="s">
        <v>143</v>
      </c>
      <c r="D15" s="1">
        <v>25.0</v>
      </c>
      <c r="E15" s="6" t="s">
        <v>127</v>
      </c>
      <c r="F15" s="6" t="s">
        <v>128</v>
      </c>
      <c r="G15" s="6" t="s">
        <v>128</v>
      </c>
      <c r="H15" s="6" t="s">
        <v>128</v>
      </c>
      <c r="I15" s="6" t="s">
        <v>127</v>
      </c>
      <c r="J15" s="6" t="s">
        <v>127</v>
      </c>
      <c r="K15" s="6" t="s">
        <v>128</v>
      </c>
      <c r="L15" s="6" t="s">
        <v>128</v>
      </c>
      <c r="M15" s="6" t="s">
        <v>126</v>
      </c>
      <c r="N15" s="6" t="s">
        <v>126</v>
      </c>
      <c r="O15" s="6" t="s">
        <v>127</v>
      </c>
      <c r="P15" s="6" t="s">
        <v>128</v>
      </c>
      <c r="Q15" s="6" t="s">
        <v>128</v>
      </c>
      <c r="R15" s="6" t="s">
        <v>128</v>
      </c>
      <c r="S15" s="6" t="s">
        <v>127</v>
      </c>
      <c r="T15" s="6" t="s">
        <v>127</v>
      </c>
      <c r="U15" s="6" t="s">
        <v>127</v>
      </c>
      <c r="V15" s="6" t="s">
        <v>127</v>
      </c>
      <c r="W15" s="6" t="s">
        <v>129</v>
      </c>
      <c r="X15" s="6" t="s">
        <v>129</v>
      </c>
      <c r="Y15" s="6" t="s">
        <v>129</v>
      </c>
      <c r="Z15" s="6" t="s">
        <v>129</v>
      </c>
      <c r="AA15" s="6" t="s">
        <v>129</v>
      </c>
      <c r="AB15" s="6" t="s">
        <v>129</v>
      </c>
      <c r="AC15" s="6" t="s">
        <v>129</v>
      </c>
      <c r="AD15" s="6" t="s">
        <v>129</v>
      </c>
      <c r="AE15" s="6" t="s">
        <v>129</v>
      </c>
      <c r="AF15" s="6" t="s">
        <v>129</v>
      </c>
      <c r="AG15" s="6" t="s">
        <v>129</v>
      </c>
      <c r="AH15" s="6" t="s">
        <v>129</v>
      </c>
      <c r="AI15" s="6" t="s">
        <v>128</v>
      </c>
      <c r="AJ15" s="6" t="s">
        <v>128</v>
      </c>
      <c r="AK15" s="6" t="s">
        <v>129</v>
      </c>
      <c r="AL15" s="6" t="s">
        <v>129</v>
      </c>
      <c r="AM15" s="6" t="s">
        <v>130</v>
      </c>
      <c r="AN15" s="6" t="s">
        <v>130</v>
      </c>
      <c r="AO15" s="6" t="s">
        <v>128</v>
      </c>
      <c r="AP15" s="6" t="s">
        <v>128</v>
      </c>
      <c r="AQ15" s="6" t="s">
        <v>126</v>
      </c>
      <c r="AR15" s="6" t="s">
        <v>126</v>
      </c>
      <c r="AS15" s="7" t="s">
        <v>130</v>
      </c>
      <c r="AT15" s="7" t="s">
        <v>130</v>
      </c>
      <c r="AU15" s="7" t="s">
        <v>130</v>
      </c>
      <c r="AV15" s="7" t="s">
        <v>130</v>
      </c>
      <c r="AW15" s="7" t="s">
        <v>130</v>
      </c>
      <c r="AX15" s="7" t="s">
        <v>130</v>
      </c>
      <c r="AY15" s="7" t="s">
        <v>130</v>
      </c>
      <c r="AZ15" s="7" t="s">
        <v>130</v>
      </c>
      <c r="BA15" s="7" t="s">
        <v>126</v>
      </c>
      <c r="BB15" s="7" t="s">
        <v>126</v>
      </c>
      <c r="BC15" s="7" t="s">
        <v>127</v>
      </c>
      <c r="BD15" s="7" t="s">
        <v>128</v>
      </c>
      <c r="BE15" s="7" t="s">
        <v>127</v>
      </c>
      <c r="BF15" s="7" t="s">
        <v>128</v>
      </c>
      <c r="BG15" s="7" t="s">
        <v>130</v>
      </c>
      <c r="BH15" s="7" t="s">
        <v>130</v>
      </c>
      <c r="BI15" s="7" t="s">
        <v>128</v>
      </c>
      <c r="BJ15" s="7" t="s">
        <v>128</v>
      </c>
      <c r="BK15" s="7" t="s">
        <v>126</v>
      </c>
      <c r="BL15" s="7" t="s">
        <v>126</v>
      </c>
      <c r="BM15" s="7" t="s">
        <v>128</v>
      </c>
      <c r="BN15" s="7" t="s">
        <v>128</v>
      </c>
      <c r="BO15" s="7" t="s">
        <v>128</v>
      </c>
      <c r="BP15" s="7" t="s">
        <v>128</v>
      </c>
      <c r="BQ15" s="7" t="s">
        <v>130</v>
      </c>
      <c r="BR15" s="7" t="s">
        <v>130</v>
      </c>
      <c r="BS15" s="7" t="s">
        <v>130</v>
      </c>
      <c r="BT15" s="7" t="s">
        <v>130</v>
      </c>
      <c r="BU15" s="7" t="s">
        <v>126</v>
      </c>
      <c r="BV15" s="7" t="s">
        <v>126</v>
      </c>
      <c r="BW15" s="7" t="s">
        <v>127</v>
      </c>
      <c r="BX15" s="7" t="s">
        <v>127</v>
      </c>
      <c r="BY15" s="7" t="s">
        <v>130</v>
      </c>
      <c r="BZ15" s="7" t="s">
        <v>130</v>
      </c>
      <c r="CA15" s="7" t="s">
        <v>130</v>
      </c>
      <c r="CB15" s="7" t="s">
        <v>130</v>
      </c>
      <c r="CC15" s="7" t="s">
        <v>130</v>
      </c>
      <c r="CD15" s="7" t="s">
        <v>130</v>
      </c>
      <c r="CE15" s="7" t="s">
        <v>126</v>
      </c>
      <c r="CF15" s="7" t="s">
        <v>126</v>
      </c>
      <c r="CG15" s="1" t="s">
        <v>128</v>
      </c>
      <c r="CH15" s="1" t="s">
        <v>128</v>
      </c>
      <c r="CI15" s="1" t="s">
        <v>130</v>
      </c>
      <c r="CJ15" s="1" t="s">
        <v>130</v>
      </c>
      <c r="CK15" s="1" t="s">
        <v>130</v>
      </c>
      <c r="CL15" s="1" t="s">
        <v>130</v>
      </c>
      <c r="CM15" s="1" t="s">
        <v>128</v>
      </c>
      <c r="CN15" s="1" t="s">
        <v>128</v>
      </c>
      <c r="CO15" s="1" t="s">
        <v>126</v>
      </c>
      <c r="CP15" s="1" t="s">
        <v>126</v>
      </c>
      <c r="CQ15" s="1" t="s">
        <v>128</v>
      </c>
      <c r="CR15" s="1" t="s">
        <v>128</v>
      </c>
      <c r="CS15" s="1" t="s">
        <v>130</v>
      </c>
      <c r="CT15" s="1" t="s">
        <v>130</v>
      </c>
      <c r="CU15" s="1" t="s">
        <v>130</v>
      </c>
      <c r="CV15" s="1" t="s">
        <v>130</v>
      </c>
      <c r="CW15" s="1" t="s">
        <v>128</v>
      </c>
      <c r="CX15" s="1" t="s">
        <v>130</v>
      </c>
      <c r="CY15" s="1" t="s">
        <v>126</v>
      </c>
      <c r="CZ15" s="1" t="s">
        <v>126</v>
      </c>
      <c r="DA15" s="1" t="s">
        <v>127</v>
      </c>
      <c r="DB15" s="1" t="s">
        <v>128</v>
      </c>
      <c r="DC15" s="1" t="s">
        <v>128</v>
      </c>
      <c r="DD15" s="1" t="s">
        <v>128</v>
      </c>
      <c r="DE15" s="1" t="s">
        <v>127</v>
      </c>
      <c r="DF15" s="1" t="s">
        <v>128</v>
      </c>
      <c r="DG15" s="1" t="s">
        <v>128</v>
      </c>
      <c r="DH15" s="1" t="s">
        <v>128</v>
      </c>
      <c r="DI15" s="1" t="s">
        <v>126</v>
      </c>
      <c r="DJ15" s="1" t="s">
        <v>126</v>
      </c>
      <c r="DK15" s="1" t="s">
        <v>128</v>
      </c>
      <c r="DL15" s="1" t="s">
        <v>128</v>
      </c>
      <c r="DM15" s="1" t="s">
        <v>128</v>
      </c>
      <c r="DN15" s="1" t="s">
        <v>130</v>
      </c>
      <c r="DO15" s="1" t="s">
        <v>130</v>
      </c>
      <c r="DP15" s="1" t="s">
        <v>130</v>
      </c>
      <c r="DQ15" s="1" t="s">
        <v>127</v>
      </c>
      <c r="DR15" s="1" t="s">
        <v>128</v>
      </c>
      <c r="DS15" s="1" t="s">
        <v>126</v>
      </c>
      <c r="DT15" s="1" t="s">
        <v>126</v>
      </c>
    </row>
    <row r="16" ht="15.75" customHeight="1">
      <c r="A16" s="5">
        <v>45220.778212210644</v>
      </c>
      <c r="B16" s="1" t="s">
        <v>144</v>
      </c>
      <c r="C16" s="1" t="s">
        <v>145</v>
      </c>
      <c r="D16" s="1">
        <v>37.0</v>
      </c>
      <c r="E16" s="6" t="s">
        <v>128</v>
      </c>
      <c r="F16" s="6" t="s">
        <v>130</v>
      </c>
      <c r="G16" s="6" t="s">
        <v>130</v>
      </c>
      <c r="H16" s="6" t="s">
        <v>129</v>
      </c>
      <c r="I16" s="6" t="s">
        <v>130</v>
      </c>
      <c r="J16" s="6" t="s">
        <v>129</v>
      </c>
      <c r="K16" s="6" t="s">
        <v>129</v>
      </c>
      <c r="L16" s="6" t="s">
        <v>129</v>
      </c>
      <c r="M16" s="6" t="s">
        <v>129</v>
      </c>
      <c r="N16" s="6" t="s">
        <v>129</v>
      </c>
      <c r="O16" s="6" t="s">
        <v>127</v>
      </c>
      <c r="P16" s="6" t="s">
        <v>127</v>
      </c>
      <c r="Q16" s="6" t="s">
        <v>128</v>
      </c>
      <c r="R16" s="6" t="s">
        <v>128</v>
      </c>
      <c r="S16" s="6" t="s">
        <v>130</v>
      </c>
      <c r="T16" s="6" t="s">
        <v>130</v>
      </c>
      <c r="U16" s="6" t="s">
        <v>128</v>
      </c>
      <c r="V16" s="6" t="s">
        <v>130</v>
      </c>
      <c r="W16" s="6" t="s">
        <v>129</v>
      </c>
      <c r="X16" s="6" t="s">
        <v>129</v>
      </c>
      <c r="Y16" s="6" t="s">
        <v>127</v>
      </c>
      <c r="Z16" s="6" t="s">
        <v>127</v>
      </c>
      <c r="AA16" s="6" t="s">
        <v>128</v>
      </c>
      <c r="AB16" s="6" t="s">
        <v>130</v>
      </c>
      <c r="AC16" s="6" t="s">
        <v>128</v>
      </c>
      <c r="AD16" s="6" t="s">
        <v>130</v>
      </c>
      <c r="AE16" s="6" t="s">
        <v>130</v>
      </c>
      <c r="AF16" s="6" t="s">
        <v>130</v>
      </c>
      <c r="AG16" s="6" t="s">
        <v>129</v>
      </c>
      <c r="AH16" s="6" t="s">
        <v>129</v>
      </c>
      <c r="AI16" s="6" t="s">
        <v>126</v>
      </c>
      <c r="AJ16" s="6" t="s">
        <v>127</v>
      </c>
      <c r="AK16" s="6" t="s">
        <v>128</v>
      </c>
      <c r="AL16" s="6" t="s">
        <v>130</v>
      </c>
      <c r="AM16" s="6" t="s">
        <v>128</v>
      </c>
      <c r="AN16" s="6" t="s">
        <v>130</v>
      </c>
      <c r="AO16" s="6" t="s">
        <v>128</v>
      </c>
      <c r="AP16" s="6" t="s">
        <v>130</v>
      </c>
      <c r="AQ16" s="6" t="s">
        <v>129</v>
      </c>
      <c r="AR16" s="6" t="s">
        <v>129</v>
      </c>
      <c r="AS16" s="7" t="s">
        <v>127</v>
      </c>
      <c r="AT16" s="7" t="s">
        <v>128</v>
      </c>
      <c r="AU16" s="7" t="s">
        <v>129</v>
      </c>
      <c r="AV16" s="7" t="s">
        <v>129</v>
      </c>
      <c r="AW16" s="7" t="s">
        <v>129</v>
      </c>
      <c r="AX16" s="7" t="s">
        <v>129</v>
      </c>
      <c r="AY16" s="7" t="s">
        <v>129</v>
      </c>
      <c r="AZ16" s="7" t="s">
        <v>129</v>
      </c>
      <c r="BA16" s="7" t="s">
        <v>129</v>
      </c>
      <c r="BB16" s="7" t="s">
        <v>129</v>
      </c>
      <c r="BC16" s="7" t="s">
        <v>127</v>
      </c>
      <c r="BD16" s="7" t="s">
        <v>128</v>
      </c>
      <c r="BE16" s="7" t="s">
        <v>129</v>
      </c>
      <c r="BF16" s="7" t="s">
        <v>129</v>
      </c>
      <c r="BG16" s="7" t="s">
        <v>130</v>
      </c>
      <c r="BH16" s="7" t="s">
        <v>128</v>
      </c>
      <c r="BI16" s="7" t="s">
        <v>129</v>
      </c>
      <c r="BJ16" s="7" t="s">
        <v>129</v>
      </c>
      <c r="BK16" s="7" t="s">
        <v>130</v>
      </c>
      <c r="BL16" s="7" t="s">
        <v>129</v>
      </c>
      <c r="BM16" s="7" t="s">
        <v>126</v>
      </c>
      <c r="BN16" s="7" t="s">
        <v>127</v>
      </c>
      <c r="BO16" s="7" t="s">
        <v>128</v>
      </c>
      <c r="BP16" s="7" t="s">
        <v>130</v>
      </c>
      <c r="BQ16" s="7" t="s">
        <v>128</v>
      </c>
      <c r="BR16" s="7" t="s">
        <v>130</v>
      </c>
      <c r="BS16" s="7" t="s">
        <v>130</v>
      </c>
      <c r="BT16" s="7" t="s">
        <v>130</v>
      </c>
      <c r="BU16" s="7" t="s">
        <v>129</v>
      </c>
      <c r="BV16" s="7" t="s">
        <v>129</v>
      </c>
      <c r="BW16" s="7" t="s">
        <v>127</v>
      </c>
      <c r="BX16" s="7" t="s">
        <v>127</v>
      </c>
      <c r="BY16" s="7" t="s">
        <v>128</v>
      </c>
      <c r="BZ16" s="7" t="s">
        <v>130</v>
      </c>
      <c r="CA16" s="7" t="s">
        <v>130</v>
      </c>
      <c r="CB16" s="7" t="s">
        <v>130</v>
      </c>
      <c r="CC16" s="7" t="s">
        <v>129</v>
      </c>
      <c r="CD16" s="7" t="s">
        <v>129</v>
      </c>
      <c r="CE16" s="7" t="s">
        <v>129</v>
      </c>
      <c r="CF16" s="7" t="s">
        <v>129</v>
      </c>
      <c r="CG16" s="1" t="s">
        <v>129</v>
      </c>
      <c r="CH16" s="1" t="s">
        <v>129</v>
      </c>
      <c r="CI16" s="1" t="s">
        <v>129</v>
      </c>
      <c r="CJ16" s="1" t="s">
        <v>129</v>
      </c>
      <c r="CK16" s="1" t="s">
        <v>129</v>
      </c>
      <c r="CL16" s="1" t="s">
        <v>129</v>
      </c>
      <c r="CM16" s="1" t="s">
        <v>129</v>
      </c>
      <c r="CN16" s="1" t="s">
        <v>129</v>
      </c>
      <c r="CO16" s="1" t="s">
        <v>129</v>
      </c>
      <c r="CP16" s="1" t="s">
        <v>129</v>
      </c>
      <c r="CQ16" s="1" t="s">
        <v>129</v>
      </c>
      <c r="CR16" s="1" t="s">
        <v>129</v>
      </c>
      <c r="CS16" s="1" t="s">
        <v>130</v>
      </c>
      <c r="CT16" s="1" t="s">
        <v>130</v>
      </c>
      <c r="CU16" s="1" t="s">
        <v>130</v>
      </c>
      <c r="CV16" s="1" t="s">
        <v>130</v>
      </c>
      <c r="CW16" s="1" t="s">
        <v>129</v>
      </c>
      <c r="CX16" s="1" t="s">
        <v>129</v>
      </c>
      <c r="CY16" s="1" t="s">
        <v>128</v>
      </c>
      <c r="CZ16" s="1" t="s">
        <v>130</v>
      </c>
      <c r="DA16" s="1" t="s">
        <v>127</v>
      </c>
      <c r="DB16" s="1" t="s">
        <v>128</v>
      </c>
      <c r="DC16" s="1" t="s">
        <v>129</v>
      </c>
      <c r="DD16" s="1" t="s">
        <v>129</v>
      </c>
      <c r="DE16" s="1" t="s">
        <v>128</v>
      </c>
      <c r="DF16" s="1" t="s">
        <v>130</v>
      </c>
      <c r="DG16" s="1" t="s">
        <v>129</v>
      </c>
      <c r="DH16" s="1" t="s">
        <v>129</v>
      </c>
      <c r="DI16" s="1" t="s">
        <v>129</v>
      </c>
      <c r="DJ16" s="1" t="s">
        <v>129</v>
      </c>
      <c r="DK16" s="1" t="s">
        <v>127</v>
      </c>
      <c r="DL16" s="1" t="s">
        <v>128</v>
      </c>
      <c r="DM16" s="1" t="s">
        <v>128</v>
      </c>
      <c r="DN16" s="1" t="s">
        <v>130</v>
      </c>
      <c r="DO16" s="1" t="s">
        <v>130</v>
      </c>
      <c r="DP16" s="1" t="s">
        <v>130</v>
      </c>
      <c r="DQ16" s="1" t="s">
        <v>130</v>
      </c>
      <c r="DR16" s="1" t="s">
        <v>130</v>
      </c>
      <c r="DS16" s="1" t="s">
        <v>129</v>
      </c>
      <c r="DT16" s="1" t="s">
        <v>129</v>
      </c>
    </row>
    <row r="17" ht="15.75" customHeight="1">
      <c r="A17" s="5">
        <v>45220.79611469907</v>
      </c>
      <c r="B17" s="1" t="s">
        <v>146</v>
      </c>
      <c r="C17" s="1" t="s">
        <v>145</v>
      </c>
      <c r="D17" s="1">
        <v>38.0</v>
      </c>
      <c r="E17" s="6" t="s">
        <v>127</v>
      </c>
      <c r="F17" s="6" t="s">
        <v>127</v>
      </c>
      <c r="G17" s="6" t="s">
        <v>130</v>
      </c>
      <c r="H17" s="6" t="s">
        <v>130</v>
      </c>
      <c r="I17" s="6" t="s">
        <v>128</v>
      </c>
      <c r="J17" s="6" t="s">
        <v>130</v>
      </c>
      <c r="K17" s="6" t="s">
        <v>129</v>
      </c>
      <c r="L17" s="6" t="s">
        <v>129</v>
      </c>
      <c r="M17" s="6" t="s">
        <v>129</v>
      </c>
      <c r="N17" s="6" t="s">
        <v>129</v>
      </c>
      <c r="O17" s="6" t="s">
        <v>127</v>
      </c>
      <c r="P17" s="6" t="s">
        <v>128</v>
      </c>
      <c r="Q17" s="6" t="s">
        <v>128</v>
      </c>
      <c r="R17" s="6" t="s">
        <v>130</v>
      </c>
      <c r="S17" s="6" t="s">
        <v>127</v>
      </c>
      <c r="T17" s="6" t="s">
        <v>128</v>
      </c>
      <c r="U17" s="6" t="s">
        <v>129</v>
      </c>
      <c r="V17" s="6" t="s">
        <v>129</v>
      </c>
      <c r="W17" s="6" t="s">
        <v>127</v>
      </c>
      <c r="X17" s="6" t="s">
        <v>127</v>
      </c>
      <c r="Y17" s="6" t="s">
        <v>127</v>
      </c>
      <c r="Z17" s="6" t="s">
        <v>128</v>
      </c>
      <c r="AA17" s="6" t="s">
        <v>128</v>
      </c>
      <c r="AB17" s="6" t="s">
        <v>130</v>
      </c>
      <c r="AC17" s="6" t="s">
        <v>127</v>
      </c>
      <c r="AD17" s="6" t="s">
        <v>128</v>
      </c>
      <c r="AE17" s="6" t="s">
        <v>128</v>
      </c>
      <c r="AF17" s="6" t="s">
        <v>128</v>
      </c>
      <c r="AG17" s="6" t="s">
        <v>129</v>
      </c>
      <c r="AH17" s="6" t="s">
        <v>129</v>
      </c>
      <c r="AI17" s="6" t="s">
        <v>127</v>
      </c>
      <c r="AJ17" s="6" t="s">
        <v>127</v>
      </c>
      <c r="AK17" s="6" t="s">
        <v>127</v>
      </c>
      <c r="AL17" s="6" t="s">
        <v>128</v>
      </c>
      <c r="AM17" s="6" t="s">
        <v>127</v>
      </c>
      <c r="AN17" s="6" t="s">
        <v>128</v>
      </c>
      <c r="AO17" s="6" t="s">
        <v>128</v>
      </c>
      <c r="AP17" s="6" t="s">
        <v>128</v>
      </c>
      <c r="AQ17" s="6" t="s">
        <v>128</v>
      </c>
      <c r="AR17" s="6" t="s">
        <v>130</v>
      </c>
      <c r="AS17" s="7" t="s">
        <v>127</v>
      </c>
      <c r="AT17" s="7" t="s">
        <v>128</v>
      </c>
      <c r="AU17" s="7" t="s">
        <v>129</v>
      </c>
      <c r="AV17" s="7" t="s">
        <v>129</v>
      </c>
      <c r="AW17" s="7" t="s">
        <v>128</v>
      </c>
      <c r="AX17" s="7" t="s">
        <v>130</v>
      </c>
      <c r="AY17" s="7" t="s">
        <v>129</v>
      </c>
      <c r="AZ17" s="7" t="s">
        <v>129</v>
      </c>
      <c r="BA17" s="7" t="s">
        <v>129</v>
      </c>
      <c r="BB17" s="7" t="s">
        <v>129</v>
      </c>
      <c r="BC17" s="7" t="s">
        <v>127</v>
      </c>
      <c r="BD17" s="7" t="s">
        <v>127</v>
      </c>
      <c r="BE17" s="7" t="s">
        <v>127</v>
      </c>
      <c r="BF17" s="7" t="s">
        <v>128</v>
      </c>
      <c r="BG17" s="7" t="s">
        <v>128</v>
      </c>
      <c r="BH17" s="7" t="s">
        <v>127</v>
      </c>
      <c r="BI17" s="7" t="s">
        <v>127</v>
      </c>
      <c r="BJ17" s="7" t="s">
        <v>128</v>
      </c>
      <c r="BK17" s="7" t="s">
        <v>127</v>
      </c>
      <c r="BL17" s="7" t="s">
        <v>127</v>
      </c>
      <c r="BM17" s="7" t="s">
        <v>127</v>
      </c>
      <c r="BN17" s="7" t="s">
        <v>127</v>
      </c>
      <c r="BO17" s="7" t="s">
        <v>127</v>
      </c>
      <c r="BP17" s="7" t="s">
        <v>128</v>
      </c>
      <c r="BQ17" s="7" t="s">
        <v>127</v>
      </c>
      <c r="BR17" s="7" t="s">
        <v>128</v>
      </c>
      <c r="BS17" s="7" t="s">
        <v>128</v>
      </c>
      <c r="BT17" s="7" t="s">
        <v>128</v>
      </c>
      <c r="BU17" s="7" t="s">
        <v>129</v>
      </c>
      <c r="BV17" s="7" t="s">
        <v>129</v>
      </c>
      <c r="BW17" s="7" t="s">
        <v>127</v>
      </c>
      <c r="BX17" s="7" t="s">
        <v>127</v>
      </c>
      <c r="BY17" s="7" t="s">
        <v>127</v>
      </c>
      <c r="BZ17" s="7" t="s">
        <v>128</v>
      </c>
      <c r="CA17" s="7" t="s">
        <v>127</v>
      </c>
      <c r="CB17" s="7" t="s">
        <v>128</v>
      </c>
      <c r="CC17" s="7" t="s">
        <v>127</v>
      </c>
      <c r="CD17" s="7" t="s">
        <v>128</v>
      </c>
      <c r="CE17" s="7" t="s">
        <v>129</v>
      </c>
      <c r="CF17" s="7" t="s">
        <v>129</v>
      </c>
      <c r="CG17" s="1" t="s">
        <v>129</v>
      </c>
      <c r="CH17" s="1" t="s">
        <v>129</v>
      </c>
      <c r="CI17" s="1" t="s">
        <v>128</v>
      </c>
      <c r="CJ17" s="1" t="s">
        <v>130</v>
      </c>
      <c r="CK17" s="1" t="s">
        <v>130</v>
      </c>
      <c r="CL17" s="1" t="s">
        <v>130</v>
      </c>
      <c r="CM17" s="1" t="s">
        <v>129</v>
      </c>
      <c r="CN17" s="1" t="s">
        <v>129</v>
      </c>
      <c r="CO17" s="1" t="s">
        <v>129</v>
      </c>
      <c r="CP17" s="1" t="s">
        <v>129</v>
      </c>
      <c r="CQ17" s="1" t="s">
        <v>126</v>
      </c>
      <c r="CR17" s="1" t="s">
        <v>127</v>
      </c>
      <c r="CS17" s="1" t="s">
        <v>127</v>
      </c>
      <c r="CT17" s="1" t="s">
        <v>128</v>
      </c>
      <c r="CU17" s="1" t="s">
        <v>127</v>
      </c>
      <c r="CV17" s="1" t="s">
        <v>127</v>
      </c>
      <c r="CW17" s="1" t="s">
        <v>127</v>
      </c>
      <c r="CX17" s="1" t="s">
        <v>128</v>
      </c>
      <c r="CY17" s="1" t="s">
        <v>129</v>
      </c>
      <c r="CZ17" s="1" t="s">
        <v>129</v>
      </c>
      <c r="DA17" s="1" t="s">
        <v>129</v>
      </c>
      <c r="DB17" s="1" t="s">
        <v>129</v>
      </c>
      <c r="DC17" s="1" t="s">
        <v>128</v>
      </c>
      <c r="DD17" s="1" t="s">
        <v>130</v>
      </c>
      <c r="DE17" s="1" t="s">
        <v>128</v>
      </c>
      <c r="DF17" s="1" t="s">
        <v>130</v>
      </c>
      <c r="DG17" s="1" t="s">
        <v>129</v>
      </c>
      <c r="DH17" s="1" t="s">
        <v>129</v>
      </c>
      <c r="DI17" s="1" t="s">
        <v>129</v>
      </c>
      <c r="DJ17" s="1" t="s">
        <v>129</v>
      </c>
      <c r="DK17" s="1" t="s">
        <v>129</v>
      </c>
      <c r="DL17" s="1" t="s">
        <v>129</v>
      </c>
      <c r="DM17" s="1" t="s">
        <v>129</v>
      </c>
      <c r="DN17" s="1" t="s">
        <v>129</v>
      </c>
      <c r="DO17" s="1" t="s">
        <v>129</v>
      </c>
      <c r="DP17" s="1" t="s">
        <v>129</v>
      </c>
      <c r="DQ17" s="1" t="s">
        <v>129</v>
      </c>
      <c r="DR17" s="1" t="s">
        <v>129</v>
      </c>
      <c r="DS17" s="1" t="s">
        <v>129</v>
      </c>
      <c r="DT17" s="1" t="s">
        <v>129</v>
      </c>
    </row>
    <row r="18" ht="15.75" customHeight="1">
      <c r="A18" s="5">
        <v>45220.82643185185</v>
      </c>
      <c r="B18" s="1" t="s">
        <v>142</v>
      </c>
      <c r="C18" s="1" t="s">
        <v>143</v>
      </c>
      <c r="D18" s="1">
        <v>26.0</v>
      </c>
      <c r="E18" s="6" t="s">
        <v>127</v>
      </c>
      <c r="F18" s="6" t="s">
        <v>127</v>
      </c>
      <c r="G18" s="6" t="s">
        <v>128</v>
      </c>
      <c r="H18" s="6" t="s">
        <v>128</v>
      </c>
      <c r="I18" s="6" t="s">
        <v>127</v>
      </c>
      <c r="J18" s="6" t="s">
        <v>128</v>
      </c>
      <c r="K18" s="6" t="s">
        <v>128</v>
      </c>
      <c r="L18" s="6" t="s">
        <v>128</v>
      </c>
      <c r="M18" s="6" t="s">
        <v>126</v>
      </c>
      <c r="N18" s="6" t="s">
        <v>126</v>
      </c>
      <c r="O18" s="6" t="s">
        <v>127</v>
      </c>
      <c r="P18" s="6" t="s">
        <v>128</v>
      </c>
      <c r="Q18" s="6" t="s">
        <v>127</v>
      </c>
      <c r="R18" s="6" t="s">
        <v>128</v>
      </c>
      <c r="S18" s="6" t="s">
        <v>128</v>
      </c>
      <c r="T18" s="6" t="s">
        <v>128</v>
      </c>
      <c r="U18" s="6" t="s">
        <v>128</v>
      </c>
      <c r="V18" s="6" t="s">
        <v>128</v>
      </c>
      <c r="W18" s="6" t="s">
        <v>126</v>
      </c>
      <c r="X18" s="6" t="s">
        <v>126</v>
      </c>
      <c r="Y18" s="6" t="s">
        <v>127</v>
      </c>
      <c r="Z18" s="6" t="s">
        <v>127</v>
      </c>
      <c r="AA18" s="6" t="s">
        <v>127</v>
      </c>
      <c r="AB18" s="6" t="s">
        <v>127</v>
      </c>
      <c r="AC18" s="6" t="s">
        <v>127</v>
      </c>
      <c r="AD18" s="6" t="s">
        <v>128</v>
      </c>
      <c r="AE18" s="6" t="s">
        <v>130</v>
      </c>
      <c r="AF18" s="6" t="s">
        <v>130</v>
      </c>
      <c r="AG18" s="6" t="s">
        <v>126</v>
      </c>
      <c r="AH18" s="6" t="s">
        <v>126</v>
      </c>
      <c r="AI18" s="6" t="s">
        <v>127</v>
      </c>
      <c r="AJ18" s="6" t="s">
        <v>128</v>
      </c>
      <c r="AK18" s="6" t="s">
        <v>127</v>
      </c>
      <c r="AL18" s="6" t="s">
        <v>128</v>
      </c>
      <c r="AM18" s="6" t="s">
        <v>128</v>
      </c>
      <c r="AN18" s="6" t="s">
        <v>128</v>
      </c>
      <c r="AO18" s="6" t="s">
        <v>130</v>
      </c>
      <c r="AP18" s="6" t="s">
        <v>130</v>
      </c>
      <c r="AQ18" s="6" t="s">
        <v>126</v>
      </c>
      <c r="AR18" s="6" t="s">
        <v>126</v>
      </c>
      <c r="AS18" s="7" t="s">
        <v>127</v>
      </c>
      <c r="AT18" s="7" t="s">
        <v>128</v>
      </c>
      <c r="AU18" s="7" t="s">
        <v>128</v>
      </c>
      <c r="AV18" s="7" t="s">
        <v>128</v>
      </c>
      <c r="AW18" s="7" t="s">
        <v>127</v>
      </c>
      <c r="AX18" s="7" t="s">
        <v>128</v>
      </c>
      <c r="AY18" s="7" t="s">
        <v>128</v>
      </c>
      <c r="AZ18" s="7" t="s">
        <v>128</v>
      </c>
      <c r="BA18" s="7" t="s">
        <v>126</v>
      </c>
      <c r="BB18" s="7" t="s">
        <v>126</v>
      </c>
      <c r="BC18" s="7" t="s">
        <v>127</v>
      </c>
      <c r="BD18" s="7" t="s">
        <v>128</v>
      </c>
      <c r="BE18" s="7" t="s">
        <v>128</v>
      </c>
      <c r="BF18" s="7" t="s">
        <v>128</v>
      </c>
      <c r="BG18" s="7" t="s">
        <v>128</v>
      </c>
      <c r="BH18" s="7" t="s">
        <v>128</v>
      </c>
      <c r="BI18" s="7" t="s">
        <v>127</v>
      </c>
      <c r="BJ18" s="7" t="s">
        <v>127</v>
      </c>
      <c r="BK18" s="7" t="s">
        <v>126</v>
      </c>
      <c r="BL18" s="7" t="s">
        <v>126</v>
      </c>
      <c r="BM18" s="7" t="s">
        <v>127</v>
      </c>
      <c r="BN18" s="7" t="s">
        <v>127</v>
      </c>
      <c r="BO18" s="7" t="s">
        <v>128</v>
      </c>
      <c r="BP18" s="7" t="s">
        <v>128</v>
      </c>
      <c r="BQ18" s="7" t="s">
        <v>127</v>
      </c>
      <c r="BR18" s="7" t="s">
        <v>127</v>
      </c>
      <c r="BS18" s="7" t="s">
        <v>128</v>
      </c>
      <c r="BT18" s="7" t="s">
        <v>128</v>
      </c>
      <c r="BU18" s="7" t="s">
        <v>126</v>
      </c>
      <c r="BV18" s="7" t="s">
        <v>126</v>
      </c>
      <c r="BW18" s="7" t="s">
        <v>127</v>
      </c>
      <c r="BX18" s="7" t="s">
        <v>128</v>
      </c>
      <c r="BY18" s="7" t="s">
        <v>130</v>
      </c>
      <c r="BZ18" s="7" t="s">
        <v>130</v>
      </c>
      <c r="CA18" s="7" t="s">
        <v>128</v>
      </c>
      <c r="CB18" s="7" t="s">
        <v>130</v>
      </c>
      <c r="CC18" s="7" t="s">
        <v>130</v>
      </c>
      <c r="CD18" s="7" t="s">
        <v>130</v>
      </c>
      <c r="CE18" s="7" t="s">
        <v>126</v>
      </c>
      <c r="CF18" s="7" t="s">
        <v>126</v>
      </c>
      <c r="CG18" s="1" t="s">
        <v>128</v>
      </c>
      <c r="CH18" s="1" t="s">
        <v>130</v>
      </c>
      <c r="CI18" s="1" t="s">
        <v>128</v>
      </c>
      <c r="CJ18" s="1" t="s">
        <v>130</v>
      </c>
      <c r="CK18" s="1" t="s">
        <v>130</v>
      </c>
      <c r="CL18" s="1" t="s">
        <v>130</v>
      </c>
      <c r="CM18" s="1" t="s">
        <v>130</v>
      </c>
      <c r="CN18" s="1" t="s">
        <v>130</v>
      </c>
      <c r="CO18" s="1" t="s">
        <v>126</v>
      </c>
      <c r="CP18" s="1" t="s">
        <v>126</v>
      </c>
      <c r="CQ18" s="1" t="s">
        <v>127</v>
      </c>
      <c r="CR18" s="1" t="s">
        <v>128</v>
      </c>
      <c r="CS18" s="1" t="s">
        <v>128</v>
      </c>
      <c r="CT18" s="1" t="s">
        <v>128</v>
      </c>
      <c r="CU18" s="1" t="s">
        <v>127</v>
      </c>
      <c r="CV18" s="1" t="s">
        <v>128</v>
      </c>
      <c r="CW18" s="1" t="s">
        <v>128</v>
      </c>
      <c r="CX18" s="1" t="s">
        <v>128</v>
      </c>
      <c r="CY18" s="1" t="s">
        <v>126</v>
      </c>
      <c r="CZ18" s="1" t="s">
        <v>126</v>
      </c>
      <c r="DA18" s="1" t="s">
        <v>127</v>
      </c>
      <c r="DB18" s="1" t="s">
        <v>127</v>
      </c>
      <c r="DC18" s="1" t="s">
        <v>128</v>
      </c>
      <c r="DD18" s="1" t="s">
        <v>128</v>
      </c>
      <c r="DE18" s="1" t="s">
        <v>128</v>
      </c>
      <c r="DF18" s="1" t="s">
        <v>128</v>
      </c>
      <c r="DG18" s="1" t="s">
        <v>128</v>
      </c>
      <c r="DH18" s="1" t="s">
        <v>128</v>
      </c>
      <c r="DI18" s="1" t="s">
        <v>126</v>
      </c>
      <c r="DJ18" s="1" t="s">
        <v>126</v>
      </c>
      <c r="DK18" s="1" t="s">
        <v>127</v>
      </c>
      <c r="DL18" s="1" t="s">
        <v>128</v>
      </c>
      <c r="DM18" s="1" t="s">
        <v>127</v>
      </c>
      <c r="DN18" s="1" t="s">
        <v>128</v>
      </c>
      <c r="DO18" s="1" t="s">
        <v>128</v>
      </c>
      <c r="DP18" s="1" t="s">
        <v>128</v>
      </c>
      <c r="DQ18" s="1" t="s">
        <v>130</v>
      </c>
      <c r="DR18" s="1" t="s">
        <v>130</v>
      </c>
      <c r="DS18" s="1" t="s">
        <v>126</v>
      </c>
      <c r="DT18" s="1" t="s">
        <v>126</v>
      </c>
    </row>
    <row r="19" ht="15.75" customHeight="1">
      <c r="A19" s="5">
        <v>45220.93026212963</v>
      </c>
      <c r="B19" s="1" t="s">
        <v>144</v>
      </c>
      <c r="C19" s="1" t="s">
        <v>145</v>
      </c>
      <c r="D19" s="1">
        <v>39.0</v>
      </c>
      <c r="E19" s="6" t="s">
        <v>127</v>
      </c>
      <c r="F19" s="6" t="s">
        <v>128</v>
      </c>
      <c r="G19" s="6" t="s">
        <v>130</v>
      </c>
      <c r="H19" s="6" t="s">
        <v>130</v>
      </c>
      <c r="I19" s="6" t="s">
        <v>130</v>
      </c>
      <c r="J19" s="6" t="s">
        <v>130</v>
      </c>
      <c r="K19" s="6" t="s">
        <v>129</v>
      </c>
      <c r="L19" s="6" t="s">
        <v>129</v>
      </c>
      <c r="M19" s="6" t="s">
        <v>129</v>
      </c>
      <c r="N19" s="6" t="s">
        <v>129</v>
      </c>
      <c r="O19" s="6" t="s">
        <v>127</v>
      </c>
      <c r="P19" s="6" t="s">
        <v>128</v>
      </c>
      <c r="Q19" s="6" t="s">
        <v>128</v>
      </c>
      <c r="R19" s="6" t="s">
        <v>130</v>
      </c>
      <c r="S19" s="6" t="s">
        <v>130</v>
      </c>
      <c r="T19" s="6" t="s">
        <v>130</v>
      </c>
      <c r="U19" s="6" t="s">
        <v>128</v>
      </c>
      <c r="V19" s="6" t="s">
        <v>130</v>
      </c>
      <c r="W19" s="6" t="s">
        <v>128</v>
      </c>
      <c r="X19" s="6" t="s">
        <v>128</v>
      </c>
      <c r="Y19" s="6" t="s">
        <v>127</v>
      </c>
      <c r="Z19" s="6" t="s">
        <v>128</v>
      </c>
      <c r="AA19" s="6" t="s">
        <v>127</v>
      </c>
      <c r="AB19" s="6" t="s">
        <v>128</v>
      </c>
      <c r="AC19" s="6" t="s">
        <v>128</v>
      </c>
      <c r="AD19" s="6" t="s">
        <v>130</v>
      </c>
      <c r="AE19" s="6" t="s">
        <v>128</v>
      </c>
      <c r="AF19" s="6" t="s">
        <v>128</v>
      </c>
      <c r="AG19" s="6" t="s">
        <v>129</v>
      </c>
      <c r="AH19" s="6" t="s">
        <v>129</v>
      </c>
      <c r="AI19" s="6" t="s">
        <v>127</v>
      </c>
      <c r="AJ19" s="6" t="s">
        <v>128</v>
      </c>
      <c r="AK19" s="6" t="s">
        <v>128</v>
      </c>
      <c r="AL19" s="6" t="s">
        <v>130</v>
      </c>
      <c r="AM19" s="6" t="s">
        <v>128</v>
      </c>
      <c r="AN19" s="6" t="s">
        <v>128</v>
      </c>
      <c r="AO19" s="6" t="s">
        <v>130</v>
      </c>
      <c r="AP19" s="6" t="s">
        <v>130</v>
      </c>
      <c r="AQ19" s="6" t="s">
        <v>128</v>
      </c>
      <c r="AR19" s="6" t="s">
        <v>129</v>
      </c>
      <c r="AS19" s="7" t="s">
        <v>128</v>
      </c>
      <c r="AT19" s="7" t="s">
        <v>130</v>
      </c>
      <c r="AU19" s="7" t="s">
        <v>129</v>
      </c>
      <c r="AV19" s="7" t="s">
        <v>129</v>
      </c>
      <c r="AW19" s="7" t="s">
        <v>129</v>
      </c>
      <c r="AX19" s="7" t="s">
        <v>129</v>
      </c>
      <c r="AY19" s="7" t="s">
        <v>129</v>
      </c>
      <c r="AZ19" s="7" t="s">
        <v>129</v>
      </c>
      <c r="BA19" s="7" t="s">
        <v>129</v>
      </c>
      <c r="BB19" s="7" t="s">
        <v>129</v>
      </c>
      <c r="BC19" s="7" t="s">
        <v>127</v>
      </c>
      <c r="BD19" s="7" t="s">
        <v>127</v>
      </c>
      <c r="BE19" s="7" t="s">
        <v>127</v>
      </c>
      <c r="BF19" s="7" t="s">
        <v>128</v>
      </c>
      <c r="BG19" s="7" t="s">
        <v>130</v>
      </c>
      <c r="BH19" s="7" t="s">
        <v>128</v>
      </c>
      <c r="BI19" s="7" t="s">
        <v>128</v>
      </c>
      <c r="BJ19" s="7" t="s">
        <v>130</v>
      </c>
      <c r="BK19" s="7" t="s">
        <v>129</v>
      </c>
      <c r="BL19" s="7" t="s">
        <v>129</v>
      </c>
      <c r="BM19" s="7" t="s">
        <v>127</v>
      </c>
      <c r="BN19" s="7" t="s">
        <v>128</v>
      </c>
      <c r="BO19" s="7" t="s">
        <v>127</v>
      </c>
      <c r="BP19" s="7" t="s">
        <v>128</v>
      </c>
      <c r="BQ19" s="7" t="s">
        <v>127</v>
      </c>
      <c r="BR19" s="7" t="s">
        <v>130</v>
      </c>
      <c r="BS19" s="7" t="s">
        <v>128</v>
      </c>
      <c r="BT19" s="7" t="s">
        <v>130</v>
      </c>
      <c r="BU19" s="7" t="s">
        <v>129</v>
      </c>
      <c r="BV19" s="7" t="s">
        <v>129</v>
      </c>
      <c r="BW19" s="7" t="s">
        <v>127</v>
      </c>
      <c r="BX19" s="7" t="s">
        <v>128</v>
      </c>
      <c r="BY19" s="7" t="s">
        <v>128</v>
      </c>
      <c r="BZ19" s="7" t="s">
        <v>130</v>
      </c>
      <c r="CA19" s="7" t="s">
        <v>128</v>
      </c>
      <c r="CB19" s="7" t="s">
        <v>130</v>
      </c>
      <c r="CC19" s="7" t="s">
        <v>130</v>
      </c>
      <c r="CD19" s="7" t="s">
        <v>129</v>
      </c>
      <c r="CE19" s="7" t="s">
        <v>129</v>
      </c>
      <c r="CF19" s="7" t="s">
        <v>129</v>
      </c>
      <c r="CG19" s="1" t="s">
        <v>127</v>
      </c>
      <c r="CH19" s="1" t="s">
        <v>128</v>
      </c>
      <c r="CI19" s="1" t="s">
        <v>128</v>
      </c>
      <c r="CJ19" s="1" t="s">
        <v>130</v>
      </c>
      <c r="CK19" s="1" t="s">
        <v>130</v>
      </c>
      <c r="CL19" s="1" t="s">
        <v>130</v>
      </c>
      <c r="CM19" s="1" t="s">
        <v>129</v>
      </c>
      <c r="CN19" s="1" t="s">
        <v>129</v>
      </c>
      <c r="CO19" s="1" t="s">
        <v>129</v>
      </c>
      <c r="CP19" s="1" t="s">
        <v>129</v>
      </c>
      <c r="CQ19" s="1" t="s">
        <v>129</v>
      </c>
      <c r="CR19" s="1" t="s">
        <v>129</v>
      </c>
      <c r="CS19" s="1" t="s">
        <v>127</v>
      </c>
      <c r="CT19" s="1" t="s">
        <v>128</v>
      </c>
      <c r="CU19" s="1" t="s">
        <v>127</v>
      </c>
      <c r="CV19" s="1" t="s">
        <v>128</v>
      </c>
      <c r="CW19" s="1" t="s">
        <v>130</v>
      </c>
      <c r="CX19" s="1" t="s">
        <v>130</v>
      </c>
      <c r="CY19" s="1" t="s">
        <v>126</v>
      </c>
      <c r="CZ19" s="1" t="s">
        <v>126</v>
      </c>
      <c r="DA19" s="1" t="s">
        <v>127</v>
      </c>
      <c r="DB19" s="1" t="s">
        <v>128</v>
      </c>
      <c r="DC19" s="1" t="s">
        <v>127</v>
      </c>
      <c r="DD19" s="1" t="s">
        <v>128</v>
      </c>
      <c r="DE19" s="1" t="s">
        <v>127</v>
      </c>
      <c r="DF19" s="1" t="s">
        <v>128</v>
      </c>
      <c r="DG19" s="1" t="s">
        <v>127</v>
      </c>
      <c r="DH19" s="1" t="s">
        <v>128</v>
      </c>
      <c r="DI19" s="1" t="s">
        <v>129</v>
      </c>
      <c r="DJ19" s="1" t="s">
        <v>129</v>
      </c>
      <c r="DK19" s="1" t="s">
        <v>129</v>
      </c>
      <c r="DL19" s="1" t="s">
        <v>129</v>
      </c>
      <c r="DM19" s="1" t="s">
        <v>127</v>
      </c>
      <c r="DN19" s="1" t="s">
        <v>128</v>
      </c>
      <c r="DO19" s="1" t="s">
        <v>127</v>
      </c>
      <c r="DP19" s="1" t="s">
        <v>128</v>
      </c>
      <c r="DQ19" s="1" t="s">
        <v>127</v>
      </c>
      <c r="DR19" s="1" t="s">
        <v>127</v>
      </c>
      <c r="DS19" s="1" t="s">
        <v>126</v>
      </c>
      <c r="DT19" s="1" t="s">
        <v>126</v>
      </c>
    </row>
    <row r="20" ht="15.75" customHeight="1">
      <c r="A20" s="5">
        <v>45220.98178671296</v>
      </c>
      <c r="B20" s="1" t="s">
        <v>144</v>
      </c>
      <c r="C20" s="1" t="s">
        <v>145</v>
      </c>
      <c r="D20" s="1">
        <v>40.0</v>
      </c>
      <c r="E20" s="6" t="s">
        <v>127</v>
      </c>
      <c r="F20" s="6" t="s">
        <v>128</v>
      </c>
      <c r="G20" s="6" t="s">
        <v>128</v>
      </c>
      <c r="H20" s="6" t="s">
        <v>130</v>
      </c>
      <c r="I20" s="6" t="s">
        <v>130</v>
      </c>
      <c r="J20" s="6" t="s">
        <v>130</v>
      </c>
      <c r="K20" s="6" t="s">
        <v>129</v>
      </c>
      <c r="L20" s="6" t="s">
        <v>129</v>
      </c>
      <c r="M20" s="6" t="s">
        <v>129</v>
      </c>
      <c r="N20" s="6" t="s">
        <v>129</v>
      </c>
      <c r="O20" s="6" t="s">
        <v>127</v>
      </c>
      <c r="P20" s="6" t="s">
        <v>127</v>
      </c>
      <c r="Q20" s="6" t="s">
        <v>128</v>
      </c>
      <c r="R20" s="6" t="s">
        <v>130</v>
      </c>
      <c r="S20" s="6" t="s">
        <v>128</v>
      </c>
      <c r="T20" s="6" t="s">
        <v>130</v>
      </c>
      <c r="U20" s="6" t="s">
        <v>128</v>
      </c>
      <c r="V20" s="6" t="s">
        <v>130</v>
      </c>
      <c r="W20" s="6" t="s">
        <v>129</v>
      </c>
      <c r="X20" s="6" t="s">
        <v>129</v>
      </c>
      <c r="Y20" s="6" t="s">
        <v>127</v>
      </c>
      <c r="Z20" s="6" t="s">
        <v>127</v>
      </c>
      <c r="AA20" s="6" t="s">
        <v>127</v>
      </c>
      <c r="AB20" s="6" t="s">
        <v>128</v>
      </c>
      <c r="AC20" s="6" t="s">
        <v>127</v>
      </c>
      <c r="AD20" s="6" t="s">
        <v>128</v>
      </c>
      <c r="AE20" s="6" t="s">
        <v>128</v>
      </c>
      <c r="AF20" s="6" t="s">
        <v>130</v>
      </c>
      <c r="AG20" s="6" t="s">
        <v>129</v>
      </c>
      <c r="AH20" s="6" t="s">
        <v>129</v>
      </c>
      <c r="AI20" s="6" t="s">
        <v>127</v>
      </c>
      <c r="AJ20" s="6" t="s">
        <v>127</v>
      </c>
      <c r="AK20" s="6" t="s">
        <v>128</v>
      </c>
      <c r="AL20" s="6" t="s">
        <v>130</v>
      </c>
      <c r="AM20" s="6" t="s">
        <v>128</v>
      </c>
      <c r="AN20" s="6" t="s">
        <v>128</v>
      </c>
      <c r="AO20" s="6" t="s">
        <v>128</v>
      </c>
      <c r="AP20" s="6" t="s">
        <v>130</v>
      </c>
      <c r="AQ20" s="6" t="s">
        <v>129</v>
      </c>
      <c r="AR20" s="6" t="s">
        <v>129</v>
      </c>
      <c r="AS20" s="7" t="s">
        <v>127</v>
      </c>
      <c r="AT20" s="7" t="s">
        <v>130</v>
      </c>
      <c r="AU20" s="7" t="s">
        <v>129</v>
      </c>
      <c r="AV20" s="7" t="s">
        <v>129</v>
      </c>
      <c r="AW20" s="7" t="s">
        <v>129</v>
      </c>
      <c r="AX20" s="7" t="s">
        <v>129</v>
      </c>
      <c r="AY20" s="7" t="s">
        <v>129</v>
      </c>
      <c r="AZ20" s="7" t="s">
        <v>129</v>
      </c>
      <c r="BA20" s="7" t="s">
        <v>129</v>
      </c>
      <c r="BB20" s="7" t="s">
        <v>129</v>
      </c>
      <c r="BC20" s="7" t="s">
        <v>127</v>
      </c>
      <c r="BD20" s="7" t="s">
        <v>127</v>
      </c>
      <c r="BE20" s="7" t="s">
        <v>127</v>
      </c>
      <c r="BF20" s="7" t="s">
        <v>128</v>
      </c>
      <c r="BG20" s="7" t="s">
        <v>128</v>
      </c>
      <c r="BH20" s="7" t="s">
        <v>127</v>
      </c>
      <c r="BI20" s="7" t="s">
        <v>127</v>
      </c>
      <c r="BJ20" s="7" t="s">
        <v>130</v>
      </c>
      <c r="BK20" s="7" t="s">
        <v>126</v>
      </c>
      <c r="BL20" s="7" t="s">
        <v>126</v>
      </c>
      <c r="BM20" s="7" t="s">
        <v>127</v>
      </c>
      <c r="BN20" s="7" t="s">
        <v>127</v>
      </c>
      <c r="BO20" s="7" t="s">
        <v>127</v>
      </c>
      <c r="BP20" s="7" t="s">
        <v>128</v>
      </c>
      <c r="BQ20" s="7" t="s">
        <v>127</v>
      </c>
      <c r="BR20" s="7" t="s">
        <v>130</v>
      </c>
      <c r="BS20" s="7" t="s">
        <v>128</v>
      </c>
      <c r="BT20" s="7" t="s">
        <v>130</v>
      </c>
      <c r="BU20" s="7" t="s">
        <v>129</v>
      </c>
      <c r="BV20" s="7" t="s">
        <v>129</v>
      </c>
      <c r="BW20" s="7" t="s">
        <v>127</v>
      </c>
      <c r="BX20" s="7" t="s">
        <v>127</v>
      </c>
      <c r="BY20" s="7" t="s">
        <v>127</v>
      </c>
      <c r="BZ20" s="7" t="s">
        <v>130</v>
      </c>
      <c r="CA20" s="7" t="s">
        <v>127</v>
      </c>
      <c r="CB20" s="7" t="s">
        <v>128</v>
      </c>
      <c r="CC20" s="7" t="s">
        <v>128</v>
      </c>
      <c r="CD20" s="7" t="s">
        <v>130</v>
      </c>
      <c r="CE20" s="7" t="s">
        <v>129</v>
      </c>
      <c r="CF20" s="7" t="s">
        <v>129</v>
      </c>
      <c r="CG20" s="1" t="s">
        <v>129</v>
      </c>
      <c r="CH20" s="1" t="s">
        <v>129</v>
      </c>
      <c r="CI20" s="1" t="s">
        <v>127</v>
      </c>
      <c r="CJ20" s="1" t="s">
        <v>128</v>
      </c>
      <c r="CK20" s="1" t="s">
        <v>127</v>
      </c>
      <c r="CL20" s="1" t="s">
        <v>130</v>
      </c>
      <c r="CM20" s="1" t="s">
        <v>129</v>
      </c>
      <c r="CN20" s="1" t="s">
        <v>129</v>
      </c>
      <c r="CO20" s="1" t="s">
        <v>129</v>
      </c>
      <c r="CP20" s="1" t="s">
        <v>129</v>
      </c>
      <c r="CQ20" s="1" t="s">
        <v>129</v>
      </c>
      <c r="CR20" s="1" t="s">
        <v>129</v>
      </c>
      <c r="CS20" s="1" t="s">
        <v>127</v>
      </c>
      <c r="CT20" s="1" t="s">
        <v>128</v>
      </c>
      <c r="CU20" s="1" t="s">
        <v>127</v>
      </c>
      <c r="CV20" s="1" t="s">
        <v>130</v>
      </c>
      <c r="CW20" s="1" t="s">
        <v>129</v>
      </c>
      <c r="CX20" s="1" t="s">
        <v>129</v>
      </c>
      <c r="CY20" s="1" t="s">
        <v>129</v>
      </c>
      <c r="CZ20" s="1" t="s">
        <v>129</v>
      </c>
      <c r="DA20" s="1" t="s">
        <v>129</v>
      </c>
      <c r="DB20" s="1" t="s">
        <v>129</v>
      </c>
      <c r="DC20" s="1" t="s">
        <v>128</v>
      </c>
      <c r="DD20" s="1" t="s">
        <v>130</v>
      </c>
      <c r="DE20" s="1" t="s">
        <v>127</v>
      </c>
      <c r="DF20" s="1" t="s">
        <v>128</v>
      </c>
      <c r="DG20" s="1" t="s">
        <v>129</v>
      </c>
      <c r="DH20" s="1" t="s">
        <v>129</v>
      </c>
      <c r="DI20" s="1" t="s">
        <v>129</v>
      </c>
      <c r="DJ20" s="1" t="s">
        <v>129</v>
      </c>
      <c r="DK20" s="1" t="s">
        <v>127</v>
      </c>
      <c r="DL20" s="1" t="s">
        <v>127</v>
      </c>
      <c r="DM20" s="1" t="s">
        <v>127</v>
      </c>
      <c r="DN20" s="1" t="s">
        <v>128</v>
      </c>
      <c r="DO20" s="1" t="s">
        <v>127</v>
      </c>
      <c r="DP20" s="1" t="s">
        <v>130</v>
      </c>
      <c r="DQ20" s="1" t="s">
        <v>128</v>
      </c>
      <c r="DR20" s="1" t="s">
        <v>130</v>
      </c>
      <c r="DS20" s="1" t="s">
        <v>129</v>
      </c>
      <c r="DT20" s="1" t="s">
        <v>129</v>
      </c>
    </row>
    <row r="21" ht="15.75" customHeight="1">
      <c r="A21" s="5">
        <v>45222.601778125</v>
      </c>
      <c r="B21" s="1" t="s">
        <v>134</v>
      </c>
      <c r="C21" s="1" t="s">
        <v>135</v>
      </c>
      <c r="D21" s="1">
        <v>22.0</v>
      </c>
      <c r="E21" s="6" t="s">
        <v>127</v>
      </c>
      <c r="F21" s="6" t="s">
        <v>127</v>
      </c>
      <c r="G21" s="6" t="s">
        <v>127</v>
      </c>
      <c r="H21" s="6" t="s">
        <v>127</v>
      </c>
      <c r="I21" s="6" t="s">
        <v>127</v>
      </c>
      <c r="J21" s="6" t="s">
        <v>127</v>
      </c>
      <c r="K21" s="6" t="s">
        <v>127</v>
      </c>
      <c r="L21" s="6" t="s">
        <v>127</v>
      </c>
      <c r="M21" s="6" t="s">
        <v>128</v>
      </c>
      <c r="N21" s="6" t="s">
        <v>128</v>
      </c>
      <c r="O21" s="6" t="s">
        <v>130</v>
      </c>
      <c r="P21" s="6" t="s">
        <v>128</v>
      </c>
      <c r="Q21" s="6" t="s">
        <v>130</v>
      </c>
      <c r="R21" s="6" t="s">
        <v>130</v>
      </c>
      <c r="S21" s="6" t="s">
        <v>128</v>
      </c>
      <c r="T21" s="6" t="s">
        <v>130</v>
      </c>
      <c r="U21" s="6" t="s">
        <v>130</v>
      </c>
      <c r="V21" s="6" t="s">
        <v>130</v>
      </c>
      <c r="W21" s="6" t="s">
        <v>128</v>
      </c>
      <c r="X21" s="6" t="s">
        <v>128</v>
      </c>
      <c r="Y21" s="6" t="s">
        <v>127</v>
      </c>
      <c r="Z21" s="6" t="s">
        <v>127</v>
      </c>
      <c r="AA21" s="6" t="s">
        <v>127</v>
      </c>
      <c r="AB21" s="6" t="s">
        <v>127</v>
      </c>
      <c r="AC21" s="6" t="s">
        <v>127</v>
      </c>
      <c r="AD21" s="6" t="s">
        <v>127</v>
      </c>
      <c r="AE21" s="6" t="s">
        <v>127</v>
      </c>
      <c r="AF21" s="6" t="s">
        <v>127</v>
      </c>
      <c r="AG21" s="6" t="s">
        <v>128</v>
      </c>
      <c r="AH21" s="6" t="s">
        <v>128</v>
      </c>
      <c r="AI21" s="6" t="s">
        <v>127</v>
      </c>
      <c r="AJ21" s="6" t="s">
        <v>127</v>
      </c>
      <c r="AK21" s="6" t="s">
        <v>127</v>
      </c>
      <c r="AL21" s="6" t="s">
        <v>127</v>
      </c>
      <c r="AM21" s="6" t="s">
        <v>127</v>
      </c>
      <c r="AN21" s="6" t="s">
        <v>127</v>
      </c>
      <c r="AO21" s="6" t="s">
        <v>127</v>
      </c>
      <c r="AP21" s="6" t="s">
        <v>127</v>
      </c>
      <c r="AQ21" s="6" t="s">
        <v>127</v>
      </c>
      <c r="AR21" s="6" t="s">
        <v>127</v>
      </c>
      <c r="AS21" s="7" t="s">
        <v>128</v>
      </c>
      <c r="AT21" s="7" t="s">
        <v>130</v>
      </c>
      <c r="AU21" s="7" t="s">
        <v>128</v>
      </c>
      <c r="AV21" s="7" t="s">
        <v>130</v>
      </c>
      <c r="AW21" s="7" t="s">
        <v>128</v>
      </c>
      <c r="AX21" s="7" t="s">
        <v>130</v>
      </c>
      <c r="AY21" s="7" t="s">
        <v>127</v>
      </c>
      <c r="AZ21" s="7" t="s">
        <v>128</v>
      </c>
      <c r="BA21" s="7" t="s">
        <v>128</v>
      </c>
      <c r="BB21" s="7" t="s">
        <v>128</v>
      </c>
      <c r="BC21" s="7" t="s">
        <v>127</v>
      </c>
      <c r="BD21" s="7" t="s">
        <v>127</v>
      </c>
      <c r="BE21" s="7" t="s">
        <v>127</v>
      </c>
      <c r="BF21" s="7" t="s">
        <v>127</v>
      </c>
      <c r="BG21" s="7" t="s">
        <v>127</v>
      </c>
      <c r="BH21" s="7" t="s">
        <v>127</v>
      </c>
      <c r="BI21" s="7" t="s">
        <v>127</v>
      </c>
      <c r="BJ21" s="7" t="s">
        <v>127</v>
      </c>
      <c r="BK21" s="7" t="s">
        <v>127</v>
      </c>
      <c r="BL21" s="7" t="s">
        <v>127</v>
      </c>
      <c r="BM21" s="7" t="s">
        <v>127</v>
      </c>
      <c r="BN21" s="7" t="s">
        <v>127</v>
      </c>
      <c r="BO21" s="7" t="s">
        <v>127</v>
      </c>
      <c r="BP21" s="7" t="s">
        <v>128</v>
      </c>
      <c r="BQ21" s="7" t="s">
        <v>127</v>
      </c>
      <c r="BR21" s="7" t="s">
        <v>127</v>
      </c>
      <c r="BS21" s="7" t="s">
        <v>127</v>
      </c>
      <c r="BT21" s="7" t="s">
        <v>127</v>
      </c>
      <c r="BU21" s="7" t="s">
        <v>130</v>
      </c>
      <c r="BV21" s="7" t="s">
        <v>130</v>
      </c>
      <c r="BW21" s="7" t="s">
        <v>127</v>
      </c>
      <c r="BX21" s="7" t="s">
        <v>128</v>
      </c>
      <c r="BY21" s="7" t="s">
        <v>127</v>
      </c>
      <c r="BZ21" s="7" t="s">
        <v>128</v>
      </c>
      <c r="CA21" s="7" t="s">
        <v>127</v>
      </c>
      <c r="CB21" s="7" t="s">
        <v>127</v>
      </c>
      <c r="CC21" s="7" t="s">
        <v>127</v>
      </c>
      <c r="CD21" s="7" t="s">
        <v>127</v>
      </c>
      <c r="CE21" s="7" t="s">
        <v>130</v>
      </c>
      <c r="CF21" s="7" t="s">
        <v>130</v>
      </c>
      <c r="CG21" s="1" t="s">
        <v>127</v>
      </c>
      <c r="CH21" s="1" t="s">
        <v>127</v>
      </c>
      <c r="CI21" s="1" t="s">
        <v>127</v>
      </c>
      <c r="CJ21" s="1" t="s">
        <v>128</v>
      </c>
      <c r="CK21" s="1" t="s">
        <v>127</v>
      </c>
      <c r="CL21" s="1" t="s">
        <v>128</v>
      </c>
      <c r="CM21" s="1" t="s">
        <v>127</v>
      </c>
      <c r="CN21" s="1" t="s">
        <v>127</v>
      </c>
      <c r="CO21" s="1" t="s">
        <v>128</v>
      </c>
      <c r="CP21" s="1" t="s">
        <v>128</v>
      </c>
      <c r="CQ21" s="1" t="s">
        <v>127</v>
      </c>
      <c r="CR21" s="1" t="s">
        <v>127</v>
      </c>
      <c r="CS21" s="1" t="s">
        <v>127</v>
      </c>
      <c r="CT21" s="1" t="s">
        <v>127</v>
      </c>
      <c r="CU21" s="1" t="s">
        <v>127</v>
      </c>
      <c r="CV21" s="1" t="s">
        <v>127</v>
      </c>
      <c r="CW21" s="1" t="s">
        <v>127</v>
      </c>
      <c r="CX21" s="1" t="s">
        <v>127</v>
      </c>
      <c r="CY21" s="1" t="s">
        <v>127</v>
      </c>
      <c r="CZ21" s="1" t="s">
        <v>127</v>
      </c>
      <c r="DA21" s="1" t="s">
        <v>127</v>
      </c>
      <c r="DB21" s="1" t="s">
        <v>127</v>
      </c>
      <c r="DC21" s="1" t="s">
        <v>127</v>
      </c>
      <c r="DD21" s="1" t="s">
        <v>127</v>
      </c>
      <c r="DE21" s="1" t="s">
        <v>128</v>
      </c>
      <c r="DF21" s="1" t="s">
        <v>128</v>
      </c>
      <c r="DG21" s="1" t="s">
        <v>127</v>
      </c>
      <c r="DH21" s="1" t="s">
        <v>128</v>
      </c>
      <c r="DI21" s="1" t="s">
        <v>128</v>
      </c>
      <c r="DJ21" s="1" t="s">
        <v>128</v>
      </c>
      <c r="DK21" s="1" t="s">
        <v>127</v>
      </c>
      <c r="DL21" s="1" t="s">
        <v>127</v>
      </c>
      <c r="DM21" s="1" t="s">
        <v>127</v>
      </c>
      <c r="DN21" s="1" t="s">
        <v>127</v>
      </c>
      <c r="DO21" s="1" t="s">
        <v>127</v>
      </c>
      <c r="DP21" s="1" t="s">
        <v>127</v>
      </c>
      <c r="DQ21" s="1" t="s">
        <v>127</v>
      </c>
      <c r="DR21" s="1" t="s">
        <v>128</v>
      </c>
      <c r="DS21" s="1" t="s">
        <v>128</v>
      </c>
      <c r="DT21" s="1" t="s">
        <v>128</v>
      </c>
    </row>
    <row r="22" ht="15.75" customHeight="1">
      <c r="A22" s="5">
        <v>45223.05357528935</v>
      </c>
      <c r="B22" s="1" t="s">
        <v>142</v>
      </c>
      <c r="C22" s="1" t="s">
        <v>143</v>
      </c>
      <c r="D22" s="1">
        <v>27.0</v>
      </c>
      <c r="E22" s="6" t="s">
        <v>127</v>
      </c>
      <c r="F22" s="6" t="s">
        <v>128</v>
      </c>
      <c r="G22" s="6" t="s">
        <v>128</v>
      </c>
      <c r="H22" s="6" t="s">
        <v>128</v>
      </c>
      <c r="I22" s="6" t="s">
        <v>130</v>
      </c>
      <c r="J22" s="6" t="s">
        <v>130</v>
      </c>
      <c r="K22" s="6" t="s">
        <v>130</v>
      </c>
      <c r="L22" s="6" t="s">
        <v>130</v>
      </c>
      <c r="M22" s="6" t="s">
        <v>126</v>
      </c>
      <c r="N22" s="6" t="s">
        <v>126</v>
      </c>
      <c r="O22" s="6" t="s">
        <v>127</v>
      </c>
      <c r="P22" s="6" t="s">
        <v>127</v>
      </c>
      <c r="Q22" s="6" t="s">
        <v>128</v>
      </c>
      <c r="R22" s="6" t="s">
        <v>128</v>
      </c>
      <c r="S22" s="6" t="s">
        <v>128</v>
      </c>
      <c r="T22" s="6" t="s">
        <v>130</v>
      </c>
      <c r="U22" s="6" t="s">
        <v>128</v>
      </c>
      <c r="V22" s="6" t="s">
        <v>128</v>
      </c>
      <c r="W22" s="6" t="s">
        <v>126</v>
      </c>
      <c r="X22" s="6" t="s">
        <v>126</v>
      </c>
      <c r="Y22" s="6" t="s">
        <v>130</v>
      </c>
      <c r="Z22" s="6" t="s">
        <v>130</v>
      </c>
      <c r="AA22" s="6" t="s">
        <v>128</v>
      </c>
      <c r="AB22" s="6" t="s">
        <v>128</v>
      </c>
      <c r="AC22" s="6" t="s">
        <v>130</v>
      </c>
      <c r="AD22" s="6" t="s">
        <v>130</v>
      </c>
      <c r="AE22" s="6" t="s">
        <v>130</v>
      </c>
      <c r="AF22" s="6" t="s">
        <v>130</v>
      </c>
      <c r="AG22" s="6" t="s">
        <v>126</v>
      </c>
      <c r="AH22" s="6" t="s">
        <v>126</v>
      </c>
      <c r="AI22" s="6" t="s">
        <v>127</v>
      </c>
      <c r="AJ22" s="6" t="s">
        <v>127</v>
      </c>
      <c r="AK22" s="6" t="s">
        <v>127</v>
      </c>
      <c r="AL22" s="6" t="s">
        <v>127</v>
      </c>
      <c r="AM22" s="6" t="s">
        <v>127</v>
      </c>
      <c r="AN22" s="6" t="s">
        <v>127</v>
      </c>
      <c r="AO22" s="6" t="s">
        <v>128</v>
      </c>
      <c r="AP22" s="6" t="s">
        <v>128</v>
      </c>
      <c r="AQ22" s="6" t="s">
        <v>126</v>
      </c>
      <c r="AR22" s="6" t="s">
        <v>126</v>
      </c>
      <c r="AS22" s="7" t="s">
        <v>130</v>
      </c>
      <c r="AT22" s="7" t="s">
        <v>130</v>
      </c>
      <c r="AU22" s="7" t="s">
        <v>129</v>
      </c>
      <c r="AV22" s="7" t="s">
        <v>129</v>
      </c>
      <c r="AW22" s="7" t="s">
        <v>129</v>
      </c>
      <c r="AX22" s="7" t="s">
        <v>129</v>
      </c>
      <c r="AY22" s="7" t="s">
        <v>129</v>
      </c>
      <c r="AZ22" s="7" t="s">
        <v>129</v>
      </c>
      <c r="BA22" s="7" t="s">
        <v>126</v>
      </c>
      <c r="BB22" s="7" t="s">
        <v>126</v>
      </c>
      <c r="BC22" s="7" t="s">
        <v>127</v>
      </c>
      <c r="BD22" s="7" t="s">
        <v>127</v>
      </c>
      <c r="BE22" s="7" t="s">
        <v>128</v>
      </c>
      <c r="BF22" s="7" t="s">
        <v>130</v>
      </c>
      <c r="BG22" s="7" t="s">
        <v>128</v>
      </c>
      <c r="BH22" s="7" t="s">
        <v>130</v>
      </c>
      <c r="BI22" s="7" t="s">
        <v>130</v>
      </c>
      <c r="BJ22" s="7" t="s">
        <v>130</v>
      </c>
      <c r="BK22" s="7" t="s">
        <v>126</v>
      </c>
      <c r="BL22" s="7" t="s">
        <v>126</v>
      </c>
      <c r="BM22" s="7" t="s">
        <v>127</v>
      </c>
      <c r="BN22" s="7" t="s">
        <v>128</v>
      </c>
      <c r="BO22" s="7" t="s">
        <v>128</v>
      </c>
      <c r="BP22" s="7" t="s">
        <v>128</v>
      </c>
      <c r="BQ22" s="7" t="s">
        <v>128</v>
      </c>
      <c r="BR22" s="7" t="s">
        <v>130</v>
      </c>
      <c r="BS22" s="7" t="s">
        <v>128</v>
      </c>
      <c r="BT22" s="7" t="s">
        <v>130</v>
      </c>
      <c r="BU22" s="7" t="s">
        <v>126</v>
      </c>
      <c r="BV22" s="7" t="s">
        <v>126</v>
      </c>
      <c r="BW22" s="7" t="s">
        <v>127</v>
      </c>
      <c r="BX22" s="7" t="s">
        <v>127</v>
      </c>
      <c r="BY22" s="7" t="s">
        <v>127</v>
      </c>
      <c r="BZ22" s="7" t="s">
        <v>127</v>
      </c>
      <c r="CA22" s="7" t="s">
        <v>130</v>
      </c>
      <c r="CB22" s="7" t="s">
        <v>130</v>
      </c>
      <c r="CC22" s="7" t="s">
        <v>130</v>
      </c>
      <c r="CD22" s="7" t="s">
        <v>130</v>
      </c>
      <c r="CE22" s="7" t="s">
        <v>126</v>
      </c>
      <c r="CF22" s="7" t="s">
        <v>126</v>
      </c>
      <c r="CG22" s="1" t="s">
        <v>127</v>
      </c>
      <c r="CH22" s="1" t="s">
        <v>128</v>
      </c>
      <c r="CI22" s="1" t="s">
        <v>127</v>
      </c>
      <c r="CJ22" s="1" t="s">
        <v>128</v>
      </c>
      <c r="CK22" s="1" t="s">
        <v>130</v>
      </c>
      <c r="CL22" s="1" t="s">
        <v>130</v>
      </c>
      <c r="CM22" s="1" t="s">
        <v>130</v>
      </c>
      <c r="CN22" s="1" t="s">
        <v>130</v>
      </c>
      <c r="CO22" s="1" t="s">
        <v>126</v>
      </c>
      <c r="CP22" s="1" t="s">
        <v>126</v>
      </c>
      <c r="CQ22" s="1" t="s">
        <v>127</v>
      </c>
      <c r="CR22" s="1" t="s">
        <v>127</v>
      </c>
      <c r="CS22" s="1" t="s">
        <v>128</v>
      </c>
      <c r="CT22" s="1" t="s">
        <v>128</v>
      </c>
      <c r="CU22" s="1" t="s">
        <v>128</v>
      </c>
      <c r="CV22" s="1" t="s">
        <v>130</v>
      </c>
      <c r="CW22" s="1" t="s">
        <v>130</v>
      </c>
      <c r="CX22" s="1" t="s">
        <v>130</v>
      </c>
      <c r="CY22" s="1" t="s">
        <v>126</v>
      </c>
      <c r="CZ22" s="1" t="s">
        <v>126</v>
      </c>
      <c r="DA22" s="1" t="s">
        <v>128</v>
      </c>
      <c r="DB22" s="1" t="s">
        <v>128</v>
      </c>
      <c r="DC22" s="1" t="s">
        <v>128</v>
      </c>
      <c r="DD22" s="1" t="s">
        <v>130</v>
      </c>
      <c r="DE22" s="1" t="s">
        <v>130</v>
      </c>
      <c r="DF22" s="1" t="s">
        <v>130</v>
      </c>
      <c r="DG22" s="1" t="s">
        <v>128</v>
      </c>
      <c r="DH22" s="1" t="s">
        <v>130</v>
      </c>
      <c r="DI22" s="1" t="s">
        <v>126</v>
      </c>
      <c r="DJ22" s="1" t="s">
        <v>126</v>
      </c>
      <c r="DK22" s="1" t="s">
        <v>128</v>
      </c>
      <c r="DL22" s="1" t="s">
        <v>130</v>
      </c>
      <c r="DM22" s="1" t="s">
        <v>130</v>
      </c>
      <c r="DN22" s="1" t="s">
        <v>130</v>
      </c>
      <c r="DO22" s="1" t="s">
        <v>130</v>
      </c>
      <c r="DP22" s="1" t="s">
        <v>130</v>
      </c>
      <c r="DQ22" s="1" t="s">
        <v>128</v>
      </c>
      <c r="DR22" s="1" t="s">
        <v>130</v>
      </c>
      <c r="DS22" s="1" t="s">
        <v>126</v>
      </c>
      <c r="DT22" s="1" t="s">
        <v>126</v>
      </c>
    </row>
    <row r="23" ht="15.75" customHeight="1">
      <c r="A23" s="5">
        <v>45223.11034300926</v>
      </c>
      <c r="B23" s="1" t="s">
        <v>142</v>
      </c>
      <c r="C23" s="1" t="s">
        <v>143</v>
      </c>
      <c r="D23" s="1">
        <v>28.0</v>
      </c>
      <c r="E23" s="6" t="s">
        <v>129</v>
      </c>
      <c r="F23" s="6" t="s">
        <v>129</v>
      </c>
      <c r="G23" s="6" t="s">
        <v>129</v>
      </c>
      <c r="H23" s="6" t="s">
        <v>129</v>
      </c>
      <c r="I23" s="6" t="s">
        <v>129</v>
      </c>
      <c r="J23" s="6" t="s">
        <v>129</v>
      </c>
      <c r="K23" s="6" t="s">
        <v>129</v>
      </c>
      <c r="L23" s="6" t="s">
        <v>129</v>
      </c>
      <c r="M23" s="6" t="s">
        <v>129</v>
      </c>
      <c r="N23" s="6" t="s">
        <v>129</v>
      </c>
      <c r="O23" s="6" t="s">
        <v>129</v>
      </c>
      <c r="P23" s="6" t="s">
        <v>129</v>
      </c>
      <c r="Q23" s="6" t="s">
        <v>129</v>
      </c>
      <c r="R23" s="6" t="s">
        <v>129</v>
      </c>
      <c r="S23" s="6" t="s">
        <v>129</v>
      </c>
      <c r="T23" s="6" t="s">
        <v>129</v>
      </c>
      <c r="U23" s="6" t="s">
        <v>129</v>
      </c>
      <c r="V23" s="6" t="s">
        <v>129</v>
      </c>
      <c r="W23" s="6" t="s">
        <v>129</v>
      </c>
      <c r="X23" s="6" t="s">
        <v>129</v>
      </c>
      <c r="Y23" s="6" t="s">
        <v>128</v>
      </c>
      <c r="Z23" s="6" t="s">
        <v>128</v>
      </c>
      <c r="AA23" s="6" t="s">
        <v>128</v>
      </c>
      <c r="AB23" s="6" t="s">
        <v>128</v>
      </c>
      <c r="AC23" s="6" t="s">
        <v>128</v>
      </c>
      <c r="AD23" s="6" t="s">
        <v>130</v>
      </c>
      <c r="AE23" s="6" t="s">
        <v>127</v>
      </c>
      <c r="AF23" s="6" t="s">
        <v>128</v>
      </c>
      <c r="AG23" s="6" t="s">
        <v>126</v>
      </c>
      <c r="AH23" s="6" t="s">
        <v>126</v>
      </c>
      <c r="AI23" s="6" t="s">
        <v>128</v>
      </c>
      <c r="AJ23" s="6" t="s">
        <v>128</v>
      </c>
      <c r="AK23" s="6" t="s">
        <v>128</v>
      </c>
      <c r="AL23" s="6" t="s">
        <v>130</v>
      </c>
      <c r="AM23" s="6" t="s">
        <v>127</v>
      </c>
      <c r="AN23" s="6" t="s">
        <v>128</v>
      </c>
      <c r="AO23" s="6" t="s">
        <v>127</v>
      </c>
      <c r="AP23" s="6" t="s">
        <v>128</v>
      </c>
      <c r="AQ23" s="6" t="s">
        <v>127</v>
      </c>
      <c r="AR23" s="6" t="s">
        <v>127</v>
      </c>
      <c r="AS23" s="7" t="s">
        <v>127</v>
      </c>
      <c r="AT23" s="7" t="s">
        <v>130</v>
      </c>
      <c r="AU23" s="7" t="s">
        <v>130</v>
      </c>
      <c r="AV23" s="7" t="s">
        <v>130</v>
      </c>
      <c r="AW23" s="7" t="s">
        <v>130</v>
      </c>
      <c r="AX23" s="7" t="s">
        <v>130</v>
      </c>
      <c r="AY23" s="7" t="s">
        <v>128</v>
      </c>
      <c r="AZ23" s="7" t="s">
        <v>130</v>
      </c>
      <c r="BA23" s="7" t="s">
        <v>126</v>
      </c>
      <c r="BB23" s="7" t="s">
        <v>126</v>
      </c>
      <c r="BC23" s="7" t="s">
        <v>127</v>
      </c>
      <c r="BD23" s="7" t="s">
        <v>128</v>
      </c>
      <c r="BE23" s="7" t="s">
        <v>128</v>
      </c>
      <c r="BF23" s="7" t="s">
        <v>130</v>
      </c>
      <c r="BG23" s="7" t="s">
        <v>128</v>
      </c>
      <c r="BH23" s="7" t="s">
        <v>127</v>
      </c>
      <c r="BI23" s="7" t="s">
        <v>128</v>
      </c>
      <c r="BJ23" s="7" t="s">
        <v>128</v>
      </c>
      <c r="BK23" s="7" t="s">
        <v>129</v>
      </c>
      <c r="BL23" s="7" t="s">
        <v>129</v>
      </c>
      <c r="BM23" s="7" t="s">
        <v>127</v>
      </c>
      <c r="BN23" s="7" t="s">
        <v>127</v>
      </c>
      <c r="BO23" s="7" t="s">
        <v>128</v>
      </c>
      <c r="BP23" s="7" t="s">
        <v>128</v>
      </c>
      <c r="BQ23" s="7" t="s">
        <v>128</v>
      </c>
      <c r="BR23" s="7" t="s">
        <v>128</v>
      </c>
      <c r="BS23" s="7" t="s">
        <v>128</v>
      </c>
      <c r="BT23" s="7" t="s">
        <v>130</v>
      </c>
      <c r="BU23" s="7" t="s">
        <v>126</v>
      </c>
      <c r="BV23" s="7" t="s">
        <v>126</v>
      </c>
      <c r="BW23" s="7" t="s">
        <v>127</v>
      </c>
      <c r="BX23" s="7" t="s">
        <v>128</v>
      </c>
      <c r="BY23" s="7" t="s">
        <v>127</v>
      </c>
      <c r="BZ23" s="7" t="s">
        <v>128</v>
      </c>
      <c r="CA23" s="7" t="s">
        <v>127</v>
      </c>
      <c r="CB23" s="7" t="s">
        <v>127</v>
      </c>
      <c r="CC23" s="7" t="s">
        <v>127</v>
      </c>
      <c r="CD23" s="7" t="s">
        <v>127</v>
      </c>
      <c r="CE23" s="7" t="s">
        <v>126</v>
      </c>
      <c r="CF23" s="7" t="s">
        <v>126</v>
      </c>
      <c r="CG23" s="1" t="s">
        <v>127</v>
      </c>
      <c r="CH23" s="1" t="s">
        <v>128</v>
      </c>
      <c r="CI23" s="1" t="s">
        <v>130</v>
      </c>
      <c r="CJ23" s="1" t="s">
        <v>130</v>
      </c>
      <c r="CK23" s="1" t="s">
        <v>127</v>
      </c>
      <c r="CL23" s="1" t="s">
        <v>130</v>
      </c>
      <c r="CM23" s="1" t="s">
        <v>130</v>
      </c>
      <c r="CN23" s="1" t="s">
        <v>130</v>
      </c>
      <c r="CO23" s="1" t="s">
        <v>126</v>
      </c>
      <c r="CP23" s="1" t="s">
        <v>126</v>
      </c>
      <c r="CQ23" s="1" t="s">
        <v>127</v>
      </c>
      <c r="CR23" s="1" t="s">
        <v>127</v>
      </c>
      <c r="CS23" s="1" t="s">
        <v>127</v>
      </c>
      <c r="CT23" s="1" t="s">
        <v>128</v>
      </c>
      <c r="CU23" s="1" t="s">
        <v>127</v>
      </c>
      <c r="CV23" s="1" t="s">
        <v>128</v>
      </c>
      <c r="CW23" s="1" t="s">
        <v>128</v>
      </c>
      <c r="CX23" s="1" t="s">
        <v>128</v>
      </c>
      <c r="CY23" s="1" t="s">
        <v>127</v>
      </c>
      <c r="CZ23" s="1" t="s">
        <v>127</v>
      </c>
      <c r="DA23" s="1" t="s">
        <v>127</v>
      </c>
      <c r="DB23" s="1" t="s">
        <v>127</v>
      </c>
      <c r="DC23" s="1" t="s">
        <v>127</v>
      </c>
      <c r="DD23" s="1" t="s">
        <v>128</v>
      </c>
      <c r="DE23" s="1" t="s">
        <v>127</v>
      </c>
      <c r="DF23" s="1" t="s">
        <v>128</v>
      </c>
      <c r="DG23" s="1" t="s">
        <v>128</v>
      </c>
      <c r="DH23" s="1" t="s">
        <v>128</v>
      </c>
      <c r="DI23" s="1" t="s">
        <v>130</v>
      </c>
      <c r="DJ23" s="1" t="s">
        <v>129</v>
      </c>
      <c r="DK23" s="1" t="s">
        <v>127</v>
      </c>
      <c r="DL23" s="1" t="s">
        <v>128</v>
      </c>
      <c r="DM23" s="1" t="s">
        <v>127</v>
      </c>
      <c r="DN23" s="1" t="s">
        <v>128</v>
      </c>
      <c r="DO23" s="1" t="s">
        <v>128</v>
      </c>
      <c r="DP23" s="1" t="s">
        <v>128</v>
      </c>
      <c r="DQ23" s="1" t="s">
        <v>127</v>
      </c>
      <c r="DR23" s="1" t="s">
        <v>128</v>
      </c>
      <c r="DS23" s="1" t="s">
        <v>126</v>
      </c>
      <c r="DT23" s="1" t="s">
        <v>126</v>
      </c>
    </row>
    <row r="24" ht="15.75" customHeight="1">
      <c r="A24" s="5">
        <v>45223.488275138894</v>
      </c>
      <c r="B24" s="1" t="s">
        <v>134</v>
      </c>
      <c r="C24" s="1" t="s">
        <v>135</v>
      </c>
      <c r="D24" s="1">
        <v>23.0</v>
      </c>
      <c r="E24" s="6" t="s">
        <v>127</v>
      </c>
      <c r="F24" s="6" t="s">
        <v>127</v>
      </c>
      <c r="G24" s="6" t="s">
        <v>127</v>
      </c>
      <c r="H24" s="6" t="s">
        <v>127</v>
      </c>
      <c r="I24" s="6" t="s">
        <v>127</v>
      </c>
      <c r="J24" s="6" t="s">
        <v>127</v>
      </c>
      <c r="K24" s="6" t="s">
        <v>127</v>
      </c>
      <c r="L24" s="6" t="s">
        <v>127</v>
      </c>
      <c r="M24" s="6" t="s">
        <v>128</v>
      </c>
      <c r="N24" s="6" t="s">
        <v>128</v>
      </c>
      <c r="O24" s="6" t="s">
        <v>130</v>
      </c>
      <c r="P24" s="6" t="s">
        <v>130</v>
      </c>
      <c r="Q24" s="6" t="s">
        <v>128</v>
      </c>
      <c r="R24" s="6" t="s">
        <v>127</v>
      </c>
      <c r="S24" s="6" t="s">
        <v>128</v>
      </c>
      <c r="T24" s="6" t="s">
        <v>127</v>
      </c>
      <c r="U24" s="6" t="s">
        <v>130</v>
      </c>
      <c r="V24" s="6" t="s">
        <v>130</v>
      </c>
      <c r="W24" s="6" t="s">
        <v>128</v>
      </c>
      <c r="X24" s="6" t="s">
        <v>128</v>
      </c>
      <c r="Y24" s="6" t="s">
        <v>127</v>
      </c>
      <c r="Z24" s="6" t="s">
        <v>127</v>
      </c>
      <c r="AA24" s="6" t="s">
        <v>128</v>
      </c>
      <c r="AB24" s="6" t="s">
        <v>128</v>
      </c>
      <c r="AC24" s="6" t="s">
        <v>127</v>
      </c>
      <c r="AD24" s="6" t="s">
        <v>128</v>
      </c>
      <c r="AE24" s="6" t="s">
        <v>127</v>
      </c>
      <c r="AF24" s="6" t="s">
        <v>127</v>
      </c>
      <c r="AG24" s="6" t="s">
        <v>127</v>
      </c>
      <c r="AH24" s="6" t="s">
        <v>127</v>
      </c>
      <c r="AI24" s="6" t="s">
        <v>128</v>
      </c>
      <c r="AJ24" s="6" t="s">
        <v>130</v>
      </c>
      <c r="AK24" s="6" t="s">
        <v>127</v>
      </c>
      <c r="AL24" s="6" t="s">
        <v>128</v>
      </c>
      <c r="AM24" s="6" t="s">
        <v>128</v>
      </c>
      <c r="AN24" s="6" t="s">
        <v>127</v>
      </c>
      <c r="AO24" s="6" t="s">
        <v>127</v>
      </c>
      <c r="AP24" s="6" t="s">
        <v>127</v>
      </c>
      <c r="AQ24" s="6" t="s">
        <v>127</v>
      </c>
      <c r="AR24" s="6" t="s">
        <v>127</v>
      </c>
      <c r="AS24" s="7" t="s">
        <v>130</v>
      </c>
      <c r="AT24" s="7" t="s">
        <v>130</v>
      </c>
      <c r="AU24" s="7" t="s">
        <v>128</v>
      </c>
      <c r="AV24" s="7" t="s">
        <v>128</v>
      </c>
      <c r="AW24" s="7" t="s">
        <v>130</v>
      </c>
      <c r="AX24" s="7" t="s">
        <v>130</v>
      </c>
      <c r="AY24" s="7" t="s">
        <v>130</v>
      </c>
      <c r="AZ24" s="7" t="s">
        <v>130</v>
      </c>
      <c r="BA24" s="7" t="s">
        <v>128</v>
      </c>
      <c r="BB24" s="7" t="s">
        <v>128</v>
      </c>
      <c r="BC24" s="7" t="s">
        <v>127</v>
      </c>
      <c r="BD24" s="7" t="s">
        <v>127</v>
      </c>
      <c r="BE24" s="7" t="s">
        <v>127</v>
      </c>
      <c r="BF24" s="7" t="s">
        <v>127</v>
      </c>
      <c r="BG24" s="7" t="s">
        <v>127</v>
      </c>
      <c r="BH24" s="7" t="s">
        <v>127</v>
      </c>
      <c r="BI24" s="7" t="s">
        <v>127</v>
      </c>
      <c r="BJ24" s="7" t="s">
        <v>127</v>
      </c>
      <c r="BK24" s="7" t="s">
        <v>127</v>
      </c>
      <c r="BL24" s="7" t="s">
        <v>127</v>
      </c>
      <c r="BM24" s="7" t="s">
        <v>127</v>
      </c>
      <c r="BN24" s="7" t="s">
        <v>127</v>
      </c>
      <c r="BO24" s="7" t="s">
        <v>127</v>
      </c>
      <c r="BP24" s="7" t="s">
        <v>128</v>
      </c>
      <c r="BQ24" s="7" t="s">
        <v>127</v>
      </c>
      <c r="BR24" s="7" t="s">
        <v>127</v>
      </c>
      <c r="BS24" s="7" t="s">
        <v>128</v>
      </c>
      <c r="BT24" s="7" t="s">
        <v>127</v>
      </c>
      <c r="BU24" s="7" t="s">
        <v>130</v>
      </c>
      <c r="BV24" s="7" t="s">
        <v>130</v>
      </c>
      <c r="BW24" s="7" t="s">
        <v>127</v>
      </c>
      <c r="BX24" s="7" t="s">
        <v>127</v>
      </c>
      <c r="BY24" s="7" t="s">
        <v>127</v>
      </c>
      <c r="BZ24" s="7" t="s">
        <v>127</v>
      </c>
      <c r="CA24" s="7" t="s">
        <v>127</v>
      </c>
      <c r="CB24" s="7" t="s">
        <v>127</v>
      </c>
      <c r="CC24" s="7" t="s">
        <v>127</v>
      </c>
      <c r="CD24" s="7" t="s">
        <v>128</v>
      </c>
      <c r="CE24" s="7" t="s">
        <v>130</v>
      </c>
      <c r="CF24" s="7" t="s">
        <v>130</v>
      </c>
      <c r="CG24" s="1" t="s">
        <v>127</v>
      </c>
      <c r="CH24" s="1" t="s">
        <v>127</v>
      </c>
      <c r="CI24" s="1" t="s">
        <v>128</v>
      </c>
      <c r="CJ24" s="1" t="s">
        <v>128</v>
      </c>
      <c r="CK24" s="1" t="s">
        <v>127</v>
      </c>
      <c r="CL24" s="1" t="s">
        <v>128</v>
      </c>
      <c r="CM24" s="1" t="s">
        <v>127</v>
      </c>
      <c r="CN24" s="1" t="s">
        <v>128</v>
      </c>
      <c r="CO24" s="1" t="s">
        <v>128</v>
      </c>
      <c r="CP24" s="1" t="s">
        <v>128</v>
      </c>
      <c r="CQ24" s="1" t="s">
        <v>127</v>
      </c>
      <c r="CR24" s="1" t="s">
        <v>127</v>
      </c>
      <c r="CS24" s="1" t="s">
        <v>127</v>
      </c>
      <c r="CT24" s="1" t="s">
        <v>127</v>
      </c>
      <c r="CU24" s="1" t="s">
        <v>127</v>
      </c>
      <c r="CV24" s="1" t="s">
        <v>127</v>
      </c>
      <c r="CW24" s="1" t="s">
        <v>128</v>
      </c>
      <c r="CX24" s="1" t="s">
        <v>128</v>
      </c>
      <c r="CY24" s="1" t="s">
        <v>127</v>
      </c>
      <c r="CZ24" s="1" t="s">
        <v>127</v>
      </c>
      <c r="DA24" s="1" t="s">
        <v>127</v>
      </c>
      <c r="DB24" s="1" t="s">
        <v>127</v>
      </c>
      <c r="DC24" s="1" t="s">
        <v>127</v>
      </c>
      <c r="DD24" s="1" t="s">
        <v>127</v>
      </c>
      <c r="DE24" s="1" t="s">
        <v>127</v>
      </c>
      <c r="DF24" s="1" t="s">
        <v>127</v>
      </c>
      <c r="DG24" s="1" t="s">
        <v>127</v>
      </c>
      <c r="DH24" s="1" t="s">
        <v>127</v>
      </c>
      <c r="DI24" s="1" t="s">
        <v>127</v>
      </c>
      <c r="DJ24" s="1" t="s">
        <v>127</v>
      </c>
      <c r="DK24" s="1" t="s">
        <v>127</v>
      </c>
      <c r="DL24" s="1" t="s">
        <v>128</v>
      </c>
      <c r="DM24" s="1" t="s">
        <v>128</v>
      </c>
      <c r="DN24" s="1" t="s">
        <v>128</v>
      </c>
      <c r="DO24" s="1" t="s">
        <v>127</v>
      </c>
      <c r="DP24" s="1" t="s">
        <v>128</v>
      </c>
      <c r="DQ24" s="1" t="s">
        <v>127</v>
      </c>
      <c r="DR24" s="1" t="s">
        <v>127</v>
      </c>
      <c r="DS24" s="1" t="s">
        <v>128</v>
      </c>
      <c r="DT24" s="1" t="s">
        <v>128</v>
      </c>
    </row>
    <row r="25" ht="15.75" customHeight="1">
      <c r="A25" s="5">
        <v>45223.595567916665</v>
      </c>
      <c r="B25" s="1" t="s">
        <v>134</v>
      </c>
      <c r="C25" s="1" t="s">
        <v>135</v>
      </c>
      <c r="D25" s="1">
        <v>24.0</v>
      </c>
      <c r="E25" s="6" t="s">
        <v>127</v>
      </c>
      <c r="F25" s="6" t="s">
        <v>128</v>
      </c>
      <c r="G25" s="6" t="s">
        <v>128</v>
      </c>
      <c r="H25" s="6" t="s">
        <v>127</v>
      </c>
      <c r="I25" s="6" t="s">
        <v>127</v>
      </c>
      <c r="J25" s="6" t="s">
        <v>128</v>
      </c>
      <c r="K25" s="6" t="s">
        <v>128</v>
      </c>
      <c r="L25" s="6" t="s">
        <v>128</v>
      </c>
      <c r="M25" s="6" t="s">
        <v>128</v>
      </c>
      <c r="N25" s="6" t="s">
        <v>128</v>
      </c>
      <c r="O25" s="6" t="s">
        <v>130</v>
      </c>
      <c r="P25" s="6" t="s">
        <v>130</v>
      </c>
      <c r="Q25" s="6" t="s">
        <v>128</v>
      </c>
      <c r="R25" s="6" t="s">
        <v>128</v>
      </c>
      <c r="S25" s="6" t="s">
        <v>128</v>
      </c>
      <c r="T25" s="6" t="s">
        <v>130</v>
      </c>
      <c r="U25" s="6" t="s">
        <v>130</v>
      </c>
      <c r="V25" s="6" t="s">
        <v>130</v>
      </c>
      <c r="W25" s="6" t="s">
        <v>130</v>
      </c>
      <c r="X25" s="6" t="s">
        <v>130</v>
      </c>
      <c r="Y25" s="6" t="s">
        <v>130</v>
      </c>
      <c r="Z25" s="6" t="s">
        <v>130</v>
      </c>
      <c r="AA25" s="6" t="s">
        <v>130</v>
      </c>
      <c r="AB25" s="6" t="s">
        <v>128</v>
      </c>
      <c r="AC25" s="6" t="s">
        <v>130</v>
      </c>
      <c r="AD25" s="6" t="s">
        <v>128</v>
      </c>
      <c r="AE25" s="6" t="s">
        <v>130</v>
      </c>
      <c r="AF25" s="6" t="s">
        <v>130</v>
      </c>
      <c r="AG25" s="6" t="s">
        <v>130</v>
      </c>
      <c r="AH25" s="6" t="s">
        <v>130</v>
      </c>
      <c r="AI25" s="6" t="s">
        <v>127</v>
      </c>
      <c r="AJ25" s="6" t="s">
        <v>127</v>
      </c>
      <c r="AK25" s="6" t="s">
        <v>127</v>
      </c>
      <c r="AL25" s="6" t="s">
        <v>128</v>
      </c>
      <c r="AM25" s="6" t="s">
        <v>127</v>
      </c>
      <c r="AN25" s="6" t="s">
        <v>127</v>
      </c>
      <c r="AO25" s="6" t="s">
        <v>127</v>
      </c>
      <c r="AP25" s="6" t="s">
        <v>127</v>
      </c>
      <c r="AQ25" s="6" t="s">
        <v>128</v>
      </c>
      <c r="AR25" s="6" t="s">
        <v>128</v>
      </c>
      <c r="AS25" s="7" t="s">
        <v>127</v>
      </c>
      <c r="AT25" s="7" t="s">
        <v>127</v>
      </c>
      <c r="AU25" s="7" t="s">
        <v>128</v>
      </c>
      <c r="AV25" s="7" t="s">
        <v>128</v>
      </c>
      <c r="AW25" s="7" t="s">
        <v>127</v>
      </c>
      <c r="AX25" s="7" t="s">
        <v>127</v>
      </c>
      <c r="AY25" s="7" t="s">
        <v>127</v>
      </c>
      <c r="AZ25" s="7" t="s">
        <v>127</v>
      </c>
      <c r="BA25" s="7" t="s">
        <v>128</v>
      </c>
      <c r="BB25" s="7" t="s">
        <v>128</v>
      </c>
      <c r="BC25" s="7" t="s">
        <v>128</v>
      </c>
      <c r="BD25" s="7" t="s">
        <v>128</v>
      </c>
      <c r="BE25" s="7" t="s">
        <v>127</v>
      </c>
      <c r="BF25" s="7" t="s">
        <v>128</v>
      </c>
      <c r="BG25" s="7" t="s">
        <v>128</v>
      </c>
      <c r="BH25" s="7" t="s">
        <v>127</v>
      </c>
      <c r="BI25" s="7" t="s">
        <v>128</v>
      </c>
      <c r="BJ25" s="7" t="s">
        <v>128</v>
      </c>
      <c r="BK25" s="7" t="s">
        <v>130</v>
      </c>
      <c r="BL25" s="7" t="s">
        <v>130</v>
      </c>
      <c r="BM25" s="7" t="s">
        <v>127</v>
      </c>
      <c r="BN25" s="7" t="s">
        <v>128</v>
      </c>
      <c r="BO25" s="7" t="s">
        <v>127</v>
      </c>
      <c r="BP25" s="7" t="s">
        <v>128</v>
      </c>
      <c r="BQ25" s="7" t="s">
        <v>127</v>
      </c>
      <c r="BR25" s="7" t="s">
        <v>128</v>
      </c>
      <c r="BS25" s="7" t="s">
        <v>127</v>
      </c>
      <c r="BT25" s="7" t="s">
        <v>127</v>
      </c>
      <c r="BU25" s="7" t="s">
        <v>128</v>
      </c>
      <c r="BV25" s="7" t="s">
        <v>128</v>
      </c>
      <c r="BW25" s="7" t="s">
        <v>127</v>
      </c>
      <c r="BX25" s="7" t="s">
        <v>128</v>
      </c>
      <c r="BY25" s="7" t="s">
        <v>127</v>
      </c>
      <c r="BZ25" s="7" t="s">
        <v>128</v>
      </c>
      <c r="CA25" s="7" t="s">
        <v>128</v>
      </c>
      <c r="CB25" s="7" t="s">
        <v>128</v>
      </c>
      <c r="CC25" s="7" t="s">
        <v>127</v>
      </c>
      <c r="CD25" s="7" t="s">
        <v>128</v>
      </c>
      <c r="CE25" s="7" t="s">
        <v>128</v>
      </c>
      <c r="CF25" s="7" t="s">
        <v>128</v>
      </c>
      <c r="CG25" s="1" t="s">
        <v>130</v>
      </c>
      <c r="CH25" s="1" t="s">
        <v>130</v>
      </c>
      <c r="CI25" s="1" t="s">
        <v>127</v>
      </c>
      <c r="CJ25" s="1" t="s">
        <v>127</v>
      </c>
      <c r="CK25" s="1" t="s">
        <v>127</v>
      </c>
      <c r="CL25" s="1" t="s">
        <v>127</v>
      </c>
      <c r="CM25" s="1" t="s">
        <v>128</v>
      </c>
      <c r="CN25" s="1" t="s">
        <v>128</v>
      </c>
      <c r="CO25" s="1" t="s">
        <v>128</v>
      </c>
      <c r="CP25" s="1" t="s">
        <v>128</v>
      </c>
      <c r="CQ25" s="1" t="s">
        <v>127</v>
      </c>
      <c r="CR25" s="1" t="s">
        <v>128</v>
      </c>
      <c r="CS25" s="1" t="s">
        <v>127</v>
      </c>
      <c r="CT25" s="1" t="s">
        <v>128</v>
      </c>
      <c r="CU25" s="1" t="s">
        <v>127</v>
      </c>
      <c r="CV25" s="1" t="s">
        <v>128</v>
      </c>
      <c r="CW25" s="1" t="s">
        <v>130</v>
      </c>
      <c r="CX25" s="1" t="s">
        <v>130</v>
      </c>
      <c r="CY25" s="1" t="s">
        <v>130</v>
      </c>
      <c r="CZ25" s="1" t="s">
        <v>130</v>
      </c>
      <c r="DA25" s="1" t="s">
        <v>127</v>
      </c>
      <c r="DB25" s="1" t="s">
        <v>128</v>
      </c>
      <c r="DC25" s="1" t="s">
        <v>127</v>
      </c>
      <c r="DD25" s="1" t="s">
        <v>128</v>
      </c>
      <c r="DE25" s="1" t="s">
        <v>127</v>
      </c>
      <c r="DF25" s="1" t="s">
        <v>128</v>
      </c>
      <c r="DG25" s="1" t="s">
        <v>128</v>
      </c>
      <c r="DH25" s="1" t="s">
        <v>128</v>
      </c>
      <c r="DI25" s="1" t="s">
        <v>128</v>
      </c>
      <c r="DJ25" s="1" t="s">
        <v>128</v>
      </c>
      <c r="DK25" s="1" t="s">
        <v>127</v>
      </c>
      <c r="DL25" s="1" t="s">
        <v>128</v>
      </c>
      <c r="DM25" s="1" t="s">
        <v>127</v>
      </c>
      <c r="DN25" s="1" t="s">
        <v>128</v>
      </c>
      <c r="DO25" s="1" t="s">
        <v>127</v>
      </c>
      <c r="DP25" s="1" t="s">
        <v>128</v>
      </c>
      <c r="DQ25" s="1" t="s">
        <v>128</v>
      </c>
      <c r="DR25" s="1" t="s">
        <v>128</v>
      </c>
      <c r="DS25" s="1" t="s">
        <v>128</v>
      </c>
      <c r="DT25" s="1" t="s">
        <v>128</v>
      </c>
    </row>
    <row r="26" ht="15.75" customHeight="1">
      <c r="A26" s="5">
        <v>45224.39856289352</v>
      </c>
      <c r="B26" s="1" t="s">
        <v>147</v>
      </c>
      <c r="C26" s="1" t="s">
        <v>148</v>
      </c>
      <c r="D26" s="1">
        <v>13.0</v>
      </c>
      <c r="E26" s="6" t="s">
        <v>130</v>
      </c>
      <c r="F26" s="6" t="s">
        <v>127</v>
      </c>
      <c r="G26" s="6" t="s">
        <v>127</v>
      </c>
      <c r="H26" s="6" t="s">
        <v>129</v>
      </c>
      <c r="I26" s="6" t="s">
        <v>129</v>
      </c>
      <c r="J26" s="6" t="s">
        <v>129</v>
      </c>
      <c r="K26" s="6" t="s">
        <v>129</v>
      </c>
      <c r="L26" s="6" t="s">
        <v>129</v>
      </c>
      <c r="M26" s="6" t="s">
        <v>126</v>
      </c>
      <c r="N26" s="6" t="s">
        <v>129</v>
      </c>
      <c r="O26" s="6" t="s">
        <v>130</v>
      </c>
      <c r="P26" s="6" t="s">
        <v>130</v>
      </c>
      <c r="Q26" s="6" t="s">
        <v>129</v>
      </c>
      <c r="R26" s="6" t="s">
        <v>129</v>
      </c>
      <c r="S26" s="6" t="s">
        <v>129</v>
      </c>
      <c r="T26" s="6" t="s">
        <v>129</v>
      </c>
      <c r="U26" s="6" t="s">
        <v>129</v>
      </c>
      <c r="V26" s="6" t="s">
        <v>126</v>
      </c>
      <c r="W26" s="6" t="s">
        <v>126</v>
      </c>
      <c r="X26" s="6" t="s">
        <v>126</v>
      </c>
      <c r="Y26" s="6" t="s">
        <v>128</v>
      </c>
      <c r="Z26" s="6" t="s">
        <v>130</v>
      </c>
      <c r="AA26" s="6" t="s">
        <v>130</v>
      </c>
      <c r="AB26" s="6" t="s">
        <v>129</v>
      </c>
      <c r="AC26" s="6" t="s">
        <v>130</v>
      </c>
      <c r="AD26" s="6" t="s">
        <v>130</v>
      </c>
      <c r="AE26" s="6" t="s">
        <v>128</v>
      </c>
      <c r="AF26" s="6" t="s">
        <v>129</v>
      </c>
      <c r="AG26" s="6" t="s">
        <v>126</v>
      </c>
      <c r="AH26" s="6" t="s">
        <v>126</v>
      </c>
      <c r="AI26" s="6" t="s">
        <v>130</v>
      </c>
      <c r="AJ26" s="6" t="s">
        <v>130</v>
      </c>
      <c r="AK26" s="6" t="s">
        <v>127</v>
      </c>
      <c r="AL26" s="6" t="s">
        <v>129</v>
      </c>
      <c r="AM26" s="6" t="s">
        <v>128</v>
      </c>
      <c r="AN26" s="6" t="s">
        <v>129</v>
      </c>
      <c r="AO26" s="6" t="s">
        <v>129</v>
      </c>
      <c r="AP26" s="6" t="s">
        <v>129</v>
      </c>
      <c r="AQ26" s="6" t="s">
        <v>126</v>
      </c>
      <c r="AR26" s="6" t="s">
        <v>126</v>
      </c>
      <c r="AS26" s="7" t="s">
        <v>130</v>
      </c>
      <c r="AT26" s="7" t="s">
        <v>130</v>
      </c>
      <c r="AU26" s="7" t="s">
        <v>129</v>
      </c>
      <c r="AV26" s="7" t="s">
        <v>129</v>
      </c>
      <c r="AW26" s="7" t="s">
        <v>129</v>
      </c>
      <c r="AX26" s="7" t="s">
        <v>129</v>
      </c>
      <c r="AY26" s="7" t="s">
        <v>129</v>
      </c>
      <c r="AZ26" s="7" t="s">
        <v>129</v>
      </c>
      <c r="BA26" s="7" t="s">
        <v>129</v>
      </c>
      <c r="BB26" s="7" t="s">
        <v>129</v>
      </c>
      <c r="BC26" s="7" t="s">
        <v>126</v>
      </c>
      <c r="BD26" s="7" t="s">
        <v>128</v>
      </c>
      <c r="BE26" s="7" t="s">
        <v>127</v>
      </c>
      <c r="BF26" s="7" t="s">
        <v>130</v>
      </c>
      <c r="BG26" s="7" t="s">
        <v>128</v>
      </c>
      <c r="BH26" s="7" t="s">
        <v>130</v>
      </c>
      <c r="BI26" s="7" t="s">
        <v>130</v>
      </c>
      <c r="BJ26" s="7" t="s">
        <v>130</v>
      </c>
      <c r="BK26" s="7" t="s">
        <v>127</v>
      </c>
      <c r="BL26" s="7" t="s">
        <v>127</v>
      </c>
      <c r="BM26" s="7" t="s">
        <v>130</v>
      </c>
      <c r="BN26" s="7" t="s">
        <v>127</v>
      </c>
      <c r="BO26" s="7" t="s">
        <v>130</v>
      </c>
      <c r="BP26" s="7" t="s">
        <v>127</v>
      </c>
      <c r="BQ26" s="7" t="s">
        <v>130</v>
      </c>
      <c r="BR26" s="7" t="s">
        <v>127</v>
      </c>
      <c r="BS26" s="7" t="s">
        <v>129</v>
      </c>
      <c r="BT26" s="7" t="s">
        <v>128</v>
      </c>
      <c r="BU26" s="7" t="s">
        <v>129</v>
      </c>
      <c r="BV26" s="7" t="s">
        <v>129</v>
      </c>
      <c r="BW26" s="7" t="s">
        <v>128</v>
      </c>
      <c r="BX26" s="7" t="s">
        <v>127</v>
      </c>
      <c r="BY26" s="7" t="s">
        <v>130</v>
      </c>
      <c r="BZ26" s="7" t="s">
        <v>128</v>
      </c>
      <c r="CA26" s="7" t="s">
        <v>130</v>
      </c>
      <c r="CB26" s="7" t="s">
        <v>127</v>
      </c>
      <c r="CC26" s="7" t="s">
        <v>130</v>
      </c>
      <c r="CD26" s="7" t="s">
        <v>128</v>
      </c>
      <c r="CE26" s="7" t="s">
        <v>129</v>
      </c>
      <c r="CF26" s="7" t="s">
        <v>129</v>
      </c>
      <c r="CG26" s="1" t="s">
        <v>128</v>
      </c>
      <c r="CH26" s="1" t="s">
        <v>127</v>
      </c>
      <c r="CI26" s="1" t="s">
        <v>130</v>
      </c>
      <c r="CJ26" s="1" t="s">
        <v>129</v>
      </c>
      <c r="CK26" s="1" t="s">
        <v>130</v>
      </c>
      <c r="CL26" s="1" t="s">
        <v>128</v>
      </c>
      <c r="CM26" s="1" t="s">
        <v>129</v>
      </c>
      <c r="CN26" s="1" t="s">
        <v>129</v>
      </c>
      <c r="CO26" s="1" t="s">
        <v>129</v>
      </c>
      <c r="CP26" s="1" t="s">
        <v>129</v>
      </c>
      <c r="CQ26" s="1" t="s">
        <v>129</v>
      </c>
      <c r="CR26" s="1" t="s">
        <v>129</v>
      </c>
      <c r="CS26" s="1" t="s">
        <v>130</v>
      </c>
      <c r="CT26" s="1" t="s">
        <v>127</v>
      </c>
      <c r="CU26" s="1" t="s">
        <v>130</v>
      </c>
      <c r="CV26" s="1" t="s">
        <v>127</v>
      </c>
      <c r="CW26" s="1" t="s">
        <v>129</v>
      </c>
      <c r="CX26" s="1" t="s">
        <v>126</v>
      </c>
      <c r="CY26" s="1" t="s">
        <v>129</v>
      </c>
      <c r="CZ26" s="1" t="s">
        <v>129</v>
      </c>
      <c r="DA26" s="1" t="s">
        <v>127</v>
      </c>
      <c r="DB26" s="1" t="s">
        <v>128</v>
      </c>
      <c r="DC26" s="1" t="s">
        <v>127</v>
      </c>
      <c r="DD26" s="1" t="s">
        <v>130</v>
      </c>
      <c r="DE26" s="1" t="s">
        <v>130</v>
      </c>
      <c r="DF26" s="1" t="s">
        <v>127</v>
      </c>
      <c r="DG26" s="1" t="s">
        <v>130</v>
      </c>
      <c r="DH26" s="1" t="s">
        <v>127</v>
      </c>
      <c r="DI26" s="1" t="s">
        <v>129</v>
      </c>
      <c r="DJ26" s="1" t="s">
        <v>129</v>
      </c>
      <c r="DK26" s="1" t="s">
        <v>128</v>
      </c>
      <c r="DL26" s="1" t="s">
        <v>127</v>
      </c>
      <c r="DM26" s="1" t="s">
        <v>130</v>
      </c>
      <c r="DN26" s="1" t="s">
        <v>130</v>
      </c>
      <c r="DO26" s="1" t="s">
        <v>130</v>
      </c>
      <c r="DP26" s="1" t="s">
        <v>127</v>
      </c>
      <c r="DQ26" s="1" t="s">
        <v>129</v>
      </c>
      <c r="DR26" s="1" t="s">
        <v>127</v>
      </c>
      <c r="DS26" s="1" t="s">
        <v>129</v>
      </c>
      <c r="DT26" s="1" t="s">
        <v>129</v>
      </c>
    </row>
    <row r="27" ht="15.75" customHeight="1">
      <c r="A27" s="5">
        <v>45224.454106550926</v>
      </c>
      <c r="B27" s="1" t="s">
        <v>147</v>
      </c>
      <c r="C27" s="1" t="s">
        <v>148</v>
      </c>
      <c r="D27" s="1">
        <v>14.0</v>
      </c>
      <c r="E27" s="6" t="s">
        <v>130</v>
      </c>
      <c r="F27" s="6" t="s">
        <v>127</v>
      </c>
      <c r="G27" s="6" t="s">
        <v>129</v>
      </c>
      <c r="H27" s="6" t="s">
        <v>129</v>
      </c>
      <c r="I27" s="6" t="s">
        <v>130</v>
      </c>
      <c r="J27" s="6" t="s">
        <v>129</v>
      </c>
      <c r="K27" s="6" t="s">
        <v>129</v>
      </c>
      <c r="L27" s="6" t="s">
        <v>129</v>
      </c>
      <c r="M27" s="6" t="s">
        <v>126</v>
      </c>
      <c r="N27" s="6" t="s">
        <v>126</v>
      </c>
      <c r="O27" s="6" t="s">
        <v>127</v>
      </c>
      <c r="P27" s="6" t="s">
        <v>128</v>
      </c>
      <c r="Q27" s="6" t="s">
        <v>128</v>
      </c>
      <c r="R27" s="6" t="s">
        <v>130</v>
      </c>
      <c r="S27" s="6" t="s">
        <v>128</v>
      </c>
      <c r="T27" s="6" t="s">
        <v>129</v>
      </c>
      <c r="U27" s="6" t="s">
        <v>130</v>
      </c>
      <c r="V27" s="6" t="s">
        <v>130</v>
      </c>
      <c r="W27" s="6" t="s">
        <v>129</v>
      </c>
      <c r="X27" s="6" t="s">
        <v>129</v>
      </c>
      <c r="Y27" s="6" t="s">
        <v>128</v>
      </c>
      <c r="Z27" s="6" t="s">
        <v>129</v>
      </c>
      <c r="AA27" s="6" t="s">
        <v>127</v>
      </c>
      <c r="AB27" s="6" t="s">
        <v>130</v>
      </c>
      <c r="AC27" s="6" t="s">
        <v>128</v>
      </c>
      <c r="AD27" s="6" t="s">
        <v>129</v>
      </c>
      <c r="AE27" s="6" t="s">
        <v>130</v>
      </c>
      <c r="AF27" s="6" t="s">
        <v>127</v>
      </c>
      <c r="AG27" s="6" t="s">
        <v>126</v>
      </c>
      <c r="AH27" s="6" t="s">
        <v>126</v>
      </c>
      <c r="AI27" s="6" t="s">
        <v>127</v>
      </c>
      <c r="AJ27" s="6" t="s">
        <v>130</v>
      </c>
      <c r="AK27" s="6" t="s">
        <v>127</v>
      </c>
      <c r="AL27" s="6" t="s">
        <v>130</v>
      </c>
      <c r="AM27" s="6" t="s">
        <v>127</v>
      </c>
      <c r="AN27" s="6" t="s">
        <v>129</v>
      </c>
      <c r="AO27" s="6" t="s">
        <v>127</v>
      </c>
      <c r="AP27" s="6" t="s">
        <v>128</v>
      </c>
      <c r="AQ27" s="6" t="s">
        <v>126</v>
      </c>
      <c r="AR27" s="6" t="s">
        <v>126</v>
      </c>
      <c r="AS27" s="7" t="s">
        <v>127</v>
      </c>
      <c r="AT27" s="7" t="s">
        <v>130</v>
      </c>
      <c r="AU27" s="7" t="s">
        <v>127</v>
      </c>
      <c r="AV27" s="7" t="s">
        <v>128</v>
      </c>
      <c r="AW27" s="7" t="s">
        <v>127</v>
      </c>
      <c r="AX27" s="7" t="s">
        <v>130</v>
      </c>
      <c r="AY27" s="7" t="s">
        <v>127</v>
      </c>
      <c r="AZ27" s="7" t="s">
        <v>128</v>
      </c>
      <c r="BA27" s="7" t="s">
        <v>126</v>
      </c>
      <c r="BB27" s="7" t="s">
        <v>126</v>
      </c>
      <c r="BC27" s="7" t="s">
        <v>128</v>
      </c>
      <c r="BD27" s="7" t="s">
        <v>127</v>
      </c>
      <c r="BE27" s="7" t="s">
        <v>127</v>
      </c>
      <c r="BF27" s="7" t="s">
        <v>130</v>
      </c>
      <c r="BG27" s="7" t="s">
        <v>129</v>
      </c>
      <c r="BH27" s="7" t="s">
        <v>127</v>
      </c>
      <c r="BI27" s="7" t="s">
        <v>130</v>
      </c>
      <c r="BJ27" s="7" t="s">
        <v>130</v>
      </c>
      <c r="BK27" s="7" t="s">
        <v>129</v>
      </c>
      <c r="BL27" s="7" t="s">
        <v>129</v>
      </c>
      <c r="BM27" s="7" t="s">
        <v>130</v>
      </c>
      <c r="BN27" s="7" t="s">
        <v>127</v>
      </c>
      <c r="BO27" s="7" t="s">
        <v>130</v>
      </c>
      <c r="BP27" s="7" t="s">
        <v>127</v>
      </c>
      <c r="BQ27" s="7" t="s">
        <v>130</v>
      </c>
      <c r="BR27" s="7" t="s">
        <v>127</v>
      </c>
      <c r="BS27" s="7" t="s">
        <v>130</v>
      </c>
      <c r="BT27" s="7" t="s">
        <v>127</v>
      </c>
      <c r="BU27" s="7" t="s">
        <v>126</v>
      </c>
      <c r="BV27" s="7" t="s">
        <v>126</v>
      </c>
      <c r="BW27" s="7" t="s">
        <v>127</v>
      </c>
      <c r="BX27" s="7" t="s">
        <v>128</v>
      </c>
      <c r="BY27" s="7" t="s">
        <v>127</v>
      </c>
      <c r="BZ27" s="7" t="s">
        <v>128</v>
      </c>
      <c r="CA27" s="7" t="s">
        <v>127</v>
      </c>
      <c r="CB27" s="7" t="s">
        <v>130</v>
      </c>
      <c r="CC27" s="7" t="s">
        <v>128</v>
      </c>
      <c r="CD27" s="7" t="s">
        <v>129</v>
      </c>
      <c r="CE27" s="7" t="s">
        <v>126</v>
      </c>
      <c r="CF27" s="7" t="s">
        <v>126</v>
      </c>
      <c r="CG27" s="1" t="s">
        <v>130</v>
      </c>
      <c r="CH27" s="1" t="s">
        <v>127</v>
      </c>
      <c r="CI27" s="1" t="s">
        <v>130</v>
      </c>
      <c r="CJ27" s="1" t="s">
        <v>127</v>
      </c>
      <c r="CK27" s="1" t="s">
        <v>130</v>
      </c>
      <c r="CL27" s="1" t="s">
        <v>130</v>
      </c>
      <c r="CM27" s="1" t="s">
        <v>129</v>
      </c>
      <c r="CN27" s="1" t="s">
        <v>129</v>
      </c>
      <c r="CO27" s="1" t="s">
        <v>129</v>
      </c>
      <c r="CP27" s="1" t="s">
        <v>129</v>
      </c>
      <c r="CQ27" s="1" t="s">
        <v>127</v>
      </c>
      <c r="CR27" s="1" t="s">
        <v>130</v>
      </c>
      <c r="CS27" s="1" t="s">
        <v>128</v>
      </c>
      <c r="CT27" s="1" t="s">
        <v>126</v>
      </c>
      <c r="CU27" s="1" t="s">
        <v>130</v>
      </c>
      <c r="CV27" s="1" t="s">
        <v>130</v>
      </c>
      <c r="CW27" s="1" t="s">
        <v>128</v>
      </c>
      <c r="CX27" s="1" t="s">
        <v>130</v>
      </c>
      <c r="CY27" s="1" t="s">
        <v>126</v>
      </c>
      <c r="CZ27" s="1" t="s">
        <v>126</v>
      </c>
      <c r="DA27" s="1" t="s">
        <v>128</v>
      </c>
      <c r="DB27" s="1" t="s">
        <v>129</v>
      </c>
      <c r="DC27" s="1" t="s">
        <v>127</v>
      </c>
      <c r="DD27" s="1" t="s">
        <v>130</v>
      </c>
      <c r="DE27" s="1" t="s">
        <v>128</v>
      </c>
      <c r="DF27" s="1" t="s">
        <v>129</v>
      </c>
      <c r="DG27" s="1" t="s">
        <v>130</v>
      </c>
      <c r="DH27" s="1" t="s">
        <v>129</v>
      </c>
      <c r="DI27" s="1" t="s">
        <v>126</v>
      </c>
      <c r="DJ27" s="1" t="s">
        <v>126</v>
      </c>
      <c r="DK27" s="1" t="s">
        <v>127</v>
      </c>
      <c r="DL27" s="1" t="s">
        <v>127</v>
      </c>
      <c r="DM27" s="1" t="s">
        <v>127</v>
      </c>
      <c r="DN27" s="1" t="s">
        <v>128</v>
      </c>
      <c r="DO27" s="1" t="s">
        <v>129</v>
      </c>
      <c r="DP27" s="1" t="s">
        <v>130</v>
      </c>
      <c r="DQ27" s="1" t="s">
        <v>130</v>
      </c>
      <c r="DR27" s="1" t="s">
        <v>128</v>
      </c>
      <c r="DS27" s="1" t="s">
        <v>126</v>
      </c>
      <c r="DT27" s="1" t="s">
        <v>126</v>
      </c>
    </row>
    <row r="28" ht="15.75" customHeight="1">
      <c r="A28" s="5">
        <v>45224.6847618287</v>
      </c>
      <c r="B28" s="1" t="s">
        <v>149</v>
      </c>
      <c r="C28" s="1" t="s">
        <v>150</v>
      </c>
      <c r="D28" s="1">
        <v>9.0</v>
      </c>
      <c r="E28" s="6" t="s">
        <v>126</v>
      </c>
      <c r="F28" s="6" t="s">
        <v>126</v>
      </c>
      <c r="G28" s="6" t="s">
        <v>126</v>
      </c>
      <c r="H28" s="6" t="s">
        <v>126</v>
      </c>
      <c r="I28" s="6" t="s">
        <v>126</v>
      </c>
      <c r="J28" s="6" t="s">
        <v>127</v>
      </c>
      <c r="K28" s="6" t="s">
        <v>126</v>
      </c>
      <c r="L28" s="6" t="s">
        <v>127</v>
      </c>
      <c r="M28" s="6" t="s">
        <v>128</v>
      </c>
      <c r="N28" s="6" t="s">
        <v>128</v>
      </c>
      <c r="O28" s="6" t="s">
        <v>126</v>
      </c>
      <c r="P28" s="6" t="s">
        <v>126</v>
      </c>
      <c r="Q28" s="6" t="s">
        <v>126</v>
      </c>
      <c r="R28" s="6" t="s">
        <v>126</v>
      </c>
      <c r="S28" s="6" t="s">
        <v>126</v>
      </c>
      <c r="T28" s="6" t="s">
        <v>127</v>
      </c>
      <c r="U28" s="6" t="s">
        <v>126</v>
      </c>
      <c r="V28" s="6" t="s">
        <v>126</v>
      </c>
      <c r="W28" s="6" t="s">
        <v>126</v>
      </c>
      <c r="X28" s="6" t="s">
        <v>126</v>
      </c>
      <c r="Y28" s="6" t="s">
        <v>126</v>
      </c>
      <c r="Z28" s="6" t="s">
        <v>126</v>
      </c>
      <c r="AA28" s="6" t="s">
        <v>126</v>
      </c>
      <c r="AB28" s="6" t="s">
        <v>126</v>
      </c>
      <c r="AC28" s="6" t="s">
        <v>126</v>
      </c>
      <c r="AD28" s="6" t="s">
        <v>127</v>
      </c>
      <c r="AE28" s="6" t="s">
        <v>126</v>
      </c>
      <c r="AF28" s="6" t="s">
        <v>127</v>
      </c>
      <c r="AG28" s="6" t="s">
        <v>126</v>
      </c>
      <c r="AH28" s="6" t="s">
        <v>126</v>
      </c>
      <c r="AI28" s="6" t="s">
        <v>126</v>
      </c>
      <c r="AJ28" s="6" t="s">
        <v>126</v>
      </c>
      <c r="AK28" s="6" t="s">
        <v>126</v>
      </c>
      <c r="AL28" s="6" t="s">
        <v>127</v>
      </c>
      <c r="AM28" s="6" t="s">
        <v>126</v>
      </c>
      <c r="AN28" s="6" t="s">
        <v>127</v>
      </c>
      <c r="AO28" s="6" t="s">
        <v>126</v>
      </c>
      <c r="AP28" s="6" t="s">
        <v>127</v>
      </c>
      <c r="AQ28" s="6" t="s">
        <v>127</v>
      </c>
      <c r="AR28" s="6" t="s">
        <v>127</v>
      </c>
      <c r="AS28" s="7" t="s">
        <v>128</v>
      </c>
      <c r="AT28" s="7" t="s">
        <v>128</v>
      </c>
      <c r="AU28" s="7" t="s">
        <v>127</v>
      </c>
      <c r="AV28" s="7" t="s">
        <v>128</v>
      </c>
      <c r="AW28" s="7" t="s">
        <v>127</v>
      </c>
      <c r="AX28" s="7" t="s">
        <v>128</v>
      </c>
      <c r="AY28" s="7" t="s">
        <v>127</v>
      </c>
      <c r="AZ28" s="7" t="s">
        <v>128</v>
      </c>
      <c r="BA28" s="7" t="s">
        <v>128</v>
      </c>
      <c r="BB28" s="7" t="s">
        <v>128</v>
      </c>
      <c r="BC28" s="7" t="s">
        <v>126</v>
      </c>
      <c r="BD28" s="7" t="s">
        <v>126</v>
      </c>
      <c r="BE28" s="7" t="s">
        <v>126</v>
      </c>
      <c r="BF28" s="7" t="s">
        <v>126</v>
      </c>
      <c r="BG28" s="7" t="s">
        <v>126</v>
      </c>
      <c r="BH28" s="7" t="s">
        <v>127</v>
      </c>
      <c r="BI28" s="7" t="s">
        <v>126</v>
      </c>
      <c r="BJ28" s="7" t="s">
        <v>126</v>
      </c>
      <c r="BK28" s="7" t="s">
        <v>128</v>
      </c>
      <c r="BL28" s="7" t="s">
        <v>128</v>
      </c>
      <c r="BM28" s="7" t="s">
        <v>127</v>
      </c>
      <c r="BN28" s="7" t="s">
        <v>128</v>
      </c>
      <c r="BO28" s="7" t="s">
        <v>126</v>
      </c>
      <c r="BP28" s="7" t="s">
        <v>126</v>
      </c>
      <c r="BQ28" s="7" t="s">
        <v>126</v>
      </c>
      <c r="BR28" s="7" t="s">
        <v>126</v>
      </c>
      <c r="BS28" s="7" t="s">
        <v>127</v>
      </c>
      <c r="BT28" s="7" t="s">
        <v>128</v>
      </c>
      <c r="BU28" s="7" t="s">
        <v>127</v>
      </c>
      <c r="BV28" s="7" t="s">
        <v>127</v>
      </c>
      <c r="BW28" s="7" t="s">
        <v>127</v>
      </c>
      <c r="BX28" s="7" t="s">
        <v>127</v>
      </c>
      <c r="BY28" s="7" t="s">
        <v>126</v>
      </c>
      <c r="BZ28" s="7" t="s">
        <v>126</v>
      </c>
      <c r="CA28" s="7" t="s">
        <v>127</v>
      </c>
      <c r="CB28" s="7" t="s">
        <v>127</v>
      </c>
      <c r="CC28" s="7" t="s">
        <v>127</v>
      </c>
      <c r="CD28" s="7" t="s">
        <v>126</v>
      </c>
      <c r="CE28" s="7" t="s">
        <v>128</v>
      </c>
      <c r="CF28" s="7" t="s">
        <v>128</v>
      </c>
      <c r="CG28" s="1" t="s">
        <v>128</v>
      </c>
      <c r="CH28" s="1" t="s">
        <v>128</v>
      </c>
      <c r="CI28" s="1" t="s">
        <v>128</v>
      </c>
      <c r="CJ28" s="1" t="s">
        <v>128</v>
      </c>
      <c r="CK28" s="1" t="s">
        <v>128</v>
      </c>
      <c r="CL28" s="1" t="s">
        <v>128</v>
      </c>
      <c r="CM28" s="1" t="s">
        <v>128</v>
      </c>
      <c r="CN28" s="1" t="s">
        <v>128</v>
      </c>
      <c r="CO28" s="1" t="s">
        <v>128</v>
      </c>
      <c r="CP28" s="1" t="s">
        <v>128</v>
      </c>
      <c r="CQ28" s="1" t="s">
        <v>128</v>
      </c>
      <c r="CR28" s="1" t="s">
        <v>128</v>
      </c>
      <c r="CS28" s="1" t="s">
        <v>126</v>
      </c>
      <c r="CT28" s="1" t="s">
        <v>127</v>
      </c>
      <c r="CU28" s="1" t="s">
        <v>126</v>
      </c>
      <c r="CV28" s="1" t="s">
        <v>127</v>
      </c>
      <c r="CW28" s="1" t="s">
        <v>128</v>
      </c>
      <c r="CX28" s="1" t="s">
        <v>128</v>
      </c>
      <c r="CY28" s="1" t="s">
        <v>128</v>
      </c>
      <c r="CZ28" s="1" t="s">
        <v>128</v>
      </c>
      <c r="DA28" s="1" t="s">
        <v>126</v>
      </c>
      <c r="DB28" s="1" t="s">
        <v>127</v>
      </c>
      <c r="DC28" s="1" t="s">
        <v>126</v>
      </c>
      <c r="DD28" s="1" t="s">
        <v>127</v>
      </c>
      <c r="DE28" s="1" t="s">
        <v>126</v>
      </c>
      <c r="DF28" s="1" t="s">
        <v>127</v>
      </c>
      <c r="DG28" s="1" t="s">
        <v>126</v>
      </c>
      <c r="DH28" s="1" t="s">
        <v>127</v>
      </c>
      <c r="DI28" s="1" t="s">
        <v>128</v>
      </c>
      <c r="DJ28" s="1" t="s">
        <v>128</v>
      </c>
      <c r="DK28" s="1" t="s">
        <v>127</v>
      </c>
      <c r="DL28" s="1" t="s">
        <v>128</v>
      </c>
      <c r="DM28" s="1" t="s">
        <v>128</v>
      </c>
      <c r="DN28" s="1" t="s">
        <v>128</v>
      </c>
      <c r="DO28" s="1" t="s">
        <v>127</v>
      </c>
      <c r="DP28" s="1" t="s">
        <v>127</v>
      </c>
      <c r="DQ28" s="1" t="s">
        <v>127</v>
      </c>
      <c r="DR28" s="1" t="s">
        <v>127</v>
      </c>
      <c r="DS28" s="1" t="s">
        <v>128</v>
      </c>
      <c r="DT28" s="1" t="s">
        <v>128</v>
      </c>
    </row>
    <row r="29" ht="15.75" customHeight="1">
      <c r="A29" s="5">
        <v>45224.72726172453</v>
      </c>
      <c r="B29" s="1" t="s">
        <v>147</v>
      </c>
      <c r="C29" s="1" t="s">
        <v>148</v>
      </c>
      <c r="D29" s="1">
        <v>15.0</v>
      </c>
      <c r="E29" s="6" t="s">
        <v>127</v>
      </c>
      <c r="F29" s="6" t="s">
        <v>128</v>
      </c>
      <c r="G29" s="6" t="s">
        <v>126</v>
      </c>
      <c r="H29" s="6" t="s">
        <v>127</v>
      </c>
      <c r="I29" s="6" t="s">
        <v>128</v>
      </c>
      <c r="J29" s="6" t="s">
        <v>128</v>
      </c>
      <c r="K29" s="6" t="s">
        <v>130</v>
      </c>
      <c r="L29" s="6" t="s">
        <v>130</v>
      </c>
      <c r="M29" s="6" t="s">
        <v>127</v>
      </c>
      <c r="N29" s="6" t="s">
        <v>127</v>
      </c>
      <c r="O29" s="6" t="s">
        <v>126</v>
      </c>
      <c r="P29" s="6" t="s">
        <v>128</v>
      </c>
      <c r="Q29" s="6" t="s">
        <v>128</v>
      </c>
      <c r="R29" s="6" t="s">
        <v>130</v>
      </c>
      <c r="S29" s="6" t="s">
        <v>129</v>
      </c>
      <c r="T29" s="6" t="s">
        <v>129</v>
      </c>
      <c r="U29" s="6" t="s">
        <v>130</v>
      </c>
      <c r="V29" s="6" t="s">
        <v>130</v>
      </c>
      <c r="W29" s="6" t="s">
        <v>126</v>
      </c>
      <c r="X29" s="6" t="s">
        <v>126</v>
      </c>
      <c r="Y29" s="6" t="s">
        <v>126</v>
      </c>
      <c r="Z29" s="6" t="s">
        <v>127</v>
      </c>
      <c r="AA29" s="6" t="s">
        <v>126</v>
      </c>
      <c r="AB29" s="6" t="s">
        <v>127</v>
      </c>
      <c r="AC29" s="6" t="s">
        <v>127</v>
      </c>
      <c r="AD29" s="6" t="s">
        <v>128</v>
      </c>
      <c r="AE29" s="6" t="s">
        <v>127</v>
      </c>
      <c r="AF29" s="6" t="s">
        <v>127</v>
      </c>
      <c r="AG29" s="6" t="s">
        <v>126</v>
      </c>
      <c r="AH29" s="6" t="s">
        <v>126</v>
      </c>
      <c r="AI29" s="6" t="s">
        <v>128</v>
      </c>
      <c r="AJ29" s="6" t="s">
        <v>127</v>
      </c>
      <c r="AK29" s="6" t="s">
        <v>127</v>
      </c>
      <c r="AL29" s="6" t="s">
        <v>130</v>
      </c>
      <c r="AM29" s="6" t="s">
        <v>127</v>
      </c>
      <c r="AN29" s="6" t="s">
        <v>128</v>
      </c>
      <c r="AO29" s="6" t="s">
        <v>130</v>
      </c>
      <c r="AP29" s="6" t="s">
        <v>128</v>
      </c>
      <c r="AQ29" s="6" t="s">
        <v>126</v>
      </c>
      <c r="AR29" s="6" t="s">
        <v>126</v>
      </c>
      <c r="AS29" s="7" t="s">
        <v>130</v>
      </c>
      <c r="AT29" s="7" t="s">
        <v>129</v>
      </c>
      <c r="AU29" s="7" t="s">
        <v>129</v>
      </c>
      <c r="AV29" s="7" t="s">
        <v>129</v>
      </c>
      <c r="AW29" s="7" t="s">
        <v>129</v>
      </c>
      <c r="AX29" s="7" t="s">
        <v>129</v>
      </c>
      <c r="AY29" s="7" t="s">
        <v>129</v>
      </c>
      <c r="AZ29" s="7" t="s">
        <v>129</v>
      </c>
      <c r="BA29" s="7" t="s">
        <v>129</v>
      </c>
      <c r="BB29" s="7" t="s">
        <v>129</v>
      </c>
      <c r="BC29" s="7" t="s">
        <v>127</v>
      </c>
      <c r="BD29" s="7" t="s">
        <v>126</v>
      </c>
      <c r="BE29" s="7" t="s">
        <v>127</v>
      </c>
      <c r="BF29" s="7" t="s">
        <v>127</v>
      </c>
      <c r="BG29" s="7" t="s">
        <v>128</v>
      </c>
      <c r="BH29" s="7" t="s">
        <v>126</v>
      </c>
      <c r="BI29" s="7" t="s">
        <v>130</v>
      </c>
      <c r="BJ29" s="7" t="s">
        <v>130</v>
      </c>
      <c r="BK29" s="7" t="s">
        <v>126</v>
      </c>
      <c r="BL29" s="7" t="s">
        <v>126</v>
      </c>
      <c r="BM29" s="7" t="s">
        <v>127</v>
      </c>
      <c r="BN29" s="7" t="s">
        <v>127</v>
      </c>
      <c r="BO29" s="7" t="s">
        <v>126</v>
      </c>
      <c r="BP29" s="7" t="s">
        <v>127</v>
      </c>
      <c r="BQ29" s="7" t="s">
        <v>128</v>
      </c>
      <c r="BR29" s="7" t="s">
        <v>127</v>
      </c>
      <c r="BS29" s="7" t="s">
        <v>128</v>
      </c>
      <c r="BT29" s="7" t="s">
        <v>126</v>
      </c>
      <c r="BU29" s="7" t="s">
        <v>126</v>
      </c>
      <c r="BV29" s="7" t="s">
        <v>126</v>
      </c>
      <c r="BW29" s="7" t="s">
        <v>126</v>
      </c>
      <c r="BX29" s="7" t="s">
        <v>128</v>
      </c>
      <c r="BY29" s="7" t="s">
        <v>127</v>
      </c>
      <c r="BZ29" s="7" t="s">
        <v>130</v>
      </c>
      <c r="CA29" s="7" t="s">
        <v>128</v>
      </c>
      <c r="CB29" s="7" t="s">
        <v>129</v>
      </c>
      <c r="CC29" s="7" t="s">
        <v>130</v>
      </c>
      <c r="CD29" s="7" t="s">
        <v>127</v>
      </c>
      <c r="CE29" s="7" t="s">
        <v>126</v>
      </c>
      <c r="CF29" s="7" t="s">
        <v>126</v>
      </c>
      <c r="CG29" s="1" t="s">
        <v>129</v>
      </c>
      <c r="CH29" s="1" t="s">
        <v>129</v>
      </c>
      <c r="CI29" s="1" t="s">
        <v>128</v>
      </c>
      <c r="CJ29" s="1" t="s">
        <v>126</v>
      </c>
      <c r="CK29" s="1" t="s">
        <v>128</v>
      </c>
      <c r="CL29" s="1" t="s">
        <v>126</v>
      </c>
      <c r="CM29" s="1" t="s">
        <v>129</v>
      </c>
      <c r="CN29" s="1" t="s">
        <v>129</v>
      </c>
      <c r="CO29" s="1" t="s">
        <v>129</v>
      </c>
      <c r="CP29" s="1" t="s">
        <v>129</v>
      </c>
      <c r="CQ29" s="1" t="s">
        <v>128</v>
      </c>
      <c r="CR29" s="1" t="s">
        <v>128</v>
      </c>
      <c r="CS29" s="1" t="s">
        <v>130</v>
      </c>
      <c r="CT29" s="1" t="s">
        <v>127</v>
      </c>
      <c r="CU29" s="1" t="s">
        <v>129</v>
      </c>
      <c r="CV29" s="1" t="s">
        <v>129</v>
      </c>
      <c r="CW29" s="1" t="s">
        <v>129</v>
      </c>
      <c r="CX29" s="1" t="s">
        <v>129</v>
      </c>
      <c r="CY29" s="1" t="s">
        <v>129</v>
      </c>
      <c r="CZ29" s="1" t="s">
        <v>129</v>
      </c>
      <c r="DA29" s="1" t="s">
        <v>129</v>
      </c>
      <c r="DB29" s="1" t="s">
        <v>129</v>
      </c>
      <c r="DC29" s="1" t="s">
        <v>128</v>
      </c>
      <c r="DD29" s="1" t="s">
        <v>127</v>
      </c>
      <c r="DE29" s="1" t="s">
        <v>130</v>
      </c>
      <c r="DF29" s="1" t="s">
        <v>128</v>
      </c>
      <c r="DG29" s="1" t="s">
        <v>130</v>
      </c>
      <c r="DH29" s="1" t="s">
        <v>127</v>
      </c>
      <c r="DI29" s="1" t="s">
        <v>129</v>
      </c>
      <c r="DJ29" s="1" t="s">
        <v>129</v>
      </c>
      <c r="DK29" s="1" t="s">
        <v>129</v>
      </c>
      <c r="DL29" s="1" t="s">
        <v>129</v>
      </c>
      <c r="DM29" s="1" t="s">
        <v>129</v>
      </c>
      <c r="DN29" s="1" t="s">
        <v>129</v>
      </c>
      <c r="DO29" s="1" t="s">
        <v>129</v>
      </c>
      <c r="DP29" s="1" t="s">
        <v>129</v>
      </c>
      <c r="DQ29" s="1" t="s">
        <v>129</v>
      </c>
      <c r="DR29" s="1" t="s">
        <v>129</v>
      </c>
      <c r="DS29" s="1" t="s">
        <v>129</v>
      </c>
      <c r="DT29" s="1" t="s">
        <v>129</v>
      </c>
    </row>
    <row r="30" ht="15.75" customHeight="1">
      <c r="A30" s="5">
        <v>45224.9364915162</v>
      </c>
      <c r="B30" s="1" t="s">
        <v>147</v>
      </c>
      <c r="C30" s="1" t="s">
        <v>148</v>
      </c>
      <c r="D30" s="1">
        <v>16.0</v>
      </c>
      <c r="E30" s="6" t="s">
        <v>130</v>
      </c>
      <c r="F30" s="6" t="s">
        <v>129</v>
      </c>
      <c r="G30" s="6" t="s">
        <v>130</v>
      </c>
      <c r="H30" s="6" t="s">
        <v>129</v>
      </c>
      <c r="I30" s="6" t="s">
        <v>128</v>
      </c>
      <c r="J30" s="6" t="s">
        <v>129</v>
      </c>
      <c r="K30" s="6" t="s">
        <v>128</v>
      </c>
      <c r="L30" s="6" t="s">
        <v>130</v>
      </c>
      <c r="M30" s="6" t="s">
        <v>127</v>
      </c>
      <c r="N30" s="6" t="s">
        <v>127</v>
      </c>
      <c r="O30" s="6" t="s">
        <v>128</v>
      </c>
      <c r="P30" s="6" t="s">
        <v>129</v>
      </c>
      <c r="Q30" s="6" t="s">
        <v>127</v>
      </c>
      <c r="R30" s="6" t="s">
        <v>130</v>
      </c>
      <c r="S30" s="6" t="s">
        <v>127</v>
      </c>
      <c r="T30" s="6" t="s">
        <v>129</v>
      </c>
      <c r="U30" s="6" t="s">
        <v>128</v>
      </c>
      <c r="V30" s="6" t="s">
        <v>130</v>
      </c>
      <c r="W30" s="6" t="s">
        <v>129</v>
      </c>
      <c r="X30" s="6" t="s">
        <v>129</v>
      </c>
      <c r="Y30" s="6" t="s">
        <v>127</v>
      </c>
      <c r="Z30" s="6" t="s">
        <v>128</v>
      </c>
      <c r="AA30" s="6" t="s">
        <v>127</v>
      </c>
      <c r="AB30" s="6" t="s">
        <v>130</v>
      </c>
      <c r="AC30" s="6" t="s">
        <v>127</v>
      </c>
      <c r="AD30" s="6" t="s">
        <v>128</v>
      </c>
      <c r="AE30" s="6" t="s">
        <v>128</v>
      </c>
      <c r="AF30" s="6" t="s">
        <v>130</v>
      </c>
      <c r="AG30" s="6" t="s">
        <v>127</v>
      </c>
      <c r="AH30" s="6" t="s">
        <v>127</v>
      </c>
      <c r="AI30" s="6" t="s">
        <v>126</v>
      </c>
      <c r="AJ30" s="6" t="s">
        <v>127</v>
      </c>
      <c r="AK30" s="6" t="s">
        <v>127</v>
      </c>
      <c r="AL30" s="6" t="s">
        <v>130</v>
      </c>
      <c r="AM30" s="6" t="s">
        <v>128</v>
      </c>
      <c r="AN30" s="6" t="s">
        <v>128</v>
      </c>
      <c r="AO30" s="6" t="s">
        <v>127</v>
      </c>
      <c r="AP30" s="6" t="s">
        <v>128</v>
      </c>
      <c r="AQ30" s="6" t="s">
        <v>127</v>
      </c>
      <c r="AR30" s="6" t="s">
        <v>127</v>
      </c>
      <c r="AS30" s="7" t="s">
        <v>130</v>
      </c>
      <c r="AT30" s="7" t="s">
        <v>129</v>
      </c>
      <c r="AU30" s="7" t="s">
        <v>127</v>
      </c>
      <c r="AV30" s="7" t="s">
        <v>128</v>
      </c>
      <c r="AW30" s="7" t="s">
        <v>130</v>
      </c>
      <c r="AX30" s="7" t="s">
        <v>127</v>
      </c>
      <c r="AY30" s="7" t="s">
        <v>130</v>
      </c>
      <c r="AZ30" s="7" t="s">
        <v>130</v>
      </c>
      <c r="BA30" s="7" t="s">
        <v>127</v>
      </c>
      <c r="BB30" s="7" t="s">
        <v>127</v>
      </c>
      <c r="BC30" s="7" t="s">
        <v>127</v>
      </c>
      <c r="BD30" s="7" t="s">
        <v>128</v>
      </c>
      <c r="BE30" s="7" t="s">
        <v>126</v>
      </c>
      <c r="BF30" s="7" t="s">
        <v>127</v>
      </c>
      <c r="BG30" s="7" t="s">
        <v>128</v>
      </c>
      <c r="BH30" s="7" t="s">
        <v>127</v>
      </c>
      <c r="BI30" s="7" t="s">
        <v>130</v>
      </c>
      <c r="BJ30" s="7" t="s">
        <v>128</v>
      </c>
      <c r="BK30" s="7" t="s">
        <v>130</v>
      </c>
      <c r="BL30" s="7" t="s">
        <v>130</v>
      </c>
      <c r="BM30" s="7" t="s">
        <v>128</v>
      </c>
      <c r="BN30" s="7" t="s">
        <v>128</v>
      </c>
      <c r="BO30" s="7" t="s">
        <v>128</v>
      </c>
      <c r="BP30" s="7" t="s">
        <v>130</v>
      </c>
      <c r="BQ30" s="7" t="s">
        <v>127</v>
      </c>
      <c r="BR30" s="7" t="s">
        <v>128</v>
      </c>
      <c r="BS30" s="7" t="s">
        <v>127</v>
      </c>
      <c r="BT30" s="7" t="s">
        <v>127</v>
      </c>
      <c r="BU30" s="7" t="s">
        <v>127</v>
      </c>
      <c r="BV30" s="7" t="s">
        <v>127</v>
      </c>
      <c r="BW30" s="7" t="s">
        <v>127</v>
      </c>
      <c r="BX30" s="7" t="s">
        <v>127</v>
      </c>
      <c r="BY30" s="7" t="s">
        <v>126</v>
      </c>
      <c r="BZ30" s="7" t="s">
        <v>127</v>
      </c>
      <c r="CA30" s="7" t="s">
        <v>127</v>
      </c>
      <c r="CB30" s="7" t="s">
        <v>130</v>
      </c>
      <c r="CC30" s="7" t="s">
        <v>127</v>
      </c>
      <c r="CD30" s="7" t="s">
        <v>128</v>
      </c>
      <c r="CE30" s="7" t="s">
        <v>127</v>
      </c>
      <c r="CF30" s="7" t="s">
        <v>127</v>
      </c>
      <c r="CG30" s="1" t="s">
        <v>130</v>
      </c>
      <c r="CH30" s="1" t="s">
        <v>127</v>
      </c>
      <c r="CI30" s="1" t="s">
        <v>130</v>
      </c>
      <c r="CJ30" s="1" t="s">
        <v>129</v>
      </c>
      <c r="CK30" s="1" t="s">
        <v>130</v>
      </c>
      <c r="CL30" s="1" t="s">
        <v>130</v>
      </c>
      <c r="CM30" s="1" t="s">
        <v>129</v>
      </c>
      <c r="CN30" s="1" t="s">
        <v>129</v>
      </c>
      <c r="CO30" s="1" t="s">
        <v>129</v>
      </c>
      <c r="CP30" s="1" t="s">
        <v>129</v>
      </c>
      <c r="CQ30" s="1" t="s">
        <v>129</v>
      </c>
      <c r="CR30" s="1" t="s">
        <v>129</v>
      </c>
      <c r="CS30" s="1" t="s">
        <v>129</v>
      </c>
      <c r="CT30" s="1" t="s">
        <v>128</v>
      </c>
      <c r="CU30" s="1" t="s">
        <v>130</v>
      </c>
      <c r="CV30" s="1" t="s">
        <v>128</v>
      </c>
      <c r="CW30" s="1" t="s">
        <v>129</v>
      </c>
      <c r="CX30" s="1" t="s">
        <v>130</v>
      </c>
      <c r="CY30" s="1" t="s">
        <v>129</v>
      </c>
      <c r="CZ30" s="1" t="s">
        <v>129</v>
      </c>
      <c r="DA30" s="1" t="s">
        <v>126</v>
      </c>
      <c r="DB30" s="1" t="s">
        <v>127</v>
      </c>
      <c r="DC30" s="1" t="s">
        <v>127</v>
      </c>
      <c r="DD30" s="1" t="s">
        <v>130</v>
      </c>
      <c r="DE30" s="1" t="s">
        <v>130</v>
      </c>
      <c r="DF30" s="1" t="s">
        <v>129</v>
      </c>
      <c r="DG30" s="1" t="s">
        <v>128</v>
      </c>
      <c r="DH30" s="1" t="s">
        <v>130</v>
      </c>
      <c r="DI30" s="1" t="s">
        <v>129</v>
      </c>
      <c r="DJ30" s="1" t="s">
        <v>129</v>
      </c>
      <c r="DK30" s="1" t="s">
        <v>129</v>
      </c>
      <c r="DL30" s="1" t="s">
        <v>129</v>
      </c>
      <c r="DM30" s="1" t="s">
        <v>127</v>
      </c>
      <c r="DN30" s="1" t="s">
        <v>128</v>
      </c>
      <c r="DO30" s="1" t="s">
        <v>128</v>
      </c>
      <c r="DP30" s="1" t="s">
        <v>129</v>
      </c>
      <c r="DQ30" s="1" t="s">
        <v>130</v>
      </c>
      <c r="DR30" s="1" t="s">
        <v>129</v>
      </c>
      <c r="DS30" s="1" t="s">
        <v>126</v>
      </c>
      <c r="DT30" s="1" t="s">
        <v>126</v>
      </c>
    </row>
    <row r="31" ht="15.75" customHeight="1">
      <c r="A31" s="5">
        <v>45225.8084719676</v>
      </c>
      <c r="B31" s="1" t="s">
        <v>151</v>
      </c>
      <c r="C31" s="1" t="s">
        <v>150</v>
      </c>
      <c r="D31" s="1">
        <v>10.0</v>
      </c>
      <c r="E31" s="6" t="s">
        <v>127</v>
      </c>
      <c r="F31" s="6" t="s">
        <v>126</v>
      </c>
      <c r="G31" s="6" t="s">
        <v>126</v>
      </c>
      <c r="H31" s="6" t="s">
        <v>126</v>
      </c>
      <c r="I31" s="6" t="s">
        <v>127</v>
      </c>
      <c r="J31" s="6" t="s">
        <v>127</v>
      </c>
      <c r="K31" s="6" t="s">
        <v>127</v>
      </c>
      <c r="L31" s="6" t="s">
        <v>127</v>
      </c>
      <c r="M31" s="6" t="s">
        <v>126</v>
      </c>
      <c r="N31" s="6" t="s">
        <v>126</v>
      </c>
      <c r="O31" s="6" t="s">
        <v>128</v>
      </c>
      <c r="P31" s="6" t="s">
        <v>126</v>
      </c>
      <c r="Q31" s="6" t="s">
        <v>126</v>
      </c>
      <c r="R31" s="6" t="s">
        <v>126</v>
      </c>
      <c r="S31" s="6" t="s">
        <v>128</v>
      </c>
      <c r="T31" s="6" t="s">
        <v>126</v>
      </c>
      <c r="U31" s="6" t="s">
        <v>128</v>
      </c>
      <c r="V31" s="6" t="s">
        <v>127</v>
      </c>
      <c r="W31" s="6" t="s">
        <v>126</v>
      </c>
      <c r="X31" s="6" t="s">
        <v>126</v>
      </c>
      <c r="Y31" s="6" t="s">
        <v>127</v>
      </c>
      <c r="Z31" s="6" t="s">
        <v>126</v>
      </c>
      <c r="AA31" s="6" t="s">
        <v>127</v>
      </c>
      <c r="AB31" s="6" t="s">
        <v>126</v>
      </c>
      <c r="AC31" s="6" t="s">
        <v>127</v>
      </c>
      <c r="AD31" s="6" t="s">
        <v>126</v>
      </c>
      <c r="AE31" s="6" t="s">
        <v>126</v>
      </c>
      <c r="AF31" s="6" t="s">
        <v>126</v>
      </c>
      <c r="AG31" s="6" t="s">
        <v>126</v>
      </c>
      <c r="AH31" s="6" t="s">
        <v>126</v>
      </c>
      <c r="AI31" s="6" t="s">
        <v>127</v>
      </c>
      <c r="AJ31" s="6" t="s">
        <v>126</v>
      </c>
      <c r="AK31" s="6" t="s">
        <v>127</v>
      </c>
      <c r="AL31" s="6" t="s">
        <v>126</v>
      </c>
      <c r="AM31" s="6" t="s">
        <v>127</v>
      </c>
      <c r="AN31" s="6" t="s">
        <v>126</v>
      </c>
      <c r="AO31" s="6" t="s">
        <v>126</v>
      </c>
      <c r="AP31" s="6" t="s">
        <v>126</v>
      </c>
      <c r="AQ31" s="6" t="s">
        <v>126</v>
      </c>
      <c r="AR31" s="6" t="s">
        <v>126</v>
      </c>
      <c r="AS31" s="7" t="s">
        <v>127</v>
      </c>
      <c r="AT31" s="7" t="s">
        <v>128</v>
      </c>
      <c r="AU31" s="7" t="s">
        <v>126</v>
      </c>
      <c r="AV31" s="7" t="s">
        <v>126</v>
      </c>
      <c r="AW31" s="7" t="s">
        <v>127</v>
      </c>
      <c r="AX31" s="7" t="s">
        <v>127</v>
      </c>
      <c r="AY31" s="7" t="s">
        <v>128</v>
      </c>
      <c r="AZ31" s="7" t="s">
        <v>128</v>
      </c>
      <c r="BA31" s="7" t="s">
        <v>126</v>
      </c>
      <c r="BB31" s="7" t="s">
        <v>126</v>
      </c>
      <c r="BC31" s="7" t="s">
        <v>126</v>
      </c>
      <c r="BD31" s="7" t="s">
        <v>126</v>
      </c>
      <c r="BE31" s="7" t="s">
        <v>126</v>
      </c>
      <c r="BF31" s="7" t="s">
        <v>126</v>
      </c>
      <c r="BG31" s="7" t="s">
        <v>127</v>
      </c>
      <c r="BH31" s="7" t="s">
        <v>126</v>
      </c>
      <c r="BI31" s="7" t="s">
        <v>127</v>
      </c>
      <c r="BJ31" s="7" t="s">
        <v>127</v>
      </c>
      <c r="BK31" s="7" t="s">
        <v>130</v>
      </c>
      <c r="BL31" s="7" t="s">
        <v>130</v>
      </c>
      <c r="BM31" s="7" t="s">
        <v>128</v>
      </c>
      <c r="BN31" s="7" t="s">
        <v>126</v>
      </c>
      <c r="BO31" s="7" t="s">
        <v>126</v>
      </c>
      <c r="BP31" s="7" t="s">
        <v>126</v>
      </c>
      <c r="BQ31" s="7" t="s">
        <v>128</v>
      </c>
      <c r="BR31" s="7" t="s">
        <v>126</v>
      </c>
      <c r="BS31" s="7" t="s">
        <v>128</v>
      </c>
      <c r="BT31" s="7" t="s">
        <v>126</v>
      </c>
      <c r="BU31" s="7" t="s">
        <v>126</v>
      </c>
      <c r="BV31" s="7" t="s">
        <v>126</v>
      </c>
      <c r="BW31" s="7" t="s">
        <v>126</v>
      </c>
      <c r="BX31" s="7" t="s">
        <v>126</v>
      </c>
      <c r="BY31" s="7" t="s">
        <v>126</v>
      </c>
      <c r="BZ31" s="7" t="s">
        <v>126</v>
      </c>
      <c r="CA31" s="7" t="s">
        <v>128</v>
      </c>
      <c r="CB31" s="7" t="s">
        <v>126</v>
      </c>
      <c r="CC31" s="7" t="s">
        <v>128</v>
      </c>
      <c r="CD31" s="7" t="s">
        <v>126</v>
      </c>
      <c r="CE31" s="7" t="s">
        <v>126</v>
      </c>
      <c r="CF31" s="7" t="s">
        <v>126</v>
      </c>
      <c r="CG31" s="1" t="s">
        <v>130</v>
      </c>
      <c r="CH31" s="1" t="s">
        <v>130</v>
      </c>
      <c r="CI31" s="1" t="s">
        <v>130</v>
      </c>
      <c r="CJ31" s="1" t="s">
        <v>130</v>
      </c>
      <c r="CK31" s="1" t="s">
        <v>130</v>
      </c>
      <c r="CL31" s="1" t="s">
        <v>130</v>
      </c>
      <c r="CM31" s="1" t="s">
        <v>130</v>
      </c>
      <c r="CN31" s="1" t="s">
        <v>130</v>
      </c>
      <c r="CO31" s="1" t="s">
        <v>130</v>
      </c>
      <c r="CP31" s="1" t="s">
        <v>130</v>
      </c>
      <c r="CQ31" s="1" t="s">
        <v>126</v>
      </c>
      <c r="CR31" s="1" t="s">
        <v>126</v>
      </c>
      <c r="CS31" s="1" t="s">
        <v>127</v>
      </c>
      <c r="CT31" s="1" t="s">
        <v>126</v>
      </c>
      <c r="CU31" s="1" t="s">
        <v>128</v>
      </c>
      <c r="CV31" s="1" t="s">
        <v>127</v>
      </c>
      <c r="CW31" s="1" t="s">
        <v>128</v>
      </c>
      <c r="CX31" s="1" t="s">
        <v>127</v>
      </c>
      <c r="CY31" s="1" t="s">
        <v>126</v>
      </c>
      <c r="CZ31" s="1" t="s">
        <v>126</v>
      </c>
      <c r="DA31" s="1" t="s">
        <v>126</v>
      </c>
      <c r="DB31" s="1" t="s">
        <v>126</v>
      </c>
      <c r="DC31" s="1" t="s">
        <v>126</v>
      </c>
      <c r="DD31" s="1" t="s">
        <v>126</v>
      </c>
      <c r="DE31" s="1" t="s">
        <v>127</v>
      </c>
      <c r="DF31" s="1" t="s">
        <v>127</v>
      </c>
      <c r="DG31" s="1" t="s">
        <v>128</v>
      </c>
      <c r="DH31" s="1" t="s">
        <v>127</v>
      </c>
      <c r="DI31" s="1" t="s">
        <v>126</v>
      </c>
      <c r="DJ31" s="1" t="s">
        <v>126</v>
      </c>
      <c r="DK31" s="1" t="s">
        <v>126</v>
      </c>
      <c r="DL31" s="1" t="s">
        <v>126</v>
      </c>
      <c r="DM31" s="1" t="s">
        <v>126</v>
      </c>
      <c r="DN31" s="1" t="s">
        <v>126</v>
      </c>
      <c r="DO31" s="1" t="s">
        <v>128</v>
      </c>
      <c r="DP31" s="1" t="s">
        <v>127</v>
      </c>
      <c r="DQ31" s="1" t="s">
        <v>128</v>
      </c>
      <c r="DR31" s="1" t="s">
        <v>127</v>
      </c>
      <c r="DS31" s="1" t="s">
        <v>126</v>
      </c>
      <c r="DT31" s="1" t="s">
        <v>126</v>
      </c>
    </row>
    <row r="32" ht="15.75" customHeight="1">
      <c r="A32" s="5">
        <v>45226.08182552083</v>
      </c>
      <c r="B32" s="1" t="s">
        <v>151</v>
      </c>
      <c r="C32" s="1" t="s">
        <v>150</v>
      </c>
      <c r="D32" s="1">
        <v>11.0</v>
      </c>
      <c r="E32" s="6" t="s">
        <v>126</v>
      </c>
      <c r="F32" s="6" t="s">
        <v>126</v>
      </c>
      <c r="G32" s="6" t="s">
        <v>127</v>
      </c>
      <c r="H32" s="6" t="s">
        <v>126</v>
      </c>
      <c r="I32" s="6" t="s">
        <v>130</v>
      </c>
      <c r="J32" s="6" t="s">
        <v>126</v>
      </c>
      <c r="K32" s="6" t="s">
        <v>128</v>
      </c>
      <c r="L32" s="6" t="s">
        <v>128</v>
      </c>
      <c r="M32" s="6" t="s">
        <v>128</v>
      </c>
      <c r="N32" s="6" t="s">
        <v>128</v>
      </c>
      <c r="O32" s="6" t="s">
        <v>126</v>
      </c>
      <c r="P32" s="6" t="s">
        <v>126</v>
      </c>
      <c r="Q32" s="6" t="s">
        <v>127</v>
      </c>
      <c r="R32" s="6" t="s">
        <v>126</v>
      </c>
      <c r="S32" s="6" t="s">
        <v>127</v>
      </c>
      <c r="T32" s="6" t="s">
        <v>126</v>
      </c>
      <c r="U32" s="6" t="s">
        <v>128</v>
      </c>
      <c r="V32" s="6" t="s">
        <v>128</v>
      </c>
      <c r="W32" s="6" t="s">
        <v>128</v>
      </c>
      <c r="X32" s="6" t="s">
        <v>128</v>
      </c>
      <c r="Y32" s="6" t="s">
        <v>126</v>
      </c>
      <c r="Z32" s="6" t="s">
        <v>126</v>
      </c>
      <c r="AA32" s="6" t="s">
        <v>126</v>
      </c>
      <c r="AB32" s="6" t="s">
        <v>126</v>
      </c>
      <c r="AC32" s="6" t="s">
        <v>126</v>
      </c>
      <c r="AD32" s="6" t="s">
        <v>126</v>
      </c>
      <c r="AE32" s="6" t="s">
        <v>126</v>
      </c>
      <c r="AF32" s="6" t="s">
        <v>126</v>
      </c>
      <c r="AG32" s="6" t="s">
        <v>126</v>
      </c>
      <c r="AH32" s="6" t="s">
        <v>126</v>
      </c>
      <c r="AI32" s="6" t="s">
        <v>126</v>
      </c>
      <c r="AJ32" s="6" t="s">
        <v>126</v>
      </c>
      <c r="AK32" s="6" t="s">
        <v>127</v>
      </c>
      <c r="AL32" s="6" t="s">
        <v>126</v>
      </c>
      <c r="AM32" s="6" t="s">
        <v>127</v>
      </c>
      <c r="AN32" s="6" t="s">
        <v>126</v>
      </c>
      <c r="AO32" s="6" t="s">
        <v>127</v>
      </c>
      <c r="AP32" s="6" t="s">
        <v>127</v>
      </c>
      <c r="AQ32" s="6" t="s">
        <v>126</v>
      </c>
      <c r="AR32" s="6" t="s">
        <v>126</v>
      </c>
      <c r="AS32" s="7" t="s">
        <v>126</v>
      </c>
      <c r="AT32" s="7" t="s">
        <v>126</v>
      </c>
      <c r="AU32" s="7" t="s">
        <v>128</v>
      </c>
      <c r="AV32" s="7" t="s">
        <v>128</v>
      </c>
      <c r="AW32" s="7" t="s">
        <v>128</v>
      </c>
      <c r="AX32" s="7" t="s">
        <v>128</v>
      </c>
      <c r="AY32" s="7" t="s">
        <v>128</v>
      </c>
      <c r="AZ32" s="7" t="s">
        <v>128</v>
      </c>
      <c r="BA32" s="7" t="s">
        <v>128</v>
      </c>
      <c r="BB32" s="7" t="s">
        <v>128</v>
      </c>
      <c r="BC32" s="7" t="s">
        <v>126</v>
      </c>
      <c r="BD32" s="7" t="s">
        <v>126</v>
      </c>
      <c r="BE32" s="7" t="s">
        <v>127</v>
      </c>
      <c r="BF32" s="7" t="s">
        <v>126</v>
      </c>
      <c r="BG32" s="7" t="s">
        <v>128</v>
      </c>
      <c r="BH32" s="7" t="s">
        <v>126</v>
      </c>
      <c r="BI32" s="7" t="s">
        <v>128</v>
      </c>
      <c r="BJ32" s="7" t="s">
        <v>127</v>
      </c>
      <c r="BK32" s="7" t="s">
        <v>129</v>
      </c>
      <c r="BL32" s="7" t="s">
        <v>129</v>
      </c>
      <c r="BM32" s="7" t="s">
        <v>127</v>
      </c>
      <c r="BN32" s="7" t="s">
        <v>126</v>
      </c>
      <c r="BO32" s="7" t="s">
        <v>127</v>
      </c>
      <c r="BP32" s="7" t="s">
        <v>126</v>
      </c>
      <c r="BQ32" s="7" t="s">
        <v>128</v>
      </c>
      <c r="BR32" s="7" t="s">
        <v>126</v>
      </c>
      <c r="BS32" s="7" t="s">
        <v>128</v>
      </c>
      <c r="BT32" s="7" t="s">
        <v>128</v>
      </c>
      <c r="BU32" s="7" t="s">
        <v>126</v>
      </c>
      <c r="BV32" s="7" t="s">
        <v>126</v>
      </c>
      <c r="BW32" s="7" t="s">
        <v>126</v>
      </c>
      <c r="BX32" s="7" t="s">
        <v>126</v>
      </c>
      <c r="BY32" s="7" t="s">
        <v>126</v>
      </c>
      <c r="BZ32" s="7" t="s">
        <v>126</v>
      </c>
      <c r="CA32" s="7" t="s">
        <v>127</v>
      </c>
      <c r="CB32" s="7" t="s">
        <v>126</v>
      </c>
      <c r="CC32" s="7" t="s">
        <v>128</v>
      </c>
      <c r="CD32" s="7" t="s">
        <v>127</v>
      </c>
      <c r="CE32" s="7" t="s">
        <v>128</v>
      </c>
      <c r="CF32" s="7" t="s">
        <v>128</v>
      </c>
      <c r="CG32" s="1" t="s">
        <v>126</v>
      </c>
      <c r="CH32" s="1" t="s">
        <v>126</v>
      </c>
      <c r="CI32" s="1" t="s">
        <v>128</v>
      </c>
      <c r="CJ32" s="1" t="s">
        <v>127</v>
      </c>
      <c r="CK32" s="1" t="s">
        <v>127</v>
      </c>
      <c r="CL32" s="1" t="s">
        <v>126</v>
      </c>
      <c r="CM32" s="1" t="s">
        <v>127</v>
      </c>
      <c r="CN32" s="1" t="s">
        <v>127</v>
      </c>
      <c r="CO32" s="1" t="s">
        <v>128</v>
      </c>
      <c r="CP32" s="1" t="s">
        <v>128</v>
      </c>
      <c r="CQ32" s="1" t="s">
        <v>126</v>
      </c>
      <c r="CR32" s="1" t="s">
        <v>126</v>
      </c>
      <c r="CS32" s="1" t="s">
        <v>127</v>
      </c>
      <c r="CT32" s="1" t="s">
        <v>126</v>
      </c>
      <c r="CU32" s="1" t="s">
        <v>127</v>
      </c>
      <c r="CV32" s="1" t="s">
        <v>126</v>
      </c>
      <c r="CW32" s="1" t="s">
        <v>128</v>
      </c>
      <c r="CX32" s="1" t="s">
        <v>127</v>
      </c>
      <c r="CY32" s="1" t="s">
        <v>126</v>
      </c>
      <c r="CZ32" s="1" t="s">
        <v>126</v>
      </c>
      <c r="DA32" s="1" t="s">
        <v>127</v>
      </c>
      <c r="DB32" s="1" t="s">
        <v>126</v>
      </c>
      <c r="DC32" s="1" t="s">
        <v>127</v>
      </c>
      <c r="DD32" s="1" t="s">
        <v>126</v>
      </c>
      <c r="DE32" s="1" t="s">
        <v>128</v>
      </c>
      <c r="DF32" s="1" t="s">
        <v>128</v>
      </c>
      <c r="DG32" s="1" t="s">
        <v>128</v>
      </c>
      <c r="DH32" s="1" t="s">
        <v>128</v>
      </c>
      <c r="DI32" s="1" t="s">
        <v>126</v>
      </c>
      <c r="DJ32" s="1" t="s">
        <v>126</v>
      </c>
      <c r="DK32" s="1" t="s">
        <v>127</v>
      </c>
      <c r="DL32" s="1" t="s">
        <v>126</v>
      </c>
      <c r="DM32" s="1" t="s">
        <v>127</v>
      </c>
      <c r="DN32" s="1" t="s">
        <v>126</v>
      </c>
      <c r="DO32" s="1" t="s">
        <v>127</v>
      </c>
      <c r="DP32" s="1" t="s">
        <v>126</v>
      </c>
      <c r="DQ32" s="1" t="s">
        <v>128</v>
      </c>
      <c r="DR32" s="1" t="s">
        <v>127</v>
      </c>
      <c r="DS32" s="1" t="s">
        <v>128</v>
      </c>
      <c r="DT32" s="1" t="s">
        <v>128</v>
      </c>
    </row>
    <row r="33" ht="15.75" customHeight="1">
      <c r="A33" s="5">
        <v>45226.73389101852</v>
      </c>
      <c r="B33" s="1" t="s">
        <v>151</v>
      </c>
      <c r="C33" s="1" t="s">
        <v>150</v>
      </c>
      <c r="D33" s="1">
        <v>12.0</v>
      </c>
      <c r="E33" s="6" t="s">
        <v>127</v>
      </c>
      <c r="F33" s="6" t="s">
        <v>126</v>
      </c>
      <c r="G33" s="6" t="s">
        <v>127</v>
      </c>
      <c r="H33" s="6" t="s">
        <v>126</v>
      </c>
      <c r="I33" s="6" t="s">
        <v>128</v>
      </c>
      <c r="J33" s="6" t="s">
        <v>127</v>
      </c>
      <c r="K33" s="6" t="s">
        <v>128</v>
      </c>
      <c r="L33" s="6" t="s">
        <v>128</v>
      </c>
      <c r="M33" s="6" t="s">
        <v>128</v>
      </c>
      <c r="N33" s="6" t="s">
        <v>128</v>
      </c>
      <c r="O33" s="6" t="s">
        <v>126</v>
      </c>
      <c r="P33" s="6" t="s">
        <v>126</v>
      </c>
      <c r="Q33" s="6" t="s">
        <v>127</v>
      </c>
      <c r="R33" s="6" t="s">
        <v>126</v>
      </c>
      <c r="S33" s="6" t="s">
        <v>127</v>
      </c>
      <c r="T33" s="6" t="s">
        <v>126</v>
      </c>
      <c r="U33" s="6" t="s">
        <v>127</v>
      </c>
      <c r="V33" s="6" t="s">
        <v>127</v>
      </c>
      <c r="W33" s="6" t="s">
        <v>127</v>
      </c>
      <c r="X33" s="6" t="s">
        <v>127</v>
      </c>
      <c r="Y33" s="6" t="s">
        <v>126</v>
      </c>
      <c r="Z33" s="6" t="s">
        <v>126</v>
      </c>
      <c r="AA33" s="6" t="s">
        <v>127</v>
      </c>
      <c r="AB33" s="6" t="s">
        <v>126</v>
      </c>
      <c r="AC33" s="6" t="s">
        <v>127</v>
      </c>
      <c r="AD33" s="6" t="s">
        <v>126</v>
      </c>
      <c r="AE33" s="6" t="s">
        <v>127</v>
      </c>
      <c r="AF33" s="6" t="s">
        <v>127</v>
      </c>
      <c r="AG33" s="6" t="s">
        <v>127</v>
      </c>
      <c r="AH33" s="6" t="s">
        <v>127</v>
      </c>
      <c r="AI33" s="6" t="s">
        <v>126</v>
      </c>
      <c r="AJ33" s="6" t="s">
        <v>126</v>
      </c>
      <c r="AK33" s="6" t="s">
        <v>127</v>
      </c>
      <c r="AL33" s="6" t="s">
        <v>126</v>
      </c>
      <c r="AM33" s="6" t="s">
        <v>127</v>
      </c>
      <c r="AN33" s="6" t="s">
        <v>126</v>
      </c>
      <c r="AO33" s="6" t="s">
        <v>127</v>
      </c>
      <c r="AP33" s="6" t="s">
        <v>127</v>
      </c>
      <c r="AQ33" s="6" t="s">
        <v>127</v>
      </c>
      <c r="AR33" s="6" t="s">
        <v>127</v>
      </c>
      <c r="AS33" s="7" t="s">
        <v>127</v>
      </c>
      <c r="AT33" s="7" t="s">
        <v>126</v>
      </c>
      <c r="AU33" s="7" t="s">
        <v>128</v>
      </c>
      <c r="AV33" s="7" t="s">
        <v>128</v>
      </c>
      <c r="AW33" s="7" t="s">
        <v>128</v>
      </c>
      <c r="AX33" s="7" t="s">
        <v>128</v>
      </c>
      <c r="AY33" s="7" t="s">
        <v>128</v>
      </c>
      <c r="AZ33" s="7" t="s">
        <v>128</v>
      </c>
      <c r="BA33" s="7" t="s">
        <v>128</v>
      </c>
      <c r="BB33" s="7" t="s">
        <v>128</v>
      </c>
      <c r="BC33" s="7" t="s">
        <v>128</v>
      </c>
      <c r="BD33" s="7" t="s">
        <v>126</v>
      </c>
      <c r="BE33" s="7" t="s">
        <v>127</v>
      </c>
      <c r="BF33" s="7" t="s">
        <v>126</v>
      </c>
      <c r="BG33" s="7" t="s">
        <v>127</v>
      </c>
      <c r="BH33" s="7" t="s">
        <v>126</v>
      </c>
      <c r="BI33" s="7" t="s">
        <v>127</v>
      </c>
      <c r="BJ33" s="7" t="s">
        <v>127</v>
      </c>
      <c r="BK33" s="7" t="s">
        <v>126</v>
      </c>
      <c r="BL33" s="7" t="s">
        <v>126</v>
      </c>
      <c r="BM33" s="7" t="s">
        <v>126</v>
      </c>
      <c r="BN33" s="7" t="s">
        <v>126</v>
      </c>
      <c r="BO33" s="7" t="s">
        <v>126</v>
      </c>
      <c r="BP33" s="7" t="s">
        <v>126</v>
      </c>
      <c r="BQ33" s="7" t="s">
        <v>127</v>
      </c>
      <c r="BR33" s="7" t="s">
        <v>126</v>
      </c>
      <c r="BS33" s="7" t="s">
        <v>127</v>
      </c>
      <c r="BT33" s="7" t="s">
        <v>126</v>
      </c>
      <c r="BU33" s="7" t="s">
        <v>126</v>
      </c>
      <c r="BV33" s="7" t="s">
        <v>126</v>
      </c>
      <c r="BW33" s="7" t="s">
        <v>126</v>
      </c>
      <c r="BX33" s="7" t="s">
        <v>126</v>
      </c>
      <c r="BY33" s="7" t="s">
        <v>126</v>
      </c>
      <c r="BZ33" s="7" t="s">
        <v>126</v>
      </c>
      <c r="CA33" s="7" t="s">
        <v>127</v>
      </c>
      <c r="CB33" s="7" t="s">
        <v>127</v>
      </c>
      <c r="CC33" s="7" t="s">
        <v>127</v>
      </c>
      <c r="CD33" s="7" t="s">
        <v>126</v>
      </c>
      <c r="CE33" s="7" t="s">
        <v>130</v>
      </c>
      <c r="CF33" s="7" t="s">
        <v>130</v>
      </c>
      <c r="CG33" s="1" t="s">
        <v>127</v>
      </c>
      <c r="CH33" s="1" t="s">
        <v>126</v>
      </c>
      <c r="CI33" s="1" t="s">
        <v>127</v>
      </c>
      <c r="CJ33" s="1" t="s">
        <v>126</v>
      </c>
      <c r="CK33" s="1" t="s">
        <v>127</v>
      </c>
      <c r="CL33" s="1" t="s">
        <v>126</v>
      </c>
      <c r="CM33" s="1" t="s">
        <v>128</v>
      </c>
      <c r="CN33" s="1" t="s">
        <v>128</v>
      </c>
      <c r="CO33" s="1" t="s">
        <v>128</v>
      </c>
      <c r="CP33" s="1" t="s">
        <v>128</v>
      </c>
      <c r="CQ33" s="1" t="s">
        <v>128</v>
      </c>
      <c r="CR33" s="1" t="s">
        <v>128</v>
      </c>
      <c r="CS33" s="1" t="s">
        <v>127</v>
      </c>
      <c r="CT33" s="1" t="s">
        <v>126</v>
      </c>
      <c r="CU33" s="1" t="s">
        <v>128</v>
      </c>
      <c r="CV33" s="1" t="s">
        <v>127</v>
      </c>
      <c r="CW33" s="1" t="s">
        <v>127</v>
      </c>
      <c r="CX33" s="1" t="s">
        <v>127</v>
      </c>
      <c r="CY33" s="1" t="s">
        <v>128</v>
      </c>
      <c r="CZ33" s="1" t="s">
        <v>128</v>
      </c>
      <c r="DA33" s="1" t="s">
        <v>126</v>
      </c>
      <c r="DB33" s="1" t="s">
        <v>126</v>
      </c>
      <c r="DC33" s="1" t="s">
        <v>127</v>
      </c>
      <c r="DD33" s="1" t="s">
        <v>126</v>
      </c>
      <c r="DE33" s="1" t="s">
        <v>127</v>
      </c>
      <c r="DF33" s="1" t="s">
        <v>126</v>
      </c>
      <c r="DG33" s="1" t="s">
        <v>127</v>
      </c>
      <c r="DH33" s="1" t="s">
        <v>127</v>
      </c>
      <c r="DI33" s="1" t="s">
        <v>128</v>
      </c>
      <c r="DJ33" s="1" t="s">
        <v>128</v>
      </c>
      <c r="DK33" s="1" t="s">
        <v>126</v>
      </c>
      <c r="DL33" s="1" t="s">
        <v>126</v>
      </c>
      <c r="DM33" s="1" t="s">
        <v>127</v>
      </c>
      <c r="DN33" s="1" t="s">
        <v>126</v>
      </c>
      <c r="DO33" s="1" t="s">
        <v>127</v>
      </c>
      <c r="DP33" s="1" t="s">
        <v>126</v>
      </c>
      <c r="DQ33" s="1" t="s">
        <v>128</v>
      </c>
      <c r="DR33" s="1" t="s">
        <v>127</v>
      </c>
      <c r="DS33" s="1" t="s">
        <v>128</v>
      </c>
      <c r="DT33" s="1" t="s">
        <v>128</v>
      </c>
    </row>
    <row r="34" ht="15.75" customHeight="1">
      <c r="A34" s="5">
        <v>45226.77993267361</v>
      </c>
      <c r="B34" s="1" t="s">
        <v>152</v>
      </c>
      <c r="C34" s="1" t="s">
        <v>153</v>
      </c>
      <c r="D34" s="1">
        <v>1.0</v>
      </c>
      <c r="E34" s="6" t="s">
        <v>129</v>
      </c>
      <c r="F34" s="6" t="s">
        <v>129</v>
      </c>
      <c r="G34" s="6" t="s">
        <v>130</v>
      </c>
      <c r="H34" s="6" t="s">
        <v>130</v>
      </c>
      <c r="I34" s="6" t="s">
        <v>128</v>
      </c>
      <c r="J34" s="6" t="s">
        <v>128</v>
      </c>
      <c r="K34" s="6" t="s">
        <v>126</v>
      </c>
      <c r="L34" s="6" t="s">
        <v>126</v>
      </c>
      <c r="M34" s="6" t="s">
        <v>128</v>
      </c>
      <c r="N34" s="6" t="s">
        <v>128</v>
      </c>
      <c r="O34" s="6" t="s">
        <v>127</v>
      </c>
      <c r="P34" s="6" t="s">
        <v>127</v>
      </c>
      <c r="Q34" s="6" t="s">
        <v>128</v>
      </c>
      <c r="R34" s="6" t="s">
        <v>127</v>
      </c>
      <c r="S34" s="6" t="s">
        <v>130</v>
      </c>
      <c r="T34" s="6" t="s">
        <v>130</v>
      </c>
      <c r="U34" s="6" t="s">
        <v>127</v>
      </c>
      <c r="V34" s="6" t="s">
        <v>127</v>
      </c>
      <c r="W34" s="6" t="s">
        <v>130</v>
      </c>
      <c r="X34" s="6" t="s">
        <v>130</v>
      </c>
      <c r="Y34" s="6" t="s">
        <v>127</v>
      </c>
      <c r="Z34" s="6" t="s">
        <v>127</v>
      </c>
      <c r="AA34" s="6" t="s">
        <v>128</v>
      </c>
      <c r="AB34" s="6" t="s">
        <v>128</v>
      </c>
      <c r="AC34" s="6" t="s">
        <v>128</v>
      </c>
      <c r="AD34" s="6" t="s">
        <v>127</v>
      </c>
      <c r="AE34" s="6" t="s">
        <v>127</v>
      </c>
      <c r="AF34" s="6" t="s">
        <v>127</v>
      </c>
      <c r="AG34" s="6" t="s">
        <v>128</v>
      </c>
      <c r="AH34" s="6" t="s">
        <v>127</v>
      </c>
      <c r="AI34" s="6" t="s">
        <v>127</v>
      </c>
      <c r="AJ34" s="6" t="s">
        <v>127</v>
      </c>
      <c r="AK34" s="6" t="s">
        <v>128</v>
      </c>
      <c r="AL34" s="6" t="s">
        <v>127</v>
      </c>
      <c r="AM34" s="6" t="s">
        <v>127</v>
      </c>
      <c r="AN34" s="6" t="s">
        <v>127</v>
      </c>
      <c r="AO34" s="6" t="s">
        <v>128</v>
      </c>
      <c r="AP34" s="6" t="s">
        <v>127</v>
      </c>
      <c r="AQ34" s="6" t="s">
        <v>128</v>
      </c>
      <c r="AR34" s="6" t="s">
        <v>127</v>
      </c>
      <c r="AS34" s="7" t="s">
        <v>129</v>
      </c>
      <c r="AT34" s="7" t="s">
        <v>129</v>
      </c>
      <c r="AU34" s="7" t="s">
        <v>129</v>
      </c>
      <c r="AV34" s="7" t="s">
        <v>130</v>
      </c>
      <c r="AW34" s="7" t="s">
        <v>130</v>
      </c>
      <c r="AX34" s="7" t="s">
        <v>128</v>
      </c>
      <c r="AY34" s="7" t="s">
        <v>129</v>
      </c>
      <c r="AZ34" s="7" t="s">
        <v>130</v>
      </c>
      <c r="BA34" s="7" t="s">
        <v>129</v>
      </c>
      <c r="BB34" s="7" t="s">
        <v>129</v>
      </c>
      <c r="BC34" s="7" t="s">
        <v>128</v>
      </c>
      <c r="BD34" s="7" t="s">
        <v>127</v>
      </c>
      <c r="BE34" s="7" t="s">
        <v>130</v>
      </c>
      <c r="BF34" s="7" t="s">
        <v>128</v>
      </c>
      <c r="BG34" s="7" t="s">
        <v>127</v>
      </c>
      <c r="BH34" s="7" t="s">
        <v>127</v>
      </c>
      <c r="BI34" s="7" t="s">
        <v>127</v>
      </c>
      <c r="BJ34" s="7" t="s">
        <v>127</v>
      </c>
      <c r="BK34" s="7" t="s">
        <v>128</v>
      </c>
      <c r="BL34" s="7" t="s">
        <v>127</v>
      </c>
      <c r="BM34" s="7" t="s">
        <v>130</v>
      </c>
      <c r="BN34" s="7" t="s">
        <v>128</v>
      </c>
      <c r="BO34" s="7" t="s">
        <v>130</v>
      </c>
      <c r="BP34" s="7" t="s">
        <v>130</v>
      </c>
      <c r="BQ34" s="7" t="s">
        <v>127</v>
      </c>
      <c r="BR34" s="7" t="s">
        <v>127</v>
      </c>
      <c r="BS34" s="7" t="s">
        <v>128</v>
      </c>
      <c r="BT34" s="7" t="s">
        <v>127</v>
      </c>
      <c r="BU34" s="7" t="s">
        <v>130</v>
      </c>
      <c r="BV34" s="7" t="s">
        <v>128</v>
      </c>
      <c r="BW34" s="7" t="s">
        <v>130</v>
      </c>
      <c r="BX34" s="7" t="s">
        <v>128</v>
      </c>
      <c r="BY34" s="7" t="s">
        <v>128</v>
      </c>
      <c r="BZ34" s="7" t="s">
        <v>127</v>
      </c>
      <c r="CA34" s="7" t="s">
        <v>128</v>
      </c>
      <c r="CB34" s="7" t="s">
        <v>128</v>
      </c>
      <c r="CC34" s="7" t="s">
        <v>128</v>
      </c>
      <c r="CD34" s="7" t="s">
        <v>127</v>
      </c>
      <c r="CE34" s="7" t="s">
        <v>130</v>
      </c>
      <c r="CF34" s="7" t="s">
        <v>130</v>
      </c>
      <c r="CG34" s="1" t="s">
        <v>128</v>
      </c>
      <c r="CH34" s="1" t="s">
        <v>127</v>
      </c>
      <c r="CI34" s="1" t="s">
        <v>130</v>
      </c>
      <c r="CJ34" s="1" t="s">
        <v>128</v>
      </c>
      <c r="CK34" s="1" t="s">
        <v>128</v>
      </c>
      <c r="CL34" s="1" t="s">
        <v>127</v>
      </c>
      <c r="CM34" s="1" t="s">
        <v>130</v>
      </c>
      <c r="CN34" s="1" t="s">
        <v>128</v>
      </c>
      <c r="CO34" s="1" t="s">
        <v>129</v>
      </c>
      <c r="CP34" s="1" t="s">
        <v>129</v>
      </c>
      <c r="CQ34" s="1" t="s">
        <v>127</v>
      </c>
      <c r="CR34" s="1" t="s">
        <v>127</v>
      </c>
      <c r="CS34" s="1" t="s">
        <v>128</v>
      </c>
      <c r="CT34" s="1" t="s">
        <v>127</v>
      </c>
      <c r="CU34" s="1" t="s">
        <v>128</v>
      </c>
      <c r="CV34" s="1" t="s">
        <v>127</v>
      </c>
      <c r="CW34" s="1" t="s">
        <v>127</v>
      </c>
      <c r="CX34" s="1" t="s">
        <v>127</v>
      </c>
      <c r="CY34" s="1" t="s">
        <v>129</v>
      </c>
      <c r="CZ34" s="1" t="s">
        <v>129</v>
      </c>
      <c r="DA34" s="1" t="s">
        <v>128</v>
      </c>
      <c r="DB34" s="1" t="s">
        <v>128</v>
      </c>
      <c r="DC34" s="1" t="s">
        <v>128</v>
      </c>
      <c r="DD34" s="1" t="s">
        <v>127</v>
      </c>
      <c r="DE34" s="1" t="s">
        <v>127</v>
      </c>
      <c r="DF34" s="1" t="s">
        <v>127</v>
      </c>
      <c r="DG34" s="1" t="s">
        <v>130</v>
      </c>
      <c r="DH34" s="1" t="s">
        <v>128</v>
      </c>
      <c r="DI34" s="1" t="s">
        <v>128</v>
      </c>
      <c r="DJ34" s="1" t="s">
        <v>130</v>
      </c>
      <c r="DK34" s="1" t="s">
        <v>128</v>
      </c>
      <c r="DL34" s="1" t="s">
        <v>127</v>
      </c>
      <c r="DM34" s="1" t="s">
        <v>128</v>
      </c>
      <c r="DN34" s="1" t="s">
        <v>127</v>
      </c>
      <c r="DO34" s="1" t="s">
        <v>128</v>
      </c>
      <c r="DP34" s="1" t="s">
        <v>127</v>
      </c>
      <c r="DQ34" s="1" t="s">
        <v>128</v>
      </c>
      <c r="DR34" s="1" t="s">
        <v>127</v>
      </c>
      <c r="DS34" s="1" t="s">
        <v>127</v>
      </c>
      <c r="DT34" s="1" t="s">
        <v>127</v>
      </c>
    </row>
    <row r="35" ht="15.75" customHeight="1">
      <c r="A35" s="5">
        <v>45226.804391516205</v>
      </c>
      <c r="B35" s="1" t="s">
        <v>152</v>
      </c>
      <c r="C35" s="1" t="s">
        <v>153</v>
      </c>
      <c r="D35" s="1">
        <v>2.0</v>
      </c>
      <c r="E35" s="6" t="s">
        <v>128</v>
      </c>
      <c r="F35" s="6" t="s">
        <v>127</v>
      </c>
      <c r="G35" s="6" t="s">
        <v>130</v>
      </c>
      <c r="H35" s="6" t="s">
        <v>130</v>
      </c>
      <c r="I35" s="6" t="s">
        <v>128</v>
      </c>
      <c r="J35" s="6" t="s">
        <v>127</v>
      </c>
      <c r="K35" s="6" t="s">
        <v>128</v>
      </c>
      <c r="L35" s="6" t="s">
        <v>127</v>
      </c>
      <c r="M35" s="6" t="s">
        <v>128</v>
      </c>
      <c r="N35" s="6" t="s">
        <v>128</v>
      </c>
      <c r="O35" s="6" t="s">
        <v>128</v>
      </c>
      <c r="P35" s="6" t="s">
        <v>127</v>
      </c>
      <c r="Q35" s="6" t="s">
        <v>128</v>
      </c>
      <c r="R35" s="6" t="s">
        <v>127</v>
      </c>
      <c r="S35" s="6" t="s">
        <v>127</v>
      </c>
      <c r="T35" s="6" t="s">
        <v>127</v>
      </c>
      <c r="U35" s="6" t="s">
        <v>127</v>
      </c>
      <c r="V35" s="6" t="s">
        <v>127</v>
      </c>
      <c r="W35" s="6" t="s">
        <v>128</v>
      </c>
      <c r="X35" s="6" t="s">
        <v>127</v>
      </c>
      <c r="Y35" s="6" t="s">
        <v>127</v>
      </c>
      <c r="Z35" s="6" t="s">
        <v>127</v>
      </c>
      <c r="AA35" s="6" t="s">
        <v>128</v>
      </c>
      <c r="AB35" s="6" t="s">
        <v>127</v>
      </c>
      <c r="AC35" s="6" t="s">
        <v>128</v>
      </c>
      <c r="AD35" s="6" t="s">
        <v>128</v>
      </c>
      <c r="AE35" s="6" t="s">
        <v>128</v>
      </c>
      <c r="AF35" s="6" t="s">
        <v>127</v>
      </c>
      <c r="AG35" s="6" t="s">
        <v>128</v>
      </c>
      <c r="AH35" s="6" t="s">
        <v>127</v>
      </c>
      <c r="AI35" s="6" t="s">
        <v>130</v>
      </c>
      <c r="AJ35" s="6" t="s">
        <v>127</v>
      </c>
      <c r="AK35" s="6" t="s">
        <v>130</v>
      </c>
      <c r="AL35" s="6" t="s">
        <v>127</v>
      </c>
      <c r="AM35" s="6" t="s">
        <v>130</v>
      </c>
      <c r="AN35" s="6" t="s">
        <v>127</v>
      </c>
      <c r="AO35" s="6" t="s">
        <v>130</v>
      </c>
      <c r="AP35" s="6" t="s">
        <v>127</v>
      </c>
      <c r="AQ35" s="6" t="s">
        <v>128</v>
      </c>
      <c r="AR35" s="6" t="s">
        <v>127</v>
      </c>
      <c r="AS35" s="7" t="s">
        <v>129</v>
      </c>
      <c r="AT35" s="7" t="s">
        <v>129</v>
      </c>
      <c r="AU35" s="7" t="s">
        <v>129</v>
      </c>
      <c r="AV35" s="7" t="s">
        <v>129</v>
      </c>
      <c r="AW35" s="7" t="s">
        <v>130</v>
      </c>
      <c r="AX35" s="7" t="s">
        <v>128</v>
      </c>
      <c r="AY35" s="7" t="s">
        <v>130</v>
      </c>
      <c r="AZ35" s="7" t="s">
        <v>128</v>
      </c>
      <c r="BA35" s="7" t="s">
        <v>129</v>
      </c>
      <c r="BB35" s="7" t="s">
        <v>129</v>
      </c>
      <c r="BC35" s="7" t="s">
        <v>127</v>
      </c>
      <c r="BD35" s="7" t="s">
        <v>127</v>
      </c>
      <c r="BE35" s="7" t="s">
        <v>128</v>
      </c>
      <c r="BF35" s="7" t="s">
        <v>127</v>
      </c>
      <c r="BG35" s="7" t="s">
        <v>128</v>
      </c>
      <c r="BH35" s="7" t="s">
        <v>127</v>
      </c>
      <c r="BI35" s="7" t="s">
        <v>128</v>
      </c>
      <c r="BJ35" s="7" t="s">
        <v>127</v>
      </c>
      <c r="BK35" s="7" t="s">
        <v>128</v>
      </c>
      <c r="BL35" s="7" t="s">
        <v>127</v>
      </c>
      <c r="BM35" s="7" t="s">
        <v>127</v>
      </c>
      <c r="BN35" s="7" t="s">
        <v>127</v>
      </c>
      <c r="BO35" s="7" t="s">
        <v>128</v>
      </c>
      <c r="BP35" s="7" t="s">
        <v>127</v>
      </c>
      <c r="BQ35" s="7" t="s">
        <v>127</v>
      </c>
      <c r="BR35" s="7" t="s">
        <v>127</v>
      </c>
      <c r="BS35" s="7" t="s">
        <v>127</v>
      </c>
      <c r="BT35" s="7" t="s">
        <v>127</v>
      </c>
      <c r="BU35" s="7" t="s">
        <v>129</v>
      </c>
      <c r="BV35" s="7" t="s">
        <v>129</v>
      </c>
      <c r="BW35" s="7" t="s">
        <v>128</v>
      </c>
      <c r="BX35" s="7" t="s">
        <v>128</v>
      </c>
      <c r="BY35" s="7" t="s">
        <v>128</v>
      </c>
      <c r="BZ35" s="7" t="s">
        <v>128</v>
      </c>
      <c r="CA35" s="7" t="s">
        <v>130</v>
      </c>
      <c r="CB35" s="7" t="s">
        <v>127</v>
      </c>
      <c r="CC35" s="7" t="s">
        <v>130</v>
      </c>
      <c r="CD35" s="7" t="s">
        <v>127</v>
      </c>
      <c r="CE35" s="7" t="s">
        <v>129</v>
      </c>
      <c r="CF35" s="7" t="s">
        <v>129</v>
      </c>
      <c r="CG35" s="1" t="s">
        <v>128</v>
      </c>
      <c r="CH35" s="1" t="s">
        <v>128</v>
      </c>
      <c r="CI35" s="1" t="s">
        <v>129</v>
      </c>
      <c r="CJ35" s="1" t="s">
        <v>129</v>
      </c>
      <c r="CK35" s="1" t="s">
        <v>128</v>
      </c>
      <c r="CL35" s="1" t="s">
        <v>128</v>
      </c>
      <c r="CM35" s="1" t="s">
        <v>129</v>
      </c>
      <c r="CN35" s="1" t="s">
        <v>129</v>
      </c>
      <c r="CO35" s="1" t="s">
        <v>129</v>
      </c>
      <c r="CP35" s="1" t="s">
        <v>129</v>
      </c>
      <c r="CQ35" s="1" t="s">
        <v>129</v>
      </c>
      <c r="CR35" s="1" t="s">
        <v>129</v>
      </c>
      <c r="CS35" s="1" t="s">
        <v>129</v>
      </c>
      <c r="CT35" s="1" t="s">
        <v>129</v>
      </c>
      <c r="CU35" s="1" t="s">
        <v>128</v>
      </c>
      <c r="CV35" s="1" t="s">
        <v>127</v>
      </c>
      <c r="CW35" s="1" t="s">
        <v>129</v>
      </c>
      <c r="CX35" s="1" t="s">
        <v>129</v>
      </c>
      <c r="CY35" s="1" t="s">
        <v>129</v>
      </c>
      <c r="CZ35" s="1" t="s">
        <v>129</v>
      </c>
      <c r="DA35" s="1" t="s">
        <v>128</v>
      </c>
      <c r="DB35" s="1" t="s">
        <v>127</v>
      </c>
      <c r="DC35" s="1" t="s">
        <v>127</v>
      </c>
      <c r="DD35" s="1" t="s">
        <v>127</v>
      </c>
      <c r="DE35" s="1" t="s">
        <v>128</v>
      </c>
      <c r="DF35" s="1" t="s">
        <v>127</v>
      </c>
      <c r="DG35" s="1" t="s">
        <v>130</v>
      </c>
      <c r="DH35" s="1" t="s">
        <v>127</v>
      </c>
      <c r="DI35" s="1" t="s">
        <v>129</v>
      </c>
      <c r="DJ35" s="1" t="s">
        <v>129</v>
      </c>
      <c r="DK35" s="1" t="s">
        <v>128</v>
      </c>
      <c r="DL35" s="1" t="s">
        <v>127</v>
      </c>
      <c r="DM35" s="1" t="s">
        <v>128</v>
      </c>
      <c r="DN35" s="1" t="s">
        <v>127</v>
      </c>
      <c r="DO35" s="1" t="s">
        <v>127</v>
      </c>
      <c r="DP35" s="1" t="s">
        <v>127</v>
      </c>
      <c r="DQ35" s="1" t="s">
        <v>128</v>
      </c>
      <c r="DR35" s="1" t="s">
        <v>127</v>
      </c>
      <c r="DS35" s="1" t="s">
        <v>129</v>
      </c>
      <c r="DT35" s="1" t="s">
        <v>129</v>
      </c>
    </row>
    <row r="36" ht="15.75" customHeight="1">
      <c r="A36" s="5">
        <v>45226.8348027662</v>
      </c>
      <c r="B36" s="1" t="s">
        <v>152</v>
      </c>
      <c r="C36" s="1" t="s">
        <v>153</v>
      </c>
      <c r="D36" s="1">
        <v>3.0</v>
      </c>
      <c r="E36" s="6" t="s">
        <v>127</v>
      </c>
      <c r="F36" s="6" t="s">
        <v>127</v>
      </c>
      <c r="G36" s="6" t="s">
        <v>127</v>
      </c>
      <c r="H36" s="6" t="s">
        <v>127</v>
      </c>
      <c r="I36" s="6" t="s">
        <v>130</v>
      </c>
      <c r="J36" s="6" t="s">
        <v>128</v>
      </c>
      <c r="K36" s="6" t="s">
        <v>129</v>
      </c>
      <c r="L36" s="6" t="s">
        <v>129</v>
      </c>
      <c r="M36" s="6" t="s">
        <v>128</v>
      </c>
      <c r="N36" s="6" t="s">
        <v>128</v>
      </c>
      <c r="O36" s="6" t="s">
        <v>127</v>
      </c>
      <c r="P36" s="6" t="s">
        <v>127</v>
      </c>
      <c r="Q36" s="6" t="s">
        <v>128</v>
      </c>
      <c r="R36" s="6" t="s">
        <v>128</v>
      </c>
      <c r="S36" s="6" t="s">
        <v>128</v>
      </c>
      <c r="T36" s="6" t="s">
        <v>127</v>
      </c>
      <c r="U36" s="6" t="s">
        <v>127</v>
      </c>
      <c r="V36" s="6" t="s">
        <v>127</v>
      </c>
      <c r="W36" s="6" t="s">
        <v>128</v>
      </c>
      <c r="X36" s="6" t="s">
        <v>127</v>
      </c>
      <c r="Y36" s="6" t="s">
        <v>128</v>
      </c>
      <c r="Z36" s="6" t="s">
        <v>127</v>
      </c>
      <c r="AA36" s="6" t="s">
        <v>128</v>
      </c>
      <c r="AB36" s="6" t="s">
        <v>127</v>
      </c>
      <c r="AC36" s="6" t="s">
        <v>128</v>
      </c>
      <c r="AD36" s="6" t="s">
        <v>128</v>
      </c>
      <c r="AE36" s="6" t="s">
        <v>128</v>
      </c>
      <c r="AF36" s="6" t="s">
        <v>127</v>
      </c>
      <c r="AG36" s="6" t="s">
        <v>127</v>
      </c>
      <c r="AH36" s="6" t="s">
        <v>127</v>
      </c>
      <c r="AI36" s="6" t="s">
        <v>130</v>
      </c>
      <c r="AJ36" s="6" t="s">
        <v>127</v>
      </c>
      <c r="AK36" s="6" t="s">
        <v>130</v>
      </c>
      <c r="AL36" s="6" t="s">
        <v>127</v>
      </c>
      <c r="AM36" s="6" t="s">
        <v>130</v>
      </c>
      <c r="AN36" s="6" t="s">
        <v>128</v>
      </c>
      <c r="AO36" s="6" t="s">
        <v>130</v>
      </c>
      <c r="AP36" s="6" t="s">
        <v>127</v>
      </c>
      <c r="AQ36" s="6" t="s">
        <v>128</v>
      </c>
      <c r="AR36" s="6" t="s">
        <v>127</v>
      </c>
      <c r="AS36" s="7" t="s">
        <v>128</v>
      </c>
      <c r="AT36" s="7" t="s">
        <v>127</v>
      </c>
      <c r="AU36" s="7" t="s">
        <v>130</v>
      </c>
      <c r="AV36" s="7" t="s">
        <v>128</v>
      </c>
      <c r="AW36" s="7" t="s">
        <v>130</v>
      </c>
      <c r="AX36" s="7" t="s">
        <v>130</v>
      </c>
      <c r="AY36" s="7" t="s">
        <v>130</v>
      </c>
      <c r="AZ36" s="7" t="s">
        <v>130</v>
      </c>
      <c r="BA36" s="7" t="s">
        <v>129</v>
      </c>
      <c r="BB36" s="7" t="s">
        <v>129</v>
      </c>
      <c r="BC36" s="7" t="s">
        <v>128</v>
      </c>
      <c r="BD36" s="7" t="s">
        <v>128</v>
      </c>
      <c r="BE36" s="7" t="s">
        <v>128</v>
      </c>
      <c r="BF36" s="7" t="s">
        <v>127</v>
      </c>
      <c r="BG36" s="7" t="s">
        <v>127</v>
      </c>
      <c r="BH36" s="7" t="s">
        <v>128</v>
      </c>
      <c r="BI36" s="7" t="s">
        <v>128</v>
      </c>
      <c r="BJ36" s="7" t="s">
        <v>128</v>
      </c>
      <c r="BK36" s="7" t="s">
        <v>128</v>
      </c>
      <c r="BL36" s="7" t="s">
        <v>127</v>
      </c>
      <c r="BM36" s="7" t="s">
        <v>127</v>
      </c>
      <c r="BN36" s="7" t="s">
        <v>127</v>
      </c>
      <c r="BO36" s="7" t="s">
        <v>128</v>
      </c>
      <c r="BP36" s="7" t="s">
        <v>127</v>
      </c>
      <c r="BQ36" s="7" t="s">
        <v>127</v>
      </c>
      <c r="BR36" s="7" t="s">
        <v>127</v>
      </c>
      <c r="BS36" s="7" t="s">
        <v>127</v>
      </c>
      <c r="BT36" s="7" t="s">
        <v>127</v>
      </c>
      <c r="BU36" s="7" t="s">
        <v>130</v>
      </c>
      <c r="BV36" s="7" t="s">
        <v>130</v>
      </c>
      <c r="BW36" s="7" t="s">
        <v>127</v>
      </c>
      <c r="BX36" s="7" t="s">
        <v>127</v>
      </c>
      <c r="BY36" s="7" t="s">
        <v>127</v>
      </c>
      <c r="BZ36" s="7" t="s">
        <v>127</v>
      </c>
      <c r="CA36" s="7" t="s">
        <v>127</v>
      </c>
      <c r="CB36" s="7" t="s">
        <v>127</v>
      </c>
      <c r="CC36" s="7" t="s">
        <v>128</v>
      </c>
      <c r="CD36" s="7" t="s">
        <v>127</v>
      </c>
      <c r="CE36" s="7" t="s">
        <v>130</v>
      </c>
      <c r="CF36" s="7" t="s">
        <v>130</v>
      </c>
      <c r="CG36" s="1" t="s">
        <v>128</v>
      </c>
      <c r="CH36" s="1" t="s">
        <v>128</v>
      </c>
      <c r="CI36" s="1" t="s">
        <v>128</v>
      </c>
      <c r="CJ36" s="1" t="s">
        <v>127</v>
      </c>
      <c r="CK36" s="1" t="s">
        <v>128</v>
      </c>
      <c r="CL36" s="1" t="s">
        <v>127</v>
      </c>
      <c r="CM36" s="1" t="s">
        <v>130</v>
      </c>
      <c r="CN36" s="1" t="s">
        <v>128</v>
      </c>
      <c r="CO36" s="1" t="s">
        <v>130</v>
      </c>
      <c r="CP36" s="1" t="s">
        <v>130</v>
      </c>
      <c r="CQ36" s="1" t="s">
        <v>128</v>
      </c>
      <c r="CR36" s="1" t="s">
        <v>127</v>
      </c>
      <c r="CS36" s="1" t="s">
        <v>130</v>
      </c>
      <c r="CT36" s="1" t="s">
        <v>128</v>
      </c>
      <c r="CU36" s="1" t="s">
        <v>128</v>
      </c>
      <c r="CV36" s="1" t="s">
        <v>127</v>
      </c>
      <c r="CW36" s="1" t="s">
        <v>130</v>
      </c>
      <c r="CX36" s="1" t="s">
        <v>130</v>
      </c>
      <c r="CY36" s="1" t="s">
        <v>130</v>
      </c>
      <c r="CZ36" s="1" t="s">
        <v>130</v>
      </c>
      <c r="DA36" s="1" t="s">
        <v>127</v>
      </c>
      <c r="DB36" s="1" t="s">
        <v>127</v>
      </c>
      <c r="DC36" s="1" t="s">
        <v>128</v>
      </c>
      <c r="DD36" s="1" t="s">
        <v>127</v>
      </c>
      <c r="DE36" s="1" t="s">
        <v>127</v>
      </c>
      <c r="DF36" s="1" t="s">
        <v>127</v>
      </c>
      <c r="DG36" s="1" t="s">
        <v>130</v>
      </c>
      <c r="DH36" s="1" t="s">
        <v>130</v>
      </c>
      <c r="DI36" s="1" t="s">
        <v>130</v>
      </c>
      <c r="DJ36" s="1" t="s">
        <v>130</v>
      </c>
      <c r="DK36" s="1" t="s">
        <v>128</v>
      </c>
      <c r="DL36" s="1" t="s">
        <v>127</v>
      </c>
      <c r="DM36" s="1" t="s">
        <v>128</v>
      </c>
      <c r="DN36" s="1" t="s">
        <v>127</v>
      </c>
      <c r="DO36" s="1" t="s">
        <v>127</v>
      </c>
      <c r="DP36" s="1" t="s">
        <v>127</v>
      </c>
      <c r="DQ36" s="1" t="s">
        <v>127</v>
      </c>
      <c r="DR36" s="1" t="s">
        <v>127</v>
      </c>
      <c r="DS36" s="1" t="s">
        <v>130</v>
      </c>
      <c r="DT36" s="1" t="s">
        <v>130</v>
      </c>
    </row>
    <row r="37" ht="15.75" customHeight="1">
      <c r="A37" s="5">
        <v>45226.84547810185</v>
      </c>
      <c r="B37" s="1" t="s">
        <v>152</v>
      </c>
      <c r="C37" s="1" t="s">
        <v>153</v>
      </c>
      <c r="D37" s="1">
        <v>4.0</v>
      </c>
      <c r="E37" s="6" t="s">
        <v>129</v>
      </c>
      <c r="F37" s="6" t="s">
        <v>129</v>
      </c>
      <c r="G37" s="6" t="s">
        <v>129</v>
      </c>
      <c r="H37" s="6" t="s">
        <v>129</v>
      </c>
      <c r="I37" s="6" t="s">
        <v>129</v>
      </c>
      <c r="J37" s="6" t="s">
        <v>129</v>
      </c>
      <c r="K37" s="6" t="s">
        <v>129</v>
      </c>
      <c r="L37" s="6" t="s">
        <v>129</v>
      </c>
      <c r="M37" s="6" t="s">
        <v>129</v>
      </c>
      <c r="N37" s="6" t="s">
        <v>129</v>
      </c>
      <c r="O37" s="6" t="s">
        <v>129</v>
      </c>
      <c r="P37" s="6" t="s">
        <v>129</v>
      </c>
      <c r="Q37" s="6" t="s">
        <v>129</v>
      </c>
      <c r="R37" s="6" t="s">
        <v>129</v>
      </c>
      <c r="S37" s="6" t="s">
        <v>129</v>
      </c>
      <c r="T37" s="6" t="s">
        <v>129</v>
      </c>
      <c r="U37" s="6" t="s">
        <v>129</v>
      </c>
      <c r="V37" s="6" t="s">
        <v>129</v>
      </c>
      <c r="W37" s="6" t="s">
        <v>129</v>
      </c>
      <c r="X37" s="6" t="s">
        <v>129</v>
      </c>
      <c r="Y37" s="6" t="s">
        <v>129</v>
      </c>
      <c r="Z37" s="6" t="s">
        <v>129</v>
      </c>
      <c r="AA37" s="6" t="s">
        <v>129</v>
      </c>
      <c r="AB37" s="6" t="s">
        <v>129</v>
      </c>
      <c r="AC37" s="6" t="s">
        <v>129</v>
      </c>
      <c r="AD37" s="6" t="s">
        <v>129</v>
      </c>
      <c r="AE37" s="6" t="s">
        <v>129</v>
      </c>
      <c r="AF37" s="6" t="s">
        <v>129</v>
      </c>
      <c r="AG37" s="6" t="s">
        <v>129</v>
      </c>
      <c r="AH37" s="6" t="s">
        <v>129</v>
      </c>
      <c r="AI37" s="6" t="s">
        <v>129</v>
      </c>
      <c r="AJ37" s="6" t="s">
        <v>129</v>
      </c>
      <c r="AK37" s="6" t="s">
        <v>129</v>
      </c>
      <c r="AL37" s="6" t="s">
        <v>129</v>
      </c>
      <c r="AM37" s="6" t="s">
        <v>129</v>
      </c>
      <c r="AN37" s="6" t="s">
        <v>129</v>
      </c>
      <c r="AO37" s="6" t="s">
        <v>129</v>
      </c>
      <c r="AP37" s="6" t="s">
        <v>129</v>
      </c>
      <c r="AQ37" s="6" t="s">
        <v>129</v>
      </c>
      <c r="AR37" s="6" t="s">
        <v>129</v>
      </c>
      <c r="AS37" s="7" t="s">
        <v>128</v>
      </c>
      <c r="AT37" s="7" t="s">
        <v>127</v>
      </c>
      <c r="AU37" s="7" t="s">
        <v>128</v>
      </c>
      <c r="AV37" s="7" t="s">
        <v>127</v>
      </c>
      <c r="AW37" s="7" t="s">
        <v>128</v>
      </c>
      <c r="AX37" s="7" t="s">
        <v>128</v>
      </c>
      <c r="AY37" s="7" t="s">
        <v>130</v>
      </c>
      <c r="AZ37" s="7" t="s">
        <v>130</v>
      </c>
      <c r="BA37" s="7" t="s">
        <v>130</v>
      </c>
      <c r="BB37" s="7" t="s">
        <v>130</v>
      </c>
      <c r="BC37" s="7" t="s">
        <v>128</v>
      </c>
      <c r="BD37" s="7" t="s">
        <v>128</v>
      </c>
      <c r="BE37" s="7" t="s">
        <v>127</v>
      </c>
      <c r="BF37" s="7" t="s">
        <v>127</v>
      </c>
      <c r="BG37" s="7" t="s">
        <v>127</v>
      </c>
      <c r="BH37" s="7" t="s">
        <v>127</v>
      </c>
      <c r="BI37" s="7" t="s">
        <v>127</v>
      </c>
      <c r="BJ37" s="7" t="s">
        <v>127</v>
      </c>
      <c r="BK37" s="7" t="s">
        <v>127</v>
      </c>
      <c r="BL37" s="7" t="s">
        <v>127</v>
      </c>
      <c r="BM37" s="7" t="s">
        <v>128</v>
      </c>
      <c r="BN37" s="7" t="s">
        <v>127</v>
      </c>
      <c r="BO37" s="7" t="s">
        <v>127</v>
      </c>
      <c r="BP37" s="7" t="s">
        <v>127</v>
      </c>
      <c r="BQ37" s="7" t="s">
        <v>128</v>
      </c>
      <c r="BR37" s="7" t="s">
        <v>127</v>
      </c>
      <c r="BS37" s="7" t="s">
        <v>127</v>
      </c>
      <c r="BT37" s="7" t="s">
        <v>127</v>
      </c>
      <c r="BU37" s="7" t="s">
        <v>128</v>
      </c>
      <c r="BV37" s="7" t="s">
        <v>128</v>
      </c>
      <c r="BW37" s="7" t="s">
        <v>128</v>
      </c>
      <c r="BX37" s="7" t="s">
        <v>127</v>
      </c>
      <c r="BY37" s="7" t="s">
        <v>127</v>
      </c>
      <c r="BZ37" s="7" t="s">
        <v>127</v>
      </c>
      <c r="CA37" s="7" t="s">
        <v>128</v>
      </c>
      <c r="CB37" s="7" t="s">
        <v>127</v>
      </c>
      <c r="CC37" s="7" t="s">
        <v>127</v>
      </c>
      <c r="CD37" s="7" t="s">
        <v>127</v>
      </c>
      <c r="CE37" s="7" t="s">
        <v>128</v>
      </c>
      <c r="CF37" s="7" t="s">
        <v>128</v>
      </c>
      <c r="CG37" s="1" t="s">
        <v>130</v>
      </c>
      <c r="CH37" s="1" t="s">
        <v>128</v>
      </c>
      <c r="CI37" s="1" t="s">
        <v>130</v>
      </c>
      <c r="CJ37" s="1" t="s">
        <v>128</v>
      </c>
      <c r="CK37" s="1" t="s">
        <v>130</v>
      </c>
      <c r="CL37" s="1" t="s">
        <v>128</v>
      </c>
      <c r="CM37" s="1" t="s">
        <v>130</v>
      </c>
      <c r="CN37" s="1" t="s">
        <v>130</v>
      </c>
      <c r="CO37" s="1" t="s">
        <v>130</v>
      </c>
      <c r="CP37" s="1" t="s">
        <v>130</v>
      </c>
      <c r="CQ37" s="1" t="s">
        <v>128</v>
      </c>
      <c r="CR37" s="1" t="s">
        <v>127</v>
      </c>
      <c r="CS37" s="1" t="s">
        <v>130</v>
      </c>
      <c r="CT37" s="1" t="s">
        <v>130</v>
      </c>
      <c r="CU37" s="1" t="s">
        <v>128</v>
      </c>
      <c r="CV37" s="1" t="s">
        <v>127</v>
      </c>
      <c r="CW37" s="1" t="s">
        <v>128</v>
      </c>
      <c r="CX37" s="1" t="s">
        <v>127</v>
      </c>
      <c r="CY37" s="1" t="s">
        <v>130</v>
      </c>
      <c r="CZ37" s="1" t="s">
        <v>130</v>
      </c>
      <c r="DA37" s="1" t="s">
        <v>130</v>
      </c>
      <c r="DB37" s="1" t="s">
        <v>128</v>
      </c>
      <c r="DC37" s="1" t="s">
        <v>130</v>
      </c>
      <c r="DD37" s="1" t="s">
        <v>128</v>
      </c>
      <c r="DE37" s="1" t="s">
        <v>130</v>
      </c>
      <c r="DF37" s="1" t="s">
        <v>128</v>
      </c>
      <c r="DG37" s="1" t="s">
        <v>130</v>
      </c>
      <c r="DH37" s="1" t="s">
        <v>128</v>
      </c>
      <c r="DI37" s="1" t="s">
        <v>128</v>
      </c>
      <c r="DJ37" s="1" t="s">
        <v>128</v>
      </c>
      <c r="DK37" s="1" t="s">
        <v>127</v>
      </c>
      <c r="DL37" s="1" t="s">
        <v>127</v>
      </c>
      <c r="DM37" s="1" t="s">
        <v>128</v>
      </c>
      <c r="DN37" s="1" t="s">
        <v>127</v>
      </c>
      <c r="DO37" s="1" t="s">
        <v>127</v>
      </c>
      <c r="DP37" s="1" t="s">
        <v>127</v>
      </c>
      <c r="DQ37" s="1" t="s">
        <v>128</v>
      </c>
      <c r="DR37" s="1" t="s">
        <v>127</v>
      </c>
      <c r="DS37" s="1" t="s">
        <v>130</v>
      </c>
      <c r="DT37" s="1" t="s">
        <v>130</v>
      </c>
    </row>
    <row r="38" ht="15.75" customHeight="1">
      <c r="A38" s="5">
        <v>45232.77033167824</v>
      </c>
      <c r="B38" s="1" t="s">
        <v>154</v>
      </c>
      <c r="C38" s="1" t="s">
        <v>155</v>
      </c>
      <c r="D38" s="1" t="s">
        <v>156</v>
      </c>
      <c r="E38" s="6" t="s">
        <v>128</v>
      </c>
      <c r="F38" s="6" t="s">
        <v>128</v>
      </c>
      <c r="G38" s="6" t="s">
        <v>127</v>
      </c>
      <c r="H38" s="6" t="s">
        <v>127</v>
      </c>
      <c r="I38" s="6" t="s">
        <v>128</v>
      </c>
      <c r="J38" s="6" t="s">
        <v>128</v>
      </c>
      <c r="K38" s="6" t="s">
        <v>128</v>
      </c>
      <c r="L38" s="6" t="s">
        <v>128</v>
      </c>
      <c r="M38" s="6" t="s">
        <v>127</v>
      </c>
      <c r="N38" s="6" t="s">
        <v>127</v>
      </c>
      <c r="O38" s="6" t="s">
        <v>130</v>
      </c>
      <c r="P38" s="6" t="s">
        <v>130</v>
      </c>
      <c r="Q38" s="6" t="s">
        <v>128</v>
      </c>
      <c r="R38" s="6" t="s">
        <v>128</v>
      </c>
      <c r="S38" s="6" t="s">
        <v>130</v>
      </c>
      <c r="T38" s="6" t="s">
        <v>128</v>
      </c>
      <c r="U38" s="6" t="s">
        <v>128</v>
      </c>
      <c r="V38" s="6" t="s">
        <v>128</v>
      </c>
      <c r="W38" s="6" t="s">
        <v>127</v>
      </c>
      <c r="X38" s="6" t="s">
        <v>127</v>
      </c>
      <c r="Y38" s="6" t="s">
        <v>127</v>
      </c>
      <c r="Z38" s="6" t="s">
        <v>127</v>
      </c>
      <c r="AA38" s="6" t="s">
        <v>127</v>
      </c>
      <c r="AB38" s="6" t="s">
        <v>127</v>
      </c>
      <c r="AC38" s="6" t="s">
        <v>128</v>
      </c>
      <c r="AD38" s="6" t="s">
        <v>128</v>
      </c>
      <c r="AE38" s="6" t="s">
        <v>130</v>
      </c>
      <c r="AF38" s="6" t="s">
        <v>128</v>
      </c>
      <c r="AG38" s="6" t="s">
        <v>128</v>
      </c>
      <c r="AH38" s="6" t="s">
        <v>128</v>
      </c>
      <c r="AI38" s="6" t="s">
        <v>127</v>
      </c>
      <c r="AJ38" s="6" t="s">
        <v>127</v>
      </c>
      <c r="AK38" s="6" t="s">
        <v>127</v>
      </c>
      <c r="AL38" s="6" t="s">
        <v>127</v>
      </c>
      <c r="AM38" s="6" t="s">
        <v>127</v>
      </c>
      <c r="AN38" s="6" t="s">
        <v>127</v>
      </c>
      <c r="AO38" s="6" t="s">
        <v>128</v>
      </c>
      <c r="AP38" s="6" t="s">
        <v>127</v>
      </c>
      <c r="AQ38" s="6" t="s">
        <v>127</v>
      </c>
      <c r="AR38" s="6" t="s">
        <v>127</v>
      </c>
      <c r="AS38" s="7" t="s">
        <v>129</v>
      </c>
      <c r="AT38" s="7" t="s">
        <v>130</v>
      </c>
      <c r="AU38" s="7" t="s">
        <v>128</v>
      </c>
      <c r="AV38" s="7" t="s">
        <v>128</v>
      </c>
      <c r="AW38" s="7" t="s">
        <v>130</v>
      </c>
      <c r="AX38" s="7" t="s">
        <v>130</v>
      </c>
      <c r="AY38" s="7" t="s">
        <v>128</v>
      </c>
      <c r="AZ38" s="7" t="s">
        <v>127</v>
      </c>
      <c r="BA38" s="7" t="s">
        <v>129</v>
      </c>
      <c r="BB38" s="7" t="s">
        <v>129</v>
      </c>
      <c r="BC38" s="7" t="s">
        <v>127</v>
      </c>
      <c r="BD38" s="7" t="s">
        <v>127</v>
      </c>
      <c r="BE38" s="7" t="s">
        <v>127</v>
      </c>
      <c r="BF38" s="7" t="s">
        <v>127</v>
      </c>
      <c r="BG38" s="7" t="s">
        <v>128</v>
      </c>
      <c r="BH38" s="7" t="s">
        <v>127</v>
      </c>
      <c r="BI38" s="7" t="s">
        <v>128</v>
      </c>
      <c r="BJ38" s="7" t="s">
        <v>128</v>
      </c>
      <c r="BK38" s="7" t="s">
        <v>127</v>
      </c>
      <c r="BL38" s="7" t="s">
        <v>127</v>
      </c>
      <c r="BM38" s="7" t="s">
        <v>127</v>
      </c>
      <c r="BN38" s="7" t="s">
        <v>127</v>
      </c>
      <c r="BO38" s="7" t="s">
        <v>127</v>
      </c>
      <c r="BP38" s="7" t="s">
        <v>127</v>
      </c>
      <c r="BQ38" s="7" t="s">
        <v>128</v>
      </c>
      <c r="BR38" s="7" t="s">
        <v>127</v>
      </c>
      <c r="BS38" s="7" t="s">
        <v>128</v>
      </c>
      <c r="BT38" s="7" t="s">
        <v>127</v>
      </c>
      <c r="BU38" s="7" t="s">
        <v>130</v>
      </c>
      <c r="BV38" s="7" t="s">
        <v>130</v>
      </c>
      <c r="BW38" s="7" t="s">
        <v>128</v>
      </c>
      <c r="BX38" s="7" t="s">
        <v>128</v>
      </c>
      <c r="BY38" s="7" t="s">
        <v>127</v>
      </c>
      <c r="BZ38" s="7" t="s">
        <v>127</v>
      </c>
      <c r="CA38" s="7" t="s">
        <v>128</v>
      </c>
      <c r="CB38" s="7" t="s">
        <v>127</v>
      </c>
      <c r="CC38" s="7" t="s">
        <v>127</v>
      </c>
      <c r="CD38" s="7" t="s">
        <v>127</v>
      </c>
      <c r="CE38" s="7" t="s">
        <v>130</v>
      </c>
      <c r="CF38" s="7" t="s">
        <v>130</v>
      </c>
      <c r="CG38" s="1" t="s">
        <v>130</v>
      </c>
      <c r="CH38" s="1" t="s">
        <v>128</v>
      </c>
      <c r="CI38" s="1" t="s">
        <v>130</v>
      </c>
      <c r="CJ38" s="1" t="s">
        <v>128</v>
      </c>
      <c r="CK38" s="1" t="s">
        <v>128</v>
      </c>
      <c r="CL38" s="1" t="s">
        <v>128</v>
      </c>
      <c r="CM38" s="1" t="s">
        <v>130</v>
      </c>
      <c r="CN38" s="1" t="s">
        <v>130</v>
      </c>
      <c r="CO38" s="1" t="s">
        <v>130</v>
      </c>
      <c r="CP38" s="1" t="s">
        <v>130</v>
      </c>
      <c r="CQ38" s="1" t="s">
        <v>128</v>
      </c>
      <c r="CR38" s="1" t="s">
        <v>127</v>
      </c>
      <c r="CS38" s="1" t="s">
        <v>127</v>
      </c>
      <c r="CT38" s="1" t="s">
        <v>127</v>
      </c>
      <c r="CU38" s="1" t="s">
        <v>127</v>
      </c>
      <c r="CV38" s="1" t="s">
        <v>127</v>
      </c>
      <c r="CW38" s="1" t="s">
        <v>130</v>
      </c>
      <c r="CX38" s="1" t="s">
        <v>130</v>
      </c>
      <c r="CY38" s="1" t="s">
        <v>127</v>
      </c>
      <c r="CZ38" s="1" t="s">
        <v>127</v>
      </c>
      <c r="DA38" s="1" t="s">
        <v>128</v>
      </c>
      <c r="DB38" s="1" t="s">
        <v>128</v>
      </c>
      <c r="DC38" s="1" t="s">
        <v>128</v>
      </c>
      <c r="DD38" s="1" t="s">
        <v>127</v>
      </c>
      <c r="DE38" s="1" t="s">
        <v>127</v>
      </c>
      <c r="DF38" s="1" t="s">
        <v>127</v>
      </c>
      <c r="DG38" s="1" t="s">
        <v>130</v>
      </c>
      <c r="DH38" s="1" t="s">
        <v>128</v>
      </c>
      <c r="DI38" s="1" t="s">
        <v>130</v>
      </c>
      <c r="DJ38" s="1" t="s">
        <v>128</v>
      </c>
      <c r="DK38" s="1" t="s">
        <v>128</v>
      </c>
      <c r="DL38" s="1" t="s">
        <v>127</v>
      </c>
      <c r="DM38" s="1" t="s">
        <v>127</v>
      </c>
      <c r="DN38" s="1" t="s">
        <v>127</v>
      </c>
      <c r="DO38" s="1" t="s">
        <v>127</v>
      </c>
      <c r="DP38" s="1" t="s">
        <v>127</v>
      </c>
      <c r="DQ38" s="1" t="s">
        <v>127</v>
      </c>
      <c r="DR38" s="1" t="s">
        <v>127</v>
      </c>
      <c r="DS38" s="1" t="s">
        <v>130</v>
      </c>
      <c r="DT38" s="1" t="s">
        <v>130</v>
      </c>
    </row>
    <row r="39" ht="15.75" customHeight="1">
      <c r="A39" s="5">
        <v>45232.82161135417</v>
      </c>
      <c r="B39" s="1" t="s">
        <v>157</v>
      </c>
      <c r="C39" s="1" t="s">
        <v>155</v>
      </c>
      <c r="D39" s="1" t="s">
        <v>158</v>
      </c>
      <c r="E39" s="6" t="s">
        <v>128</v>
      </c>
      <c r="F39" s="6" t="s">
        <v>127</v>
      </c>
      <c r="G39" s="6" t="s">
        <v>128</v>
      </c>
      <c r="H39" s="6" t="s">
        <v>127</v>
      </c>
      <c r="I39" s="6" t="s">
        <v>128</v>
      </c>
      <c r="J39" s="6" t="s">
        <v>127</v>
      </c>
      <c r="K39" s="6" t="s">
        <v>130</v>
      </c>
      <c r="L39" s="6" t="s">
        <v>130</v>
      </c>
      <c r="M39" s="6" t="s">
        <v>128</v>
      </c>
      <c r="N39" s="6" t="s">
        <v>128</v>
      </c>
      <c r="O39" s="6" t="s">
        <v>127</v>
      </c>
      <c r="P39" s="6" t="s">
        <v>127</v>
      </c>
      <c r="Q39" s="6" t="s">
        <v>128</v>
      </c>
      <c r="R39" s="6" t="s">
        <v>127</v>
      </c>
      <c r="S39" s="6" t="s">
        <v>127</v>
      </c>
      <c r="T39" s="6" t="s">
        <v>127</v>
      </c>
      <c r="U39" s="6" t="s">
        <v>128</v>
      </c>
      <c r="V39" s="6" t="s">
        <v>128</v>
      </c>
      <c r="W39" s="6" t="s">
        <v>128</v>
      </c>
      <c r="X39" s="6" t="s">
        <v>128</v>
      </c>
      <c r="Y39" s="6" t="s">
        <v>127</v>
      </c>
      <c r="Z39" s="6" t="s">
        <v>127</v>
      </c>
      <c r="AA39" s="6" t="s">
        <v>127</v>
      </c>
      <c r="AB39" s="6" t="s">
        <v>127</v>
      </c>
      <c r="AC39" s="6" t="s">
        <v>128</v>
      </c>
      <c r="AD39" s="6" t="s">
        <v>127</v>
      </c>
      <c r="AE39" s="6" t="s">
        <v>130</v>
      </c>
      <c r="AF39" s="6" t="s">
        <v>130</v>
      </c>
      <c r="AG39" s="6" t="s">
        <v>128</v>
      </c>
      <c r="AH39" s="6" t="s">
        <v>128</v>
      </c>
      <c r="AI39" s="6" t="s">
        <v>127</v>
      </c>
      <c r="AJ39" s="6" t="s">
        <v>127</v>
      </c>
      <c r="AK39" s="6" t="s">
        <v>128</v>
      </c>
      <c r="AL39" s="6" t="s">
        <v>128</v>
      </c>
      <c r="AM39" s="6" t="s">
        <v>130</v>
      </c>
      <c r="AN39" s="6" t="s">
        <v>128</v>
      </c>
      <c r="AO39" s="6" t="s">
        <v>130</v>
      </c>
      <c r="AP39" s="6" t="s">
        <v>128</v>
      </c>
      <c r="AQ39" s="6" t="s">
        <v>128</v>
      </c>
      <c r="AR39" s="6" t="s">
        <v>128</v>
      </c>
      <c r="AS39" s="7" t="s">
        <v>128</v>
      </c>
      <c r="AT39" s="7" t="s">
        <v>128</v>
      </c>
      <c r="AU39" s="7" t="s">
        <v>127</v>
      </c>
      <c r="AV39" s="7" t="s">
        <v>127</v>
      </c>
      <c r="AW39" s="7" t="s">
        <v>130</v>
      </c>
      <c r="AX39" s="7" t="s">
        <v>130</v>
      </c>
      <c r="AY39" s="7" t="s">
        <v>130</v>
      </c>
      <c r="AZ39" s="7" t="s">
        <v>130</v>
      </c>
      <c r="BA39" s="7" t="s">
        <v>128</v>
      </c>
      <c r="BB39" s="7" t="s">
        <v>128</v>
      </c>
      <c r="BC39" s="7" t="s">
        <v>127</v>
      </c>
      <c r="BD39" s="7" t="s">
        <v>127</v>
      </c>
      <c r="BE39" s="7" t="s">
        <v>127</v>
      </c>
      <c r="BF39" s="7" t="s">
        <v>127</v>
      </c>
      <c r="BG39" s="7" t="s">
        <v>128</v>
      </c>
      <c r="BH39" s="7" t="s">
        <v>127</v>
      </c>
      <c r="BI39" s="7" t="s">
        <v>128</v>
      </c>
      <c r="BJ39" s="7" t="s">
        <v>128</v>
      </c>
      <c r="BK39" s="7" t="s">
        <v>128</v>
      </c>
      <c r="BL39" s="7" t="s">
        <v>128</v>
      </c>
      <c r="BM39" s="7" t="s">
        <v>128</v>
      </c>
      <c r="BN39" s="7" t="s">
        <v>127</v>
      </c>
      <c r="BO39" s="7" t="s">
        <v>127</v>
      </c>
      <c r="BP39" s="7" t="s">
        <v>127</v>
      </c>
      <c r="BQ39" s="7" t="s">
        <v>128</v>
      </c>
      <c r="BR39" s="7" t="s">
        <v>128</v>
      </c>
      <c r="BS39" s="7" t="s">
        <v>128</v>
      </c>
      <c r="BT39" s="7" t="s">
        <v>127</v>
      </c>
      <c r="BU39" s="7" t="s">
        <v>128</v>
      </c>
      <c r="BV39" s="7" t="s">
        <v>128</v>
      </c>
      <c r="BW39" s="7" t="s">
        <v>128</v>
      </c>
      <c r="BX39" s="7" t="s">
        <v>127</v>
      </c>
      <c r="BY39" s="7" t="s">
        <v>127</v>
      </c>
      <c r="BZ39" s="7" t="s">
        <v>127</v>
      </c>
      <c r="CA39" s="7" t="s">
        <v>128</v>
      </c>
      <c r="CB39" s="7" t="s">
        <v>128</v>
      </c>
      <c r="CC39" s="7" t="s">
        <v>127</v>
      </c>
      <c r="CD39" s="7" t="s">
        <v>127</v>
      </c>
      <c r="CE39" s="7" t="s">
        <v>128</v>
      </c>
      <c r="CF39" s="7" t="s">
        <v>128</v>
      </c>
      <c r="CG39" s="1" t="s">
        <v>130</v>
      </c>
      <c r="CH39" s="1" t="s">
        <v>128</v>
      </c>
      <c r="CI39" s="1" t="s">
        <v>130</v>
      </c>
      <c r="CJ39" s="1" t="s">
        <v>130</v>
      </c>
      <c r="CK39" s="1" t="s">
        <v>130</v>
      </c>
      <c r="CL39" s="1" t="s">
        <v>128</v>
      </c>
      <c r="CM39" s="1" t="s">
        <v>130</v>
      </c>
      <c r="CN39" s="1" t="s">
        <v>130</v>
      </c>
      <c r="CO39" s="1" t="s">
        <v>128</v>
      </c>
      <c r="CP39" s="1" t="s">
        <v>128</v>
      </c>
      <c r="CQ39" s="1" t="s">
        <v>130</v>
      </c>
      <c r="CR39" s="1" t="s">
        <v>127</v>
      </c>
      <c r="CS39" s="1" t="s">
        <v>127</v>
      </c>
      <c r="CT39" s="1" t="s">
        <v>127</v>
      </c>
      <c r="CU39" s="1" t="s">
        <v>128</v>
      </c>
      <c r="CV39" s="1" t="s">
        <v>127</v>
      </c>
      <c r="CW39" s="1" t="s">
        <v>128</v>
      </c>
      <c r="CX39" s="1" t="s">
        <v>128</v>
      </c>
      <c r="CY39" s="1" t="s">
        <v>128</v>
      </c>
      <c r="CZ39" s="1" t="s">
        <v>128</v>
      </c>
      <c r="DA39" s="1" t="s">
        <v>127</v>
      </c>
      <c r="DB39" s="1" t="s">
        <v>127</v>
      </c>
      <c r="DC39" s="1" t="s">
        <v>127</v>
      </c>
      <c r="DD39" s="1" t="s">
        <v>127</v>
      </c>
      <c r="DE39" s="1" t="s">
        <v>128</v>
      </c>
      <c r="DF39" s="1" t="s">
        <v>127</v>
      </c>
      <c r="DG39" s="1" t="s">
        <v>128</v>
      </c>
      <c r="DH39" s="1" t="s">
        <v>127</v>
      </c>
      <c r="DI39" s="1" t="s">
        <v>128</v>
      </c>
      <c r="DJ39" s="1" t="s">
        <v>128</v>
      </c>
      <c r="DK39" s="1" t="s">
        <v>127</v>
      </c>
      <c r="DL39" s="1" t="s">
        <v>127</v>
      </c>
      <c r="DM39" s="1" t="s">
        <v>128</v>
      </c>
      <c r="DN39" s="1" t="s">
        <v>128</v>
      </c>
      <c r="DO39" s="1" t="s">
        <v>130</v>
      </c>
      <c r="DP39" s="1" t="s">
        <v>128</v>
      </c>
      <c r="DQ39" s="1" t="s">
        <v>130</v>
      </c>
      <c r="DR39" s="1" t="s">
        <v>130</v>
      </c>
      <c r="DS39" s="1" t="s">
        <v>128</v>
      </c>
      <c r="DT39" s="1" t="s">
        <v>128</v>
      </c>
    </row>
    <row r="40" ht="15.75" customHeight="1">
      <c r="A40" s="5">
        <v>45232.91394834491</v>
      </c>
      <c r="B40" s="1" t="s">
        <v>157</v>
      </c>
      <c r="C40" s="1" t="s">
        <v>155</v>
      </c>
      <c r="D40" s="1" t="s">
        <v>159</v>
      </c>
      <c r="E40" s="6" t="s">
        <v>128</v>
      </c>
      <c r="F40" s="6" t="s">
        <v>128</v>
      </c>
      <c r="G40" s="6" t="s">
        <v>127</v>
      </c>
      <c r="H40" s="6" t="s">
        <v>128</v>
      </c>
      <c r="I40" s="6" t="s">
        <v>128</v>
      </c>
      <c r="J40" s="6" t="s">
        <v>130</v>
      </c>
      <c r="K40" s="6" t="s">
        <v>130</v>
      </c>
      <c r="L40" s="6" t="s">
        <v>130</v>
      </c>
      <c r="M40" s="6" t="s">
        <v>128</v>
      </c>
      <c r="N40" s="6" t="s">
        <v>128</v>
      </c>
      <c r="O40" s="6" t="s">
        <v>127</v>
      </c>
      <c r="P40" s="6" t="s">
        <v>127</v>
      </c>
      <c r="Q40" s="6" t="s">
        <v>128</v>
      </c>
      <c r="R40" s="6" t="s">
        <v>130</v>
      </c>
      <c r="S40" s="6" t="s">
        <v>128</v>
      </c>
      <c r="T40" s="6" t="s">
        <v>130</v>
      </c>
      <c r="U40" s="6" t="s">
        <v>130</v>
      </c>
      <c r="V40" s="6" t="s">
        <v>130</v>
      </c>
      <c r="W40" s="6" t="s">
        <v>128</v>
      </c>
      <c r="X40" s="6" t="s">
        <v>128</v>
      </c>
      <c r="Y40" s="6" t="s">
        <v>128</v>
      </c>
      <c r="Z40" s="6" t="s">
        <v>127</v>
      </c>
      <c r="AA40" s="6" t="s">
        <v>127</v>
      </c>
      <c r="AB40" s="6" t="s">
        <v>128</v>
      </c>
      <c r="AC40" s="6" t="s">
        <v>127</v>
      </c>
      <c r="AD40" s="6" t="s">
        <v>128</v>
      </c>
      <c r="AE40" s="6" t="s">
        <v>128</v>
      </c>
      <c r="AF40" s="6" t="s">
        <v>128</v>
      </c>
      <c r="AG40" s="6" t="s">
        <v>128</v>
      </c>
      <c r="AH40" s="6" t="s">
        <v>128</v>
      </c>
      <c r="AI40" s="6" t="s">
        <v>128</v>
      </c>
      <c r="AJ40" s="6" t="s">
        <v>128</v>
      </c>
      <c r="AK40" s="6" t="s">
        <v>127</v>
      </c>
      <c r="AL40" s="6" t="s">
        <v>127</v>
      </c>
      <c r="AM40" s="6" t="s">
        <v>127</v>
      </c>
      <c r="AN40" s="6" t="s">
        <v>128</v>
      </c>
      <c r="AO40" s="6" t="s">
        <v>127</v>
      </c>
      <c r="AP40" s="6" t="s">
        <v>128</v>
      </c>
      <c r="AQ40" s="6" t="s">
        <v>128</v>
      </c>
      <c r="AR40" s="6" t="s">
        <v>128</v>
      </c>
      <c r="AS40" s="7" t="s">
        <v>127</v>
      </c>
      <c r="AT40" s="7" t="s">
        <v>127</v>
      </c>
      <c r="AU40" s="7" t="s">
        <v>128</v>
      </c>
      <c r="AV40" s="7" t="s">
        <v>127</v>
      </c>
      <c r="AW40" s="7" t="s">
        <v>128</v>
      </c>
      <c r="AX40" s="7" t="s">
        <v>127</v>
      </c>
      <c r="AY40" s="7" t="s">
        <v>128</v>
      </c>
      <c r="AZ40" s="7" t="s">
        <v>128</v>
      </c>
      <c r="BA40" s="7" t="s">
        <v>128</v>
      </c>
      <c r="BB40" s="7" t="s">
        <v>128</v>
      </c>
      <c r="BC40" s="7" t="s">
        <v>127</v>
      </c>
      <c r="BD40" s="7" t="s">
        <v>127</v>
      </c>
      <c r="BE40" s="7" t="s">
        <v>127</v>
      </c>
      <c r="BF40" s="7" t="s">
        <v>127</v>
      </c>
      <c r="BG40" s="7" t="s">
        <v>128</v>
      </c>
      <c r="BH40" s="7" t="s">
        <v>127</v>
      </c>
      <c r="BI40" s="7" t="s">
        <v>128</v>
      </c>
      <c r="BJ40" s="7" t="s">
        <v>127</v>
      </c>
      <c r="BK40" s="7" t="s">
        <v>128</v>
      </c>
      <c r="BL40" s="7" t="s">
        <v>128</v>
      </c>
      <c r="BM40" s="7" t="s">
        <v>127</v>
      </c>
      <c r="BN40" s="7" t="s">
        <v>127</v>
      </c>
      <c r="BO40" s="7" t="s">
        <v>127</v>
      </c>
      <c r="BP40" s="7" t="s">
        <v>127</v>
      </c>
      <c r="BQ40" s="7" t="s">
        <v>127</v>
      </c>
      <c r="BR40" s="7" t="s">
        <v>128</v>
      </c>
      <c r="BS40" s="7" t="s">
        <v>127</v>
      </c>
      <c r="BT40" s="7" t="s">
        <v>128</v>
      </c>
      <c r="BU40" s="7" t="s">
        <v>128</v>
      </c>
      <c r="BV40" s="7" t="s">
        <v>128</v>
      </c>
      <c r="BW40" s="7" t="s">
        <v>127</v>
      </c>
      <c r="BX40" s="7" t="s">
        <v>127</v>
      </c>
      <c r="BY40" s="7" t="s">
        <v>127</v>
      </c>
      <c r="BZ40" s="7" t="s">
        <v>127</v>
      </c>
      <c r="CA40" s="7" t="s">
        <v>127</v>
      </c>
      <c r="CB40" s="7" t="s">
        <v>127</v>
      </c>
      <c r="CC40" s="7" t="s">
        <v>128</v>
      </c>
      <c r="CD40" s="7" t="s">
        <v>127</v>
      </c>
      <c r="CE40" s="7" t="s">
        <v>128</v>
      </c>
      <c r="CF40" s="7" t="s">
        <v>128</v>
      </c>
      <c r="CG40" s="1" t="s">
        <v>127</v>
      </c>
      <c r="CH40" s="1" t="s">
        <v>128</v>
      </c>
      <c r="CI40" s="1" t="s">
        <v>127</v>
      </c>
      <c r="CJ40" s="1" t="s">
        <v>127</v>
      </c>
      <c r="CK40" s="1" t="s">
        <v>128</v>
      </c>
      <c r="CL40" s="1" t="s">
        <v>127</v>
      </c>
      <c r="CM40" s="1" t="s">
        <v>128</v>
      </c>
      <c r="CN40" s="1" t="s">
        <v>128</v>
      </c>
      <c r="CO40" s="1" t="s">
        <v>128</v>
      </c>
      <c r="CP40" s="1" t="s">
        <v>128</v>
      </c>
      <c r="CQ40" s="1" t="s">
        <v>128</v>
      </c>
      <c r="CR40" s="1" t="s">
        <v>127</v>
      </c>
      <c r="CS40" s="1" t="s">
        <v>127</v>
      </c>
      <c r="CT40" s="1" t="s">
        <v>127</v>
      </c>
      <c r="CU40" s="1" t="s">
        <v>128</v>
      </c>
      <c r="CV40" s="1" t="s">
        <v>127</v>
      </c>
      <c r="CW40" s="1" t="s">
        <v>128</v>
      </c>
      <c r="CX40" s="1" t="s">
        <v>127</v>
      </c>
      <c r="CY40" s="1" t="s">
        <v>128</v>
      </c>
      <c r="CZ40" s="1" t="s">
        <v>128</v>
      </c>
      <c r="DA40" s="1" t="s">
        <v>127</v>
      </c>
      <c r="DB40" s="1" t="s">
        <v>127</v>
      </c>
      <c r="DC40" s="1" t="s">
        <v>128</v>
      </c>
      <c r="DD40" s="1" t="s">
        <v>127</v>
      </c>
      <c r="DE40" s="1" t="s">
        <v>127</v>
      </c>
      <c r="DF40" s="1" t="s">
        <v>128</v>
      </c>
      <c r="DG40" s="1" t="s">
        <v>127</v>
      </c>
      <c r="DH40" s="1" t="s">
        <v>128</v>
      </c>
      <c r="DI40" s="1" t="s">
        <v>128</v>
      </c>
      <c r="DJ40" s="1" t="s">
        <v>128</v>
      </c>
      <c r="DK40" s="1" t="s">
        <v>127</v>
      </c>
      <c r="DL40" s="1" t="s">
        <v>128</v>
      </c>
      <c r="DM40" s="1" t="s">
        <v>127</v>
      </c>
      <c r="DN40" s="1" t="s">
        <v>127</v>
      </c>
      <c r="DO40" s="1" t="s">
        <v>127</v>
      </c>
      <c r="DP40" s="1" t="s">
        <v>128</v>
      </c>
      <c r="DQ40" s="1" t="s">
        <v>127</v>
      </c>
      <c r="DR40" s="1" t="s">
        <v>127</v>
      </c>
      <c r="DS40" s="1" t="s">
        <v>128</v>
      </c>
      <c r="DT40" s="1" t="s">
        <v>128</v>
      </c>
    </row>
    <row r="41" ht="15.75" customHeight="1">
      <c r="A41" s="5">
        <v>45233.59098177083</v>
      </c>
      <c r="B41" s="1" t="s">
        <v>157</v>
      </c>
      <c r="C41" s="1" t="s">
        <v>155</v>
      </c>
      <c r="D41" s="1" t="s">
        <v>160</v>
      </c>
      <c r="E41" s="6" t="s">
        <v>130</v>
      </c>
      <c r="F41" s="6" t="s">
        <v>130</v>
      </c>
      <c r="G41" s="6" t="s">
        <v>128</v>
      </c>
      <c r="H41" s="6" t="s">
        <v>130</v>
      </c>
      <c r="I41" s="6" t="s">
        <v>128</v>
      </c>
      <c r="J41" s="6" t="s">
        <v>130</v>
      </c>
      <c r="K41" s="6" t="s">
        <v>130</v>
      </c>
      <c r="L41" s="6" t="s">
        <v>130</v>
      </c>
      <c r="M41" s="6" t="s">
        <v>130</v>
      </c>
      <c r="N41" s="6" t="s">
        <v>130</v>
      </c>
      <c r="O41" s="6" t="s">
        <v>127</v>
      </c>
      <c r="P41" s="6" t="s">
        <v>128</v>
      </c>
      <c r="Q41" s="6" t="s">
        <v>127</v>
      </c>
      <c r="R41" s="6" t="s">
        <v>128</v>
      </c>
      <c r="S41" s="6" t="s">
        <v>130</v>
      </c>
      <c r="T41" s="6" t="s">
        <v>130</v>
      </c>
      <c r="U41" s="6" t="s">
        <v>128</v>
      </c>
      <c r="V41" s="6" t="s">
        <v>130</v>
      </c>
      <c r="W41" s="6" t="s">
        <v>127</v>
      </c>
      <c r="X41" s="6" t="s">
        <v>127</v>
      </c>
      <c r="Y41" s="6" t="s">
        <v>127</v>
      </c>
      <c r="Z41" s="6" t="s">
        <v>127</v>
      </c>
      <c r="AA41" s="6" t="s">
        <v>128</v>
      </c>
      <c r="AB41" s="6" t="s">
        <v>128</v>
      </c>
      <c r="AC41" s="6" t="s">
        <v>128</v>
      </c>
      <c r="AD41" s="6" t="s">
        <v>130</v>
      </c>
      <c r="AE41" s="6" t="s">
        <v>128</v>
      </c>
      <c r="AF41" s="6" t="s">
        <v>130</v>
      </c>
      <c r="AG41" s="6" t="s">
        <v>130</v>
      </c>
      <c r="AH41" s="6" t="s">
        <v>130</v>
      </c>
      <c r="AI41" s="6" t="s">
        <v>127</v>
      </c>
      <c r="AJ41" s="6" t="s">
        <v>127</v>
      </c>
      <c r="AK41" s="6" t="s">
        <v>127</v>
      </c>
      <c r="AL41" s="6" t="s">
        <v>127</v>
      </c>
      <c r="AM41" s="6" t="s">
        <v>128</v>
      </c>
      <c r="AN41" s="6" t="s">
        <v>130</v>
      </c>
      <c r="AO41" s="6" t="s">
        <v>128</v>
      </c>
      <c r="AP41" s="6" t="s">
        <v>130</v>
      </c>
      <c r="AQ41" s="6" t="s">
        <v>130</v>
      </c>
      <c r="AR41" s="6" t="s">
        <v>130</v>
      </c>
      <c r="AS41" s="7" t="s">
        <v>128</v>
      </c>
      <c r="AT41" s="7" t="s">
        <v>130</v>
      </c>
      <c r="AU41" s="7" t="s">
        <v>130</v>
      </c>
      <c r="AV41" s="7" t="s">
        <v>130</v>
      </c>
      <c r="AW41" s="7" t="s">
        <v>130</v>
      </c>
      <c r="AX41" s="7" t="s">
        <v>130</v>
      </c>
      <c r="AY41" s="7" t="s">
        <v>130</v>
      </c>
      <c r="AZ41" s="7" t="s">
        <v>130</v>
      </c>
      <c r="BA41" s="7" t="s">
        <v>130</v>
      </c>
      <c r="BB41" s="7" t="s">
        <v>130</v>
      </c>
      <c r="BC41" s="7" t="s">
        <v>127</v>
      </c>
      <c r="BD41" s="7" t="s">
        <v>128</v>
      </c>
      <c r="BE41" s="7" t="s">
        <v>127</v>
      </c>
      <c r="BF41" s="7" t="s">
        <v>128</v>
      </c>
      <c r="BG41" s="7" t="s">
        <v>127</v>
      </c>
      <c r="BH41" s="7" t="s">
        <v>127</v>
      </c>
      <c r="BI41" s="7" t="s">
        <v>127</v>
      </c>
      <c r="BJ41" s="7" t="s">
        <v>128</v>
      </c>
      <c r="BK41" s="7" t="s">
        <v>127</v>
      </c>
      <c r="BL41" s="7" t="s">
        <v>127</v>
      </c>
      <c r="BM41" s="7" t="s">
        <v>127</v>
      </c>
      <c r="BN41" s="7" t="s">
        <v>127</v>
      </c>
      <c r="BO41" s="7" t="s">
        <v>127</v>
      </c>
      <c r="BP41" s="7" t="s">
        <v>127</v>
      </c>
      <c r="BQ41" s="7" t="s">
        <v>127</v>
      </c>
      <c r="BR41" s="7" t="s">
        <v>128</v>
      </c>
      <c r="BS41" s="7" t="s">
        <v>128</v>
      </c>
      <c r="BT41" s="7" t="s">
        <v>128</v>
      </c>
      <c r="BU41" s="7" t="s">
        <v>130</v>
      </c>
      <c r="BV41" s="7" t="s">
        <v>130</v>
      </c>
      <c r="BW41" s="7" t="s">
        <v>127</v>
      </c>
      <c r="BX41" s="7" t="s">
        <v>127</v>
      </c>
      <c r="BY41" s="7" t="s">
        <v>127</v>
      </c>
      <c r="BZ41" s="7" t="s">
        <v>127</v>
      </c>
      <c r="CA41" s="7" t="s">
        <v>127</v>
      </c>
      <c r="CB41" s="7" t="s">
        <v>128</v>
      </c>
      <c r="CC41" s="7" t="s">
        <v>127</v>
      </c>
      <c r="CD41" s="7" t="s">
        <v>128</v>
      </c>
      <c r="CE41" s="7" t="s">
        <v>130</v>
      </c>
      <c r="CF41" s="7" t="s">
        <v>130</v>
      </c>
      <c r="CG41" s="1" t="s">
        <v>127</v>
      </c>
      <c r="CH41" s="1" t="s">
        <v>127</v>
      </c>
      <c r="CI41" s="1" t="s">
        <v>130</v>
      </c>
      <c r="CJ41" s="1" t="s">
        <v>130</v>
      </c>
      <c r="CK41" s="1" t="s">
        <v>127</v>
      </c>
      <c r="CL41" s="1" t="s">
        <v>128</v>
      </c>
      <c r="CM41" s="1" t="s">
        <v>128</v>
      </c>
      <c r="CN41" s="1" t="s">
        <v>130</v>
      </c>
      <c r="CO41" s="1" t="s">
        <v>130</v>
      </c>
      <c r="CP41" s="1" t="s">
        <v>130</v>
      </c>
      <c r="CQ41" s="1" t="s">
        <v>130</v>
      </c>
      <c r="CR41" s="1" t="s">
        <v>130</v>
      </c>
      <c r="CS41" s="1" t="s">
        <v>127</v>
      </c>
      <c r="CT41" s="1" t="s">
        <v>128</v>
      </c>
      <c r="CU41" s="1" t="s">
        <v>128</v>
      </c>
      <c r="CV41" s="1" t="s">
        <v>130</v>
      </c>
      <c r="CW41" s="1" t="s">
        <v>127</v>
      </c>
      <c r="CX41" s="1" t="s">
        <v>128</v>
      </c>
      <c r="CY41" s="1" t="s">
        <v>130</v>
      </c>
      <c r="CZ41" s="1" t="s">
        <v>130</v>
      </c>
      <c r="DA41" s="1" t="s">
        <v>130</v>
      </c>
      <c r="DB41" s="1" t="s">
        <v>130</v>
      </c>
      <c r="DC41" s="1" t="s">
        <v>127</v>
      </c>
      <c r="DD41" s="1" t="s">
        <v>127</v>
      </c>
      <c r="DE41" s="1" t="s">
        <v>128</v>
      </c>
      <c r="DF41" s="1" t="s">
        <v>130</v>
      </c>
      <c r="DG41" s="1" t="s">
        <v>128</v>
      </c>
      <c r="DH41" s="1" t="s">
        <v>130</v>
      </c>
      <c r="DI41" s="1" t="s">
        <v>130</v>
      </c>
      <c r="DJ41" s="1" t="s">
        <v>130</v>
      </c>
      <c r="DK41" s="1" t="s">
        <v>130</v>
      </c>
      <c r="DL41" s="1" t="s">
        <v>130</v>
      </c>
      <c r="DM41" s="1" t="s">
        <v>127</v>
      </c>
      <c r="DN41" s="1" t="s">
        <v>128</v>
      </c>
      <c r="DO41" s="1" t="s">
        <v>128</v>
      </c>
      <c r="DP41" s="1" t="s">
        <v>130</v>
      </c>
      <c r="DQ41" s="1" t="s">
        <v>128</v>
      </c>
      <c r="DR41" s="1" t="s">
        <v>130</v>
      </c>
      <c r="DS41" s="1" t="s">
        <v>130</v>
      </c>
      <c r="DT41" s="1" t="s">
        <v>130</v>
      </c>
    </row>
    <row r="42" ht="15.75" customHeight="1">
      <c r="E42" s="6"/>
      <c r="F42" s="8"/>
      <c r="G42" s="6"/>
      <c r="H42" s="8"/>
      <c r="I42" s="6"/>
      <c r="J42" s="8"/>
      <c r="K42" s="6"/>
      <c r="L42" s="8"/>
      <c r="M42" s="6"/>
      <c r="N42" s="8"/>
      <c r="O42" s="6"/>
      <c r="P42" s="8"/>
      <c r="Q42" s="6"/>
      <c r="R42" s="8"/>
      <c r="S42" s="6"/>
      <c r="T42" s="8"/>
      <c r="U42" s="6"/>
      <c r="V42" s="8"/>
      <c r="W42" s="6"/>
      <c r="X42" s="8"/>
      <c r="Y42" s="6"/>
      <c r="Z42" s="8"/>
      <c r="AA42" s="6"/>
      <c r="AB42" s="8"/>
      <c r="AC42" s="6"/>
      <c r="AD42" s="8"/>
      <c r="AE42" s="6"/>
      <c r="AF42" s="8"/>
      <c r="AG42" s="6"/>
      <c r="AH42" s="8"/>
      <c r="AI42" s="8"/>
      <c r="AJ42" s="8"/>
      <c r="AK42" s="8"/>
      <c r="AL42" s="8"/>
      <c r="AM42" s="8"/>
      <c r="AN42" s="8"/>
      <c r="AO42" s="8"/>
      <c r="AP42" s="8"/>
      <c r="AQ42" s="8"/>
      <c r="AR42" s="8"/>
      <c r="AS42" s="7"/>
      <c r="AT42" s="9"/>
      <c r="AU42" s="7"/>
      <c r="AV42" s="9"/>
      <c r="AW42" s="7"/>
      <c r="AX42" s="9"/>
      <c r="AY42" s="9"/>
      <c r="AZ42" s="7"/>
      <c r="BA42" s="7"/>
      <c r="BB42" s="9"/>
      <c r="BC42" s="7"/>
      <c r="BD42" s="9"/>
      <c r="BE42" s="7"/>
      <c r="BF42" s="9"/>
      <c r="BG42" s="7"/>
      <c r="BH42" s="9"/>
      <c r="BI42" s="9"/>
      <c r="BJ42" s="7"/>
      <c r="BK42" s="7"/>
      <c r="BL42" s="9"/>
      <c r="BM42" s="7"/>
      <c r="BN42" s="9"/>
      <c r="BO42" s="7"/>
      <c r="BP42" s="9"/>
      <c r="BQ42" s="7"/>
      <c r="BR42" s="9"/>
      <c r="BS42" s="9"/>
      <c r="BT42" s="7"/>
      <c r="BU42" s="7"/>
      <c r="BV42" s="9"/>
      <c r="BW42" s="9"/>
      <c r="BX42" s="9"/>
      <c r="BY42" s="9"/>
      <c r="BZ42" s="9"/>
      <c r="CA42" s="9"/>
      <c r="CB42" s="9"/>
      <c r="CC42" s="9"/>
      <c r="CD42" s="9"/>
      <c r="CE42" s="9"/>
      <c r="CF42" s="9"/>
    </row>
    <row r="43" ht="15.75" customHeight="1">
      <c r="E43" s="6"/>
      <c r="F43" s="8"/>
      <c r="G43" s="6"/>
      <c r="H43" s="8"/>
      <c r="I43" s="6"/>
      <c r="J43" s="8"/>
      <c r="K43" s="6"/>
      <c r="L43" s="8"/>
      <c r="M43" s="6"/>
      <c r="N43" s="8"/>
      <c r="O43" s="6"/>
      <c r="P43" s="8"/>
      <c r="Q43" s="6"/>
      <c r="R43" s="8"/>
      <c r="S43" s="6"/>
      <c r="T43" s="8"/>
      <c r="U43" s="6"/>
      <c r="V43" s="8"/>
      <c r="W43" s="6"/>
      <c r="X43" s="8"/>
      <c r="Y43" s="6"/>
      <c r="Z43" s="8"/>
      <c r="AA43" s="6"/>
      <c r="AB43" s="8"/>
      <c r="AC43" s="6"/>
      <c r="AD43" s="8"/>
      <c r="AE43" s="6"/>
      <c r="AF43" s="8"/>
      <c r="AG43" s="6"/>
      <c r="AH43" s="8"/>
      <c r="AI43" s="8"/>
      <c r="AJ43" s="8"/>
      <c r="AK43" s="8"/>
      <c r="AL43" s="8"/>
      <c r="AM43" s="8"/>
      <c r="AN43" s="8"/>
      <c r="AO43" s="8"/>
      <c r="AP43" s="8"/>
      <c r="AQ43" s="8"/>
      <c r="AR43" s="8"/>
      <c r="AS43" s="7"/>
      <c r="AT43" s="9"/>
      <c r="AU43" s="7"/>
      <c r="AV43" s="9"/>
      <c r="AW43" s="7"/>
      <c r="AX43" s="9"/>
      <c r="AY43" s="9"/>
      <c r="AZ43" s="7"/>
      <c r="BA43" s="7"/>
      <c r="BB43" s="9"/>
      <c r="BC43" s="7"/>
      <c r="BD43" s="9"/>
      <c r="BE43" s="7"/>
      <c r="BF43" s="9"/>
      <c r="BG43" s="7"/>
      <c r="BH43" s="9"/>
      <c r="BI43" s="9"/>
      <c r="BJ43" s="7"/>
      <c r="BK43" s="7"/>
      <c r="BL43" s="9"/>
      <c r="BM43" s="7"/>
      <c r="BN43" s="9"/>
      <c r="BO43" s="7"/>
      <c r="BP43" s="9"/>
      <c r="BQ43" s="7"/>
      <c r="BR43" s="9"/>
      <c r="BS43" s="9"/>
      <c r="BT43" s="7"/>
      <c r="BU43" s="7"/>
      <c r="BV43" s="9"/>
      <c r="BW43" s="9"/>
      <c r="BX43" s="9"/>
      <c r="BY43" s="9"/>
      <c r="BZ43" s="9"/>
      <c r="CA43" s="9"/>
      <c r="CB43" s="9"/>
      <c r="CC43" s="9"/>
      <c r="CD43" s="9"/>
      <c r="CE43" s="9"/>
      <c r="CF43" s="9"/>
    </row>
    <row r="44" ht="15.75" customHeight="1">
      <c r="E44" s="6"/>
      <c r="F44" s="8"/>
      <c r="G44" s="6"/>
      <c r="H44" s="8"/>
      <c r="I44" s="6"/>
      <c r="J44" s="8"/>
      <c r="K44" s="6"/>
      <c r="L44" s="8"/>
      <c r="M44" s="6"/>
      <c r="N44" s="8"/>
      <c r="O44" s="6"/>
      <c r="P44" s="8"/>
      <c r="Q44" s="6"/>
      <c r="R44" s="8"/>
      <c r="S44" s="6"/>
      <c r="T44" s="8"/>
      <c r="U44" s="6"/>
      <c r="V44" s="8"/>
      <c r="W44" s="6"/>
      <c r="X44" s="8"/>
      <c r="Y44" s="6"/>
      <c r="Z44" s="8"/>
      <c r="AA44" s="6"/>
      <c r="AB44" s="8"/>
      <c r="AC44" s="6"/>
      <c r="AD44" s="8"/>
      <c r="AE44" s="6"/>
      <c r="AF44" s="8"/>
      <c r="AG44" s="6"/>
      <c r="AH44" s="8"/>
      <c r="AI44" s="8"/>
      <c r="AJ44" s="8"/>
      <c r="AK44" s="8"/>
      <c r="AL44" s="8"/>
      <c r="AM44" s="8"/>
      <c r="AN44" s="8"/>
      <c r="AO44" s="8"/>
      <c r="AP44" s="8"/>
      <c r="AQ44" s="8"/>
      <c r="AR44" s="8"/>
      <c r="AS44" s="7"/>
      <c r="AT44" s="9"/>
      <c r="AU44" s="7"/>
      <c r="AV44" s="9"/>
      <c r="AW44" s="7"/>
      <c r="AX44" s="9"/>
      <c r="AY44" s="9"/>
      <c r="AZ44" s="7"/>
      <c r="BA44" s="7"/>
      <c r="BB44" s="9"/>
      <c r="BC44" s="7"/>
      <c r="BD44" s="9"/>
      <c r="BE44" s="7"/>
      <c r="BF44" s="9"/>
      <c r="BG44" s="7"/>
      <c r="BH44" s="9"/>
      <c r="BI44" s="9"/>
      <c r="BJ44" s="7"/>
      <c r="BK44" s="7"/>
      <c r="BL44" s="9"/>
      <c r="BM44" s="7"/>
      <c r="BN44" s="9"/>
      <c r="BO44" s="7"/>
      <c r="BP44" s="9"/>
      <c r="BQ44" s="7"/>
      <c r="BR44" s="9"/>
      <c r="BS44" s="9"/>
      <c r="BT44" s="7"/>
      <c r="BU44" s="7"/>
      <c r="BV44" s="9"/>
      <c r="BW44" s="9"/>
      <c r="BX44" s="9"/>
      <c r="BY44" s="9"/>
      <c r="BZ44" s="9"/>
      <c r="CA44" s="9"/>
      <c r="CB44" s="9"/>
      <c r="CC44" s="9"/>
      <c r="CD44" s="9"/>
      <c r="CE44" s="9"/>
      <c r="CF44" s="9"/>
    </row>
    <row r="45" ht="15.75" customHeight="1">
      <c r="E45" s="6"/>
      <c r="F45" s="8"/>
      <c r="G45" s="6"/>
      <c r="H45" s="8"/>
      <c r="I45" s="6"/>
      <c r="J45" s="8"/>
      <c r="K45" s="6"/>
      <c r="L45" s="8"/>
      <c r="M45" s="6"/>
      <c r="N45" s="8"/>
      <c r="O45" s="6"/>
      <c r="P45" s="8"/>
      <c r="Q45" s="6"/>
      <c r="R45" s="8"/>
      <c r="S45" s="6"/>
      <c r="T45" s="8"/>
      <c r="U45" s="6"/>
      <c r="V45" s="8"/>
      <c r="W45" s="6"/>
      <c r="X45" s="8"/>
      <c r="Y45" s="6"/>
      <c r="Z45" s="8"/>
      <c r="AA45" s="6"/>
      <c r="AB45" s="8"/>
      <c r="AC45" s="6"/>
      <c r="AD45" s="8"/>
      <c r="AE45" s="6"/>
      <c r="AF45" s="8"/>
      <c r="AG45" s="6"/>
      <c r="AH45" s="8"/>
      <c r="AI45" s="8"/>
      <c r="AJ45" s="8"/>
      <c r="AK45" s="8"/>
      <c r="AL45" s="8"/>
      <c r="AM45" s="8"/>
      <c r="AN45" s="8"/>
      <c r="AO45" s="8"/>
      <c r="AP45" s="8"/>
      <c r="AQ45" s="8"/>
      <c r="AR45" s="8"/>
      <c r="AS45" s="7"/>
      <c r="AT45" s="9"/>
      <c r="AU45" s="7"/>
      <c r="AV45" s="9"/>
      <c r="AW45" s="7"/>
      <c r="AX45" s="9"/>
      <c r="AY45" s="9"/>
      <c r="AZ45" s="7"/>
      <c r="BA45" s="7"/>
      <c r="BB45" s="9"/>
      <c r="BC45" s="7"/>
      <c r="BD45" s="9"/>
      <c r="BE45" s="7"/>
      <c r="BF45" s="9"/>
      <c r="BG45" s="7"/>
      <c r="BH45" s="9"/>
      <c r="BI45" s="9"/>
      <c r="BJ45" s="7"/>
      <c r="BK45" s="7"/>
      <c r="BL45" s="9"/>
      <c r="BM45" s="7"/>
      <c r="BN45" s="9"/>
      <c r="BO45" s="7"/>
      <c r="BP45" s="9"/>
      <c r="BQ45" s="7"/>
      <c r="BR45" s="9"/>
      <c r="BS45" s="9"/>
      <c r="BT45" s="7"/>
      <c r="BU45" s="7"/>
      <c r="BV45" s="9"/>
      <c r="BW45" s="9"/>
      <c r="BX45" s="9"/>
      <c r="BY45" s="9"/>
      <c r="BZ45" s="9"/>
      <c r="CA45" s="9"/>
      <c r="CB45" s="9"/>
      <c r="CC45" s="9"/>
      <c r="CD45" s="9"/>
      <c r="CE45" s="9"/>
      <c r="CF45" s="9"/>
    </row>
    <row r="46" ht="15.75" customHeight="1">
      <c r="E46" s="6"/>
      <c r="F46" s="8"/>
      <c r="G46" s="6"/>
      <c r="H46" s="8"/>
      <c r="I46" s="6"/>
      <c r="J46" s="8"/>
      <c r="K46" s="6"/>
      <c r="L46" s="8"/>
      <c r="M46" s="6"/>
      <c r="N46" s="8"/>
      <c r="O46" s="6"/>
      <c r="P46" s="8"/>
      <c r="Q46" s="6"/>
      <c r="R46" s="8"/>
      <c r="S46" s="6"/>
      <c r="T46" s="8"/>
      <c r="U46" s="6"/>
      <c r="V46" s="8"/>
      <c r="W46" s="6"/>
      <c r="X46" s="8"/>
      <c r="Y46" s="6"/>
      <c r="Z46" s="8"/>
      <c r="AA46" s="6"/>
      <c r="AB46" s="8"/>
      <c r="AC46" s="6"/>
      <c r="AD46" s="8"/>
      <c r="AE46" s="6"/>
      <c r="AF46" s="8"/>
      <c r="AG46" s="6"/>
      <c r="AH46" s="8"/>
      <c r="AI46" s="8"/>
      <c r="AJ46" s="8"/>
      <c r="AK46" s="8"/>
      <c r="AL46" s="8"/>
      <c r="AM46" s="8"/>
      <c r="AN46" s="8"/>
      <c r="AO46" s="8"/>
      <c r="AP46" s="8"/>
      <c r="AQ46" s="8"/>
      <c r="AR46" s="8"/>
      <c r="AS46" s="7"/>
      <c r="AT46" s="9"/>
      <c r="AU46" s="7"/>
      <c r="AV46" s="9"/>
      <c r="AW46" s="7"/>
      <c r="AX46" s="9"/>
      <c r="AY46" s="9"/>
      <c r="AZ46" s="7"/>
      <c r="BA46" s="7"/>
      <c r="BB46" s="9"/>
      <c r="BC46" s="7"/>
      <c r="BD46" s="9"/>
      <c r="BE46" s="7"/>
      <c r="BF46" s="9"/>
      <c r="BG46" s="7"/>
      <c r="BH46" s="9"/>
      <c r="BI46" s="9"/>
      <c r="BJ46" s="7"/>
      <c r="BK46" s="7"/>
      <c r="BL46" s="9"/>
      <c r="BM46" s="7"/>
      <c r="BN46" s="9"/>
      <c r="BO46" s="7"/>
      <c r="BP46" s="9"/>
      <c r="BQ46" s="7"/>
      <c r="BR46" s="9"/>
      <c r="BS46" s="9"/>
      <c r="BT46" s="7"/>
      <c r="BU46" s="7"/>
      <c r="BV46" s="9"/>
      <c r="BW46" s="9"/>
      <c r="BX46" s="9"/>
      <c r="BY46" s="9"/>
      <c r="BZ46" s="9"/>
      <c r="CA46" s="9"/>
      <c r="CB46" s="9"/>
      <c r="CC46" s="9"/>
      <c r="CD46" s="9"/>
      <c r="CE46" s="9"/>
      <c r="CF46" s="9"/>
    </row>
    <row r="47" ht="15.75" customHeight="1">
      <c r="E47" s="6"/>
      <c r="F47" s="8"/>
      <c r="G47" s="6"/>
      <c r="H47" s="8"/>
      <c r="I47" s="6"/>
      <c r="J47" s="8"/>
      <c r="K47" s="6"/>
      <c r="L47" s="8"/>
      <c r="M47" s="6"/>
      <c r="N47" s="8"/>
      <c r="O47" s="6"/>
      <c r="P47" s="8"/>
      <c r="Q47" s="6"/>
      <c r="R47" s="8"/>
      <c r="S47" s="6"/>
      <c r="T47" s="8"/>
      <c r="U47" s="6"/>
      <c r="V47" s="8"/>
      <c r="W47" s="6"/>
      <c r="X47" s="8"/>
      <c r="Y47" s="6"/>
      <c r="Z47" s="8"/>
      <c r="AA47" s="6"/>
      <c r="AB47" s="8"/>
      <c r="AC47" s="6"/>
      <c r="AD47" s="8"/>
      <c r="AE47" s="6"/>
      <c r="AF47" s="8"/>
      <c r="AG47" s="6"/>
      <c r="AH47" s="8"/>
      <c r="AI47" s="8"/>
      <c r="AJ47" s="8"/>
      <c r="AK47" s="8"/>
      <c r="AL47" s="8"/>
      <c r="AM47" s="8"/>
      <c r="AN47" s="8"/>
      <c r="AO47" s="8"/>
      <c r="AP47" s="8"/>
      <c r="AQ47" s="8"/>
      <c r="AR47" s="8"/>
      <c r="AS47" s="7"/>
      <c r="AT47" s="9"/>
      <c r="AU47" s="7"/>
      <c r="AV47" s="9"/>
      <c r="AW47" s="7"/>
      <c r="AX47" s="9"/>
      <c r="AY47" s="9"/>
      <c r="AZ47" s="7"/>
      <c r="BA47" s="7"/>
      <c r="BB47" s="9"/>
      <c r="BC47" s="7"/>
      <c r="BD47" s="9"/>
      <c r="BE47" s="7"/>
      <c r="BF47" s="9"/>
      <c r="BG47" s="7"/>
      <c r="BH47" s="9"/>
      <c r="BI47" s="9"/>
      <c r="BJ47" s="7"/>
      <c r="BK47" s="7"/>
      <c r="BL47" s="9"/>
      <c r="BM47" s="7"/>
      <c r="BN47" s="9"/>
      <c r="BO47" s="7"/>
      <c r="BP47" s="9"/>
      <c r="BQ47" s="7"/>
      <c r="BR47" s="9"/>
      <c r="BS47" s="9"/>
      <c r="BT47" s="7"/>
      <c r="BU47" s="7"/>
      <c r="BV47" s="9"/>
      <c r="BW47" s="9"/>
      <c r="BX47" s="9"/>
      <c r="BY47" s="9"/>
      <c r="BZ47" s="9"/>
      <c r="CA47" s="9"/>
      <c r="CB47" s="9"/>
      <c r="CC47" s="9"/>
      <c r="CD47" s="9"/>
      <c r="CE47" s="9"/>
      <c r="CF47" s="9"/>
    </row>
    <row r="48" ht="15.75" customHeight="1">
      <c r="E48" s="6"/>
      <c r="F48" s="8"/>
      <c r="G48" s="6"/>
      <c r="H48" s="8"/>
      <c r="I48" s="6"/>
      <c r="J48" s="8"/>
      <c r="K48" s="6"/>
      <c r="L48" s="8"/>
      <c r="M48" s="6"/>
      <c r="N48" s="8"/>
      <c r="O48" s="6"/>
      <c r="P48" s="8"/>
      <c r="Q48" s="6"/>
      <c r="R48" s="8"/>
      <c r="S48" s="6"/>
      <c r="T48" s="8"/>
      <c r="U48" s="6"/>
      <c r="V48" s="8"/>
      <c r="W48" s="6"/>
      <c r="X48" s="8"/>
      <c r="Y48" s="6"/>
      <c r="Z48" s="8"/>
      <c r="AA48" s="6"/>
      <c r="AB48" s="8"/>
      <c r="AC48" s="6"/>
      <c r="AD48" s="8"/>
      <c r="AE48" s="6"/>
      <c r="AF48" s="8"/>
      <c r="AG48" s="6"/>
      <c r="AH48" s="8"/>
      <c r="AI48" s="8"/>
      <c r="AJ48" s="8"/>
      <c r="AK48" s="8"/>
      <c r="AL48" s="8"/>
      <c r="AM48" s="8"/>
      <c r="AN48" s="8"/>
      <c r="AO48" s="8"/>
      <c r="AP48" s="8"/>
      <c r="AQ48" s="8"/>
      <c r="AR48" s="8"/>
      <c r="AS48" s="7"/>
      <c r="AT48" s="9"/>
      <c r="AU48" s="7"/>
      <c r="AV48" s="9"/>
      <c r="AW48" s="7"/>
      <c r="AX48" s="9"/>
      <c r="AY48" s="9"/>
      <c r="AZ48" s="7"/>
      <c r="BA48" s="7"/>
      <c r="BB48" s="9"/>
      <c r="BC48" s="7"/>
      <c r="BD48" s="9"/>
      <c r="BE48" s="7"/>
      <c r="BF48" s="9"/>
      <c r="BG48" s="7"/>
      <c r="BH48" s="9"/>
      <c r="BI48" s="9"/>
      <c r="BJ48" s="7"/>
      <c r="BK48" s="7"/>
      <c r="BL48" s="9"/>
      <c r="BM48" s="7"/>
      <c r="BN48" s="9"/>
      <c r="BO48" s="7"/>
      <c r="BP48" s="9"/>
      <c r="BQ48" s="7"/>
      <c r="BR48" s="9"/>
      <c r="BS48" s="9"/>
      <c r="BT48" s="7"/>
      <c r="BU48" s="7"/>
      <c r="BV48" s="9"/>
      <c r="BW48" s="9"/>
      <c r="BX48" s="9"/>
      <c r="BY48" s="9"/>
      <c r="BZ48" s="9"/>
      <c r="CA48" s="9"/>
      <c r="CB48" s="9"/>
      <c r="CC48" s="9"/>
      <c r="CD48" s="9"/>
      <c r="CE48" s="9"/>
      <c r="CF48" s="9"/>
    </row>
    <row r="49" ht="15.75" customHeight="1">
      <c r="E49" s="6"/>
      <c r="F49" s="8"/>
      <c r="G49" s="6"/>
      <c r="H49" s="8"/>
      <c r="I49" s="6"/>
      <c r="J49" s="8"/>
      <c r="K49" s="6"/>
      <c r="L49" s="8"/>
      <c r="M49" s="6"/>
      <c r="N49" s="8"/>
      <c r="O49" s="6"/>
      <c r="P49" s="8"/>
      <c r="Q49" s="6"/>
      <c r="R49" s="8"/>
      <c r="S49" s="6"/>
      <c r="T49" s="8"/>
      <c r="U49" s="6"/>
      <c r="V49" s="8"/>
      <c r="W49" s="6"/>
      <c r="X49" s="8"/>
      <c r="Y49" s="6"/>
      <c r="Z49" s="8"/>
      <c r="AA49" s="6"/>
      <c r="AB49" s="8"/>
      <c r="AC49" s="6"/>
      <c r="AD49" s="8"/>
      <c r="AE49" s="6"/>
      <c r="AF49" s="8"/>
      <c r="AG49" s="6"/>
      <c r="AH49" s="8"/>
      <c r="AI49" s="8"/>
      <c r="AJ49" s="8"/>
      <c r="AK49" s="8"/>
      <c r="AL49" s="8"/>
      <c r="AM49" s="8"/>
      <c r="AN49" s="8"/>
      <c r="AO49" s="8"/>
      <c r="AP49" s="8"/>
      <c r="AQ49" s="8"/>
      <c r="AR49" s="8"/>
      <c r="AS49" s="7"/>
      <c r="AT49" s="9"/>
      <c r="AU49" s="7"/>
      <c r="AV49" s="9"/>
      <c r="AW49" s="7"/>
      <c r="AX49" s="9"/>
      <c r="AY49" s="9"/>
      <c r="AZ49" s="7"/>
      <c r="BA49" s="7"/>
      <c r="BB49" s="9"/>
      <c r="BC49" s="7"/>
      <c r="BD49" s="9"/>
      <c r="BE49" s="7"/>
      <c r="BF49" s="9"/>
      <c r="BG49" s="7"/>
      <c r="BH49" s="9"/>
      <c r="BI49" s="9"/>
      <c r="BJ49" s="7"/>
      <c r="BK49" s="7"/>
      <c r="BL49" s="9"/>
      <c r="BM49" s="7"/>
      <c r="BN49" s="9"/>
      <c r="BO49" s="7"/>
      <c r="BP49" s="9"/>
      <c r="BQ49" s="7"/>
      <c r="BR49" s="9"/>
      <c r="BS49" s="9"/>
      <c r="BT49" s="7"/>
      <c r="BU49" s="7"/>
      <c r="BV49" s="9"/>
      <c r="BW49" s="9"/>
      <c r="BX49" s="9"/>
      <c r="BY49" s="9"/>
      <c r="BZ49" s="9"/>
      <c r="CA49" s="9"/>
      <c r="CB49" s="9"/>
      <c r="CC49" s="9"/>
      <c r="CD49" s="9"/>
      <c r="CE49" s="9"/>
      <c r="CF49" s="9"/>
    </row>
    <row r="50" ht="15.75" customHeight="1">
      <c r="E50" s="6"/>
      <c r="F50" s="8"/>
      <c r="G50" s="6"/>
      <c r="H50" s="8"/>
      <c r="I50" s="6"/>
      <c r="J50" s="8"/>
      <c r="K50" s="6"/>
      <c r="L50" s="8"/>
      <c r="M50" s="6"/>
      <c r="N50" s="8"/>
      <c r="O50" s="6"/>
      <c r="P50" s="8"/>
      <c r="Q50" s="6"/>
      <c r="R50" s="8"/>
      <c r="S50" s="6"/>
      <c r="T50" s="8"/>
      <c r="U50" s="6"/>
      <c r="V50" s="8"/>
      <c r="W50" s="6"/>
      <c r="X50" s="8"/>
      <c r="Y50" s="6"/>
      <c r="Z50" s="8"/>
      <c r="AA50" s="6"/>
      <c r="AB50" s="8"/>
      <c r="AC50" s="6"/>
      <c r="AD50" s="8"/>
      <c r="AE50" s="6"/>
      <c r="AF50" s="8"/>
      <c r="AG50" s="6"/>
      <c r="AH50" s="8"/>
      <c r="AI50" s="8"/>
      <c r="AJ50" s="8"/>
      <c r="AK50" s="8"/>
      <c r="AL50" s="8"/>
      <c r="AM50" s="8"/>
      <c r="AN50" s="8"/>
      <c r="AO50" s="8"/>
      <c r="AP50" s="8"/>
      <c r="AQ50" s="8"/>
      <c r="AR50" s="8"/>
      <c r="AS50" s="7"/>
      <c r="AT50" s="9"/>
      <c r="AU50" s="7"/>
      <c r="AV50" s="9"/>
      <c r="AW50" s="7"/>
      <c r="AX50" s="9"/>
      <c r="AY50" s="9"/>
      <c r="AZ50" s="7"/>
      <c r="BA50" s="7"/>
      <c r="BB50" s="9"/>
      <c r="BC50" s="7"/>
      <c r="BD50" s="9"/>
      <c r="BE50" s="7"/>
      <c r="BF50" s="9"/>
      <c r="BG50" s="7"/>
      <c r="BH50" s="9"/>
      <c r="BI50" s="9"/>
      <c r="BJ50" s="7"/>
      <c r="BK50" s="7"/>
      <c r="BL50" s="9"/>
      <c r="BM50" s="7"/>
      <c r="BN50" s="9"/>
      <c r="BO50" s="7"/>
      <c r="BP50" s="9"/>
      <c r="BQ50" s="7"/>
      <c r="BR50" s="9"/>
      <c r="BS50" s="9"/>
      <c r="BT50" s="7"/>
      <c r="BU50" s="7"/>
      <c r="BV50" s="9"/>
      <c r="BW50" s="9"/>
      <c r="BX50" s="9"/>
      <c r="BY50" s="9"/>
      <c r="BZ50" s="9"/>
      <c r="CA50" s="9"/>
      <c r="CB50" s="9"/>
      <c r="CC50" s="9"/>
      <c r="CD50" s="9"/>
      <c r="CE50" s="9"/>
      <c r="CF50" s="9"/>
    </row>
    <row r="51" ht="15.75" customHeight="1">
      <c r="E51" s="6"/>
      <c r="F51" s="8"/>
      <c r="G51" s="6"/>
      <c r="H51" s="8"/>
      <c r="I51" s="6"/>
      <c r="J51" s="8"/>
      <c r="K51" s="6"/>
      <c r="L51" s="8"/>
      <c r="M51" s="6"/>
      <c r="N51" s="8"/>
      <c r="O51" s="6"/>
      <c r="P51" s="8"/>
      <c r="Q51" s="6"/>
      <c r="R51" s="8"/>
      <c r="S51" s="6"/>
      <c r="T51" s="8"/>
      <c r="U51" s="6"/>
      <c r="V51" s="8"/>
      <c r="W51" s="6"/>
      <c r="X51" s="8"/>
      <c r="Y51" s="6"/>
      <c r="Z51" s="8"/>
      <c r="AA51" s="6"/>
      <c r="AB51" s="8"/>
      <c r="AC51" s="6"/>
      <c r="AD51" s="8"/>
      <c r="AE51" s="6"/>
      <c r="AF51" s="8"/>
      <c r="AG51" s="6"/>
      <c r="AH51" s="8"/>
      <c r="AI51" s="8"/>
      <c r="AJ51" s="8"/>
      <c r="AK51" s="8"/>
      <c r="AL51" s="8"/>
      <c r="AM51" s="8"/>
      <c r="AN51" s="8"/>
      <c r="AO51" s="8"/>
      <c r="AP51" s="8"/>
      <c r="AQ51" s="8"/>
      <c r="AR51" s="8"/>
      <c r="AS51" s="7"/>
      <c r="AT51" s="9"/>
      <c r="AU51" s="7"/>
      <c r="AV51" s="9"/>
      <c r="AW51" s="7"/>
      <c r="AX51" s="9"/>
      <c r="AY51" s="9"/>
      <c r="AZ51" s="7"/>
      <c r="BA51" s="7"/>
      <c r="BB51" s="9"/>
      <c r="BC51" s="7"/>
      <c r="BD51" s="9"/>
      <c r="BE51" s="7"/>
      <c r="BF51" s="9"/>
      <c r="BG51" s="7"/>
      <c r="BH51" s="9"/>
      <c r="BI51" s="9"/>
      <c r="BJ51" s="7"/>
      <c r="BK51" s="7"/>
      <c r="BL51" s="9"/>
      <c r="BM51" s="7"/>
      <c r="BN51" s="9"/>
      <c r="BO51" s="7"/>
      <c r="BP51" s="9"/>
      <c r="BQ51" s="7"/>
      <c r="BR51" s="9"/>
      <c r="BS51" s="9"/>
      <c r="BT51" s="7"/>
      <c r="BU51" s="7"/>
      <c r="BV51" s="9"/>
      <c r="BW51" s="9"/>
      <c r="BX51" s="9"/>
      <c r="BY51" s="9"/>
      <c r="BZ51" s="9"/>
      <c r="CA51" s="9"/>
      <c r="CB51" s="9"/>
      <c r="CC51" s="9"/>
      <c r="CD51" s="9"/>
      <c r="CE51" s="9"/>
      <c r="CF51" s="9"/>
    </row>
    <row r="52" ht="15.75" customHeight="1">
      <c r="E52" s="6"/>
      <c r="F52" s="8"/>
      <c r="G52" s="6"/>
      <c r="H52" s="8"/>
      <c r="I52" s="6"/>
      <c r="J52" s="8"/>
      <c r="K52" s="6"/>
      <c r="L52" s="8"/>
      <c r="M52" s="6"/>
      <c r="N52" s="8"/>
      <c r="O52" s="6"/>
      <c r="P52" s="8"/>
      <c r="Q52" s="6"/>
      <c r="R52" s="8"/>
      <c r="S52" s="6"/>
      <c r="T52" s="8"/>
      <c r="U52" s="6"/>
      <c r="V52" s="8"/>
      <c r="W52" s="6"/>
      <c r="X52" s="8"/>
      <c r="Y52" s="6"/>
      <c r="Z52" s="8"/>
      <c r="AA52" s="6"/>
      <c r="AB52" s="8"/>
      <c r="AC52" s="6"/>
      <c r="AD52" s="8"/>
      <c r="AE52" s="6"/>
      <c r="AF52" s="8"/>
      <c r="AG52" s="6"/>
      <c r="AH52" s="8"/>
      <c r="AI52" s="8"/>
      <c r="AJ52" s="8"/>
      <c r="AK52" s="8"/>
      <c r="AL52" s="8"/>
      <c r="AM52" s="8"/>
      <c r="AN52" s="8"/>
      <c r="AO52" s="8"/>
      <c r="AP52" s="8"/>
      <c r="AQ52" s="8"/>
      <c r="AR52" s="8"/>
      <c r="AS52" s="7"/>
      <c r="AT52" s="9"/>
      <c r="AU52" s="7"/>
      <c r="AV52" s="9"/>
      <c r="AW52" s="7"/>
      <c r="AX52" s="9"/>
      <c r="AY52" s="9"/>
      <c r="AZ52" s="7"/>
      <c r="BA52" s="7"/>
      <c r="BB52" s="9"/>
      <c r="BC52" s="7"/>
      <c r="BD52" s="9"/>
      <c r="BE52" s="7"/>
      <c r="BF52" s="9"/>
      <c r="BG52" s="7"/>
      <c r="BH52" s="9"/>
      <c r="BI52" s="9"/>
      <c r="BJ52" s="7"/>
      <c r="BK52" s="7"/>
      <c r="BL52" s="9"/>
      <c r="BM52" s="7"/>
      <c r="BN52" s="9"/>
      <c r="BO52" s="7"/>
      <c r="BP52" s="9"/>
      <c r="BQ52" s="7"/>
      <c r="BR52" s="9"/>
      <c r="BS52" s="9"/>
      <c r="BT52" s="7"/>
      <c r="BU52" s="7"/>
      <c r="BV52" s="9"/>
      <c r="BW52" s="9"/>
      <c r="BX52" s="9"/>
      <c r="BY52" s="9"/>
      <c r="BZ52" s="9"/>
      <c r="CA52" s="9"/>
      <c r="CB52" s="9"/>
      <c r="CC52" s="9"/>
      <c r="CD52" s="9"/>
      <c r="CE52" s="9"/>
      <c r="CF52" s="9"/>
    </row>
    <row r="53" ht="15.75" customHeight="1">
      <c r="E53" s="6"/>
      <c r="F53" s="8"/>
      <c r="G53" s="6"/>
      <c r="H53" s="8"/>
      <c r="I53" s="6"/>
      <c r="J53" s="8"/>
      <c r="K53" s="6"/>
      <c r="L53" s="8"/>
      <c r="M53" s="6"/>
      <c r="N53" s="8"/>
      <c r="O53" s="6"/>
      <c r="P53" s="8"/>
      <c r="Q53" s="6"/>
      <c r="R53" s="8"/>
      <c r="S53" s="6"/>
      <c r="T53" s="8"/>
      <c r="U53" s="6"/>
      <c r="V53" s="8"/>
      <c r="W53" s="6"/>
      <c r="X53" s="8"/>
      <c r="Y53" s="6"/>
      <c r="Z53" s="8"/>
      <c r="AA53" s="6"/>
      <c r="AB53" s="8"/>
      <c r="AC53" s="6"/>
      <c r="AD53" s="8"/>
      <c r="AE53" s="6"/>
      <c r="AF53" s="8"/>
      <c r="AG53" s="6"/>
      <c r="AH53" s="8"/>
      <c r="AI53" s="8"/>
      <c r="AJ53" s="8"/>
      <c r="AK53" s="8"/>
      <c r="AL53" s="8"/>
      <c r="AM53" s="8"/>
      <c r="AN53" s="8"/>
      <c r="AO53" s="8"/>
      <c r="AP53" s="8"/>
      <c r="AQ53" s="8"/>
      <c r="AR53" s="8"/>
      <c r="AS53" s="7"/>
      <c r="AT53" s="9"/>
      <c r="AU53" s="7"/>
      <c r="AV53" s="9"/>
      <c r="AW53" s="7"/>
      <c r="AX53" s="9"/>
      <c r="AY53" s="9"/>
      <c r="AZ53" s="7"/>
      <c r="BA53" s="7"/>
      <c r="BB53" s="9"/>
      <c r="BC53" s="7"/>
      <c r="BD53" s="9"/>
      <c r="BE53" s="7"/>
      <c r="BF53" s="9"/>
      <c r="BG53" s="7"/>
      <c r="BH53" s="9"/>
      <c r="BI53" s="9"/>
      <c r="BJ53" s="7"/>
      <c r="BK53" s="7"/>
      <c r="BL53" s="9"/>
      <c r="BM53" s="7"/>
      <c r="BN53" s="9"/>
      <c r="BO53" s="7"/>
      <c r="BP53" s="9"/>
      <c r="BQ53" s="7"/>
      <c r="BR53" s="9"/>
      <c r="BS53" s="9"/>
      <c r="BT53" s="7"/>
      <c r="BU53" s="7"/>
      <c r="BV53" s="9"/>
      <c r="BW53" s="9"/>
      <c r="BX53" s="9"/>
      <c r="BY53" s="9"/>
      <c r="BZ53" s="9"/>
      <c r="CA53" s="9"/>
      <c r="CB53" s="9"/>
      <c r="CC53" s="9"/>
      <c r="CD53" s="9"/>
      <c r="CE53" s="9"/>
      <c r="CF53" s="9"/>
    </row>
    <row r="54" ht="15.75" customHeight="1">
      <c r="E54" s="6"/>
      <c r="F54" s="8"/>
      <c r="G54" s="6"/>
      <c r="H54" s="8"/>
      <c r="I54" s="6"/>
      <c r="J54" s="8"/>
      <c r="K54" s="6"/>
      <c r="L54" s="8"/>
      <c r="M54" s="6"/>
      <c r="N54" s="8"/>
      <c r="O54" s="6"/>
      <c r="P54" s="8"/>
      <c r="Q54" s="6"/>
      <c r="R54" s="8"/>
      <c r="S54" s="6"/>
      <c r="T54" s="8"/>
      <c r="U54" s="6"/>
      <c r="V54" s="8"/>
      <c r="W54" s="6"/>
      <c r="X54" s="8"/>
      <c r="Y54" s="6"/>
      <c r="Z54" s="8"/>
      <c r="AA54" s="6"/>
      <c r="AB54" s="8"/>
      <c r="AC54" s="6"/>
      <c r="AD54" s="8"/>
      <c r="AE54" s="6"/>
      <c r="AF54" s="8"/>
      <c r="AG54" s="6"/>
      <c r="AH54" s="8"/>
      <c r="AI54" s="8"/>
      <c r="AJ54" s="8"/>
      <c r="AK54" s="8"/>
      <c r="AL54" s="8"/>
      <c r="AM54" s="8"/>
      <c r="AN54" s="8"/>
      <c r="AO54" s="8"/>
      <c r="AP54" s="8"/>
      <c r="AQ54" s="8"/>
      <c r="AR54" s="8"/>
      <c r="AS54" s="7"/>
      <c r="AT54" s="9"/>
      <c r="AU54" s="7"/>
      <c r="AV54" s="9"/>
      <c r="AW54" s="7"/>
      <c r="AX54" s="9"/>
      <c r="AY54" s="9"/>
      <c r="AZ54" s="7"/>
      <c r="BA54" s="7"/>
      <c r="BB54" s="9"/>
      <c r="BC54" s="7"/>
      <c r="BD54" s="9"/>
      <c r="BE54" s="7"/>
      <c r="BF54" s="9"/>
      <c r="BG54" s="7"/>
      <c r="BH54" s="9"/>
      <c r="BI54" s="9"/>
      <c r="BJ54" s="7"/>
      <c r="BK54" s="7"/>
      <c r="BL54" s="9"/>
      <c r="BM54" s="7"/>
      <c r="BN54" s="9"/>
      <c r="BO54" s="7"/>
      <c r="BP54" s="9"/>
      <c r="BQ54" s="7"/>
      <c r="BR54" s="9"/>
      <c r="BS54" s="9"/>
      <c r="BT54" s="7"/>
      <c r="BU54" s="7"/>
      <c r="BV54" s="9"/>
      <c r="BW54" s="9"/>
      <c r="BX54" s="9"/>
      <c r="BY54" s="9"/>
      <c r="BZ54" s="9"/>
      <c r="CA54" s="9"/>
      <c r="CB54" s="9"/>
      <c r="CC54" s="9"/>
      <c r="CD54" s="9"/>
      <c r="CE54" s="9"/>
      <c r="CF54" s="9"/>
    </row>
    <row r="55" ht="15.75" customHeight="1">
      <c r="E55" s="6"/>
      <c r="F55" s="8"/>
      <c r="G55" s="6"/>
      <c r="H55" s="8"/>
      <c r="I55" s="6"/>
      <c r="J55" s="8"/>
      <c r="K55" s="6"/>
      <c r="L55" s="8"/>
      <c r="M55" s="6"/>
      <c r="N55" s="8"/>
      <c r="O55" s="6"/>
      <c r="P55" s="8"/>
      <c r="Q55" s="6"/>
      <c r="R55" s="8"/>
      <c r="S55" s="6"/>
      <c r="T55" s="8"/>
      <c r="U55" s="6"/>
      <c r="V55" s="8"/>
      <c r="W55" s="6"/>
      <c r="X55" s="8"/>
      <c r="Y55" s="6"/>
      <c r="Z55" s="8"/>
      <c r="AA55" s="6"/>
      <c r="AB55" s="8"/>
      <c r="AC55" s="6"/>
      <c r="AD55" s="8"/>
      <c r="AE55" s="6"/>
      <c r="AF55" s="8"/>
      <c r="AG55" s="6"/>
      <c r="AH55" s="8"/>
      <c r="AI55" s="8"/>
      <c r="AJ55" s="8"/>
      <c r="AK55" s="8"/>
      <c r="AL55" s="8"/>
      <c r="AM55" s="8"/>
      <c r="AN55" s="8"/>
      <c r="AO55" s="8"/>
      <c r="AP55" s="8"/>
      <c r="AQ55" s="8"/>
      <c r="AR55" s="8"/>
      <c r="AS55" s="7"/>
      <c r="AT55" s="9"/>
      <c r="AU55" s="7"/>
      <c r="AV55" s="9"/>
      <c r="AW55" s="7"/>
      <c r="AX55" s="9"/>
      <c r="AY55" s="9"/>
      <c r="AZ55" s="7"/>
      <c r="BA55" s="7"/>
      <c r="BB55" s="9"/>
      <c r="BC55" s="7"/>
      <c r="BD55" s="9"/>
      <c r="BE55" s="7"/>
      <c r="BF55" s="9"/>
      <c r="BG55" s="7"/>
      <c r="BH55" s="9"/>
      <c r="BI55" s="9"/>
      <c r="BJ55" s="7"/>
      <c r="BK55" s="7"/>
      <c r="BL55" s="9"/>
      <c r="BM55" s="7"/>
      <c r="BN55" s="9"/>
      <c r="BO55" s="7"/>
      <c r="BP55" s="9"/>
      <c r="BQ55" s="7"/>
      <c r="BR55" s="9"/>
      <c r="BS55" s="9"/>
      <c r="BT55" s="7"/>
      <c r="BU55" s="7"/>
      <c r="BV55" s="9"/>
      <c r="BW55" s="9"/>
      <c r="BX55" s="9"/>
      <c r="BY55" s="9"/>
      <c r="BZ55" s="9"/>
      <c r="CA55" s="9"/>
      <c r="CB55" s="9"/>
      <c r="CC55" s="9"/>
      <c r="CD55" s="9"/>
      <c r="CE55" s="9"/>
      <c r="CF55" s="9"/>
    </row>
    <row r="56" ht="15.75" customHeight="1">
      <c r="E56" s="6"/>
      <c r="F56" s="8"/>
      <c r="G56" s="6"/>
      <c r="H56" s="8"/>
      <c r="I56" s="6"/>
      <c r="J56" s="8"/>
      <c r="K56" s="6"/>
      <c r="L56" s="8"/>
      <c r="M56" s="6"/>
      <c r="N56" s="8"/>
      <c r="O56" s="6"/>
      <c r="P56" s="8"/>
      <c r="Q56" s="6"/>
      <c r="R56" s="8"/>
      <c r="S56" s="6"/>
      <c r="T56" s="8"/>
      <c r="U56" s="6"/>
      <c r="V56" s="8"/>
      <c r="W56" s="6"/>
      <c r="X56" s="8"/>
      <c r="Y56" s="6"/>
      <c r="Z56" s="8"/>
      <c r="AA56" s="6"/>
      <c r="AB56" s="8"/>
      <c r="AC56" s="6"/>
      <c r="AD56" s="8"/>
      <c r="AE56" s="6"/>
      <c r="AF56" s="8"/>
      <c r="AG56" s="6"/>
      <c r="AH56" s="8"/>
      <c r="AI56" s="8"/>
      <c r="AJ56" s="8"/>
      <c r="AK56" s="8"/>
      <c r="AL56" s="8"/>
      <c r="AM56" s="8"/>
      <c r="AN56" s="8"/>
      <c r="AO56" s="8"/>
      <c r="AP56" s="8"/>
      <c r="AQ56" s="8"/>
      <c r="AR56" s="8"/>
      <c r="AS56" s="7"/>
      <c r="AT56" s="9"/>
      <c r="AU56" s="7"/>
      <c r="AV56" s="9"/>
      <c r="AW56" s="7"/>
      <c r="AX56" s="9"/>
      <c r="AY56" s="9"/>
      <c r="AZ56" s="7"/>
      <c r="BA56" s="7"/>
      <c r="BB56" s="9"/>
      <c r="BC56" s="7"/>
      <c r="BD56" s="9"/>
      <c r="BE56" s="7"/>
      <c r="BF56" s="9"/>
      <c r="BG56" s="7"/>
      <c r="BH56" s="9"/>
      <c r="BI56" s="9"/>
      <c r="BJ56" s="7"/>
      <c r="BK56" s="7"/>
      <c r="BL56" s="9"/>
      <c r="BM56" s="7"/>
      <c r="BN56" s="9"/>
      <c r="BO56" s="7"/>
      <c r="BP56" s="9"/>
      <c r="BQ56" s="7"/>
      <c r="BR56" s="9"/>
      <c r="BS56" s="9"/>
      <c r="BT56" s="7"/>
      <c r="BU56" s="7"/>
      <c r="BV56" s="9"/>
      <c r="BW56" s="9"/>
      <c r="BX56" s="9"/>
      <c r="BY56" s="9"/>
      <c r="BZ56" s="9"/>
      <c r="CA56" s="9"/>
      <c r="CB56" s="9"/>
      <c r="CC56" s="9"/>
      <c r="CD56" s="9"/>
      <c r="CE56" s="9"/>
      <c r="CF56" s="9"/>
    </row>
    <row r="57" ht="15.75" customHeight="1">
      <c r="E57" s="6"/>
      <c r="F57" s="8"/>
      <c r="G57" s="6"/>
      <c r="H57" s="8"/>
      <c r="I57" s="6"/>
      <c r="J57" s="8"/>
      <c r="K57" s="6"/>
      <c r="L57" s="8"/>
      <c r="M57" s="6"/>
      <c r="N57" s="8"/>
      <c r="O57" s="6"/>
      <c r="P57" s="8"/>
      <c r="Q57" s="6"/>
      <c r="R57" s="8"/>
      <c r="S57" s="6"/>
      <c r="T57" s="8"/>
      <c r="U57" s="6"/>
      <c r="V57" s="8"/>
      <c r="W57" s="6"/>
      <c r="X57" s="8"/>
      <c r="Y57" s="6"/>
      <c r="Z57" s="8"/>
      <c r="AA57" s="6"/>
      <c r="AB57" s="8"/>
      <c r="AC57" s="6"/>
      <c r="AD57" s="8"/>
      <c r="AE57" s="6"/>
      <c r="AF57" s="8"/>
      <c r="AG57" s="6"/>
      <c r="AH57" s="8"/>
      <c r="AI57" s="8"/>
      <c r="AJ57" s="8"/>
      <c r="AK57" s="8"/>
      <c r="AL57" s="8"/>
      <c r="AM57" s="8"/>
      <c r="AN57" s="8"/>
      <c r="AO57" s="8"/>
      <c r="AP57" s="8"/>
      <c r="AQ57" s="8"/>
      <c r="AR57" s="8"/>
      <c r="AS57" s="7"/>
      <c r="AT57" s="9"/>
      <c r="AU57" s="7"/>
      <c r="AV57" s="9"/>
      <c r="AW57" s="7"/>
      <c r="AX57" s="9"/>
      <c r="AY57" s="9"/>
      <c r="AZ57" s="7"/>
      <c r="BA57" s="7"/>
      <c r="BB57" s="9"/>
      <c r="BC57" s="7"/>
      <c r="BD57" s="9"/>
      <c r="BE57" s="7"/>
      <c r="BF57" s="9"/>
      <c r="BG57" s="7"/>
      <c r="BH57" s="9"/>
      <c r="BI57" s="9"/>
      <c r="BJ57" s="7"/>
      <c r="BK57" s="7"/>
      <c r="BL57" s="9"/>
      <c r="BM57" s="7"/>
      <c r="BN57" s="9"/>
      <c r="BO57" s="7"/>
      <c r="BP57" s="9"/>
      <c r="BQ57" s="7"/>
      <c r="BR57" s="9"/>
      <c r="BS57" s="9"/>
      <c r="BT57" s="7"/>
      <c r="BU57" s="7"/>
      <c r="BV57" s="9"/>
      <c r="BW57" s="9"/>
      <c r="BX57" s="9"/>
      <c r="BY57" s="9"/>
      <c r="BZ57" s="9"/>
      <c r="CA57" s="9"/>
      <c r="CB57" s="9"/>
      <c r="CC57" s="9"/>
      <c r="CD57" s="9"/>
      <c r="CE57" s="9"/>
      <c r="CF57" s="9"/>
    </row>
    <row r="58" ht="15.75" customHeight="1">
      <c r="E58" s="6"/>
      <c r="F58" s="8"/>
      <c r="G58" s="6"/>
      <c r="H58" s="8"/>
      <c r="I58" s="6"/>
      <c r="J58" s="8"/>
      <c r="K58" s="6"/>
      <c r="L58" s="8"/>
      <c r="M58" s="6"/>
      <c r="N58" s="8"/>
      <c r="O58" s="6"/>
      <c r="P58" s="8"/>
      <c r="Q58" s="6"/>
      <c r="R58" s="8"/>
      <c r="S58" s="6"/>
      <c r="T58" s="8"/>
      <c r="U58" s="6"/>
      <c r="V58" s="8"/>
      <c r="W58" s="6"/>
      <c r="X58" s="8"/>
      <c r="Y58" s="6"/>
      <c r="Z58" s="8"/>
      <c r="AA58" s="6"/>
      <c r="AB58" s="8"/>
      <c r="AC58" s="6"/>
      <c r="AD58" s="8"/>
      <c r="AE58" s="6"/>
      <c r="AF58" s="8"/>
      <c r="AG58" s="6"/>
      <c r="AH58" s="8"/>
      <c r="AI58" s="8"/>
      <c r="AJ58" s="8"/>
      <c r="AK58" s="8"/>
      <c r="AL58" s="8"/>
      <c r="AM58" s="8"/>
      <c r="AN58" s="8"/>
      <c r="AO58" s="8"/>
      <c r="AP58" s="8"/>
      <c r="AQ58" s="8"/>
      <c r="AR58" s="8"/>
      <c r="AS58" s="7"/>
      <c r="AT58" s="9"/>
      <c r="AU58" s="7"/>
      <c r="AV58" s="9"/>
      <c r="AW58" s="7"/>
      <c r="AX58" s="9"/>
      <c r="AY58" s="9"/>
      <c r="AZ58" s="7"/>
      <c r="BA58" s="7"/>
      <c r="BB58" s="9"/>
      <c r="BC58" s="7"/>
      <c r="BD58" s="9"/>
      <c r="BE58" s="7"/>
      <c r="BF58" s="9"/>
      <c r="BG58" s="7"/>
      <c r="BH58" s="9"/>
      <c r="BI58" s="9"/>
      <c r="BJ58" s="7"/>
      <c r="BK58" s="7"/>
      <c r="BL58" s="9"/>
      <c r="BM58" s="7"/>
      <c r="BN58" s="9"/>
      <c r="BO58" s="7"/>
      <c r="BP58" s="9"/>
      <c r="BQ58" s="7"/>
      <c r="BR58" s="9"/>
      <c r="BS58" s="9"/>
      <c r="BT58" s="7"/>
      <c r="BU58" s="7"/>
      <c r="BV58" s="9"/>
      <c r="BW58" s="9"/>
      <c r="BX58" s="9"/>
      <c r="BY58" s="9"/>
      <c r="BZ58" s="9"/>
      <c r="CA58" s="9"/>
      <c r="CB58" s="9"/>
      <c r="CC58" s="9"/>
      <c r="CD58" s="9"/>
      <c r="CE58" s="9"/>
      <c r="CF58" s="9"/>
    </row>
    <row r="59" ht="15.75" customHeight="1">
      <c r="E59" s="6"/>
      <c r="F59" s="8"/>
      <c r="G59" s="6"/>
      <c r="H59" s="8"/>
      <c r="I59" s="6"/>
      <c r="J59" s="8"/>
      <c r="K59" s="6"/>
      <c r="L59" s="8"/>
      <c r="M59" s="6"/>
      <c r="N59" s="8"/>
      <c r="O59" s="6"/>
      <c r="P59" s="8"/>
      <c r="Q59" s="6"/>
      <c r="R59" s="8"/>
      <c r="S59" s="6"/>
      <c r="T59" s="8"/>
      <c r="U59" s="6"/>
      <c r="V59" s="8"/>
      <c r="W59" s="6"/>
      <c r="X59" s="8"/>
      <c r="Y59" s="6"/>
      <c r="Z59" s="8"/>
      <c r="AA59" s="6"/>
      <c r="AB59" s="8"/>
      <c r="AC59" s="6"/>
      <c r="AD59" s="8"/>
      <c r="AE59" s="6"/>
      <c r="AF59" s="8"/>
      <c r="AG59" s="6"/>
      <c r="AH59" s="8"/>
      <c r="AI59" s="8"/>
      <c r="AJ59" s="8"/>
      <c r="AK59" s="8"/>
      <c r="AL59" s="8"/>
      <c r="AM59" s="8"/>
      <c r="AN59" s="8"/>
      <c r="AO59" s="8"/>
      <c r="AP59" s="8"/>
      <c r="AQ59" s="8"/>
      <c r="AR59" s="8"/>
      <c r="AS59" s="7"/>
      <c r="AT59" s="9"/>
      <c r="AU59" s="7"/>
      <c r="AV59" s="9"/>
      <c r="AW59" s="7"/>
      <c r="AX59" s="9"/>
      <c r="AY59" s="9"/>
      <c r="AZ59" s="7"/>
      <c r="BA59" s="7"/>
      <c r="BB59" s="9"/>
      <c r="BC59" s="7"/>
      <c r="BD59" s="9"/>
      <c r="BE59" s="7"/>
      <c r="BF59" s="9"/>
      <c r="BG59" s="7"/>
      <c r="BH59" s="9"/>
      <c r="BI59" s="9"/>
      <c r="BJ59" s="7"/>
      <c r="BK59" s="7"/>
      <c r="BL59" s="9"/>
      <c r="BM59" s="7"/>
      <c r="BN59" s="9"/>
      <c r="BO59" s="7"/>
      <c r="BP59" s="9"/>
      <c r="BQ59" s="7"/>
      <c r="BR59" s="9"/>
      <c r="BS59" s="9"/>
      <c r="BT59" s="7"/>
      <c r="BU59" s="7"/>
      <c r="BV59" s="9"/>
      <c r="BW59" s="9"/>
      <c r="BX59" s="9"/>
      <c r="BY59" s="9"/>
      <c r="BZ59" s="9"/>
      <c r="CA59" s="9"/>
      <c r="CB59" s="9"/>
      <c r="CC59" s="9"/>
      <c r="CD59" s="9"/>
      <c r="CE59" s="9"/>
      <c r="CF59" s="9"/>
    </row>
    <row r="60" ht="15.75" customHeight="1">
      <c r="E60" s="6"/>
      <c r="F60" s="8"/>
      <c r="G60" s="6"/>
      <c r="H60" s="8"/>
      <c r="I60" s="6"/>
      <c r="J60" s="8"/>
      <c r="K60" s="6"/>
      <c r="L60" s="8"/>
      <c r="M60" s="6"/>
      <c r="N60" s="8"/>
      <c r="O60" s="6"/>
      <c r="P60" s="8"/>
      <c r="Q60" s="6"/>
      <c r="R60" s="8"/>
      <c r="S60" s="6"/>
      <c r="T60" s="8"/>
      <c r="U60" s="6"/>
      <c r="V60" s="8"/>
      <c r="W60" s="6"/>
      <c r="X60" s="8"/>
      <c r="Y60" s="6"/>
      <c r="Z60" s="8"/>
      <c r="AA60" s="6"/>
      <c r="AB60" s="8"/>
      <c r="AC60" s="6"/>
      <c r="AD60" s="8"/>
      <c r="AE60" s="6"/>
      <c r="AF60" s="8"/>
      <c r="AG60" s="6"/>
      <c r="AH60" s="8"/>
      <c r="AI60" s="8"/>
      <c r="AJ60" s="8"/>
      <c r="AK60" s="8"/>
      <c r="AL60" s="8"/>
      <c r="AM60" s="8"/>
      <c r="AN60" s="8"/>
      <c r="AO60" s="8"/>
      <c r="AP60" s="8"/>
      <c r="AQ60" s="8"/>
      <c r="AR60" s="8"/>
      <c r="AS60" s="7"/>
      <c r="AT60" s="9"/>
      <c r="AU60" s="7"/>
      <c r="AV60" s="9"/>
      <c r="AW60" s="7"/>
      <c r="AX60" s="9"/>
      <c r="AY60" s="9"/>
      <c r="AZ60" s="7"/>
      <c r="BA60" s="7"/>
      <c r="BB60" s="9"/>
      <c r="BC60" s="7"/>
      <c r="BD60" s="9"/>
      <c r="BE60" s="7"/>
      <c r="BF60" s="9"/>
      <c r="BG60" s="7"/>
      <c r="BH60" s="9"/>
      <c r="BI60" s="9"/>
      <c r="BJ60" s="7"/>
      <c r="BK60" s="7"/>
      <c r="BL60" s="9"/>
      <c r="BM60" s="7"/>
      <c r="BN60" s="9"/>
      <c r="BO60" s="7"/>
      <c r="BP60" s="9"/>
      <c r="BQ60" s="7"/>
      <c r="BR60" s="9"/>
      <c r="BS60" s="9"/>
      <c r="BT60" s="7"/>
      <c r="BU60" s="7"/>
      <c r="BV60" s="9"/>
      <c r="BW60" s="9"/>
      <c r="BX60" s="9"/>
      <c r="BY60" s="9"/>
      <c r="BZ60" s="9"/>
      <c r="CA60" s="9"/>
      <c r="CB60" s="9"/>
      <c r="CC60" s="9"/>
      <c r="CD60" s="9"/>
      <c r="CE60" s="9"/>
      <c r="CF60" s="9"/>
    </row>
    <row r="61" ht="15.75" customHeight="1">
      <c r="E61" s="6"/>
      <c r="F61" s="8"/>
      <c r="G61" s="6"/>
      <c r="H61" s="8"/>
      <c r="I61" s="6"/>
      <c r="J61" s="8"/>
      <c r="K61" s="6"/>
      <c r="L61" s="8"/>
      <c r="M61" s="6"/>
      <c r="N61" s="8"/>
      <c r="O61" s="6"/>
      <c r="P61" s="8"/>
      <c r="Q61" s="6"/>
      <c r="R61" s="8"/>
      <c r="S61" s="6"/>
      <c r="T61" s="8"/>
      <c r="U61" s="6"/>
      <c r="V61" s="8"/>
      <c r="W61" s="6"/>
      <c r="X61" s="8"/>
      <c r="Y61" s="6"/>
      <c r="Z61" s="8"/>
      <c r="AA61" s="6"/>
      <c r="AB61" s="8"/>
      <c r="AC61" s="6"/>
      <c r="AD61" s="8"/>
      <c r="AE61" s="6"/>
      <c r="AF61" s="8"/>
      <c r="AG61" s="6"/>
      <c r="AH61" s="8"/>
      <c r="AI61" s="8"/>
      <c r="AJ61" s="8"/>
      <c r="AK61" s="8"/>
      <c r="AL61" s="8"/>
      <c r="AM61" s="8"/>
      <c r="AN61" s="8"/>
      <c r="AO61" s="8"/>
      <c r="AP61" s="8"/>
      <c r="AQ61" s="8"/>
      <c r="AR61" s="8"/>
      <c r="AS61" s="7"/>
      <c r="AT61" s="9"/>
      <c r="AU61" s="7"/>
      <c r="AV61" s="9"/>
      <c r="AW61" s="7"/>
      <c r="AX61" s="9"/>
      <c r="AY61" s="9"/>
      <c r="AZ61" s="7"/>
      <c r="BA61" s="7"/>
      <c r="BB61" s="9"/>
      <c r="BC61" s="7"/>
      <c r="BD61" s="9"/>
      <c r="BE61" s="7"/>
      <c r="BF61" s="9"/>
      <c r="BG61" s="7"/>
      <c r="BH61" s="9"/>
      <c r="BI61" s="9"/>
      <c r="BJ61" s="7"/>
      <c r="BK61" s="7"/>
      <c r="BL61" s="9"/>
      <c r="BM61" s="7"/>
      <c r="BN61" s="9"/>
      <c r="BO61" s="7"/>
      <c r="BP61" s="9"/>
      <c r="BQ61" s="7"/>
      <c r="BR61" s="9"/>
      <c r="BS61" s="9"/>
      <c r="BT61" s="7"/>
      <c r="BU61" s="7"/>
      <c r="BV61" s="9"/>
      <c r="BW61" s="9"/>
      <c r="BX61" s="9"/>
      <c r="BY61" s="9"/>
      <c r="BZ61" s="9"/>
      <c r="CA61" s="9"/>
      <c r="CB61" s="9"/>
      <c r="CC61" s="9"/>
      <c r="CD61" s="9"/>
      <c r="CE61" s="9"/>
      <c r="CF61" s="9"/>
    </row>
    <row r="62" ht="15.75" customHeight="1">
      <c r="E62" s="6"/>
      <c r="F62" s="8"/>
      <c r="G62" s="6"/>
      <c r="H62" s="8"/>
      <c r="I62" s="6"/>
      <c r="J62" s="8"/>
      <c r="K62" s="6"/>
      <c r="L62" s="8"/>
      <c r="M62" s="6"/>
      <c r="N62" s="8"/>
      <c r="O62" s="6"/>
      <c r="P62" s="8"/>
      <c r="Q62" s="6"/>
      <c r="R62" s="8"/>
      <c r="S62" s="6"/>
      <c r="T62" s="8"/>
      <c r="U62" s="6"/>
      <c r="V62" s="8"/>
      <c r="W62" s="6"/>
      <c r="X62" s="8"/>
      <c r="Y62" s="6"/>
      <c r="Z62" s="8"/>
      <c r="AA62" s="6"/>
      <c r="AB62" s="8"/>
      <c r="AC62" s="6"/>
      <c r="AD62" s="8"/>
      <c r="AE62" s="6"/>
      <c r="AF62" s="8"/>
      <c r="AG62" s="6"/>
      <c r="AH62" s="8"/>
      <c r="AI62" s="8"/>
      <c r="AJ62" s="8"/>
      <c r="AK62" s="8"/>
      <c r="AL62" s="8"/>
      <c r="AM62" s="8"/>
      <c r="AN62" s="8"/>
      <c r="AO62" s="8"/>
      <c r="AP62" s="8"/>
      <c r="AQ62" s="8"/>
      <c r="AR62" s="8"/>
      <c r="AS62" s="7"/>
      <c r="AT62" s="9"/>
      <c r="AU62" s="7"/>
      <c r="AV62" s="9"/>
      <c r="AW62" s="7"/>
      <c r="AX62" s="9"/>
      <c r="AY62" s="9"/>
      <c r="AZ62" s="7"/>
      <c r="BA62" s="7"/>
      <c r="BB62" s="9"/>
      <c r="BC62" s="7"/>
      <c r="BD62" s="9"/>
      <c r="BE62" s="7"/>
      <c r="BF62" s="9"/>
      <c r="BG62" s="7"/>
      <c r="BH62" s="9"/>
      <c r="BI62" s="9"/>
      <c r="BJ62" s="7"/>
      <c r="BK62" s="7"/>
      <c r="BL62" s="9"/>
      <c r="BM62" s="7"/>
      <c r="BN62" s="9"/>
      <c r="BO62" s="7"/>
      <c r="BP62" s="9"/>
      <c r="BQ62" s="7"/>
      <c r="BR62" s="9"/>
      <c r="BS62" s="9"/>
      <c r="BT62" s="7"/>
      <c r="BU62" s="7"/>
      <c r="BV62" s="9"/>
      <c r="BW62" s="9"/>
      <c r="BX62" s="9"/>
      <c r="BY62" s="9"/>
      <c r="BZ62" s="9"/>
      <c r="CA62" s="9"/>
      <c r="CB62" s="9"/>
      <c r="CC62" s="9"/>
      <c r="CD62" s="9"/>
      <c r="CE62" s="9"/>
      <c r="CF62" s="9"/>
    </row>
    <row r="63" ht="15.75" customHeight="1">
      <c r="E63" s="6"/>
      <c r="F63" s="8"/>
      <c r="G63" s="6"/>
      <c r="H63" s="8"/>
      <c r="I63" s="6"/>
      <c r="J63" s="8"/>
      <c r="K63" s="6"/>
      <c r="L63" s="8"/>
      <c r="M63" s="6"/>
      <c r="N63" s="8"/>
      <c r="O63" s="6"/>
      <c r="P63" s="8"/>
      <c r="Q63" s="6"/>
      <c r="R63" s="8"/>
      <c r="S63" s="6"/>
      <c r="T63" s="8"/>
      <c r="U63" s="6"/>
      <c r="V63" s="8"/>
      <c r="W63" s="6"/>
      <c r="X63" s="8"/>
      <c r="Y63" s="6"/>
      <c r="Z63" s="8"/>
      <c r="AA63" s="6"/>
      <c r="AB63" s="8"/>
      <c r="AC63" s="6"/>
      <c r="AD63" s="8"/>
      <c r="AE63" s="6"/>
      <c r="AF63" s="8"/>
      <c r="AG63" s="6"/>
      <c r="AH63" s="8"/>
      <c r="AI63" s="8"/>
      <c r="AJ63" s="8"/>
      <c r="AK63" s="8"/>
      <c r="AL63" s="8"/>
      <c r="AM63" s="8"/>
      <c r="AN63" s="8"/>
      <c r="AO63" s="8"/>
      <c r="AP63" s="8"/>
      <c r="AQ63" s="8"/>
      <c r="AR63" s="8"/>
      <c r="AS63" s="7"/>
      <c r="AT63" s="9"/>
      <c r="AU63" s="7"/>
      <c r="AV63" s="9"/>
      <c r="AW63" s="7"/>
      <c r="AX63" s="9"/>
      <c r="AY63" s="9"/>
      <c r="AZ63" s="7"/>
      <c r="BA63" s="7"/>
      <c r="BB63" s="9"/>
      <c r="BC63" s="7"/>
      <c r="BD63" s="9"/>
      <c r="BE63" s="7"/>
      <c r="BF63" s="9"/>
      <c r="BG63" s="7"/>
      <c r="BH63" s="9"/>
      <c r="BI63" s="9"/>
      <c r="BJ63" s="7"/>
      <c r="BK63" s="7"/>
      <c r="BL63" s="9"/>
      <c r="BM63" s="7"/>
      <c r="BN63" s="9"/>
      <c r="BO63" s="7"/>
      <c r="BP63" s="9"/>
      <c r="BQ63" s="7"/>
      <c r="BR63" s="9"/>
      <c r="BS63" s="9"/>
      <c r="BT63" s="7"/>
      <c r="BU63" s="7"/>
      <c r="BV63" s="9"/>
      <c r="BW63" s="9"/>
      <c r="BX63" s="9"/>
      <c r="BY63" s="9"/>
      <c r="BZ63" s="9"/>
      <c r="CA63" s="9"/>
      <c r="CB63" s="9"/>
      <c r="CC63" s="9"/>
      <c r="CD63" s="9"/>
      <c r="CE63" s="9"/>
      <c r="CF63" s="9"/>
    </row>
    <row r="64" ht="15.75" customHeight="1">
      <c r="E64" s="6"/>
      <c r="F64" s="8"/>
      <c r="G64" s="6"/>
      <c r="H64" s="8"/>
      <c r="I64" s="6"/>
      <c r="J64" s="8"/>
      <c r="K64" s="6"/>
      <c r="L64" s="8"/>
      <c r="M64" s="6"/>
      <c r="N64" s="8"/>
      <c r="O64" s="6"/>
      <c r="P64" s="8"/>
      <c r="Q64" s="6"/>
      <c r="R64" s="8"/>
      <c r="S64" s="6"/>
      <c r="T64" s="8"/>
      <c r="U64" s="6"/>
      <c r="V64" s="8"/>
      <c r="W64" s="6"/>
      <c r="X64" s="8"/>
      <c r="Y64" s="6"/>
      <c r="Z64" s="8"/>
      <c r="AA64" s="6"/>
      <c r="AB64" s="8"/>
      <c r="AC64" s="6"/>
      <c r="AD64" s="8"/>
      <c r="AE64" s="6"/>
      <c r="AF64" s="8"/>
      <c r="AG64" s="6"/>
      <c r="AH64" s="8"/>
      <c r="AI64" s="8"/>
      <c r="AJ64" s="8"/>
      <c r="AK64" s="8"/>
      <c r="AL64" s="8"/>
      <c r="AM64" s="8"/>
      <c r="AN64" s="8"/>
      <c r="AO64" s="8"/>
      <c r="AP64" s="8"/>
      <c r="AQ64" s="8"/>
      <c r="AR64" s="8"/>
      <c r="AS64" s="7"/>
      <c r="AT64" s="9"/>
      <c r="AU64" s="7"/>
      <c r="AV64" s="9"/>
      <c r="AW64" s="7"/>
      <c r="AX64" s="9"/>
      <c r="AY64" s="9"/>
      <c r="AZ64" s="7"/>
      <c r="BA64" s="7"/>
      <c r="BB64" s="9"/>
      <c r="BC64" s="7"/>
      <c r="BD64" s="9"/>
      <c r="BE64" s="7"/>
      <c r="BF64" s="9"/>
      <c r="BG64" s="7"/>
      <c r="BH64" s="9"/>
      <c r="BI64" s="9"/>
      <c r="BJ64" s="7"/>
      <c r="BK64" s="7"/>
      <c r="BL64" s="9"/>
      <c r="BM64" s="7"/>
      <c r="BN64" s="9"/>
      <c r="BO64" s="7"/>
      <c r="BP64" s="9"/>
      <c r="BQ64" s="7"/>
      <c r="BR64" s="9"/>
      <c r="BS64" s="9"/>
      <c r="BT64" s="7"/>
      <c r="BU64" s="7"/>
      <c r="BV64" s="9"/>
      <c r="BW64" s="9"/>
      <c r="BX64" s="9"/>
      <c r="BY64" s="9"/>
      <c r="BZ64" s="9"/>
      <c r="CA64" s="9"/>
      <c r="CB64" s="9"/>
      <c r="CC64" s="9"/>
      <c r="CD64" s="9"/>
      <c r="CE64" s="9"/>
      <c r="CF64" s="9"/>
    </row>
    <row r="65" ht="15.75" customHeight="1">
      <c r="E65" s="6"/>
      <c r="F65" s="8"/>
      <c r="G65" s="6"/>
      <c r="H65" s="8"/>
      <c r="I65" s="6"/>
      <c r="J65" s="8"/>
      <c r="K65" s="6"/>
      <c r="L65" s="8"/>
      <c r="M65" s="6"/>
      <c r="N65" s="8"/>
      <c r="O65" s="6"/>
      <c r="P65" s="8"/>
      <c r="Q65" s="6"/>
      <c r="R65" s="8"/>
      <c r="S65" s="6"/>
      <c r="T65" s="8"/>
      <c r="U65" s="6"/>
      <c r="V65" s="8"/>
      <c r="W65" s="6"/>
      <c r="X65" s="8"/>
      <c r="Y65" s="6"/>
      <c r="Z65" s="8"/>
      <c r="AA65" s="6"/>
      <c r="AB65" s="8"/>
      <c r="AC65" s="6"/>
      <c r="AD65" s="8"/>
      <c r="AE65" s="6"/>
      <c r="AF65" s="8"/>
      <c r="AG65" s="6"/>
      <c r="AH65" s="8"/>
      <c r="AI65" s="8"/>
      <c r="AJ65" s="8"/>
      <c r="AK65" s="8"/>
      <c r="AL65" s="8"/>
      <c r="AM65" s="8"/>
      <c r="AN65" s="8"/>
      <c r="AO65" s="8"/>
      <c r="AP65" s="8"/>
      <c r="AQ65" s="8"/>
      <c r="AR65" s="8"/>
      <c r="AS65" s="7"/>
      <c r="AT65" s="9"/>
      <c r="AU65" s="7"/>
      <c r="AV65" s="9"/>
      <c r="AW65" s="7"/>
      <c r="AX65" s="9"/>
      <c r="AY65" s="9"/>
      <c r="AZ65" s="7"/>
      <c r="BA65" s="7"/>
      <c r="BB65" s="9"/>
      <c r="BC65" s="7"/>
      <c r="BD65" s="9"/>
      <c r="BE65" s="7"/>
      <c r="BF65" s="9"/>
      <c r="BG65" s="7"/>
      <c r="BH65" s="9"/>
      <c r="BI65" s="9"/>
      <c r="BJ65" s="7"/>
      <c r="BK65" s="7"/>
      <c r="BL65" s="9"/>
      <c r="BM65" s="7"/>
      <c r="BN65" s="9"/>
      <c r="BO65" s="7"/>
      <c r="BP65" s="9"/>
      <c r="BQ65" s="7"/>
      <c r="BR65" s="9"/>
      <c r="BS65" s="9"/>
      <c r="BT65" s="7"/>
      <c r="BU65" s="7"/>
      <c r="BV65" s="9"/>
      <c r="BW65" s="9"/>
      <c r="BX65" s="9"/>
      <c r="BY65" s="9"/>
      <c r="BZ65" s="9"/>
      <c r="CA65" s="9"/>
      <c r="CB65" s="9"/>
      <c r="CC65" s="9"/>
      <c r="CD65" s="9"/>
      <c r="CE65" s="9"/>
      <c r="CF65" s="9"/>
    </row>
    <row r="66" ht="15.75" customHeight="1">
      <c r="E66" s="6"/>
      <c r="F66" s="8"/>
      <c r="G66" s="6"/>
      <c r="H66" s="8"/>
      <c r="I66" s="6"/>
      <c r="J66" s="8"/>
      <c r="K66" s="6"/>
      <c r="L66" s="8"/>
      <c r="M66" s="6"/>
      <c r="N66" s="8"/>
      <c r="O66" s="6"/>
      <c r="P66" s="8"/>
      <c r="Q66" s="6"/>
      <c r="R66" s="8"/>
      <c r="S66" s="6"/>
      <c r="T66" s="8"/>
      <c r="U66" s="6"/>
      <c r="V66" s="8"/>
      <c r="W66" s="6"/>
      <c r="X66" s="8"/>
      <c r="Y66" s="6"/>
      <c r="Z66" s="8"/>
      <c r="AA66" s="6"/>
      <c r="AB66" s="8"/>
      <c r="AC66" s="6"/>
      <c r="AD66" s="8"/>
      <c r="AE66" s="6"/>
      <c r="AF66" s="8"/>
      <c r="AG66" s="6"/>
      <c r="AH66" s="8"/>
      <c r="AI66" s="8"/>
      <c r="AJ66" s="8"/>
      <c r="AK66" s="8"/>
      <c r="AL66" s="8"/>
      <c r="AM66" s="8"/>
      <c r="AN66" s="8"/>
      <c r="AO66" s="8"/>
      <c r="AP66" s="8"/>
      <c r="AQ66" s="8"/>
      <c r="AR66" s="8"/>
      <c r="AS66" s="7"/>
      <c r="AT66" s="9"/>
      <c r="AU66" s="7"/>
      <c r="AV66" s="9"/>
      <c r="AW66" s="7"/>
      <c r="AX66" s="9"/>
      <c r="AY66" s="9"/>
      <c r="AZ66" s="7"/>
      <c r="BA66" s="7"/>
      <c r="BB66" s="9"/>
      <c r="BC66" s="7"/>
      <c r="BD66" s="9"/>
      <c r="BE66" s="7"/>
      <c r="BF66" s="9"/>
      <c r="BG66" s="7"/>
      <c r="BH66" s="9"/>
      <c r="BI66" s="9"/>
      <c r="BJ66" s="7"/>
      <c r="BK66" s="7"/>
      <c r="BL66" s="9"/>
      <c r="BM66" s="7"/>
      <c r="BN66" s="9"/>
      <c r="BO66" s="7"/>
      <c r="BP66" s="9"/>
      <c r="BQ66" s="7"/>
      <c r="BR66" s="9"/>
      <c r="BS66" s="9"/>
      <c r="BT66" s="7"/>
      <c r="BU66" s="7"/>
      <c r="BV66" s="9"/>
      <c r="BW66" s="9"/>
      <c r="BX66" s="9"/>
      <c r="BY66" s="9"/>
      <c r="BZ66" s="9"/>
      <c r="CA66" s="9"/>
      <c r="CB66" s="9"/>
      <c r="CC66" s="9"/>
      <c r="CD66" s="9"/>
      <c r="CE66" s="9"/>
      <c r="CF66" s="9"/>
    </row>
    <row r="67" ht="15.75" customHeight="1">
      <c r="E67" s="6"/>
      <c r="F67" s="8"/>
      <c r="G67" s="6"/>
      <c r="H67" s="8"/>
      <c r="I67" s="6"/>
      <c r="J67" s="8"/>
      <c r="K67" s="6"/>
      <c r="L67" s="8"/>
      <c r="M67" s="6"/>
      <c r="N67" s="8"/>
      <c r="O67" s="6"/>
      <c r="P67" s="8"/>
      <c r="Q67" s="6"/>
      <c r="R67" s="8"/>
      <c r="S67" s="6"/>
      <c r="T67" s="8"/>
      <c r="U67" s="6"/>
      <c r="V67" s="8"/>
      <c r="W67" s="6"/>
      <c r="X67" s="8"/>
      <c r="Y67" s="6"/>
      <c r="Z67" s="8"/>
      <c r="AA67" s="6"/>
      <c r="AB67" s="8"/>
      <c r="AC67" s="6"/>
      <c r="AD67" s="8"/>
      <c r="AE67" s="6"/>
      <c r="AF67" s="8"/>
      <c r="AG67" s="6"/>
      <c r="AH67" s="8"/>
      <c r="AI67" s="8"/>
      <c r="AJ67" s="8"/>
      <c r="AK67" s="8"/>
      <c r="AL67" s="8"/>
      <c r="AM67" s="8"/>
      <c r="AN67" s="8"/>
      <c r="AO67" s="8"/>
      <c r="AP67" s="8"/>
      <c r="AQ67" s="8"/>
      <c r="AR67" s="8"/>
      <c r="AS67" s="7"/>
      <c r="AT67" s="9"/>
      <c r="AU67" s="7"/>
      <c r="AV67" s="9"/>
      <c r="AW67" s="7"/>
      <c r="AX67" s="9"/>
      <c r="AY67" s="9"/>
      <c r="AZ67" s="7"/>
      <c r="BA67" s="7"/>
      <c r="BB67" s="9"/>
      <c r="BC67" s="7"/>
      <c r="BD67" s="9"/>
      <c r="BE67" s="7"/>
      <c r="BF67" s="9"/>
      <c r="BG67" s="7"/>
      <c r="BH67" s="9"/>
      <c r="BI67" s="9"/>
      <c r="BJ67" s="7"/>
      <c r="BK67" s="7"/>
      <c r="BL67" s="9"/>
      <c r="BM67" s="7"/>
      <c r="BN67" s="9"/>
      <c r="BO67" s="7"/>
      <c r="BP67" s="9"/>
      <c r="BQ67" s="7"/>
      <c r="BR67" s="9"/>
      <c r="BS67" s="9"/>
      <c r="BT67" s="7"/>
      <c r="BU67" s="7"/>
      <c r="BV67" s="9"/>
      <c r="BW67" s="9"/>
      <c r="BX67" s="9"/>
      <c r="BY67" s="9"/>
      <c r="BZ67" s="9"/>
      <c r="CA67" s="9"/>
      <c r="CB67" s="9"/>
      <c r="CC67" s="9"/>
      <c r="CD67" s="9"/>
      <c r="CE67" s="9"/>
      <c r="CF67" s="9"/>
    </row>
    <row r="68" ht="15.75" customHeight="1">
      <c r="E68" s="6"/>
      <c r="F68" s="8"/>
      <c r="G68" s="6"/>
      <c r="H68" s="8"/>
      <c r="I68" s="6"/>
      <c r="J68" s="8"/>
      <c r="K68" s="6"/>
      <c r="L68" s="8"/>
      <c r="M68" s="6"/>
      <c r="N68" s="8"/>
      <c r="O68" s="6"/>
      <c r="P68" s="8"/>
      <c r="Q68" s="6"/>
      <c r="R68" s="8"/>
      <c r="S68" s="6"/>
      <c r="T68" s="8"/>
      <c r="U68" s="6"/>
      <c r="V68" s="8"/>
      <c r="W68" s="6"/>
      <c r="X68" s="8"/>
      <c r="Y68" s="6"/>
      <c r="Z68" s="8"/>
      <c r="AA68" s="6"/>
      <c r="AB68" s="8"/>
      <c r="AC68" s="6"/>
      <c r="AD68" s="8"/>
      <c r="AE68" s="6"/>
      <c r="AF68" s="8"/>
      <c r="AG68" s="6"/>
      <c r="AH68" s="8"/>
      <c r="AI68" s="8"/>
      <c r="AJ68" s="8"/>
      <c r="AK68" s="8"/>
      <c r="AL68" s="8"/>
      <c r="AM68" s="8"/>
      <c r="AN68" s="8"/>
      <c r="AO68" s="8"/>
      <c r="AP68" s="8"/>
      <c r="AQ68" s="8"/>
      <c r="AR68" s="8"/>
      <c r="AS68" s="7"/>
      <c r="AT68" s="9"/>
      <c r="AU68" s="7"/>
      <c r="AV68" s="9"/>
      <c r="AW68" s="7"/>
      <c r="AX68" s="9"/>
      <c r="AY68" s="9"/>
      <c r="AZ68" s="7"/>
      <c r="BA68" s="7"/>
      <c r="BB68" s="9"/>
      <c r="BC68" s="7"/>
      <c r="BD68" s="9"/>
      <c r="BE68" s="7"/>
      <c r="BF68" s="9"/>
      <c r="BG68" s="7"/>
      <c r="BH68" s="9"/>
      <c r="BI68" s="9"/>
      <c r="BJ68" s="7"/>
      <c r="BK68" s="7"/>
      <c r="BL68" s="9"/>
      <c r="BM68" s="7"/>
      <c r="BN68" s="9"/>
      <c r="BO68" s="7"/>
      <c r="BP68" s="9"/>
      <c r="BQ68" s="7"/>
      <c r="BR68" s="9"/>
      <c r="BS68" s="9"/>
      <c r="BT68" s="7"/>
      <c r="BU68" s="7"/>
      <c r="BV68" s="9"/>
      <c r="BW68" s="9"/>
      <c r="BX68" s="9"/>
      <c r="BY68" s="9"/>
      <c r="BZ68" s="9"/>
      <c r="CA68" s="9"/>
      <c r="CB68" s="9"/>
      <c r="CC68" s="9"/>
      <c r="CD68" s="9"/>
      <c r="CE68" s="9"/>
      <c r="CF68" s="9"/>
    </row>
    <row r="69" ht="15.75" customHeight="1">
      <c r="E69" s="6"/>
      <c r="F69" s="8"/>
      <c r="G69" s="6"/>
      <c r="H69" s="8"/>
      <c r="I69" s="6"/>
      <c r="J69" s="8"/>
      <c r="K69" s="6"/>
      <c r="L69" s="8"/>
      <c r="M69" s="6"/>
      <c r="N69" s="8"/>
      <c r="O69" s="6"/>
      <c r="P69" s="8"/>
      <c r="Q69" s="6"/>
      <c r="R69" s="8"/>
      <c r="S69" s="6"/>
      <c r="T69" s="8"/>
      <c r="U69" s="6"/>
      <c r="V69" s="8"/>
      <c r="W69" s="6"/>
      <c r="X69" s="8"/>
      <c r="Y69" s="6"/>
      <c r="Z69" s="8"/>
      <c r="AA69" s="6"/>
      <c r="AB69" s="8"/>
      <c r="AC69" s="6"/>
      <c r="AD69" s="8"/>
      <c r="AE69" s="6"/>
      <c r="AF69" s="8"/>
      <c r="AG69" s="6"/>
      <c r="AH69" s="8"/>
      <c r="AI69" s="8"/>
      <c r="AJ69" s="8"/>
      <c r="AK69" s="8"/>
      <c r="AL69" s="8"/>
      <c r="AM69" s="8"/>
      <c r="AN69" s="8"/>
      <c r="AO69" s="8"/>
      <c r="AP69" s="8"/>
      <c r="AQ69" s="8"/>
      <c r="AR69" s="8"/>
      <c r="AS69" s="7"/>
      <c r="AT69" s="9"/>
      <c r="AU69" s="7"/>
      <c r="AV69" s="9"/>
      <c r="AW69" s="7"/>
      <c r="AX69" s="9"/>
      <c r="AY69" s="9"/>
      <c r="AZ69" s="7"/>
      <c r="BA69" s="7"/>
      <c r="BB69" s="9"/>
      <c r="BC69" s="7"/>
      <c r="BD69" s="9"/>
      <c r="BE69" s="7"/>
      <c r="BF69" s="9"/>
      <c r="BG69" s="7"/>
      <c r="BH69" s="9"/>
      <c r="BI69" s="9"/>
      <c r="BJ69" s="7"/>
      <c r="BK69" s="7"/>
      <c r="BL69" s="9"/>
      <c r="BM69" s="7"/>
      <c r="BN69" s="9"/>
      <c r="BO69" s="7"/>
      <c r="BP69" s="9"/>
      <c r="BQ69" s="7"/>
      <c r="BR69" s="9"/>
      <c r="BS69" s="9"/>
      <c r="BT69" s="7"/>
      <c r="BU69" s="7"/>
      <c r="BV69" s="9"/>
      <c r="BW69" s="9"/>
      <c r="BX69" s="9"/>
      <c r="BY69" s="9"/>
      <c r="BZ69" s="9"/>
      <c r="CA69" s="9"/>
      <c r="CB69" s="9"/>
      <c r="CC69" s="9"/>
      <c r="CD69" s="9"/>
      <c r="CE69" s="9"/>
      <c r="CF69" s="9"/>
    </row>
    <row r="70" ht="15.75" customHeight="1">
      <c r="E70" s="6"/>
      <c r="F70" s="8"/>
      <c r="G70" s="6"/>
      <c r="H70" s="8"/>
      <c r="I70" s="6"/>
      <c r="J70" s="8"/>
      <c r="K70" s="6"/>
      <c r="L70" s="8"/>
      <c r="M70" s="6"/>
      <c r="N70" s="8"/>
      <c r="O70" s="6"/>
      <c r="P70" s="8"/>
      <c r="Q70" s="6"/>
      <c r="R70" s="8"/>
      <c r="S70" s="6"/>
      <c r="T70" s="8"/>
      <c r="U70" s="6"/>
      <c r="V70" s="8"/>
      <c r="W70" s="6"/>
      <c r="X70" s="8"/>
      <c r="Y70" s="6"/>
      <c r="Z70" s="8"/>
      <c r="AA70" s="6"/>
      <c r="AB70" s="8"/>
      <c r="AC70" s="6"/>
      <c r="AD70" s="8"/>
      <c r="AE70" s="6"/>
      <c r="AF70" s="8"/>
      <c r="AG70" s="6"/>
      <c r="AH70" s="8"/>
      <c r="AI70" s="8"/>
      <c r="AJ70" s="8"/>
      <c r="AK70" s="8"/>
      <c r="AL70" s="8"/>
      <c r="AM70" s="8"/>
      <c r="AN70" s="8"/>
      <c r="AO70" s="8"/>
      <c r="AP70" s="8"/>
      <c r="AQ70" s="8"/>
      <c r="AR70" s="8"/>
      <c r="AS70" s="7"/>
      <c r="AT70" s="9"/>
      <c r="AU70" s="7"/>
      <c r="AV70" s="9"/>
      <c r="AW70" s="7"/>
      <c r="AX70" s="9"/>
      <c r="AY70" s="9"/>
      <c r="AZ70" s="7"/>
      <c r="BA70" s="7"/>
      <c r="BB70" s="9"/>
      <c r="BC70" s="7"/>
      <c r="BD70" s="9"/>
      <c r="BE70" s="7"/>
      <c r="BF70" s="9"/>
      <c r="BG70" s="7"/>
      <c r="BH70" s="9"/>
      <c r="BI70" s="9"/>
      <c r="BJ70" s="7"/>
      <c r="BK70" s="7"/>
      <c r="BL70" s="9"/>
      <c r="BM70" s="7"/>
      <c r="BN70" s="9"/>
      <c r="BO70" s="7"/>
      <c r="BP70" s="9"/>
      <c r="BQ70" s="7"/>
      <c r="BR70" s="9"/>
      <c r="BS70" s="9"/>
      <c r="BT70" s="7"/>
      <c r="BU70" s="7"/>
      <c r="BV70" s="9"/>
      <c r="BW70" s="9"/>
      <c r="BX70" s="9"/>
      <c r="BY70" s="9"/>
      <c r="BZ70" s="9"/>
      <c r="CA70" s="9"/>
      <c r="CB70" s="9"/>
      <c r="CC70" s="9"/>
      <c r="CD70" s="9"/>
      <c r="CE70" s="9"/>
      <c r="CF70" s="9"/>
    </row>
    <row r="71" ht="15.75" customHeight="1">
      <c r="E71" s="6"/>
      <c r="F71" s="8"/>
      <c r="G71" s="6"/>
      <c r="H71" s="8"/>
      <c r="I71" s="6"/>
      <c r="J71" s="8"/>
      <c r="K71" s="6"/>
      <c r="L71" s="8"/>
      <c r="M71" s="6"/>
      <c r="N71" s="8"/>
      <c r="O71" s="6"/>
      <c r="P71" s="8"/>
      <c r="Q71" s="6"/>
      <c r="R71" s="8"/>
      <c r="S71" s="6"/>
      <c r="T71" s="8"/>
      <c r="U71" s="6"/>
      <c r="V71" s="8"/>
      <c r="W71" s="6"/>
      <c r="X71" s="8"/>
      <c r="Y71" s="6"/>
      <c r="Z71" s="8"/>
      <c r="AA71" s="6"/>
      <c r="AB71" s="8"/>
      <c r="AC71" s="6"/>
      <c r="AD71" s="8"/>
      <c r="AE71" s="6"/>
      <c r="AF71" s="8"/>
      <c r="AG71" s="6"/>
      <c r="AH71" s="8"/>
      <c r="AI71" s="8"/>
      <c r="AJ71" s="8"/>
      <c r="AK71" s="8"/>
      <c r="AL71" s="8"/>
      <c r="AM71" s="8"/>
      <c r="AN71" s="8"/>
      <c r="AO71" s="8"/>
      <c r="AP71" s="8"/>
      <c r="AQ71" s="8"/>
      <c r="AR71" s="8"/>
      <c r="AS71" s="7"/>
      <c r="AT71" s="9"/>
      <c r="AU71" s="7"/>
      <c r="AV71" s="9"/>
      <c r="AW71" s="7"/>
      <c r="AX71" s="9"/>
      <c r="AY71" s="9"/>
      <c r="AZ71" s="7"/>
      <c r="BA71" s="7"/>
      <c r="BB71" s="9"/>
      <c r="BC71" s="7"/>
      <c r="BD71" s="9"/>
      <c r="BE71" s="7"/>
      <c r="BF71" s="9"/>
      <c r="BG71" s="7"/>
      <c r="BH71" s="9"/>
      <c r="BI71" s="9"/>
      <c r="BJ71" s="7"/>
      <c r="BK71" s="7"/>
      <c r="BL71" s="9"/>
      <c r="BM71" s="7"/>
      <c r="BN71" s="9"/>
      <c r="BO71" s="7"/>
      <c r="BP71" s="9"/>
      <c r="BQ71" s="7"/>
      <c r="BR71" s="9"/>
      <c r="BS71" s="9"/>
      <c r="BT71" s="7"/>
      <c r="BU71" s="7"/>
      <c r="BV71" s="9"/>
      <c r="BW71" s="9"/>
      <c r="BX71" s="9"/>
      <c r="BY71" s="9"/>
      <c r="BZ71" s="9"/>
      <c r="CA71" s="9"/>
      <c r="CB71" s="9"/>
      <c r="CC71" s="9"/>
      <c r="CD71" s="9"/>
      <c r="CE71" s="9"/>
      <c r="CF71" s="9"/>
    </row>
    <row r="72" ht="15.75" customHeight="1">
      <c r="E72" s="6"/>
      <c r="F72" s="8"/>
      <c r="G72" s="6"/>
      <c r="H72" s="8"/>
      <c r="I72" s="6"/>
      <c r="J72" s="8"/>
      <c r="K72" s="6"/>
      <c r="L72" s="8"/>
      <c r="M72" s="6"/>
      <c r="N72" s="8"/>
      <c r="O72" s="6"/>
      <c r="P72" s="8"/>
      <c r="Q72" s="6"/>
      <c r="R72" s="8"/>
      <c r="S72" s="6"/>
      <c r="T72" s="8"/>
      <c r="U72" s="6"/>
      <c r="V72" s="8"/>
      <c r="W72" s="6"/>
      <c r="X72" s="8"/>
      <c r="Y72" s="6"/>
      <c r="Z72" s="8"/>
      <c r="AA72" s="6"/>
      <c r="AB72" s="8"/>
      <c r="AC72" s="6"/>
      <c r="AD72" s="8"/>
      <c r="AE72" s="6"/>
      <c r="AF72" s="8"/>
      <c r="AG72" s="6"/>
      <c r="AH72" s="8"/>
      <c r="AI72" s="8"/>
      <c r="AJ72" s="8"/>
      <c r="AK72" s="8"/>
      <c r="AL72" s="8"/>
      <c r="AM72" s="8"/>
      <c r="AN72" s="8"/>
      <c r="AO72" s="8"/>
      <c r="AP72" s="8"/>
      <c r="AQ72" s="8"/>
      <c r="AR72" s="8"/>
      <c r="AS72" s="7"/>
      <c r="AT72" s="9"/>
      <c r="AU72" s="7"/>
      <c r="AV72" s="9"/>
      <c r="AW72" s="7"/>
      <c r="AX72" s="9"/>
      <c r="AY72" s="9"/>
      <c r="AZ72" s="7"/>
      <c r="BA72" s="7"/>
      <c r="BB72" s="9"/>
      <c r="BC72" s="7"/>
      <c r="BD72" s="9"/>
      <c r="BE72" s="7"/>
      <c r="BF72" s="9"/>
      <c r="BG72" s="7"/>
      <c r="BH72" s="9"/>
      <c r="BI72" s="9"/>
      <c r="BJ72" s="7"/>
      <c r="BK72" s="7"/>
      <c r="BL72" s="9"/>
      <c r="BM72" s="7"/>
      <c r="BN72" s="9"/>
      <c r="BO72" s="7"/>
      <c r="BP72" s="9"/>
      <c r="BQ72" s="7"/>
      <c r="BR72" s="9"/>
      <c r="BS72" s="9"/>
      <c r="BT72" s="7"/>
      <c r="BU72" s="7"/>
      <c r="BV72" s="9"/>
      <c r="BW72" s="9"/>
      <c r="BX72" s="9"/>
      <c r="BY72" s="9"/>
      <c r="BZ72" s="9"/>
      <c r="CA72" s="9"/>
      <c r="CB72" s="9"/>
      <c r="CC72" s="9"/>
      <c r="CD72" s="9"/>
      <c r="CE72" s="9"/>
      <c r="CF72" s="9"/>
    </row>
    <row r="73" ht="15.75" customHeight="1">
      <c r="E73" s="6"/>
      <c r="F73" s="8"/>
      <c r="G73" s="6"/>
      <c r="H73" s="8"/>
      <c r="I73" s="6"/>
      <c r="J73" s="8"/>
      <c r="K73" s="6"/>
      <c r="L73" s="8"/>
      <c r="M73" s="6"/>
      <c r="N73" s="8"/>
      <c r="O73" s="6"/>
      <c r="P73" s="8"/>
      <c r="Q73" s="6"/>
      <c r="R73" s="8"/>
      <c r="S73" s="6"/>
      <c r="T73" s="8"/>
      <c r="U73" s="6"/>
      <c r="V73" s="8"/>
      <c r="W73" s="6"/>
      <c r="X73" s="8"/>
      <c r="Y73" s="6"/>
      <c r="Z73" s="8"/>
      <c r="AA73" s="6"/>
      <c r="AB73" s="8"/>
      <c r="AC73" s="6"/>
      <c r="AD73" s="8"/>
      <c r="AE73" s="6"/>
      <c r="AF73" s="8"/>
      <c r="AG73" s="6"/>
      <c r="AH73" s="8"/>
      <c r="AI73" s="8"/>
      <c r="AJ73" s="8"/>
      <c r="AK73" s="8"/>
      <c r="AL73" s="8"/>
      <c r="AM73" s="8"/>
      <c r="AN73" s="8"/>
      <c r="AO73" s="8"/>
      <c r="AP73" s="8"/>
      <c r="AQ73" s="8"/>
      <c r="AR73" s="8"/>
      <c r="AS73" s="7"/>
      <c r="AT73" s="9"/>
      <c r="AU73" s="7"/>
      <c r="AV73" s="9"/>
      <c r="AW73" s="7"/>
      <c r="AX73" s="9"/>
      <c r="AY73" s="9"/>
      <c r="AZ73" s="7"/>
      <c r="BA73" s="7"/>
      <c r="BB73" s="9"/>
      <c r="BC73" s="7"/>
      <c r="BD73" s="9"/>
      <c r="BE73" s="7"/>
      <c r="BF73" s="9"/>
      <c r="BG73" s="7"/>
      <c r="BH73" s="9"/>
      <c r="BI73" s="9"/>
      <c r="BJ73" s="7"/>
      <c r="BK73" s="7"/>
      <c r="BL73" s="9"/>
      <c r="BM73" s="7"/>
      <c r="BN73" s="9"/>
      <c r="BO73" s="7"/>
      <c r="BP73" s="9"/>
      <c r="BQ73" s="7"/>
      <c r="BR73" s="9"/>
      <c r="BS73" s="9"/>
      <c r="BT73" s="7"/>
      <c r="BU73" s="7"/>
      <c r="BV73" s="9"/>
      <c r="BW73" s="9"/>
      <c r="BX73" s="9"/>
      <c r="BY73" s="9"/>
      <c r="BZ73" s="9"/>
      <c r="CA73" s="9"/>
      <c r="CB73" s="9"/>
      <c r="CC73" s="9"/>
      <c r="CD73" s="9"/>
      <c r="CE73" s="9"/>
      <c r="CF73" s="9"/>
    </row>
    <row r="74" ht="15.75" customHeight="1">
      <c r="E74" s="6"/>
      <c r="F74" s="8"/>
      <c r="G74" s="6"/>
      <c r="H74" s="8"/>
      <c r="I74" s="6"/>
      <c r="J74" s="8"/>
      <c r="K74" s="6"/>
      <c r="L74" s="8"/>
      <c r="M74" s="6"/>
      <c r="N74" s="8"/>
      <c r="O74" s="6"/>
      <c r="P74" s="8"/>
      <c r="Q74" s="6"/>
      <c r="R74" s="8"/>
      <c r="S74" s="6"/>
      <c r="T74" s="8"/>
      <c r="U74" s="6"/>
      <c r="V74" s="8"/>
      <c r="W74" s="6"/>
      <c r="X74" s="8"/>
      <c r="Y74" s="6"/>
      <c r="Z74" s="8"/>
      <c r="AA74" s="6"/>
      <c r="AB74" s="8"/>
      <c r="AC74" s="6"/>
      <c r="AD74" s="8"/>
      <c r="AE74" s="6"/>
      <c r="AF74" s="8"/>
      <c r="AG74" s="6"/>
      <c r="AH74" s="8"/>
      <c r="AI74" s="8"/>
      <c r="AJ74" s="8"/>
      <c r="AK74" s="8"/>
      <c r="AL74" s="8"/>
      <c r="AM74" s="8"/>
      <c r="AN74" s="8"/>
      <c r="AO74" s="8"/>
      <c r="AP74" s="8"/>
      <c r="AQ74" s="8"/>
      <c r="AR74" s="8"/>
      <c r="AS74" s="7"/>
      <c r="AT74" s="9"/>
      <c r="AU74" s="7"/>
      <c r="AV74" s="9"/>
      <c r="AW74" s="7"/>
      <c r="AX74" s="9"/>
      <c r="AY74" s="9"/>
      <c r="AZ74" s="7"/>
      <c r="BA74" s="7"/>
      <c r="BB74" s="9"/>
      <c r="BC74" s="7"/>
      <c r="BD74" s="9"/>
      <c r="BE74" s="7"/>
      <c r="BF74" s="9"/>
      <c r="BG74" s="7"/>
      <c r="BH74" s="9"/>
      <c r="BI74" s="9"/>
      <c r="BJ74" s="7"/>
      <c r="BK74" s="7"/>
      <c r="BL74" s="9"/>
      <c r="BM74" s="7"/>
      <c r="BN74" s="9"/>
      <c r="BO74" s="7"/>
      <c r="BP74" s="9"/>
      <c r="BQ74" s="7"/>
      <c r="BR74" s="9"/>
      <c r="BS74" s="9"/>
      <c r="BT74" s="7"/>
      <c r="BU74" s="7"/>
      <c r="BV74" s="9"/>
      <c r="BW74" s="9"/>
      <c r="BX74" s="9"/>
      <c r="BY74" s="9"/>
      <c r="BZ74" s="9"/>
      <c r="CA74" s="9"/>
      <c r="CB74" s="9"/>
      <c r="CC74" s="9"/>
      <c r="CD74" s="9"/>
      <c r="CE74" s="9"/>
      <c r="CF74" s="9"/>
    </row>
    <row r="75" ht="15.75" customHeight="1">
      <c r="E75" s="6"/>
      <c r="F75" s="8"/>
      <c r="G75" s="6"/>
      <c r="H75" s="8"/>
      <c r="I75" s="6"/>
      <c r="J75" s="8"/>
      <c r="K75" s="6"/>
      <c r="L75" s="8"/>
      <c r="M75" s="6"/>
      <c r="N75" s="8"/>
      <c r="O75" s="6"/>
      <c r="P75" s="8"/>
      <c r="Q75" s="6"/>
      <c r="R75" s="8"/>
      <c r="S75" s="6"/>
      <c r="T75" s="8"/>
      <c r="U75" s="6"/>
      <c r="V75" s="8"/>
      <c r="W75" s="6"/>
      <c r="X75" s="8"/>
      <c r="Y75" s="6"/>
      <c r="Z75" s="8"/>
      <c r="AA75" s="6"/>
      <c r="AB75" s="8"/>
      <c r="AC75" s="6"/>
      <c r="AD75" s="8"/>
      <c r="AE75" s="6"/>
      <c r="AF75" s="8"/>
      <c r="AG75" s="6"/>
      <c r="AH75" s="8"/>
      <c r="AI75" s="8"/>
      <c r="AJ75" s="8"/>
      <c r="AK75" s="8"/>
      <c r="AL75" s="8"/>
      <c r="AM75" s="8"/>
      <c r="AN75" s="8"/>
      <c r="AO75" s="8"/>
      <c r="AP75" s="8"/>
      <c r="AQ75" s="8"/>
      <c r="AR75" s="8"/>
      <c r="AS75" s="7"/>
      <c r="AT75" s="9"/>
      <c r="AU75" s="7"/>
      <c r="AV75" s="9"/>
      <c r="AW75" s="7"/>
      <c r="AX75" s="9"/>
      <c r="AY75" s="9"/>
      <c r="AZ75" s="7"/>
      <c r="BA75" s="7"/>
      <c r="BB75" s="9"/>
      <c r="BC75" s="7"/>
      <c r="BD75" s="9"/>
      <c r="BE75" s="7"/>
      <c r="BF75" s="9"/>
      <c r="BG75" s="7"/>
      <c r="BH75" s="9"/>
      <c r="BI75" s="9"/>
      <c r="BJ75" s="7"/>
      <c r="BK75" s="7"/>
      <c r="BL75" s="9"/>
      <c r="BM75" s="7"/>
      <c r="BN75" s="9"/>
      <c r="BO75" s="7"/>
      <c r="BP75" s="9"/>
      <c r="BQ75" s="7"/>
      <c r="BR75" s="9"/>
      <c r="BS75" s="9"/>
      <c r="BT75" s="7"/>
      <c r="BU75" s="7"/>
      <c r="BV75" s="9"/>
      <c r="BW75" s="9"/>
      <c r="BX75" s="9"/>
      <c r="BY75" s="9"/>
      <c r="BZ75" s="9"/>
      <c r="CA75" s="9"/>
      <c r="CB75" s="9"/>
      <c r="CC75" s="9"/>
      <c r="CD75" s="9"/>
      <c r="CE75" s="9"/>
      <c r="CF75" s="9"/>
    </row>
    <row r="76" ht="15.75" customHeight="1">
      <c r="E76" s="6"/>
      <c r="F76" s="8"/>
      <c r="G76" s="6"/>
      <c r="H76" s="8"/>
      <c r="I76" s="6"/>
      <c r="J76" s="8"/>
      <c r="K76" s="6"/>
      <c r="L76" s="8"/>
      <c r="M76" s="6"/>
      <c r="N76" s="8"/>
      <c r="O76" s="6"/>
      <c r="P76" s="8"/>
      <c r="Q76" s="6"/>
      <c r="R76" s="8"/>
      <c r="S76" s="6"/>
      <c r="T76" s="8"/>
      <c r="U76" s="6"/>
      <c r="V76" s="8"/>
      <c r="W76" s="6"/>
      <c r="X76" s="8"/>
      <c r="Y76" s="6"/>
      <c r="Z76" s="8"/>
      <c r="AA76" s="6"/>
      <c r="AB76" s="8"/>
      <c r="AC76" s="6"/>
      <c r="AD76" s="8"/>
      <c r="AE76" s="6"/>
      <c r="AF76" s="8"/>
      <c r="AG76" s="6"/>
      <c r="AH76" s="8"/>
      <c r="AI76" s="8"/>
      <c r="AJ76" s="8"/>
      <c r="AK76" s="8"/>
      <c r="AL76" s="8"/>
      <c r="AM76" s="8"/>
      <c r="AN76" s="8"/>
      <c r="AO76" s="8"/>
      <c r="AP76" s="8"/>
      <c r="AQ76" s="8"/>
      <c r="AR76" s="8"/>
      <c r="AS76" s="7"/>
      <c r="AT76" s="9"/>
      <c r="AU76" s="7"/>
      <c r="AV76" s="9"/>
      <c r="AW76" s="7"/>
      <c r="AX76" s="9"/>
      <c r="AY76" s="9"/>
      <c r="AZ76" s="7"/>
      <c r="BA76" s="7"/>
      <c r="BB76" s="9"/>
      <c r="BC76" s="7"/>
      <c r="BD76" s="9"/>
      <c r="BE76" s="7"/>
      <c r="BF76" s="9"/>
      <c r="BG76" s="7"/>
      <c r="BH76" s="9"/>
      <c r="BI76" s="9"/>
      <c r="BJ76" s="7"/>
      <c r="BK76" s="7"/>
      <c r="BL76" s="9"/>
      <c r="BM76" s="7"/>
      <c r="BN76" s="9"/>
      <c r="BO76" s="7"/>
      <c r="BP76" s="9"/>
      <c r="BQ76" s="7"/>
      <c r="BR76" s="9"/>
      <c r="BS76" s="9"/>
      <c r="BT76" s="7"/>
      <c r="BU76" s="7"/>
      <c r="BV76" s="9"/>
      <c r="BW76" s="9"/>
      <c r="BX76" s="9"/>
      <c r="BY76" s="9"/>
      <c r="BZ76" s="9"/>
      <c r="CA76" s="9"/>
      <c r="CB76" s="9"/>
      <c r="CC76" s="9"/>
      <c r="CD76" s="9"/>
      <c r="CE76" s="9"/>
      <c r="CF76" s="9"/>
    </row>
    <row r="77" ht="15.75" customHeight="1">
      <c r="E77" s="6"/>
      <c r="F77" s="8"/>
      <c r="G77" s="6"/>
      <c r="H77" s="8"/>
      <c r="I77" s="6"/>
      <c r="J77" s="8"/>
      <c r="K77" s="6"/>
      <c r="L77" s="8"/>
      <c r="M77" s="6"/>
      <c r="N77" s="8"/>
      <c r="O77" s="6"/>
      <c r="P77" s="8"/>
      <c r="Q77" s="6"/>
      <c r="R77" s="8"/>
      <c r="S77" s="6"/>
      <c r="T77" s="8"/>
      <c r="U77" s="6"/>
      <c r="V77" s="8"/>
      <c r="W77" s="6"/>
      <c r="X77" s="8"/>
      <c r="Y77" s="6"/>
      <c r="Z77" s="8"/>
      <c r="AA77" s="6"/>
      <c r="AB77" s="8"/>
      <c r="AC77" s="6"/>
      <c r="AD77" s="8"/>
      <c r="AE77" s="6"/>
      <c r="AF77" s="8"/>
      <c r="AG77" s="6"/>
      <c r="AH77" s="8"/>
      <c r="AI77" s="8"/>
      <c r="AJ77" s="8"/>
      <c r="AK77" s="8"/>
      <c r="AL77" s="8"/>
      <c r="AM77" s="8"/>
      <c r="AN77" s="8"/>
      <c r="AO77" s="8"/>
      <c r="AP77" s="8"/>
      <c r="AQ77" s="8"/>
      <c r="AR77" s="8"/>
      <c r="AS77" s="7"/>
      <c r="AT77" s="9"/>
      <c r="AU77" s="7"/>
      <c r="AV77" s="9"/>
      <c r="AW77" s="7"/>
      <c r="AX77" s="9"/>
      <c r="AY77" s="9"/>
      <c r="AZ77" s="7"/>
      <c r="BA77" s="7"/>
      <c r="BB77" s="9"/>
      <c r="BC77" s="7"/>
      <c r="BD77" s="9"/>
      <c r="BE77" s="7"/>
      <c r="BF77" s="9"/>
      <c r="BG77" s="7"/>
      <c r="BH77" s="9"/>
      <c r="BI77" s="9"/>
      <c r="BJ77" s="7"/>
      <c r="BK77" s="7"/>
      <c r="BL77" s="9"/>
      <c r="BM77" s="7"/>
      <c r="BN77" s="9"/>
      <c r="BO77" s="7"/>
      <c r="BP77" s="9"/>
      <c r="BQ77" s="7"/>
      <c r="BR77" s="9"/>
      <c r="BS77" s="9"/>
      <c r="BT77" s="7"/>
      <c r="BU77" s="7"/>
      <c r="BV77" s="9"/>
      <c r="BW77" s="9"/>
      <c r="BX77" s="9"/>
      <c r="BY77" s="9"/>
      <c r="BZ77" s="9"/>
      <c r="CA77" s="9"/>
      <c r="CB77" s="9"/>
      <c r="CC77" s="9"/>
      <c r="CD77" s="9"/>
      <c r="CE77" s="9"/>
      <c r="CF77" s="9"/>
    </row>
    <row r="78" ht="15.75" customHeight="1">
      <c r="E78" s="6"/>
      <c r="F78" s="8"/>
      <c r="G78" s="6"/>
      <c r="H78" s="8"/>
      <c r="I78" s="6"/>
      <c r="J78" s="8"/>
      <c r="K78" s="6"/>
      <c r="L78" s="8"/>
      <c r="M78" s="6"/>
      <c r="N78" s="8"/>
      <c r="O78" s="6"/>
      <c r="P78" s="8"/>
      <c r="Q78" s="6"/>
      <c r="R78" s="8"/>
      <c r="S78" s="6"/>
      <c r="T78" s="8"/>
      <c r="U78" s="6"/>
      <c r="V78" s="8"/>
      <c r="W78" s="6"/>
      <c r="X78" s="8"/>
      <c r="Y78" s="6"/>
      <c r="Z78" s="8"/>
      <c r="AA78" s="6"/>
      <c r="AB78" s="8"/>
      <c r="AC78" s="6"/>
      <c r="AD78" s="8"/>
      <c r="AE78" s="6"/>
      <c r="AF78" s="8"/>
      <c r="AG78" s="6"/>
      <c r="AH78" s="8"/>
      <c r="AI78" s="8"/>
      <c r="AJ78" s="8"/>
      <c r="AK78" s="8"/>
      <c r="AL78" s="8"/>
      <c r="AM78" s="8"/>
      <c r="AN78" s="8"/>
      <c r="AO78" s="8"/>
      <c r="AP78" s="8"/>
      <c r="AQ78" s="8"/>
      <c r="AR78" s="8"/>
      <c r="AS78" s="7"/>
      <c r="AT78" s="9"/>
      <c r="AU78" s="7"/>
      <c r="AV78" s="9"/>
      <c r="AW78" s="7"/>
      <c r="AX78" s="9"/>
      <c r="AY78" s="9"/>
      <c r="AZ78" s="7"/>
      <c r="BA78" s="7"/>
      <c r="BB78" s="9"/>
      <c r="BC78" s="7"/>
      <c r="BD78" s="9"/>
      <c r="BE78" s="7"/>
      <c r="BF78" s="9"/>
      <c r="BG78" s="7"/>
      <c r="BH78" s="9"/>
      <c r="BI78" s="9"/>
      <c r="BJ78" s="7"/>
      <c r="BK78" s="7"/>
      <c r="BL78" s="9"/>
      <c r="BM78" s="7"/>
      <c r="BN78" s="9"/>
      <c r="BO78" s="7"/>
      <c r="BP78" s="9"/>
      <c r="BQ78" s="7"/>
      <c r="BR78" s="9"/>
      <c r="BS78" s="9"/>
      <c r="BT78" s="7"/>
      <c r="BU78" s="7"/>
      <c r="BV78" s="9"/>
      <c r="BW78" s="9"/>
      <c r="BX78" s="9"/>
      <c r="BY78" s="9"/>
      <c r="BZ78" s="9"/>
      <c r="CA78" s="9"/>
      <c r="CB78" s="9"/>
      <c r="CC78" s="9"/>
      <c r="CD78" s="9"/>
      <c r="CE78" s="9"/>
      <c r="CF78" s="9"/>
    </row>
    <row r="79" ht="15.75" customHeight="1">
      <c r="E79" s="6"/>
      <c r="F79" s="8"/>
      <c r="G79" s="6"/>
      <c r="H79" s="8"/>
      <c r="I79" s="6"/>
      <c r="J79" s="8"/>
      <c r="K79" s="6"/>
      <c r="L79" s="8"/>
      <c r="M79" s="6"/>
      <c r="N79" s="8"/>
      <c r="O79" s="6"/>
      <c r="P79" s="8"/>
      <c r="Q79" s="6"/>
      <c r="R79" s="8"/>
      <c r="S79" s="6"/>
      <c r="T79" s="8"/>
      <c r="U79" s="6"/>
      <c r="V79" s="8"/>
      <c r="W79" s="6"/>
      <c r="X79" s="8"/>
      <c r="Y79" s="6"/>
      <c r="Z79" s="8"/>
      <c r="AA79" s="6"/>
      <c r="AB79" s="8"/>
      <c r="AC79" s="6"/>
      <c r="AD79" s="8"/>
      <c r="AE79" s="6"/>
      <c r="AF79" s="8"/>
      <c r="AG79" s="6"/>
      <c r="AH79" s="8"/>
      <c r="AI79" s="8"/>
      <c r="AJ79" s="8"/>
      <c r="AK79" s="8"/>
      <c r="AL79" s="8"/>
      <c r="AM79" s="8"/>
      <c r="AN79" s="8"/>
      <c r="AO79" s="8"/>
      <c r="AP79" s="8"/>
      <c r="AQ79" s="8"/>
      <c r="AR79" s="8"/>
      <c r="AS79" s="7"/>
      <c r="AT79" s="9"/>
      <c r="AU79" s="7"/>
      <c r="AV79" s="9"/>
      <c r="AW79" s="7"/>
      <c r="AX79" s="9"/>
      <c r="AY79" s="9"/>
      <c r="AZ79" s="7"/>
      <c r="BA79" s="7"/>
      <c r="BB79" s="9"/>
      <c r="BC79" s="7"/>
      <c r="BD79" s="9"/>
      <c r="BE79" s="7"/>
      <c r="BF79" s="9"/>
      <c r="BG79" s="7"/>
      <c r="BH79" s="9"/>
      <c r="BI79" s="9"/>
      <c r="BJ79" s="7"/>
      <c r="BK79" s="7"/>
      <c r="BL79" s="9"/>
      <c r="BM79" s="7"/>
      <c r="BN79" s="9"/>
      <c r="BO79" s="7"/>
      <c r="BP79" s="9"/>
      <c r="BQ79" s="7"/>
      <c r="BR79" s="9"/>
      <c r="BS79" s="9"/>
      <c r="BT79" s="7"/>
      <c r="BU79" s="7"/>
      <c r="BV79" s="9"/>
      <c r="BW79" s="9"/>
      <c r="BX79" s="9"/>
      <c r="BY79" s="9"/>
      <c r="BZ79" s="9"/>
      <c r="CA79" s="9"/>
      <c r="CB79" s="9"/>
      <c r="CC79" s="9"/>
      <c r="CD79" s="9"/>
      <c r="CE79" s="9"/>
      <c r="CF79" s="9"/>
    </row>
    <row r="80" ht="15.75" customHeight="1">
      <c r="E80" s="6"/>
      <c r="F80" s="8"/>
      <c r="G80" s="6"/>
      <c r="H80" s="8"/>
      <c r="I80" s="6"/>
      <c r="J80" s="8"/>
      <c r="K80" s="6"/>
      <c r="L80" s="8"/>
      <c r="M80" s="6"/>
      <c r="N80" s="8"/>
      <c r="O80" s="6"/>
      <c r="P80" s="8"/>
      <c r="Q80" s="6"/>
      <c r="R80" s="8"/>
      <c r="S80" s="6"/>
      <c r="T80" s="8"/>
      <c r="U80" s="6"/>
      <c r="V80" s="8"/>
      <c r="W80" s="6"/>
      <c r="X80" s="8"/>
      <c r="Y80" s="6"/>
      <c r="Z80" s="8"/>
      <c r="AA80" s="6"/>
      <c r="AB80" s="8"/>
      <c r="AC80" s="6"/>
      <c r="AD80" s="8"/>
      <c r="AE80" s="6"/>
      <c r="AF80" s="8"/>
      <c r="AG80" s="6"/>
      <c r="AH80" s="8"/>
      <c r="AI80" s="8"/>
      <c r="AJ80" s="8"/>
      <c r="AK80" s="8"/>
      <c r="AL80" s="8"/>
      <c r="AM80" s="8"/>
      <c r="AN80" s="8"/>
      <c r="AO80" s="8"/>
      <c r="AP80" s="8"/>
      <c r="AQ80" s="8"/>
      <c r="AR80" s="8"/>
      <c r="AS80" s="7"/>
      <c r="AT80" s="9"/>
      <c r="AU80" s="7"/>
      <c r="AV80" s="9"/>
      <c r="AW80" s="7"/>
      <c r="AX80" s="9"/>
      <c r="AY80" s="9"/>
      <c r="AZ80" s="7"/>
      <c r="BA80" s="7"/>
      <c r="BB80" s="9"/>
      <c r="BC80" s="7"/>
      <c r="BD80" s="9"/>
      <c r="BE80" s="7"/>
      <c r="BF80" s="9"/>
      <c r="BG80" s="7"/>
      <c r="BH80" s="9"/>
      <c r="BI80" s="9"/>
      <c r="BJ80" s="7"/>
      <c r="BK80" s="7"/>
      <c r="BL80" s="9"/>
      <c r="BM80" s="7"/>
      <c r="BN80" s="9"/>
      <c r="BO80" s="7"/>
      <c r="BP80" s="9"/>
      <c r="BQ80" s="7"/>
      <c r="BR80" s="9"/>
      <c r="BS80" s="9"/>
      <c r="BT80" s="7"/>
      <c r="BU80" s="7"/>
      <c r="BV80" s="9"/>
      <c r="BW80" s="9"/>
      <c r="BX80" s="9"/>
      <c r="BY80" s="9"/>
      <c r="BZ80" s="9"/>
      <c r="CA80" s="9"/>
      <c r="CB80" s="9"/>
      <c r="CC80" s="9"/>
      <c r="CD80" s="9"/>
      <c r="CE80" s="9"/>
      <c r="CF80" s="9"/>
    </row>
    <row r="81" ht="15.75" customHeight="1">
      <c r="E81" s="6"/>
      <c r="F81" s="8"/>
      <c r="G81" s="6"/>
      <c r="H81" s="8"/>
      <c r="I81" s="6"/>
      <c r="J81" s="8"/>
      <c r="K81" s="6"/>
      <c r="L81" s="8"/>
      <c r="M81" s="6"/>
      <c r="N81" s="8"/>
      <c r="O81" s="6"/>
      <c r="P81" s="8"/>
      <c r="Q81" s="6"/>
      <c r="R81" s="8"/>
      <c r="S81" s="6"/>
      <c r="T81" s="8"/>
      <c r="U81" s="6"/>
      <c r="V81" s="8"/>
      <c r="W81" s="6"/>
      <c r="X81" s="8"/>
      <c r="Y81" s="6"/>
      <c r="Z81" s="8"/>
      <c r="AA81" s="6"/>
      <c r="AB81" s="8"/>
      <c r="AC81" s="6"/>
      <c r="AD81" s="8"/>
      <c r="AE81" s="6"/>
      <c r="AF81" s="8"/>
      <c r="AG81" s="6"/>
      <c r="AH81" s="8"/>
      <c r="AI81" s="8"/>
      <c r="AJ81" s="8"/>
      <c r="AK81" s="8"/>
      <c r="AL81" s="8"/>
      <c r="AM81" s="8"/>
      <c r="AN81" s="8"/>
      <c r="AO81" s="8"/>
      <c r="AP81" s="8"/>
      <c r="AQ81" s="8"/>
      <c r="AR81" s="8"/>
      <c r="AS81" s="7"/>
      <c r="AT81" s="9"/>
      <c r="AU81" s="7"/>
      <c r="AV81" s="9"/>
      <c r="AW81" s="7"/>
      <c r="AX81" s="9"/>
      <c r="AY81" s="9"/>
      <c r="AZ81" s="7"/>
      <c r="BA81" s="7"/>
      <c r="BB81" s="9"/>
      <c r="BC81" s="7"/>
      <c r="BD81" s="9"/>
      <c r="BE81" s="7"/>
      <c r="BF81" s="9"/>
      <c r="BG81" s="7"/>
      <c r="BH81" s="9"/>
      <c r="BI81" s="9"/>
      <c r="BJ81" s="7"/>
      <c r="BK81" s="7"/>
      <c r="BL81" s="9"/>
      <c r="BM81" s="7"/>
      <c r="BN81" s="9"/>
      <c r="BO81" s="7"/>
      <c r="BP81" s="9"/>
      <c r="BQ81" s="7"/>
      <c r="BR81" s="9"/>
      <c r="BS81" s="9"/>
      <c r="BT81" s="7"/>
      <c r="BU81" s="7"/>
      <c r="BV81" s="9"/>
      <c r="BW81" s="9"/>
      <c r="BX81" s="9"/>
      <c r="BY81" s="9"/>
      <c r="BZ81" s="9"/>
      <c r="CA81" s="9"/>
      <c r="CB81" s="9"/>
      <c r="CC81" s="9"/>
      <c r="CD81" s="9"/>
      <c r="CE81" s="9"/>
      <c r="CF81" s="9"/>
    </row>
    <row r="82" ht="15.75" customHeight="1">
      <c r="E82" s="6"/>
      <c r="F82" s="8"/>
      <c r="G82" s="6"/>
      <c r="H82" s="8"/>
      <c r="I82" s="6"/>
      <c r="J82" s="8"/>
      <c r="K82" s="6"/>
      <c r="L82" s="8"/>
      <c r="M82" s="6"/>
      <c r="N82" s="8"/>
      <c r="O82" s="6"/>
      <c r="P82" s="8"/>
      <c r="Q82" s="6"/>
      <c r="R82" s="8"/>
      <c r="S82" s="6"/>
      <c r="T82" s="8"/>
      <c r="U82" s="6"/>
      <c r="V82" s="8"/>
      <c r="W82" s="6"/>
      <c r="X82" s="8"/>
      <c r="Y82" s="6"/>
      <c r="Z82" s="8"/>
      <c r="AA82" s="6"/>
      <c r="AB82" s="8"/>
      <c r="AC82" s="6"/>
      <c r="AD82" s="8"/>
      <c r="AE82" s="6"/>
      <c r="AF82" s="8"/>
      <c r="AG82" s="6"/>
      <c r="AH82" s="8"/>
      <c r="AI82" s="8"/>
      <c r="AJ82" s="8"/>
      <c r="AK82" s="8"/>
      <c r="AL82" s="8"/>
      <c r="AM82" s="8"/>
      <c r="AN82" s="8"/>
      <c r="AO82" s="8"/>
      <c r="AP82" s="8"/>
      <c r="AQ82" s="8"/>
      <c r="AR82" s="8"/>
      <c r="AS82" s="7"/>
      <c r="AT82" s="9"/>
      <c r="AU82" s="7"/>
      <c r="AV82" s="9"/>
      <c r="AW82" s="7"/>
      <c r="AX82" s="9"/>
      <c r="AY82" s="9"/>
      <c r="AZ82" s="7"/>
      <c r="BA82" s="7"/>
      <c r="BB82" s="9"/>
      <c r="BC82" s="7"/>
      <c r="BD82" s="9"/>
      <c r="BE82" s="7"/>
      <c r="BF82" s="9"/>
      <c r="BG82" s="7"/>
      <c r="BH82" s="9"/>
      <c r="BI82" s="9"/>
      <c r="BJ82" s="7"/>
      <c r="BK82" s="7"/>
      <c r="BL82" s="9"/>
      <c r="BM82" s="7"/>
      <c r="BN82" s="9"/>
      <c r="BO82" s="7"/>
      <c r="BP82" s="9"/>
      <c r="BQ82" s="7"/>
      <c r="BR82" s="9"/>
      <c r="BS82" s="9"/>
      <c r="BT82" s="7"/>
      <c r="BU82" s="7"/>
      <c r="BV82" s="9"/>
      <c r="BW82" s="9"/>
      <c r="BX82" s="9"/>
      <c r="BY82" s="9"/>
      <c r="BZ82" s="9"/>
      <c r="CA82" s="9"/>
      <c r="CB82" s="9"/>
      <c r="CC82" s="9"/>
      <c r="CD82" s="9"/>
      <c r="CE82" s="9"/>
      <c r="CF82" s="9"/>
    </row>
    <row r="83" ht="15.75" customHeight="1">
      <c r="E83" s="6"/>
      <c r="F83" s="8"/>
      <c r="G83" s="6"/>
      <c r="H83" s="8"/>
      <c r="I83" s="6"/>
      <c r="J83" s="8"/>
      <c r="K83" s="6"/>
      <c r="L83" s="8"/>
      <c r="M83" s="6"/>
      <c r="N83" s="8"/>
      <c r="O83" s="6"/>
      <c r="P83" s="8"/>
      <c r="Q83" s="6"/>
      <c r="R83" s="8"/>
      <c r="S83" s="6"/>
      <c r="T83" s="8"/>
      <c r="U83" s="6"/>
      <c r="V83" s="8"/>
      <c r="W83" s="6"/>
      <c r="X83" s="8"/>
      <c r="Y83" s="6"/>
      <c r="Z83" s="8"/>
      <c r="AA83" s="6"/>
      <c r="AB83" s="8"/>
      <c r="AC83" s="6"/>
      <c r="AD83" s="8"/>
      <c r="AE83" s="6"/>
      <c r="AF83" s="8"/>
      <c r="AG83" s="6"/>
      <c r="AH83" s="8"/>
      <c r="AI83" s="8"/>
      <c r="AJ83" s="8"/>
      <c r="AK83" s="8"/>
      <c r="AL83" s="8"/>
      <c r="AM83" s="8"/>
      <c r="AN83" s="8"/>
      <c r="AO83" s="8"/>
      <c r="AP83" s="8"/>
      <c r="AQ83" s="8"/>
      <c r="AR83" s="8"/>
      <c r="AS83" s="7"/>
      <c r="AT83" s="9"/>
      <c r="AU83" s="7"/>
      <c r="AV83" s="9"/>
      <c r="AW83" s="7"/>
      <c r="AX83" s="9"/>
      <c r="AY83" s="9"/>
      <c r="AZ83" s="7"/>
      <c r="BA83" s="7"/>
      <c r="BB83" s="9"/>
      <c r="BC83" s="7"/>
      <c r="BD83" s="9"/>
      <c r="BE83" s="7"/>
      <c r="BF83" s="9"/>
      <c r="BG83" s="7"/>
      <c r="BH83" s="9"/>
      <c r="BI83" s="9"/>
      <c r="BJ83" s="7"/>
      <c r="BK83" s="7"/>
      <c r="BL83" s="9"/>
      <c r="BM83" s="7"/>
      <c r="BN83" s="9"/>
      <c r="BO83" s="7"/>
      <c r="BP83" s="9"/>
      <c r="BQ83" s="7"/>
      <c r="BR83" s="9"/>
      <c r="BS83" s="9"/>
      <c r="BT83" s="7"/>
      <c r="BU83" s="7"/>
      <c r="BV83" s="9"/>
      <c r="BW83" s="9"/>
      <c r="BX83" s="9"/>
      <c r="BY83" s="9"/>
      <c r="BZ83" s="9"/>
      <c r="CA83" s="9"/>
      <c r="CB83" s="9"/>
      <c r="CC83" s="9"/>
      <c r="CD83" s="9"/>
      <c r="CE83" s="9"/>
      <c r="CF83" s="9"/>
    </row>
    <row r="84" ht="15.75" customHeight="1">
      <c r="E84" s="6"/>
      <c r="F84" s="8"/>
      <c r="G84" s="6"/>
      <c r="H84" s="8"/>
      <c r="I84" s="6"/>
      <c r="J84" s="8"/>
      <c r="K84" s="6"/>
      <c r="L84" s="8"/>
      <c r="M84" s="6"/>
      <c r="N84" s="8"/>
      <c r="O84" s="6"/>
      <c r="P84" s="8"/>
      <c r="Q84" s="6"/>
      <c r="R84" s="8"/>
      <c r="S84" s="6"/>
      <c r="T84" s="8"/>
      <c r="U84" s="6"/>
      <c r="V84" s="8"/>
      <c r="W84" s="6"/>
      <c r="X84" s="8"/>
      <c r="Y84" s="6"/>
      <c r="Z84" s="8"/>
      <c r="AA84" s="6"/>
      <c r="AB84" s="8"/>
      <c r="AC84" s="6"/>
      <c r="AD84" s="8"/>
      <c r="AE84" s="6"/>
      <c r="AF84" s="8"/>
      <c r="AG84" s="6"/>
      <c r="AH84" s="8"/>
      <c r="AI84" s="8"/>
      <c r="AJ84" s="8"/>
      <c r="AK84" s="8"/>
      <c r="AL84" s="8"/>
      <c r="AM84" s="8"/>
      <c r="AN84" s="8"/>
      <c r="AO84" s="8"/>
      <c r="AP84" s="8"/>
      <c r="AQ84" s="8"/>
      <c r="AR84" s="8"/>
      <c r="AS84" s="7"/>
      <c r="AT84" s="9"/>
      <c r="AU84" s="7"/>
      <c r="AV84" s="9"/>
      <c r="AW84" s="7"/>
      <c r="AX84" s="9"/>
      <c r="AY84" s="9"/>
      <c r="AZ84" s="7"/>
      <c r="BA84" s="7"/>
      <c r="BB84" s="9"/>
      <c r="BC84" s="7"/>
      <c r="BD84" s="9"/>
      <c r="BE84" s="7"/>
      <c r="BF84" s="9"/>
      <c r="BG84" s="7"/>
      <c r="BH84" s="9"/>
      <c r="BI84" s="9"/>
      <c r="BJ84" s="7"/>
      <c r="BK84" s="7"/>
      <c r="BL84" s="9"/>
      <c r="BM84" s="7"/>
      <c r="BN84" s="9"/>
      <c r="BO84" s="7"/>
      <c r="BP84" s="9"/>
      <c r="BQ84" s="7"/>
      <c r="BR84" s="9"/>
      <c r="BS84" s="9"/>
      <c r="BT84" s="7"/>
      <c r="BU84" s="7"/>
      <c r="BV84" s="9"/>
      <c r="BW84" s="9"/>
      <c r="BX84" s="9"/>
      <c r="BY84" s="9"/>
      <c r="BZ84" s="9"/>
      <c r="CA84" s="9"/>
      <c r="CB84" s="9"/>
      <c r="CC84" s="9"/>
      <c r="CD84" s="9"/>
      <c r="CE84" s="9"/>
      <c r="CF84" s="9"/>
    </row>
    <row r="85" ht="15.75" customHeight="1">
      <c r="E85" s="6"/>
      <c r="F85" s="8"/>
      <c r="G85" s="6"/>
      <c r="H85" s="8"/>
      <c r="I85" s="6"/>
      <c r="J85" s="8"/>
      <c r="K85" s="6"/>
      <c r="L85" s="8"/>
      <c r="M85" s="6"/>
      <c r="N85" s="8"/>
      <c r="O85" s="6"/>
      <c r="P85" s="8"/>
      <c r="Q85" s="6"/>
      <c r="R85" s="8"/>
      <c r="S85" s="6"/>
      <c r="T85" s="8"/>
      <c r="U85" s="6"/>
      <c r="V85" s="8"/>
      <c r="W85" s="6"/>
      <c r="X85" s="8"/>
      <c r="Y85" s="6"/>
      <c r="Z85" s="8"/>
      <c r="AA85" s="6"/>
      <c r="AB85" s="8"/>
      <c r="AC85" s="6"/>
      <c r="AD85" s="8"/>
      <c r="AE85" s="6"/>
      <c r="AF85" s="8"/>
      <c r="AG85" s="6"/>
      <c r="AH85" s="8"/>
      <c r="AI85" s="8"/>
      <c r="AJ85" s="8"/>
      <c r="AK85" s="8"/>
      <c r="AL85" s="8"/>
      <c r="AM85" s="8"/>
      <c r="AN85" s="8"/>
      <c r="AO85" s="8"/>
      <c r="AP85" s="8"/>
      <c r="AQ85" s="8"/>
      <c r="AR85" s="8"/>
      <c r="AS85" s="7"/>
      <c r="AT85" s="9"/>
      <c r="AU85" s="7"/>
      <c r="AV85" s="9"/>
      <c r="AW85" s="7"/>
      <c r="AX85" s="9"/>
      <c r="AY85" s="9"/>
      <c r="AZ85" s="7"/>
      <c r="BA85" s="7"/>
      <c r="BB85" s="9"/>
      <c r="BC85" s="7"/>
      <c r="BD85" s="9"/>
      <c r="BE85" s="7"/>
      <c r="BF85" s="9"/>
      <c r="BG85" s="7"/>
      <c r="BH85" s="9"/>
      <c r="BI85" s="9"/>
      <c r="BJ85" s="7"/>
      <c r="BK85" s="7"/>
      <c r="BL85" s="9"/>
      <c r="BM85" s="7"/>
      <c r="BN85" s="9"/>
      <c r="BO85" s="7"/>
      <c r="BP85" s="9"/>
      <c r="BQ85" s="7"/>
      <c r="BR85" s="9"/>
      <c r="BS85" s="9"/>
      <c r="BT85" s="7"/>
      <c r="BU85" s="7"/>
      <c r="BV85" s="9"/>
      <c r="BW85" s="9"/>
      <c r="BX85" s="9"/>
      <c r="BY85" s="9"/>
      <c r="BZ85" s="9"/>
      <c r="CA85" s="9"/>
      <c r="CB85" s="9"/>
      <c r="CC85" s="9"/>
      <c r="CD85" s="9"/>
      <c r="CE85" s="9"/>
      <c r="CF85" s="9"/>
    </row>
    <row r="86" ht="15.75" customHeight="1">
      <c r="E86" s="6"/>
      <c r="F86" s="8"/>
      <c r="G86" s="6"/>
      <c r="H86" s="8"/>
      <c r="I86" s="6"/>
      <c r="J86" s="8"/>
      <c r="K86" s="6"/>
      <c r="L86" s="8"/>
      <c r="M86" s="6"/>
      <c r="N86" s="8"/>
      <c r="O86" s="6"/>
      <c r="P86" s="8"/>
      <c r="Q86" s="6"/>
      <c r="R86" s="8"/>
      <c r="S86" s="6"/>
      <c r="T86" s="8"/>
      <c r="U86" s="6"/>
      <c r="V86" s="8"/>
      <c r="W86" s="6"/>
      <c r="X86" s="8"/>
      <c r="Y86" s="6"/>
      <c r="Z86" s="8"/>
      <c r="AA86" s="6"/>
      <c r="AB86" s="8"/>
      <c r="AC86" s="6"/>
      <c r="AD86" s="8"/>
      <c r="AE86" s="6"/>
      <c r="AF86" s="8"/>
      <c r="AG86" s="6"/>
      <c r="AH86" s="8"/>
      <c r="AI86" s="8"/>
      <c r="AJ86" s="8"/>
      <c r="AK86" s="8"/>
      <c r="AL86" s="8"/>
      <c r="AM86" s="8"/>
      <c r="AN86" s="8"/>
      <c r="AO86" s="8"/>
      <c r="AP86" s="8"/>
      <c r="AQ86" s="8"/>
      <c r="AR86" s="8"/>
      <c r="AS86" s="7"/>
      <c r="AT86" s="9"/>
      <c r="AU86" s="7"/>
      <c r="AV86" s="9"/>
      <c r="AW86" s="7"/>
      <c r="AX86" s="9"/>
      <c r="AY86" s="9"/>
      <c r="AZ86" s="7"/>
      <c r="BA86" s="7"/>
      <c r="BB86" s="9"/>
      <c r="BC86" s="7"/>
      <c r="BD86" s="9"/>
      <c r="BE86" s="7"/>
      <c r="BF86" s="9"/>
      <c r="BG86" s="7"/>
      <c r="BH86" s="9"/>
      <c r="BI86" s="9"/>
      <c r="BJ86" s="7"/>
      <c r="BK86" s="7"/>
      <c r="BL86" s="9"/>
      <c r="BM86" s="7"/>
      <c r="BN86" s="9"/>
      <c r="BO86" s="7"/>
      <c r="BP86" s="9"/>
      <c r="BQ86" s="7"/>
      <c r="BR86" s="9"/>
      <c r="BS86" s="9"/>
      <c r="BT86" s="7"/>
      <c r="BU86" s="7"/>
      <c r="BV86" s="9"/>
      <c r="BW86" s="9"/>
      <c r="BX86" s="9"/>
      <c r="BY86" s="9"/>
      <c r="BZ86" s="9"/>
      <c r="CA86" s="9"/>
      <c r="CB86" s="9"/>
      <c r="CC86" s="9"/>
      <c r="CD86" s="9"/>
      <c r="CE86" s="9"/>
      <c r="CF86" s="9"/>
    </row>
    <row r="87" ht="15.75" customHeight="1">
      <c r="E87" s="6"/>
      <c r="F87" s="8"/>
      <c r="G87" s="6"/>
      <c r="H87" s="8"/>
      <c r="I87" s="6"/>
      <c r="J87" s="8"/>
      <c r="K87" s="6"/>
      <c r="L87" s="8"/>
      <c r="M87" s="6"/>
      <c r="N87" s="8"/>
      <c r="O87" s="6"/>
      <c r="P87" s="8"/>
      <c r="Q87" s="6"/>
      <c r="R87" s="8"/>
      <c r="S87" s="6"/>
      <c r="T87" s="8"/>
      <c r="U87" s="6"/>
      <c r="V87" s="8"/>
      <c r="W87" s="6"/>
      <c r="X87" s="8"/>
      <c r="Y87" s="6"/>
      <c r="Z87" s="8"/>
      <c r="AA87" s="6"/>
      <c r="AB87" s="8"/>
      <c r="AC87" s="6"/>
      <c r="AD87" s="8"/>
      <c r="AE87" s="6"/>
      <c r="AF87" s="8"/>
      <c r="AG87" s="6"/>
      <c r="AH87" s="8"/>
      <c r="AI87" s="8"/>
      <c r="AJ87" s="8"/>
      <c r="AK87" s="8"/>
      <c r="AL87" s="8"/>
      <c r="AM87" s="8"/>
      <c r="AN87" s="8"/>
      <c r="AO87" s="8"/>
      <c r="AP87" s="8"/>
      <c r="AQ87" s="8"/>
      <c r="AR87" s="8"/>
      <c r="AS87" s="7"/>
      <c r="AT87" s="9"/>
      <c r="AU87" s="7"/>
      <c r="AV87" s="9"/>
      <c r="AW87" s="7"/>
      <c r="AX87" s="9"/>
      <c r="AY87" s="9"/>
      <c r="AZ87" s="7"/>
      <c r="BA87" s="7"/>
      <c r="BB87" s="9"/>
      <c r="BC87" s="7"/>
      <c r="BD87" s="9"/>
      <c r="BE87" s="7"/>
      <c r="BF87" s="9"/>
      <c r="BG87" s="7"/>
      <c r="BH87" s="9"/>
      <c r="BI87" s="9"/>
      <c r="BJ87" s="7"/>
      <c r="BK87" s="7"/>
      <c r="BL87" s="9"/>
      <c r="BM87" s="7"/>
      <c r="BN87" s="9"/>
      <c r="BO87" s="7"/>
      <c r="BP87" s="9"/>
      <c r="BQ87" s="7"/>
      <c r="BR87" s="9"/>
      <c r="BS87" s="9"/>
      <c r="BT87" s="7"/>
      <c r="BU87" s="7"/>
      <c r="BV87" s="9"/>
      <c r="BW87" s="9"/>
      <c r="BX87" s="9"/>
      <c r="BY87" s="9"/>
      <c r="BZ87" s="9"/>
      <c r="CA87" s="9"/>
      <c r="CB87" s="9"/>
      <c r="CC87" s="9"/>
      <c r="CD87" s="9"/>
      <c r="CE87" s="9"/>
      <c r="CF87" s="9"/>
    </row>
    <row r="88" ht="15.75" customHeight="1">
      <c r="E88" s="6"/>
      <c r="F88" s="8"/>
      <c r="G88" s="6"/>
      <c r="H88" s="8"/>
      <c r="I88" s="6"/>
      <c r="J88" s="8"/>
      <c r="K88" s="6"/>
      <c r="L88" s="8"/>
      <c r="M88" s="6"/>
      <c r="N88" s="8"/>
      <c r="O88" s="6"/>
      <c r="P88" s="8"/>
      <c r="Q88" s="6"/>
      <c r="R88" s="8"/>
      <c r="S88" s="6"/>
      <c r="T88" s="8"/>
      <c r="U88" s="6"/>
      <c r="V88" s="8"/>
      <c r="W88" s="6"/>
      <c r="X88" s="8"/>
      <c r="Y88" s="6"/>
      <c r="Z88" s="8"/>
      <c r="AA88" s="6"/>
      <c r="AB88" s="8"/>
      <c r="AC88" s="6"/>
      <c r="AD88" s="8"/>
      <c r="AE88" s="6"/>
      <c r="AF88" s="8"/>
      <c r="AG88" s="6"/>
      <c r="AH88" s="8"/>
      <c r="AI88" s="8"/>
      <c r="AJ88" s="8"/>
      <c r="AK88" s="8"/>
      <c r="AL88" s="8"/>
      <c r="AM88" s="8"/>
      <c r="AN88" s="8"/>
      <c r="AO88" s="8"/>
      <c r="AP88" s="8"/>
      <c r="AQ88" s="8"/>
      <c r="AR88" s="8"/>
      <c r="AS88" s="7"/>
      <c r="AT88" s="9"/>
      <c r="AU88" s="7"/>
      <c r="AV88" s="9"/>
      <c r="AW88" s="7"/>
      <c r="AX88" s="9"/>
      <c r="AY88" s="9"/>
      <c r="AZ88" s="7"/>
      <c r="BA88" s="7"/>
      <c r="BB88" s="9"/>
      <c r="BC88" s="7"/>
      <c r="BD88" s="9"/>
      <c r="BE88" s="7"/>
      <c r="BF88" s="9"/>
      <c r="BG88" s="7"/>
      <c r="BH88" s="9"/>
      <c r="BI88" s="9"/>
      <c r="BJ88" s="7"/>
      <c r="BK88" s="7"/>
      <c r="BL88" s="9"/>
      <c r="BM88" s="7"/>
      <c r="BN88" s="9"/>
      <c r="BO88" s="7"/>
      <c r="BP88" s="9"/>
      <c r="BQ88" s="7"/>
      <c r="BR88" s="9"/>
      <c r="BS88" s="9"/>
      <c r="BT88" s="7"/>
      <c r="BU88" s="7"/>
      <c r="BV88" s="9"/>
      <c r="BW88" s="9"/>
      <c r="BX88" s="9"/>
      <c r="BY88" s="9"/>
      <c r="BZ88" s="9"/>
      <c r="CA88" s="9"/>
      <c r="CB88" s="9"/>
      <c r="CC88" s="9"/>
      <c r="CD88" s="9"/>
      <c r="CE88" s="9"/>
      <c r="CF88" s="9"/>
    </row>
    <row r="89" ht="15.75" customHeight="1">
      <c r="E89" s="6"/>
      <c r="F89" s="8"/>
      <c r="G89" s="6"/>
      <c r="H89" s="8"/>
      <c r="I89" s="6"/>
      <c r="J89" s="8"/>
      <c r="K89" s="6"/>
      <c r="L89" s="8"/>
      <c r="M89" s="6"/>
      <c r="N89" s="8"/>
      <c r="O89" s="6"/>
      <c r="P89" s="8"/>
      <c r="Q89" s="6"/>
      <c r="R89" s="8"/>
      <c r="S89" s="6"/>
      <c r="T89" s="8"/>
      <c r="U89" s="6"/>
      <c r="V89" s="8"/>
      <c r="W89" s="6"/>
      <c r="X89" s="8"/>
      <c r="Y89" s="6"/>
      <c r="Z89" s="8"/>
      <c r="AA89" s="6"/>
      <c r="AB89" s="8"/>
      <c r="AC89" s="6"/>
      <c r="AD89" s="8"/>
      <c r="AE89" s="6"/>
      <c r="AF89" s="8"/>
      <c r="AG89" s="6"/>
      <c r="AH89" s="8"/>
      <c r="AI89" s="8"/>
      <c r="AJ89" s="8"/>
      <c r="AK89" s="8"/>
      <c r="AL89" s="8"/>
      <c r="AM89" s="8"/>
      <c r="AN89" s="8"/>
      <c r="AO89" s="8"/>
      <c r="AP89" s="8"/>
      <c r="AQ89" s="8"/>
      <c r="AR89" s="8"/>
      <c r="AS89" s="7"/>
      <c r="AT89" s="9"/>
      <c r="AU89" s="7"/>
      <c r="AV89" s="9"/>
      <c r="AW89" s="7"/>
      <c r="AX89" s="9"/>
      <c r="AY89" s="9"/>
      <c r="AZ89" s="7"/>
      <c r="BA89" s="7"/>
      <c r="BB89" s="9"/>
      <c r="BC89" s="7"/>
      <c r="BD89" s="9"/>
      <c r="BE89" s="7"/>
      <c r="BF89" s="9"/>
      <c r="BG89" s="7"/>
      <c r="BH89" s="9"/>
      <c r="BI89" s="9"/>
      <c r="BJ89" s="7"/>
      <c r="BK89" s="7"/>
      <c r="BL89" s="9"/>
      <c r="BM89" s="7"/>
      <c r="BN89" s="9"/>
      <c r="BO89" s="7"/>
      <c r="BP89" s="9"/>
      <c r="BQ89" s="7"/>
      <c r="BR89" s="9"/>
      <c r="BS89" s="9"/>
      <c r="BT89" s="7"/>
      <c r="BU89" s="7"/>
      <c r="BV89" s="9"/>
      <c r="BW89" s="9"/>
      <c r="BX89" s="9"/>
      <c r="BY89" s="9"/>
      <c r="BZ89" s="9"/>
      <c r="CA89" s="9"/>
      <c r="CB89" s="9"/>
      <c r="CC89" s="9"/>
      <c r="CD89" s="9"/>
      <c r="CE89" s="9"/>
      <c r="CF89" s="9"/>
    </row>
    <row r="90" ht="15.75" customHeight="1">
      <c r="E90" s="6"/>
      <c r="F90" s="8"/>
      <c r="G90" s="6"/>
      <c r="H90" s="8"/>
      <c r="I90" s="6"/>
      <c r="J90" s="8"/>
      <c r="K90" s="6"/>
      <c r="L90" s="8"/>
      <c r="M90" s="6"/>
      <c r="N90" s="8"/>
      <c r="O90" s="6"/>
      <c r="P90" s="8"/>
      <c r="Q90" s="6"/>
      <c r="R90" s="8"/>
      <c r="S90" s="6"/>
      <c r="T90" s="8"/>
      <c r="U90" s="6"/>
      <c r="V90" s="8"/>
      <c r="W90" s="6"/>
      <c r="X90" s="8"/>
      <c r="Y90" s="6"/>
      <c r="Z90" s="8"/>
      <c r="AA90" s="6"/>
      <c r="AB90" s="8"/>
      <c r="AC90" s="6"/>
      <c r="AD90" s="8"/>
      <c r="AE90" s="6"/>
      <c r="AF90" s="8"/>
      <c r="AG90" s="6"/>
      <c r="AH90" s="8"/>
      <c r="AI90" s="8"/>
      <c r="AJ90" s="8"/>
      <c r="AK90" s="8"/>
      <c r="AL90" s="8"/>
      <c r="AM90" s="8"/>
      <c r="AN90" s="8"/>
      <c r="AO90" s="8"/>
      <c r="AP90" s="8"/>
      <c r="AQ90" s="8"/>
      <c r="AR90" s="8"/>
      <c r="AS90" s="7"/>
      <c r="AT90" s="9"/>
      <c r="AU90" s="7"/>
      <c r="AV90" s="9"/>
      <c r="AW90" s="7"/>
      <c r="AX90" s="9"/>
      <c r="AY90" s="9"/>
      <c r="AZ90" s="7"/>
      <c r="BA90" s="7"/>
      <c r="BB90" s="9"/>
      <c r="BC90" s="7"/>
      <c r="BD90" s="9"/>
      <c r="BE90" s="7"/>
      <c r="BF90" s="9"/>
      <c r="BG90" s="7"/>
      <c r="BH90" s="9"/>
      <c r="BI90" s="9"/>
      <c r="BJ90" s="7"/>
      <c r="BK90" s="7"/>
      <c r="BL90" s="9"/>
      <c r="BM90" s="7"/>
      <c r="BN90" s="9"/>
      <c r="BO90" s="7"/>
      <c r="BP90" s="9"/>
      <c r="BQ90" s="7"/>
      <c r="BR90" s="9"/>
      <c r="BS90" s="9"/>
      <c r="BT90" s="7"/>
      <c r="BU90" s="7"/>
      <c r="BV90" s="9"/>
      <c r="BW90" s="9"/>
      <c r="BX90" s="9"/>
      <c r="BY90" s="9"/>
      <c r="BZ90" s="9"/>
      <c r="CA90" s="9"/>
      <c r="CB90" s="9"/>
      <c r="CC90" s="9"/>
      <c r="CD90" s="9"/>
      <c r="CE90" s="9"/>
      <c r="CF90" s="9"/>
    </row>
    <row r="91" ht="15.75" customHeight="1">
      <c r="E91" s="6"/>
      <c r="F91" s="8"/>
      <c r="G91" s="6"/>
      <c r="H91" s="8"/>
      <c r="I91" s="6"/>
      <c r="J91" s="8"/>
      <c r="K91" s="6"/>
      <c r="L91" s="8"/>
      <c r="M91" s="6"/>
      <c r="N91" s="8"/>
      <c r="O91" s="6"/>
      <c r="P91" s="8"/>
      <c r="Q91" s="6"/>
      <c r="R91" s="8"/>
      <c r="S91" s="6"/>
      <c r="T91" s="8"/>
      <c r="U91" s="6"/>
      <c r="V91" s="8"/>
      <c r="W91" s="6"/>
      <c r="X91" s="8"/>
      <c r="Y91" s="6"/>
      <c r="Z91" s="8"/>
      <c r="AA91" s="6"/>
      <c r="AB91" s="8"/>
      <c r="AC91" s="6"/>
      <c r="AD91" s="8"/>
      <c r="AE91" s="6"/>
      <c r="AF91" s="8"/>
      <c r="AG91" s="6"/>
      <c r="AH91" s="8"/>
      <c r="AI91" s="8"/>
      <c r="AJ91" s="8"/>
      <c r="AK91" s="8"/>
      <c r="AL91" s="8"/>
      <c r="AM91" s="8"/>
      <c r="AN91" s="8"/>
      <c r="AO91" s="8"/>
      <c r="AP91" s="8"/>
      <c r="AQ91" s="8"/>
      <c r="AR91" s="8"/>
      <c r="AS91" s="7"/>
      <c r="AT91" s="9"/>
      <c r="AU91" s="7"/>
      <c r="AV91" s="9"/>
      <c r="AW91" s="7"/>
      <c r="AX91" s="9"/>
      <c r="AY91" s="9"/>
      <c r="AZ91" s="7"/>
      <c r="BA91" s="7"/>
      <c r="BB91" s="9"/>
      <c r="BC91" s="7"/>
      <c r="BD91" s="9"/>
      <c r="BE91" s="7"/>
      <c r="BF91" s="9"/>
      <c r="BG91" s="7"/>
      <c r="BH91" s="9"/>
      <c r="BI91" s="9"/>
      <c r="BJ91" s="7"/>
      <c r="BK91" s="7"/>
      <c r="BL91" s="9"/>
      <c r="BM91" s="7"/>
      <c r="BN91" s="9"/>
      <c r="BO91" s="7"/>
      <c r="BP91" s="9"/>
      <c r="BQ91" s="7"/>
      <c r="BR91" s="9"/>
      <c r="BS91" s="9"/>
      <c r="BT91" s="7"/>
      <c r="BU91" s="7"/>
      <c r="BV91" s="9"/>
      <c r="BW91" s="9"/>
      <c r="BX91" s="9"/>
      <c r="BY91" s="9"/>
      <c r="BZ91" s="9"/>
      <c r="CA91" s="9"/>
      <c r="CB91" s="9"/>
      <c r="CC91" s="9"/>
      <c r="CD91" s="9"/>
      <c r="CE91" s="9"/>
      <c r="CF91" s="9"/>
    </row>
    <row r="92" ht="15.75" customHeight="1">
      <c r="E92" s="6"/>
      <c r="F92" s="8"/>
      <c r="G92" s="6"/>
      <c r="H92" s="8"/>
      <c r="I92" s="6"/>
      <c r="J92" s="8"/>
      <c r="K92" s="6"/>
      <c r="L92" s="8"/>
      <c r="M92" s="6"/>
      <c r="N92" s="8"/>
      <c r="O92" s="6"/>
      <c r="P92" s="8"/>
      <c r="Q92" s="6"/>
      <c r="R92" s="8"/>
      <c r="S92" s="6"/>
      <c r="T92" s="8"/>
      <c r="U92" s="6"/>
      <c r="V92" s="8"/>
      <c r="W92" s="6"/>
      <c r="X92" s="8"/>
      <c r="Y92" s="6"/>
      <c r="Z92" s="8"/>
      <c r="AA92" s="6"/>
      <c r="AB92" s="8"/>
      <c r="AC92" s="6"/>
      <c r="AD92" s="8"/>
      <c r="AE92" s="6"/>
      <c r="AF92" s="8"/>
      <c r="AG92" s="6"/>
      <c r="AH92" s="8"/>
      <c r="AI92" s="8"/>
      <c r="AJ92" s="8"/>
      <c r="AK92" s="8"/>
      <c r="AL92" s="8"/>
      <c r="AM92" s="8"/>
      <c r="AN92" s="8"/>
      <c r="AO92" s="8"/>
      <c r="AP92" s="8"/>
      <c r="AQ92" s="8"/>
      <c r="AR92" s="8"/>
      <c r="AS92" s="7"/>
      <c r="AT92" s="9"/>
      <c r="AU92" s="7"/>
      <c r="AV92" s="9"/>
      <c r="AW92" s="7"/>
      <c r="AX92" s="9"/>
      <c r="AY92" s="9"/>
      <c r="AZ92" s="7"/>
      <c r="BA92" s="7"/>
      <c r="BB92" s="9"/>
      <c r="BC92" s="7"/>
      <c r="BD92" s="9"/>
      <c r="BE92" s="7"/>
      <c r="BF92" s="9"/>
      <c r="BG92" s="7"/>
      <c r="BH92" s="9"/>
      <c r="BI92" s="9"/>
      <c r="BJ92" s="7"/>
      <c r="BK92" s="7"/>
      <c r="BL92" s="9"/>
      <c r="BM92" s="7"/>
      <c r="BN92" s="9"/>
      <c r="BO92" s="7"/>
      <c r="BP92" s="9"/>
      <c r="BQ92" s="7"/>
      <c r="BR92" s="9"/>
      <c r="BS92" s="9"/>
      <c r="BT92" s="7"/>
      <c r="BU92" s="7"/>
      <c r="BV92" s="9"/>
      <c r="BW92" s="9"/>
      <c r="BX92" s="9"/>
      <c r="BY92" s="9"/>
      <c r="BZ92" s="9"/>
      <c r="CA92" s="9"/>
      <c r="CB92" s="9"/>
      <c r="CC92" s="9"/>
      <c r="CD92" s="9"/>
      <c r="CE92" s="9"/>
      <c r="CF92" s="9"/>
    </row>
    <row r="93" ht="15.75" customHeight="1">
      <c r="E93" s="6"/>
      <c r="F93" s="8"/>
      <c r="G93" s="6"/>
      <c r="H93" s="8"/>
      <c r="I93" s="6"/>
      <c r="J93" s="8"/>
      <c r="K93" s="6"/>
      <c r="L93" s="8"/>
      <c r="M93" s="6"/>
      <c r="N93" s="8"/>
      <c r="O93" s="6"/>
      <c r="P93" s="8"/>
      <c r="Q93" s="6"/>
      <c r="R93" s="8"/>
      <c r="S93" s="6"/>
      <c r="T93" s="8"/>
      <c r="U93" s="6"/>
      <c r="V93" s="8"/>
      <c r="W93" s="6"/>
      <c r="X93" s="8"/>
      <c r="Y93" s="6"/>
      <c r="Z93" s="8"/>
      <c r="AA93" s="6"/>
      <c r="AB93" s="8"/>
      <c r="AC93" s="6"/>
      <c r="AD93" s="8"/>
      <c r="AE93" s="6"/>
      <c r="AF93" s="8"/>
      <c r="AG93" s="6"/>
      <c r="AH93" s="8"/>
      <c r="AI93" s="8"/>
      <c r="AJ93" s="8"/>
      <c r="AK93" s="8"/>
      <c r="AL93" s="8"/>
      <c r="AM93" s="8"/>
      <c r="AN93" s="8"/>
      <c r="AO93" s="8"/>
      <c r="AP93" s="8"/>
      <c r="AQ93" s="8"/>
      <c r="AR93" s="8"/>
      <c r="AS93" s="7"/>
      <c r="AT93" s="9"/>
      <c r="AU93" s="7"/>
      <c r="AV93" s="9"/>
      <c r="AW93" s="7"/>
      <c r="AX93" s="9"/>
      <c r="AY93" s="9"/>
      <c r="AZ93" s="7"/>
      <c r="BA93" s="7"/>
      <c r="BB93" s="9"/>
      <c r="BC93" s="7"/>
      <c r="BD93" s="9"/>
      <c r="BE93" s="7"/>
      <c r="BF93" s="9"/>
      <c r="BG93" s="7"/>
      <c r="BH93" s="9"/>
      <c r="BI93" s="9"/>
      <c r="BJ93" s="7"/>
      <c r="BK93" s="7"/>
      <c r="BL93" s="9"/>
      <c r="BM93" s="7"/>
      <c r="BN93" s="9"/>
      <c r="BO93" s="7"/>
      <c r="BP93" s="9"/>
      <c r="BQ93" s="7"/>
      <c r="BR93" s="9"/>
      <c r="BS93" s="9"/>
      <c r="BT93" s="7"/>
      <c r="BU93" s="7"/>
      <c r="BV93" s="9"/>
      <c r="BW93" s="9"/>
      <c r="BX93" s="9"/>
      <c r="BY93" s="9"/>
      <c r="BZ93" s="9"/>
      <c r="CA93" s="9"/>
      <c r="CB93" s="9"/>
      <c r="CC93" s="9"/>
      <c r="CD93" s="9"/>
      <c r="CE93" s="9"/>
      <c r="CF93" s="9"/>
    </row>
    <row r="94" ht="15.75" customHeight="1">
      <c r="E94" s="6"/>
      <c r="F94" s="8"/>
      <c r="G94" s="6"/>
      <c r="H94" s="8"/>
      <c r="I94" s="6"/>
      <c r="J94" s="8"/>
      <c r="K94" s="6"/>
      <c r="L94" s="8"/>
      <c r="M94" s="6"/>
      <c r="N94" s="8"/>
      <c r="O94" s="6"/>
      <c r="P94" s="8"/>
      <c r="Q94" s="6"/>
      <c r="R94" s="8"/>
      <c r="S94" s="6"/>
      <c r="T94" s="8"/>
      <c r="U94" s="6"/>
      <c r="V94" s="8"/>
      <c r="W94" s="6"/>
      <c r="X94" s="8"/>
      <c r="Y94" s="6"/>
      <c r="Z94" s="8"/>
      <c r="AA94" s="6"/>
      <c r="AB94" s="8"/>
      <c r="AC94" s="6"/>
      <c r="AD94" s="8"/>
      <c r="AE94" s="6"/>
      <c r="AF94" s="8"/>
      <c r="AG94" s="6"/>
      <c r="AH94" s="8"/>
      <c r="AI94" s="8"/>
      <c r="AJ94" s="8"/>
      <c r="AK94" s="8"/>
      <c r="AL94" s="8"/>
      <c r="AM94" s="8"/>
      <c r="AN94" s="8"/>
      <c r="AO94" s="8"/>
      <c r="AP94" s="8"/>
      <c r="AQ94" s="8"/>
      <c r="AR94" s="8"/>
      <c r="AS94" s="7"/>
      <c r="AT94" s="9"/>
      <c r="AU94" s="7"/>
      <c r="AV94" s="9"/>
      <c r="AW94" s="7"/>
      <c r="AX94" s="9"/>
      <c r="AY94" s="9"/>
      <c r="AZ94" s="7"/>
      <c r="BA94" s="7"/>
      <c r="BB94" s="9"/>
      <c r="BC94" s="7"/>
      <c r="BD94" s="9"/>
      <c r="BE94" s="7"/>
      <c r="BF94" s="9"/>
      <c r="BG94" s="7"/>
      <c r="BH94" s="9"/>
      <c r="BI94" s="9"/>
      <c r="BJ94" s="7"/>
      <c r="BK94" s="7"/>
      <c r="BL94" s="9"/>
      <c r="BM94" s="7"/>
      <c r="BN94" s="9"/>
      <c r="BO94" s="7"/>
      <c r="BP94" s="9"/>
      <c r="BQ94" s="7"/>
      <c r="BR94" s="9"/>
      <c r="BS94" s="9"/>
      <c r="BT94" s="7"/>
      <c r="BU94" s="7"/>
      <c r="BV94" s="9"/>
      <c r="BW94" s="9"/>
      <c r="BX94" s="9"/>
      <c r="BY94" s="9"/>
      <c r="BZ94" s="9"/>
      <c r="CA94" s="9"/>
      <c r="CB94" s="9"/>
      <c r="CC94" s="9"/>
      <c r="CD94" s="9"/>
      <c r="CE94" s="9"/>
      <c r="CF94" s="9"/>
    </row>
    <row r="95" ht="15.75" customHeight="1">
      <c r="E95" s="6"/>
      <c r="F95" s="8"/>
      <c r="G95" s="6"/>
      <c r="H95" s="8"/>
      <c r="I95" s="6"/>
      <c r="J95" s="8"/>
      <c r="K95" s="6"/>
      <c r="L95" s="8"/>
      <c r="M95" s="6"/>
      <c r="N95" s="8"/>
      <c r="O95" s="6"/>
      <c r="P95" s="8"/>
      <c r="Q95" s="6"/>
      <c r="R95" s="8"/>
      <c r="S95" s="6"/>
      <c r="T95" s="8"/>
      <c r="U95" s="6"/>
      <c r="V95" s="8"/>
      <c r="W95" s="6"/>
      <c r="X95" s="8"/>
      <c r="Y95" s="6"/>
      <c r="Z95" s="8"/>
      <c r="AA95" s="6"/>
      <c r="AB95" s="8"/>
      <c r="AC95" s="6"/>
      <c r="AD95" s="8"/>
      <c r="AE95" s="6"/>
      <c r="AF95" s="8"/>
      <c r="AG95" s="6"/>
      <c r="AH95" s="8"/>
      <c r="AI95" s="8"/>
      <c r="AJ95" s="8"/>
      <c r="AK95" s="8"/>
      <c r="AL95" s="8"/>
      <c r="AM95" s="8"/>
      <c r="AN95" s="8"/>
      <c r="AO95" s="8"/>
      <c r="AP95" s="8"/>
      <c r="AQ95" s="8"/>
      <c r="AR95" s="8"/>
      <c r="AS95" s="7"/>
      <c r="AT95" s="9"/>
      <c r="AU95" s="7"/>
      <c r="AV95" s="9"/>
      <c r="AW95" s="7"/>
      <c r="AX95" s="9"/>
      <c r="AY95" s="9"/>
      <c r="AZ95" s="7"/>
      <c r="BA95" s="7"/>
      <c r="BB95" s="9"/>
      <c r="BC95" s="7"/>
      <c r="BD95" s="9"/>
      <c r="BE95" s="7"/>
      <c r="BF95" s="9"/>
      <c r="BG95" s="7"/>
      <c r="BH95" s="9"/>
      <c r="BI95" s="9"/>
      <c r="BJ95" s="7"/>
      <c r="BK95" s="7"/>
      <c r="BL95" s="9"/>
      <c r="BM95" s="7"/>
      <c r="BN95" s="9"/>
      <c r="BO95" s="7"/>
      <c r="BP95" s="9"/>
      <c r="BQ95" s="7"/>
      <c r="BR95" s="9"/>
      <c r="BS95" s="9"/>
      <c r="BT95" s="7"/>
      <c r="BU95" s="7"/>
      <c r="BV95" s="9"/>
      <c r="BW95" s="9"/>
      <c r="BX95" s="9"/>
      <c r="BY95" s="9"/>
      <c r="BZ95" s="9"/>
      <c r="CA95" s="9"/>
      <c r="CB95" s="9"/>
      <c r="CC95" s="9"/>
      <c r="CD95" s="9"/>
      <c r="CE95" s="9"/>
      <c r="CF95" s="9"/>
    </row>
    <row r="96" ht="15.75" customHeight="1">
      <c r="E96" s="6"/>
      <c r="F96" s="8"/>
      <c r="G96" s="6"/>
      <c r="H96" s="8"/>
      <c r="I96" s="6"/>
      <c r="J96" s="8"/>
      <c r="K96" s="6"/>
      <c r="L96" s="8"/>
      <c r="M96" s="6"/>
      <c r="N96" s="8"/>
      <c r="O96" s="6"/>
      <c r="P96" s="8"/>
      <c r="Q96" s="6"/>
      <c r="R96" s="8"/>
      <c r="S96" s="6"/>
      <c r="T96" s="8"/>
      <c r="U96" s="6"/>
      <c r="V96" s="8"/>
      <c r="W96" s="6"/>
      <c r="X96" s="8"/>
      <c r="Y96" s="6"/>
      <c r="Z96" s="8"/>
      <c r="AA96" s="6"/>
      <c r="AB96" s="8"/>
      <c r="AC96" s="6"/>
      <c r="AD96" s="8"/>
      <c r="AE96" s="6"/>
      <c r="AF96" s="8"/>
      <c r="AG96" s="6"/>
      <c r="AH96" s="8"/>
      <c r="AI96" s="8"/>
      <c r="AJ96" s="8"/>
      <c r="AK96" s="8"/>
      <c r="AL96" s="8"/>
      <c r="AM96" s="8"/>
      <c r="AN96" s="8"/>
      <c r="AO96" s="8"/>
      <c r="AP96" s="8"/>
      <c r="AQ96" s="8"/>
      <c r="AR96" s="8"/>
      <c r="AS96" s="7"/>
      <c r="AT96" s="9"/>
      <c r="AU96" s="7"/>
      <c r="AV96" s="9"/>
      <c r="AW96" s="7"/>
      <c r="AX96" s="9"/>
      <c r="AY96" s="9"/>
      <c r="AZ96" s="7"/>
      <c r="BA96" s="7"/>
      <c r="BB96" s="9"/>
      <c r="BC96" s="7"/>
      <c r="BD96" s="9"/>
      <c r="BE96" s="7"/>
      <c r="BF96" s="9"/>
      <c r="BG96" s="7"/>
      <c r="BH96" s="9"/>
      <c r="BI96" s="9"/>
      <c r="BJ96" s="7"/>
      <c r="BK96" s="7"/>
      <c r="BL96" s="9"/>
      <c r="BM96" s="7"/>
      <c r="BN96" s="9"/>
      <c r="BO96" s="7"/>
      <c r="BP96" s="9"/>
      <c r="BQ96" s="7"/>
      <c r="BR96" s="9"/>
      <c r="BS96" s="9"/>
      <c r="BT96" s="7"/>
      <c r="BU96" s="7"/>
      <c r="BV96" s="9"/>
      <c r="BW96" s="9"/>
      <c r="BX96" s="9"/>
      <c r="BY96" s="9"/>
      <c r="BZ96" s="9"/>
      <c r="CA96" s="9"/>
      <c r="CB96" s="9"/>
      <c r="CC96" s="9"/>
      <c r="CD96" s="9"/>
      <c r="CE96" s="9"/>
      <c r="CF96" s="9"/>
    </row>
    <row r="97" ht="15.75" customHeight="1">
      <c r="E97" s="6"/>
      <c r="F97" s="8"/>
      <c r="G97" s="6"/>
      <c r="H97" s="8"/>
      <c r="I97" s="6"/>
      <c r="J97" s="8"/>
      <c r="K97" s="6"/>
      <c r="L97" s="8"/>
      <c r="M97" s="6"/>
      <c r="N97" s="8"/>
      <c r="O97" s="6"/>
      <c r="P97" s="8"/>
      <c r="Q97" s="6"/>
      <c r="R97" s="8"/>
      <c r="S97" s="6"/>
      <c r="T97" s="8"/>
      <c r="U97" s="6"/>
      <c r="V97" s="8"/>
      <c r="W97" s="6"/>
      <c r="X97" s="8"/>
      <c r="Y97" s="6"/>
      <c r="Z97" s="8"/>
      <c r="AA97" s="6"/>
      <c r="AB97" s="8"/>
      <c r="AC97" s="6"/>
      <c r="AD97" s="8"/>
      <c r="AE97" s="6"/>
      <c r="AF97" s="8"/>
      <c r="AG97" s="6"/>
      <c r="AH97" s="8"/>
      <c r="AI97" s="8"/>
      <c r="AJ97" s="8"/>
      <c r="AK97" s="8"/>
      <c r="AL97" s="8"/>
      <c r="AM97" s="8"/>
      <c r="AN97" s="8"/>
      <c r="AO97" s="8"/>
      <c r="AP97" s="8"/>
      <c r="AQ97" s="8"/>
      <c r="AR97" s="8"/>
      <c r="AS97" s="7"/>
      <c r="AT97" s="9"/>
      <c r="AU97" s="7"/>
      <c r="AV97" s="9"/>
      <c r="AW97" s="7"/>
      <c r="AX97" s="9"/>
      <c r="AY97" s="9"/>
      <c r="AZ97" s="7"/>
      <c r="BA97" s="7"/>
      <c r="BB97" s="9"/>
      <c r="BC97" s="7"/>
      <c r="BD97" s="9"/>
      <c r="BE97" s="7"/>
      <c r="BF97" s="9"/>
      <c r="BG97" s="7"/>
      <c r="BH97" s="9"/>
      <c r="BI97" s="9"/>
      <c r="BJ97" s="7"/>
      <c r="BK97" s="7"/>
      <c r="BL97" s="9"/>
      <c r="BM97" s="7"/>
      <c r="BN97" s="9"/>
      <c r="BO97" s="7"/>
      <c r="BP97" s="9"/>
      <c r="BQ97" s="7"/>
      <c r="BR97" s="9"/>
      <c r="BS97" s="9"/>
      <c r="BT97" s="7"/>
      <c r="BU97" s="7"/>
      <c r="BV97" s="9"/>
      <c r="BW97" s="9"/>
      <c r="BX97" s="9"/>
      <c r="BY97" s="9"/>
      <c r="BZ97" s="9"/>
      <c r="CA97" s="9"/>
      <c r="CB97" s="9"/>
      <c r="CC97" s="9"/>
      <c r="CD97" s="9"/>
      <c r="CE97" s="9"/>
      <c r="CF97" s="9"/>
    </row>
    <row r="98" ht="15.75" customHeight="1">
      <c r="E98" s="6"/>
      <c r="F98" s="8"/>
      <c r="G98" s="6"/>
      <c r="H98" s="8"/>
      <c r="I98" s="6"/>
      <c r="J98" s="8"/>
      <c r="K98" s="6"/>
      <c r="L98" s="8"/>
      <c r="M98" s="6"/>
      <c r="N98" s="8"/>
      <c r="O98" s="6"/>
      <c r="P98" s="8"/>
      <c r="Q98" s="6"/>
      <c r="R98" s="8"/>
      <c r="S98" s="6"/>
      <c r="T98" s="8"/>
      <c r="U98" s="6"/>
      <c r="V98" s="8"/>
      <c r="W98" s="6"/>
      <c r="X98" s="8"/>
      <c r="Y98" s="6"/>
      <c r="Z98" s="8"/>
      <c r="AA98" s="6"/>
      <c r="AB98" s="8"/>
      <c r="AC98" s="6"/>
      <c r="AD98" s="8"/>
      <c r="AE98" s="6"/>
      <c r="AF98" s="8"/>
      <c r="AG98" s="6"/>
      <c r="AH98" s="8"/>
      <c r="AI98" s="8"/>
      <c r="AJ98" s="8"/>
      <c r="AK98" s="8"/>
      <c r="AL98" s="8"/>
      <c r="AM98" s="8"/>
      <c r="AN98" s="8"/>
      <c r="AO98" s="8"/>
      <c r="AP98" s="8"/>
      <c r="AQ98" s="8"/>
      <c r="AR98" s="8"/>
      <c r="AS98" s="7"/>
      <c r="AT98" s="9"/>
      <c r="AU98" s="7"/>
      <c r="AV98" s="9"/>
      <c r="AW98" s="7"/>
      <c r="AX98" s="9"/>
      <c r="AY98" s="9"/>
      <c r="AZ98" s="7"/>
      <c r="BA98" s="7"/>
      <c r="BB98" s="9"/>
      <c r="BC98" s="7"/>
      <c r="BD98" s="9"/>
      <c r="BE98" s="7"/>
      <c r="BF98" s="9"/>
      <c r="BG98" s="7"/>
      <c r="BH98" s="9"/>
      <c r="BI98" s="9"/>
      <c r="BJ98" s="7"/>
      <c r="BK98" s="7"/>
      <c r="BL98" s="9"/>
      <c r="BM98" s="7"/>
      <c r="BN98" s="9"/>
      <c r="BO98" s="7"/>
      <c r="BP98" s="9"/>
      <c r="BQ98" s="7"/>
      <c r="BR98" s="9"/>
      <c r="BS98" s="9"/>
      <c r="BT98" s="7"/>
      <c r="BU98" s="7"/>
      <c r="BV98" s="9"/>
      <c r="BW98" s="9"/>
      <c r="BX98" s="9"/>
      <c r="BY98" s="9"/>
      <c r="BZ98" s="9"/>
      <c r="CA98" s="9"/>
      <c r="CB98" s="9"/>
      <c r="CC98" s="9"/>
      <c r="CD98" s="9"/>
      <c r="CE98" s="9"/>
      <c r="CF98" s="9"/>
    </row>
    <row r="99" ht="15.75" customHeight="1">
      <c r="E99" s="6"/>
      <c r="F99" s="8"/>
      <c r="G99" s="6"/>
      <c r="H99" s="8"/>
      <c r="I99" s="6"/>
      <c r="J99" s="8"/>
      <c r="K99" s="6"/>
      <c r="L99" s="8"/>
      <c r="M99" s="6"/>
      <c r="N99" s="8"/>
      <c r="O99" s="6"/>
      <c r="P99" s="8"/>
      <c r="Q99" s="6"/>
      <c r="R99" s="8"/>
      <c r="S99" s="6"/>
      <c r="T99" s="8"/>
      <c r="U99" s="6"/>
      <c r="V99" s="8"/>
      <c r="W99" s="6"/>
      <c r="X99" s="8"/>
      <c r="Y99" s="6"/>
      <c r="Z99" s="8"/>
      <c r="AA99" s="6"/>
      <c r="AB99" s="8"/>
      <c r="AC99" s="6"/>
      <c r="AD99" s="8"/>
      <c r="AE99" s="6"/>
      <c r="AF99" s="8"/>
      <c r="AG99" s="6"/>
      <c r="AH99" s="8"/>
      <c r="AI99" s="8"/>
      <c r="AJ99" s="8"/>
      <c r="AK99" s="8"/>
      <c r="AL99" s="8"/>
      <c r="AM99" s="8"/>
      <c r="AN99" s="8"/>
      <c r="AO99" s="8"/>
      <c r="AP99" s="8"/>
      <c r="AQ99" s="8"/>
      <c r="AR99" s="8"/>
      <c r="AS99" s="7"/>
      <c r="AT99" s="9"/>
      <c r="AU99" s="7"/>
      <c r="AV99" s="9"/>
      <c r="AW99" s="7"/>
      <c r="AX99" s="9"/>
      <c r="AY99" s="9"/>
      <c r="AZ99" s="7"/>
      <c r="BA99" s="7"/>
      <c r="BB99" s="9"/>
      <c r="BC99" s="7"/>
      <c r="BD99" s="9"/>
      <c r="BE99" s="7"/>
      <c r="BF99" s="9"/>
      <c r="BG99" s="7"/>
      <c r="BH99" s="9"/>
      <c r="BI99" s="9"/>
      <c r="BJ99" s="7"/>
      <c r="BK99" s="7"/>
      <c r="BL99" s="9"/>
      <c r="BM99" s="7"/>
      <c r="BN99" s="9"/>
      <c r="BO99" s="7"/>
      <c r="BP99" s="9"/>
      <c r="BQ99" s="7"/>
      <c r="BR99" s="9"/>
      <c r="BS99" s="9"/>
      <c r="BT99" s="7"/>
      <c r="BU99" s="7"/>
      <c r="BV99" s="9"/>
      <c r="BW99" s="9"/>
      <c r="BX99" s="9"/>
      <c r="BY99" s="9"/>
      <c r="BZ99" s="9"/>
      <c r="CA99" s="9"/>
      <c r="CB99" s="9"/>
      <c r="CC99" s="9"/>
      <c r="CD99" s="9"/>
      <c r="CE99" s="9"/>
      <c r="CF99" s="9"/>
    </row>
    <row r="100" ht="15.75" customHeight="1">
      <c r="E100" s="6"/>
      <c r="F100" s="8"/>
      <c r="G100" s="6"/>
      <c r="H100" s="8"/>
      <c r="I100" s="6"/>
      <c r="J100" s="8"/>
      <c r="K100" s="6"/>
      <c r="L100" s="8"/>
      <c r="M100" s="6"/>
      <c r="N100" s="8"/>
      <c r="O100" s="6"/>
      <c r="P100" s="8"/>
      <c r="Q100" s="6"/>
      <c r="R100" s="8"/>
      <c r="S100" s="6"/>
      <c r="T100" s="8"/>
      <c r="U100" s="6"/>
      <c r="V100" s="8"/>
      <c r="W100" s="6"/>
      <c r="X100" s="8"/>
      <c r="Y100" s="6"/>
      <c r="Z100" s="8"/>
      <c r="AA100" s="6"/>
      <c r="AB100" s="8"/>
      <c r="AC100" s="6"/>
      <c r="AD100" s="8"/>
      <c r="AE100" s="6"/>
      <c r="AF100" s="8"/>
      <c r="AG100" s="6"/>
      <c r="AH100" s="8"/>
      <c r="AI100" s="8"/>
      <c r="AJ100" s="8"/>
      <c r="AK100" s="8"/>
      <c r="AL100" s="8"/>
      <c r="AM100" s="8"/>
      <c r="AN100" s="8"/>
      <c r="AO100" s="8"/>
      <c r="AP100" s="8"/>
      <c r="AQ100" s="8"/>
      <c r="AR100" s="8"/>
      <c r="AS100" s="7"/>
      <c r="AT100" s="9"/>
      <c r="AU100" s="7"/>
      <c r="AV100" s="9"/>
      <c r="AW100" s="7"/>
      <c r="AX100" s="9"/>
      <c r="AY100" s="9"/>
      <c r="AZ100" s="7"/>
      <c r="BA100" s="7"/>
      <c r="BB100" s="9"/>
      <c r="BC100" s="7"/>
      <c r="BD100" s="9"/>
      <c r="BE100" s="7"/>
      <c r="BF100" s="9"/>
      <c r="BG100" s="7"/>
      <c r="BH100" s="9"/>
      <c r="BI100" s="9"/>
      <c r="BJ100" s="7"/>
      <c r="BK100" s="7"/>
      <c r="BL100" s="9"/>
      <c r="BM100" s="7"/>
      <c r="BN100" s="9"/>
      <c r="BO100" s="7"/>
      <c r="BP100" s="9"/>
      <c r="BQ100" s="7"/>
      <c r="BR100" s="9"/>
      <c r="BS100" s="9"/>
      <c r="BT100" s="7"/>
      <c r="BU100" s="7"/>
      <c r="BV100" s="9"/>
      <c r="BW100" s="9"/>
      <c r="BX100" s="9"/>
      <c r="BY100" s="9"/>
      <c r="BZ100" s="9"/>
      <c r="CA100" s="9"/>
      <c r="CB100" s="9"/>
      <c r="CC100" s="9"/>
      <c r="CD100" s="9"/>
      <c r="CE100" s="9"/>
      <c r="CF100" s="9"/>
    </row>
    <row r="101" ht="15.75" customHeight="1">
      <c r="E101" s="6"/>
      <c r="F101" s="8"/>
      <c r="G101" s="6"/>
      <c r="H101" s="8"/>
      <c r="I101" s="6"/>
      <c r="J101" s="8"/>
      <c r="K101" s="6"/>
      <c r="L101" s="8"/>
      <c r="M101" s="6"/>
      <c r="N101" s="8"/>
      <c r="O101" s="6"/>
      <c r="P101" s="8"/>
      <c r="Q101" s="6"/>
      <c r="R101" s="8"/>
      <c r="S101" s="6"/>
      <c r="T101" s="8"/>
      <c r="U101" s="6"/>
      <c r="V101" s="8"/>
      <c r="W101" s="6"/>
      <c r="X101" s="8"/>
      <c r="Y101" s="6"/>
      <c r="Z101" s="8"/>
      <c r="AA101" s="6"/>
      <c r="AB101" s="8"/>
      <c r="AC101" s="6"/>
      <c r="AD101" s="8"/>
      <c r="AE101" s="6"/>
      <c r="AF101" s="8"/>
      <c r="AG101" s="6"/>
      <c r="AH101" s="8"/>
      <c r="AI101" s="8"/>
      <c r="AJ101" s="8"/>
      <c r="AK101" s="8"/>
      <c r="AL101" s="8"/>
      <c r="AM101" s="8"/>
      <c r="AN101" s="8"/>
      <c r="AO101" s="8"/>
      <c r="AP101" s="8"/>
      <c r="AQ101" s="8"/>
      <c r="AR101" s="8"/>
      <c r="AS101" s="7"/>
      <c r="AT101" s="9"/>
      <c r="AU101" s="7"/>
      <c r="AV101" s="9"/>
      <c r="AW101" s="7"/>
      <c r="AX101" s="9"/>
      <c r="AY101" s="9"/>
      <c r="AZ101" s="7"/>
      <c r="BA101" s="7"/>
      <c r="BB101" s="9"/>
      <c r="BC101" s="7"/>
      <c r="BD101" s="9"/>
      <c r="BE101" s="7"/>
      <c r="BF101" s="9"/>
      <c r="BG101" s="7"/>
      <c r="BH101" s="9"/>
      <c r="BI101" s="9"/>
      <c r="BJ101" s="7"/>
      <c r="BK101" s="7"/>
      <c r="BL101" s="9"/>
      <c r="BM101" s="7"/>
      <c r="BN101" s="9"/>
      <c r="BO101" s="7"/>
      <c r="BP101" s="9"/>
      <c r="BQ101" s="7"/>
      <c r="BR101" s="9"/>
      <c r="BS101" s="9"/>
      <c r="BT101" s="7"/>
      <c r="BU101" s="7"/>
      <c r="BV101" s="9"/>
      <c r="BW101" s="9"/>
      <c r="BX101" s="9"/>
      <c r="BY101" s="9"/>
      <c r="BZ101" s="9"/>
      <c r="CA101" s="9"/>
      <c r="CB101" s="9"/>
      <c r="CC101" s="9"/>
      <c r="CD101" s="9"/>
      <c r="CE101" s="9"/>
      <c r="CF101" s="9"/>
    </row>
    <row r="102" ht="15.75" customHeight="1">
      <c r="E102" s="6"/>
      <c r="F102" s="8"/>
      <c r="G102" s="6"/>
      <c r="H102" s="8"/>
      <c r="I102" s="6"/>
      <c r="J102" s="8"/>
      <c r="K102" s="6"/>
      <c r="L102" s="8"/>
      <c r="M102" s="6"/>
      <c r="N102" s="8"/>
      <c r="O102" s="6"/>
      <c r="P102" s="8"/>
      <c r="Q102" s="6"/>
      <c r="R102" s="8"/>
      <c r="S102" s="6"/>
      <c r="T102" s="8"/>
      <c r="U102" s="6"/>
      <c r="V102" s="8"/>
      <c r="W102" s="6"/>
      <c r="X102" s="8"/>
      <c r="Y102" s="6"/>
      <c r="Z102" s="8"/>
      <c r="AA102" s="6"/>
      <c r="AB102" s="8"/>
      <c r="AC102" s="6"/>
      <c r="AD102" s="8"/>
      <c r="AE102" s="6"/>
      <c r="AF102" s="8"/>
      <c r="AG102" s="6"/>
      <c r="AH102" s="8"/>
      <c r="AI102" s="8"/>
      <c r="AJ102" s="8"/>
      <c r="AK102" s="8"/>
      <c r="AL102" s="8"/>
      <c r="AM102" s="8"/>
      <c r="AN102" s="8"/>
      <c r="AO102" s="8"/>
      <c r="AP102" s="8"/>
      <c r="AQ102" s="8"/>
      <c r="AR102" s="8"/>
      <c r="AS102" s="7"/>
      <c r="AT102" s="9"/>
      <c r="AU102" s="7"/>
      <c r="AV102" s="9"/>
      <c r="AW102" s="7"/>
      <c r="AX102" s="9"/>
      <c r="AY102" s="9"/>
      <c r="AZ102" s="7"/>
      <c r="BA102" s="7"/>
      <c r="BB102" s="9"/>
      <c r="BC102" s="7"/>
      <c r="BD102" s="9"/>
      <c r="BE102" s="7"/>
      <c r="BF102" s="9"/>
      <c r="BG102" s="7"/>
      <c r="BH102" s="9"/>
      <c r="BI102" s="9"/>
      <c r="BJ102" s="7"/>
      <c r="BK102" s="7"/>
      <c r="BL102" s="9"/>
      <c r="BM102" s="7"/>
      <c r="BN102" s="9"/>
      <c r="BO102" s="7"/>
      <c r="BP102" s="9"/>
      <c r="BQ102" s="7"/>
      <c r="BR102" s="9"/>
      <c r="BS102" s="9"/>
      <c r="BT102" s="7"/>
      <c r="BU102" s="7"/>
      <c r="BV102" s="9"/>
      <c r="BW102" s="9"/>
      <c r="BX102" s="9"/>
      <c r="BY102" s="9"/>
      <c r="BZ102" s="9"/>
      <c r="CA102" s="9"/>
      <c r="CB102" s="9"/>
      <c r="CC102" s="9"/>
      <c r="CD102" s="9"/>
      <c r="CE102" s="9"/>
      <c r="CF102" s="9"/>
    </row>
    <row r="103" ht="15.75" customHeight="1">
      <c r="E103" s="6"/>
      <c r="F103" s="8"/>
      <c r="G103" s="6"/>
      <c r="H103" s="8"/>
      <c r="I103" s="6"/>
      <c r="J103" s="8"/>
      <c r="K103" s="6"/>
      <c r="L103" s="8"/>
      <c r="M103" s="6"/>
      <c r="N103" s="8"/>
      <c r="O103" s="6"/>
      <c r="P103" s="8"/>
      <c r="Q103" s="6"/>
      <c r="R103" s="8"/>
      <c r="S103" s="6"/>
      <c r="T103" s="8"/>
      <c r="U103" s="6"/>
      <c r="V103" s="8"/>
      <c r="W103" s="6"/>
      <c r="X103" s="8"/>
      <c r="Y103" s="6"/>
      <c r="Z103" s="8"/>
      <c r="AA103" s="6"/>
      <c r="AB103" s="8"/>
      <c r="AC103" s="6"/>
      <c r="AD103" s="8"/>
      <c r="AE103" s="6"/>
      <c r="AF103" s="8"/>
      <c r="AG103" s="6"/>
      <c r="AH103" s="8"/>
      <c r="AI103" s="8"/>
      <c r="AJ103" s="8"/>
      <c r="AK103" s="8"/>
      <c r="AL103" s="8"/>
      <c r="AM103" s="8"/>
      <c r="AN103" s="8"/>
      <c r="AO103" s="8"/>
      <c r="AP103" s="8"/>
      <c r="AQ103" s="8"/>
      <c r="AR103" s="8"/>
      <c r="AS103" s="7"/>
      <c r="AT103" s="9"/>
      <c r="AU103" s="7"/>
      <c r="AV103" s="9"/>
      <c r="AW103" s="7"/>
      <c r="AX103" s="9"/>
      <c r="AY103" s="9"/>
      <c r="AZ103" s="7"/>
      <c r="BA103" s="7"/>
      <c r="BB103" s="9"/>
      <c r="BC103" s="7"/>
      <c r="BD103" s="9"/>
      <c r="BE103" s="7"/>
      <c r="BF103" s="9"/>
      <c r="BG103" s="7"/>
      <c r="BH103" s="9"/>
      <c r="BI103" s="9"/>
      <c r="BJ103" s="7"/>
      <c r="BK103" s="7"/>
      <c r="BL103" s="9"/>
      <c r="BM103" s="7"/>
      <c r="BN103" s="9"/>
      <c r="BO103" s="7"/>
      <c r="BP103" s="9"/>
      <c r="BQ103" s="7"/>
      <c r="BR103" s="9"/>
      <c r="BS103" s="9"/>
      <c r="BT103" s="7"/>
      <c r="BU103" s="7"/>
      <c r="BV103" s="9"/>
      <c r="BW103" s="9"/>
      <c r="BX103" s="9"/>
      <c r="BY103" s="9"/>
      <c r="BZ103" s="9"/>
      <c r="CA103" s="9"/>
      <c r="CB103" s="9"/>
      <c r="CC103" s="9"/>
      <c r="CD103" s="9"/>
      <c r="CE103" s="9"/>
      <c r="CF103" s="9"/>
    </row>
    <row r="104" ht="15.75" customHeight="1">
      <c r="E104" s="6"/>
      <c r="F104" s="8"/>
      <c r="G104" s="6"/>
      <c r="H104" s="8"/>
      <c r="I104" s="6"/>
      <c r="J104" s="8"/>
      <c r="K104" s="6"/>
      <c r="L104" s="8"/>
      <c r="M104" s="6"/>
      <c r="N104" s="8"/>
      <c r="O104" s="6"/>
      <c r="P104" s="8"/>
      <c r="Q104" s="6"/>
      <c r="R104" s="8"/>
      <c r="S104" s="6"/>
      <c r="T104" s="8"/>
      <c r="U104" s="6"/>
      <c r="V104" s="8"/>
      <c r="W104" s="6"/>
      <c r="X104" s="8"/>
      <c r="Y104" s="6"/>
      <c r="Z104" s="8"/>
      <c r="AA104" s="6"/>
      <c r="AB104" s="8"/>
      <c r="AC104" s="6"/>
      <c r="AD104" s="8"/>
      <c r="AE104" s="6"/>
      <c r="AF104" s="8"/>
      <c r="AG104" s="6"/>
      <c r="AH104" s="8"/>
      <c r="AI104" s="8"/>
      <c r="AJ104" s="8"/>
      <c r="AK104" s="8"/>
      <c r="AL104" s="8"/>
      <c r="AM104" s="8"/>
      <c r="AN104" s="8"/>
      <c r="AO104" s="8"/>
      <c r="AP104" s="8"/>
      <c r="AQ104" s="8"/>
      <c r="AR104" s="8"/>
      <c r="AS104" s="7"/>
      <c r="AT104" s="9"/>
      <c r="AU104" s="7"/>
      <c r="AV104" s="9"/>
      <c r="AW104" s="7"/>
      <c r="AX104" s="9"/>
      <c r="AY104" s="9"/>
      <c r="AZ104" s="7"/>
      <c r="BA104" s="7"/>
      <c r="BB104" s="9"/>
      <c r="BC104" s="7"/>
      <c r="BD104" s="9"/>
      <c r="BE104" s="7"/>
      <c r="BF104" s="9"/>
      <c r="BG104" s="7"/>
      <c r="BH104" s="9"/>
      <c r="BI104" s="9"/>
      <c r="BJ104" s="7"/>
      <c r="BK104" s="7"/>
      <c r="BL104" s="9"/>
      <c r="BM104" s="7"/>
      <c r="BN104" s="9"/>
      <c r="BO104" s="7"/>
      <c r="BP104" s="9"/>
      <c r="BQ104" s="7"/>
      <c r="BR104" s="9"/>
      <c r="BS104" s="9"/>
      <c r="BT104" s="7"/>
      <c r="BU104" s="7"/>
      <c r="BV104" s="9"/>
      <c r="BW104" s="9"/>
      <c r="BX104" s="9"/>
      <c r="BY104" s="9"/>
      <c r="BZ104" s="9"/>
      <c r="CA104" s="9"/>
      <c r="CB104" s="9"/>
      <c r="CC104" s="9"/>
      <c r="CD104" s="9"/>
      <c r="CE104" s="9"/>
      <c r="CF104" s="9"/>
    </row>
    <row r="105" ht="15.75" customHeight="1">
      <c r="E105" s="6"/>
      <c r="F105" s="8"/>
      <c r="G105" s="6"/>
      <c r="H105" s="8"/>
      <c r="I105" s="6"/>
      <c r="J105" s="8"/>
      <c r="K105" s="6"/>
      <c r="L105" s="8"/>
      <c r="M105" s="6"/>
      <c r="N105" s="8"/>
      <c r="O105" s="6"/>
      <c r="P105" s="8"/>
      <c r="Q105" s="6"/>
      <c r="R105" s="8"/>
      <c r="S105" s="6"/>
      <c r="T105" s="8"/>
      <c r="U105" s="6"/>
      <c r="V105" s="8"/>
      <c r="W105" s="6"/>
      <c r="X105" s="8"/>
      <c r="Y105" s="6"/>
      <c r="Z105" s="8"/>
      <c r="AA105" s="6"/>
      <c r="AB105" s="8"/>
      <c r="AC105" s="6"/>
      <c r="AD105" s="8"/>
      <c r="AE105" s="6"/>
      <c r="AF105" s="8"/>
      <c r="AG105" s="6"/>
      <c r="AH105" s="8"/>
      <c r="AI105" s="8"/>
      <c r="AJ105" s="8"/>
      <c r="AK105" s="8"/>
      <c r="AL105" s="8"/>
      <c r="AM105" s="8"/>
      <c r="AN105" s="8"/>
      <c r="AO105" s="8"/>
      <c r="AP105" s="8"/>
      <c r="AQ105" s="8"/>
      <c r="AR105" s="8"/>
      <c r="AS105" s="7"/>
      <c r="AT105" s="9"/>
      <c r="AU105" s="7"/>
      <c r="AV105" s="9"/>
      <c r="AW105" s="7"/>
      <c r="AX105" s="9"/>
      <c r="AY105" s="9"/>
      <c r="AZ105" s="7"/>
      <c r="BA105" s="7"/>
      <c r="BB105" s="9"/>
      <c r="BC105" s="7"/>
      <c r="BD105" s="9"/>
      <c r="BE105" s="7"/>
      <c r="BF105" s="9"/>
      <c r="BG105" s="7"/>
      <c r="BH105" s="9"/>
      <c r="BI105" s="9"/>
      <c r="BJ105" s="7"/>
      <c r="BK105" s="7"/>
      <c r="BL105" s="9"/>
      <c r="BM105" s="7"/>
      <c r="BN105" s="9"/>
      <c r="BO105" s="7"/>
      <c r="BP105" s="9"/>
      <c r="BQ105" s="7"/>
      <c r="BR105" s="9"/>
      <c r="BS105" s="9"/>
      <c r="BT105" s="7"/>
      <c r="BU105" s="7"/>
      <c r="BV105" s="9"/>
      <c r="BW105" s="9"/>
      <c r="BX105" s="9"/>
      <c r="BY105" s="9"/>
      <c r="BZ105" s="9"/>
      <c r="CA105" s="9"/>
      <c r="CB105" s="9"/>
      <c r="CC105" s="9"/>
      <c r="CD105" s="9"/>
      <c r="CE105" s="9"/>
      <c r="CF105" s="9"/>
    </row>
    <row r="106" ht="15.75" customHeight="1">
      <c r="E106" s="6"/>
      <c r="F106" s="8"/>
      <c r="G106" s="6"/>
      <c r="H106" s="8"/>
      <c r="I106" s="6"/>
      <c r="J106" s="8"/>
      <c r="K106" s="6"/>
      <c r="L106" s="8"/>
      <c r="M106" s="6"/>
      <c r="N106" s="8"/>
      <c r="O106" s="6"/>
      <c r="P106" s="8"/>
      <c r="Q106" s="6"/>
      <c r="R106" s="8"/>
      <c r="S106" s="6"/>
      <c r="T106" s="8"/>
      <c r="U106" s="6"/>
      <c r="V106" s="8"/>
      <c r="W106" s="6"/>
      <c r="X106" s="8"/>
      <c r="Y106" s="6"/>
      <c r="Z106" s="8"/>
      <c r="AA106" s="6"/>
      <c r="AB106" s="8"/>
      <c r="AC106" s="6"/>
      <c r="AD106" s="8"/>
      <c r="AE106" s="6"/>
      <c r="AF106" s="8"/>
      <c r="AG106" s="6"/>
      <c r="AH106" s="8"/>
      <c r="AI106" s="8"/>
      <c r="AJ106" s="8"/>
      <c r="AK106" s="8"/>
      <c r="AL106" s="8"/>
      <c r="AM106" s="8"/>
      <c r="AN106" s="8"/>
      <c r="AO106" s="8"/>
      <c r="AP106" s="8"/>
      <c r="AQ106" s="8"/>
      <c r="AR106" s="8"/>
      <c r="AS106" s="7"/>
      <c r="AT106" s="9"/>
      <c r="AU106" s="7"/>
      <c r="AV106" s="9"/>
      <c r="AW106" s="7"/>
      <c r="AX106" s="9"/>
      <c r="AY106" s="9"/>
      <c r="AZ106" s="7"/>
      <c r="BA106" s="7"/>
      <c r="BB106" s="9"/>
      <c r="BC106" s="7"/>
      <c r="BD106" s="9"/>
      <c r="BE106" s="7"/>
      <c r="BF106" s="9"/>
      <c r="BG106" s="7"/>
      <c r="BH106" s="9"/>
      <c r="BI106" s="9"/>
      <c r="BJ106" s="7"/>
      <c r="BK106" s="7"/>
      <c r="BL106" s="9"/>
      <c r="BM106" s="7"/>
      <c r="BN106" s="9"/>
      <c r="BO106" s="7"/>
      <c r="BP106" s="9"/>
      <c r="BQ106" s="7"/>
      <c r="BR106" s="9"/>
      <c r="BS106" s="9"/>
      <c r="BT106" s="7"/>
      <c r="BU106" s="7"/>
      <c r="BV106" s="9"/>
      <c r="BW106" s="9"/>
      <c r="BX106" s="9"/>
      <c r="BY106" s="9"/>
      <c r="BZ106" s="9"/>
      <c r="CA106" s="9"/>
      <c r="CB106" s="9"/>
      <c r="CC106" s="9"/>
      <c r="CD106" s="9"/>
      <c r="CE106" s="9"/>
      <c r="CF106" s="9"/>
    </row>
    <row r="107" ht="15.75" customHeight="1">
      <c r="E107" s="6"/>
      <c r="F107" s="8"/>
      <c r="G107" s="6"/>
      <c r="H107" s="8"/>
      <c r="I107" s="6"/>
      <c r="J107" s="8"/>
      <c r="K107" s="6"/>
      <c r="L107" s="8"/>
      <c r="M107" s="6"/>
      <c r="N107" s="8"/>
      <c r="O107" s="6"/>
      <c r="P107" s="8"/>
      <c r="Q107" s="6"/>
      <c r="R107" s="8"/>
      <c r="S107" s="6"/>
      <c r="T107" s="8"/>
      <c r="U107" s="6"/>
      <c r="V107" s="8"/>
      <c r="W107" s="6"/>
      <c r="X107" s="8"/>
      <c r="Y107" s="6"/>
      <c r="Z107" s="8"/>
      <c r="AA107" s="6"/>
      <c r="AB107" s="8"/>
      <c r="AC107" s="6"/>
      <c r="AD107" s="8"/>
      <c r="AE107" s="6"/>
      <c r="AF107" s="8"/>
      <c r="AG107" s="6"/>
      <c r="AH107" s="8"/>
      <c r="AI107" s="8"/>
      <c r="AJ107" s="8"/>
      <c r="AK107" s="8"/>
      <c r="AL107" s="8"/>
      <c r="AM107" s="8"/>
      <c r="AN107" s="8"/>
      <c r="AO107" s="8"/>
      <c r="AP107" s="8"/>
      <c r="AQ107" s="8"/>
      <c r="AR107" s="8"/>
      <c r="AS107" s="7"/>
      <c r="AT107" s="9"/>
      <c r="AU107" s="7"/>
      <c r="AV107" s="9"/>
      <c r="AW107" s="7"/>
      <c r="AX107" s="9"/>
      <c r="AY107" s="9"/>
      <c r="AZ107" s="7"/>
      <c r="BA107" s="7"/>
      <c r="BB107" s="9"/>
      <c r="BC107" s="7"/>
      <c r="BD107" s="9"/>
      <c r="BE107" s="7"/>
      <c r="BF107" s="9"/>
      <c r="BG107" s="7"/>
      <c r="BH107" s="9"/>
      <c r="BI107" s="9"/>
      <c r="BJ107" s="7"/>
      <c r="BK107" s="7"/>
      <c r="BL107" s="9"/>
      <c r="BM107" s="7"/>
      <c r="BN107" s="9"/>
      <c r="BO107" s="7"/>
      <c r="BP107" s="9"/>
      <c r="BQ107" s="7"/>
      <c r="BR107" s="9"/>
      <c r="BS107" s="9"/>
      <c r="BT107" s="7"/>
      <c r="BU107" s="7"/>
      <c r="BV107" s="9"/>
      <c r="BW107" s="9"/>
      <c r="BX107" s="9"/>
      <c r="BY107" s="9"/>
      <c r="BZ107" s="9"/>
      <c r="CA107" s="9"/>
      <c r="CB107" s="9"/>
      <c r="CC107" s="9"/>
      <c r="CD107" s="9"/>
      <c r="CE107" s="9"/>
      <c r="CF107" s="9"/>
    </row>
    <row r="108" ht="15.75" customHeight="1">
      <c r="E108" s="6"/>
      <c r="F108" s="8"/>
      <c r="G108" s="6"/>
      <c r="H108" s="8"/>
      <c r="I108" s="6"/>
      <c r="J108" s="8"/>
      <c r="K108" s="6"/>
      <c r="L108" s="8"/>
      <c r="M108" s="6"/>
      <c r="N108" s="8"/>
      <c r="O108" s="6"/>
      <c r="P108" s="8"/>
      <c r="Q108" s="6"/>
      <c r="R108" s="8"/>
      <c r="S108" s="6"/>
      <c r="T108" s="8"/>
      <c r="U108" s="6"/>
      <c r="V108" s="8"/>
      <c r="W108" s="6"/>
      <c r="X108" s="8"/>
      <c r="Y108" s="6"/>
      <c r="Z108" s="8"/>
      <c r="AA108" s="6"/>
      <c r="AB108" s="8"/>
      <c r="AC108" s="6"/>
      <c r="AD108" s="8"/>
      <c r="AE108" s="6"/>
      <c r="AF108" s="8"/>
      <c r="AG108" s="6"/>
      <c r="AH108" s="8"/>
      <c r="AI108" s="8"/>
      <c r="AJ108" s="8"/>
      <c r="AK108" s="8"/>
      <c r="AL108" s="8"/>
      <c r="AM108" s="8"/>
      <c r="AN108" s="8"/>
      <c r="AO108" s="8"/>
      <c r="AP108" s="8"/>
      <c r="AQ108" s="8"/>
      <c r="AR108" s="8"/>
      <c r="AS108" s="7"/>
      <c r="AT108" s="9"/>
      <c r="AU108" s="7"/>
      <c r="AV108" s="9"/>
      <c r="AW108" s="7"/>
      <c r="AX108" s="9"/>
      <c r="AY108" s="9"/>
      <c r="AZ108" s="7"/>
      <c r="BA108" s="7"/>
      <c r="BB108" s="9"/>
      <c r="BC108" s="7"/>
      <c r="BD108" s="9"/>
      <c r="BE108" s="7"/>
      <c r="BF108" s="9"/>
      <c r="BG108" s="7"/>
      <c r="BH108" s="9"/>
      <c r="BI108" s="9"/>
      <c r="BJ108" s="7"/>
      <c r="BK108" s="7"/>
      <c r="BL108" s="9"/>
      <c r="BM108" s="7"/>
      <c r="BN108" s="9"/>
      <c r="BO108" s="7"/>
      <c r="BP108" s="9"/>
      <c r="BQ108" s="7"/>
      <c r="BR108" s="9"/>
      <c r="BS108" s="9"/>
      <c r="BT108" s="7"/>
      <c r="BU108" s="7"/>
      <c r="BV108" s="9"/>
      <c r="BW108" s="9"/>
      <c r="BX108" s="9"/>
      <c r="BY108" s="9"/>
      <c r="BZ108" s="9"/>
      <c r="CA108" s="9"/>
      <c r="CB108" s="9"/>
      <c r="CC108" s="9"/>
      <c r="CD108" s="9"/>
      <c r="CE108" s="9"/>
      <c r="CF108" s="9"/>
    </row>
    <row r="109" ht="15.75" customHeight="1">
      <c r="E109" s="6"/>
      <c r="F109" s="8"/>
      <c r="G109" s="6"/>
      <c r="H109" s="8"/>
      <c r="I109" s="6"/>
      <c r="J109" s="8"/>
      <c r="K109" s="6"/>
      <c r="L109" s="8"/>
      <c r="M109" s="6"/>
      <c r="N109" s="8"/>
      <c r="O109" s="6"/>
      <c r="P109" s="8"/>
      <c r="Q109" s="6"/>
      <c r="R109" s="8"/>
      <c r="S109" s="6"/>
      <c r="T109" s="8"/>
      <c r="U109" s="6"/>
      <c r="V109" s="8"/>
      <c r="W109" s="6"/>
      <c r="X109" s="8"/>
      <c r="Y109" s="6"/>
      <c r="Z109" s="8"/>
      <c r="AA109" s="6"/>
      <c r="AB109" s="8"/>
      <c r="AC109" s="6"/>
      <c r="AD109" s="8"/>
      <c r="AE109" s="6"/>
      <c r="AF109" s="8"/>
      <c r="AG109" s="6"/>
      <c r="AH109" s="8"/>
      <c r="AI109" s="8"/>
      <c r="AJ109" s="8"/>
      <c r="AK109" s="8"/>
      <c r="AL109" s="8"/>
      <c r="AM109" s="8"/>
      <c r="AN109" s="8"/>
      <c r="AO109" s="8"/>
      <c r="AP109" s="8"/>
      <c r="AQ109" s="8"/>
      <c r="AR109" s="8"/>
      <c r="AS109" s="7"/>
      <c r="AT109" s="9"/>
      <c r="AU109" s="7"/>
      <c r="AV109" s="9"/>
      <c r="AW109" s="7"/>
      <c r="AX109" s="9"/>
      <c r="AY109" s="9"/>
      <c r="AZ109" s="7"/>
      <c r="BA109" s="7"/>
      <c r="BB109" s="9"/>
      <c r="BC109" s="7"/>
      <c r="BD109" s="9"/>
      <c r="BE109" s="7"/>
      <c r="BF109" s="9"/>
      <c r="BG109" s="7"/>
      <c r="BH109" s="9"/>
      <c r="BI109" s="9"/>
      <c r="BJ109" s="7"/>
      <c r="BK109" s="7"/>
      <c r="BL109" s="9"/>
      <c r="BM109" s="7"/>
      <c r="BN109" s="9"/>
      <c r="BO109" s="7"/>
      <c r="BP109" s="9"/>
      <c r="BQ109" s="7"/>
      <c r="BR109" s="9"/>
      <c r="BS109" s="9"/>
      <c r="BT109" s="7"/>
      <c r="BU109" s="7"/>
      <c r="BV109" s="9"/>
      <c r="BW109" s="9"/>
      <c r="BX109" s="9"/>
      <c r="BY109" s="9"/>
      <c r="BZ109" s="9"/>
      <c r="CA109" s="9"/>
      <c r="CB109" s="9"/>
      <c r="CC109" s="9"/>
      <c r="CD109" s="9"/>
      <c r="CE109" s="9"/>
      <c r="CF109" s="9"/>
    </row>
    <row r="110" ht="15.75" customHeight="1">
      <c r="E110" s="6"/>
      <c r="F110" s="8"/>
      <c r="G110" s="6"/>
      <c r="H110" s="8"/>
      <c r="I110" s="6"/>
      <c r="J110" s="8"/>
      <c r="K110" s="6"/>
      <c r="L110" s="8"/>
      <c r="M110" s="6"/>
      <c r="N110" s="8"/>
      <c r="O110" s="6"/>
      <c r="P110" s="8"/>
      <c r="Q110" s="6"/>
      <c r="R110" s="8"/>
      <c r="S110" s="6"/>
      <c r="T110" s="8"/>
      <c r="U110" s="6"/>
      <c r="V110" s="8"/>
      <c r="W110" s="6"/>
      <c r="X110" s="8"/>
      <c r="Y110" s="6"/>
      <c r="Z110" s="8"/>
      <c r="AA110" s="6"/>
      <c r="AB110" s="8"/>
      <c r="AC110" s="6"/>
      <c r="AD110" s="8"/>
      <c r="AE110" s="6"/>
      <c r="AF110" s="8"/>
      <c r="AG110" s="6"/>
      <c r="AH110" s="8"/>
      <c r="AI110" s="8"/>
      <c r="AJ110" s="8"/>
      <c r="AK110" s="8"/>
      <c r="AL110" s="8"/>
      <c r="AM110" s="8"/>
      <c r="AN110" s="8"/>
      <c r="AO110" s="8"/>
      <c r="AP110" s="8"/>
      <c r="AQ110" s="8"/>
      <c r="AR110" s="8"/>
      <c r="AS110" s="7"/>
      <c r="AT110" s="9"/>
      <c r="AU110" s="7"/>
      <c r="AV110" s="9"/>
      <c r="AW110" s="7"/>
      <c r="AX110" s="9"/>
      <c r="AY110" s="9"/>
      <c r="AZ110" s="7"/>
      <c r="BA110" s="7"/>
      <c r="BB110" s="9"/>
      <c r="BC110" s="7"/>
      <c r="BD110" s="9"/>
      <c r="BE110" s="7"/>
      <c r="BF110" s="9"/>
      <c r="BG110" s="7"/>
      <c r="BH110" s="9"/>
      <c r="BI110" s="9"/>
      <c r="BJ110" s="7"/>
      <c r="BK110" s="7"/>
      <c r="BL110" s="9"/>
      <c r="BM110" s="7"/>
      <c r="BN110" s="9"/>
      <c r="BO110" s="7"/>
      <c r="BP110" s="9"/>
      <c r="BQ110" s="7"/>
      <c r="BR110" s="9"/>
      <c r="BS110" s="9"/>
      <c r="BT110" s="7"/>
      <c r="BU110" s="7"/>
      <c r="BV110" s="9"/>
      <c r="BW110" s="9"/>
      <c r="BX110" s="9"/>
      <c r="BY110" s="9"/>
      <c r="BZ110" s="9"/>
      <c r="CA110" s="9"/>
      <c r="CB110" s="9"/>
      <c r="CC110" s="9"/>
      <c r="CD110" s="9"/>
      <c r="CE110" s="9"/>
      <c r="CF110" s="9"/>
    </row>
    <row r="111" ht="15.75" customHeight="1">
      <c r="E111" s="6"/>
      <c r="F111" s="8"/>
      <c r="G111" s="6"/>
      <c r="H111" s="8"/>
      <c r="I111" s="6"/>
      <c r="J111" s="8"/>
      <c r="K111" s="6"/>
      <c r="L111" s="8"/>
      <c r="M111" s="6"/>
      <c r="N111" s="8"/>
      <c r="O111" s="6"/>
      <c r="P111" s="8"/>
      <c r="Q111" s="6"/>
      <c r="R111" s="8"/>
      <c r="S111" s="6"/>
      <c r="T111" s="8"/>
      <c r="U111" s="6"/>
      <c r="V111" s="8"/>
      <c r="W111" s="6"/>
      <c r="X111" s="8"/>
      <c r="Y111" s="6"/>
      <c r="Z111" s="8"/>
      <c r="AA111" s="6"/>
      <c r="AB111" s="8"/>
      <c r="AC111" s="6"/>
      <c r="AD111" s="8"/>
      <c r="AE111" s="6"/>
      <c r="AF111" s="8"/>
      <c r="AG111" s="6"/>
      <c r="AH111" s="8"/>
      <c r="AI111" s="8"/>
      <c r="AJ111" s="8"/>
      <c r="AK111" s="8"/>
      <c r="AL111" s="8"/>
      <c r="AM111" s="8"/>
      <c r="AN111" s="8"/>
      <c r="AO111" s="8"/>
      <c r="AP111" s="8"/>
      <c r="AQ111" s="8"/>
      <c r="AR111" s="8"/>
      <c r="AS111" s="7"/>
      <c r="AT111" s="9"/>
      <c r="AU111" s="7"/>
      <c r="AV111" s="9"/>
      <c r="AW111" s="7"/>
      <c r="AX111" s="9"/>
      <c r="AY111" s="9"/>
      <c r="AZ111" s="7"/>
      <c r="BA111" s="7"/>
      <c r="BB111" s="9"/>
      <c r="BC111" s="7"/>
      <c r="BD111" s="9"/>
      <c r="BE111" s="7"/>
      <c r="BF111" s="9"/>
      <c r="BG111" s="7"/>
      <c r="BH111" s="9"/>
      <c r="BI111" s="9"/>
      <c r="BJ111" s="7"/>
      <c r="BK111" s="7"/>
      <c r="BL111" s="9"/>
      <c r="BM111" s="7"/>
      <c r="BN111" s="9"/>
      <c r="BO111" s="7"/>
      <c r="BP111" s="9"/>
      <c r="BQ111" s="7"/>
      <c r="BR111" s="9"/>
      <c r="BS111" s="9"/>
      <c r="BT111" s="7"/>
      <c r="BU111" s="7"/>
      <c r="BV111" s="9"/>
      <c r="BW111" s="9"/>
      <c r="BX111" s="9"/>
      <c r="BY111" s="9"/>
      <c r="BZ111" s="9"/>
      <c r="CA111" s="9"/>
      <c r="CB111" s="9"/>
      <c r="CC111" s="9"/>
      <c r="CD111" s="9"/>
      <c r="CE111" s="9"/>
      <c r="CF111" s="9"/>
    </row>
    <row r="112" ht="15.75" customHeight="1">
      <c r="E112" s="6"/>
      <c r="F112" s="8"/>
      <c r="G112" s="6"/>
      <c r="H112" s="8"/>
      <c r="I112" s="6"/>
      <c r="J112" s="8"/>
      <c r="K112" s="6"/>
      <c r="L112" s="8"/>
      <c r="M112" s="6"/>
      <c r="N112" s="8"/>
      <c r="O112" s="6"/>
      <c r="P112" s="8"/>
      <c r="Q112" s="6"/>
      <c r="R112" s="8"/>
      <c r="S112" s="6"/>
      <c r="T112" s="8"/>
      <c r="U112" s="6"/>
      <c r="V112" s="8"/>
      <c r="W112" s="6"/>
      <c r="X112" s="8"/>
      <c r="Y112" s="6"/>
      <c r="Z112" s="8"/>
      <c r="AA112" s="6"/>
      <c r="AB112" s="8"/>
      <c r="AC112" s="6"/>
      <c r="AD112" s="8"/>
      <c r="AE112" s="6"/>
      <c r="AF112" s="8"/>
      <c r="AG112" s="6"/>
      <c r="AH112" s="8"/>
      <c r="AI112" s="8"/>
      <c r="AJ112" s="8"/>
      <c r="AK112" s="8"/>
      <c r="AL112" s="8"/>
      <c r="AM112" s="8"/>
      <c r="AN112" s="8"/>
      <c r="AO112" s="8"/>
      <c r="AP112" s="8"/>
      <c r="AQ112" s="8"/>
      <c r="AR112" s="8"/>
      <c r="AS112" s="7"/>
      <c r="AT112" s="9"/>
      <c r="AU112" s="7"/>
      <c r="AV112" s="9"/>
      <c r="AW112" s="7"/>
      <c r="AX112" s="9"/>
      <c r="AY112" s="9"/>
      <c r="AZ112" s="7"/>
      <c r="BA112" s="7"/>
      <c r="BB112" s="9"/>
      <c r="BC112" s="7"/>
      <c r="BD112" s="9"/>
      <c r="BE112" s="7"/>
      <c r="BF112" s="9"/>
      <c r="BG112" s="7"/>
      <c r="BH112" s="9"/>
      <c r="BI112" s="9"/>
      <c r="BJ112" s="7"/>
      <c r="BK112" s="7"/>
      <c r="BL112" s="9"/>
      <c r="BM112" s="7"/>
      <c r="BN112" s="9"/>
      <c r="BO112" s="7"/>
      <c r="BP112" s="9"/>
      <c r="BQ112" s="7"/>
      <c r="BR112" s="9"/>
      <c r="BS112" s="9"/>
      <c r="BT112" s="7"/>
      <c r="BU112" s="7"/>
      <c r="BV112" s="9"/>
      <c r="BW112" s="9"/>
      <c r="BX112" s="9"/>
      <c r="BY112" s="9"/>
      <c r="BZ112" s="9"/>
      <c r="CA112" s="9"/>
      <c r="CB112" s="9"/>
      <c r="CC112" s="9"/>
      <c r="CD112" s="9"/>
      <c r="CE112" s="9"/>
      <c r="CF112" s="9"/>
    </row>
    <row r="113" ht="15.75" customHeight="1">
      <c r="E113" s="6"/>
      <c r="F113" s="8"/>
      <c r="G113" s="6"/>
      <c r="H113" s="8"/>
      <c r="I113" s="6"/>
      <c r="J113" s="8"/>
      <c r="K113" s="6"/>
      <c r="L113" s="8"/>
      <c r="M113" s="6"/>
      <c r="N113" s="8"/>
      <c r="O113" s="6"/>
      <c r="P113" s="8"/>
      <c r="Q113" s="6"/>
      <c r="R113" s="8"/>
      <c r="S113" s="6"/>
      <c r="T113" s="8"/>
      <c r="U113" s="6"/>
      <c r="V113" s="8"/>
      <c r="W113" s="6"/>
      <c r="X113" s="8"/>
      <c r="Y113" s="6"/>
      <c r="Z113" s="8"/>
      <c r="AA113" s="6"/>
      <c r="AB113" s="8"/>
      <c r="AC113" s="6"/>
      <c r="AD113" s="8"/>
      <c r="AE113" s="6"/>
      <c r="AF113" s="8"/>
      <c r="AG113" s="6"/>
      <c r="AH113" s="8"/>
      <c r="AI113" s="8"/>
      <c r="AJ113" s="8"/>
      <c r="AK113" s="8"/>
      <c r="AL113" s="8"/>
      <c r="AM113" s="8"/>
      <c r="AN113" s="8"/>
      <c r="AO113" s="8"/>
      <c r="AP113" s="8"/>
      <c r="AQ113" s="8"/>
      <c r="AR113" s="8"/>
      <c r="AS113" s="7"/>
      <c r="AT113" s="9"/>
      <c r="AU113" s="7"/>
      <c r="AV113" s="9"/>
      <c r="AW113" s="7"/>
      <c r="AX113" s="9"/>
      <c r="AY113" s="9"/>
      <c r="AZ113" s="7"/>
      <c r="BA113" s="7"/>
      <c r="BB113" s="9"/>
      <c r="BC113" s="7"/>
      <c r="BD113" s="9"/>
      <c r="BE113" s="7"/>
      <c r="BF113" s="9"/>
      <c r="BG113" s="7"/>
      <c r="BH113" s="9"/>
      <c r="BI113" s="9"/>
      <c r="BJ113" s="7"/>
      <c r="BK113" s="7"/>
      <c r="BL113" s="9"/>
      <c r="BM113" s="7"/>
      <c r="BN113" s="9"/>
      <c r="BO113" s="7"/>
      <c r="BP113" s="9"/>
      <c r="BQ113" s="7"/>
      <c r="BR113" s="9"/>
      <c r="BS113" s="9"/>
      <c r="BT113" s="7"/>
      <c r="BU113" s="7"/>
      <c r="BV113" s="9"/>
      <c r="BW113" s="9"/>
      <c r="BX113" s="9"/>
      <c r="BY113" s="9"/>
      <c r="BZ113" s="9"/>
      <c r="CA113" s="9"/>
      <c r="CB113" s="9"/>
      <c r="CC113" s="9"/>
      <c r="CD113" s="9"/>
      <c r="CE113" s="9"/>
      <c r="CF113" s="9"/>
    </row>
    <row r="114" ht="15.75" customHeight="1">
      <c r="E114" s="6"/>
      <c r="F114" s="8"/>
      <c r="G114" s="6"/>
      <c r="H114" s="8"/>
      <c r="I114" s="6"/>
      <c r="J114" s="8"/>
      <c r="K114" s="6"/>
      <c r="L114" s="8"/>
      <c r="M114" s="6"/>
      <c r="N114" s="8"/>
      <c r="O114" s="6"/>
      <c r="P114" s="8"/>
      <c r="Q114" s="6"/>
      <c r="R114" s="8"/>
      <c r="S114" s="6"/>
      <c r="T114" s="8"/>
      <c r="U114" s="6"/>
      <c r="V114" s="8"/>
      <c r="W114" s="6"/>
      <c r="X114" s="8"/>
      <c r="Y114" s="6"/>
      <c r="Z114" s="8"/>
      <c r="AA114" s="6"/>
      <c r="AB114" s="8"/>
      <c r="AC114" s="6"/>
      <c r="AD114" s="8"/>
      <c r="AE114" s="6"/>
      <c r="AF114" s="8"/>
      <c r="AG114" s="6"/>
      <c r="AH114" s="8"/>
      <c r="AI114" s="8"/>
      <c r="AJ114" s="8"/>
      <c r="AK114" s="8"/>
      <c r="AL114" s="8"/>
      <c r="AM114" s="8"/>
      <c r="AN114" s="8"/>
      <c r="AO114" s="8"/>
      <c r="AP114" s="8"/>
      <c r="AQ114" s="8"/>
      <c r="AR114" s="8"/>
      <c r="AS114" s="7"/>
      <c r="AT114" s="9"/>
      <c r="AU114" s="7"/>
      <c r="AV114" s="9"/>
      <c r="AW114" s="7"/>
      <c r="AX114" s="9"/>
      <c r="AY114" s="9"/>
      <c r="AZ114" s="7"/>
      <c r="BA114" s="7"/>
      <c r="BB114" s="9"/>
      <c r="BC114" s="7"/>
      <c r="BD114" s="9"/>
      <c r="BE114" s="7"/>
      <c r="BF114" s="9"/>
      <c r="BG114" s="7"/>
      <c r="BH114" s="9"/>
      <c r="BI114" s="9"/>
      <c r="BJ114" s="7"/>
      <c r="BK114" s="7"/>
      <c r="BL114" s="9"/>
      <c r="BM114" s="7"/>
      <c r="BN114" s="9"/>
      <c r="BO114" s="7"/>
      <c r="BP114" s="9"/>
      <c r="BQ114" s="7"/>
      <c r="BR114" s="9"/>
      <c r="BS114" s="9"/>
      <c r="BT114" s="7"/>
      <c r="BU114" s="7"/>
      <c r="BV114" s="9"/>
      <c r="BW114" s="9"/>
      <c r="BX114" s="9"/>
      <c r="BY114" s="9"/>
      <c r="BZ114" s="9"/>
      <c r="CA114" s="9"/>
      <c r="CB114" s="9"/>
      <c r="CC114" s="9"/>
      <c r="CD114" s="9"/>
      <c r="CE114" s="9"/>
      <c r="CF114" s="9"/>
    </row>
    <row r="115" ht="15.75" customHeight="1">
      <c r="E115" s="6"/>
      <c r="F115" s="8"/>
      <c r="G115" s="6"/>
      <c r="H115" s="8"/>
      <c r="I115" s="6"/>
      <c r="J115" s="8"/>
      <c r="K115" s="6"/>
      <c r="L115" s="8"/>
      <c r="M115" s="6"/>
      <c r="N115" s="8"/>
      <c r="O115" s="6"/>
      <c r="P115" s="8"/>
      <c r="Q115" s="6"/>
      <c r="R115" s="8"/>
      <c r="S115" s="6"/>
      <c r="T115" s="8"/>
      <c r="U115" s="6"/>
      <c r="V115" s="8"/>
      <c r="W115" s="6"/>
      <c r="X115" s="8"/>
      <c r="Y115" s="6"/>
      <c r="Z115" s="8"/>
      <c r="AA115" s="6"/>
      <c r="AB115" s="8"/>
      <c r="AC115" s="6"/>
      <c r="AD115" s="8"/>
      <c r="AE115" s="6"/>
      <c r="AF115" s="8"/>
      <c r="AG115" s="6"/>
      <c r="AH115" s="8"/>
      <c r="AI115" s="8"/>
      <c r="AJ115" s="8"/>
      <c r="AK115" s="8"/>
      <c r="AL115" s="8"/>
      <c r="AM115" s="8"/>
      <c r="AN115" s="8"/>
      <c r="AO115" s="8"/>
      <c r="AP115" s="8"/>
      <c r="AQ115" s="8"/>
      <c r="AR115" s="8"/>
      <c r="AS115" s="7"/>
      <c r="AT115" s="9"/>
      <c r="AU115" s="7"/>
      <c r="AV115" s="9"/>
      <c r="AW115" s="7"/>
      <c r="AX115" s="9"/>
      <c r="AY115" s="9"/>
      <c r="AZ115" s="7"/>
      <c r="BA115" s="7"/>
      <c r="BB115" s="9"/>
      <c r="BC115" s="7"/>
      <c r="BD115" s="9"/>
      <c r="BE115" s="7"/>
      <c r="BF115" s="9"/>
      <c r="BG115" s="7"/>
      <c r="BH115" s="9"/>
      <c r="BI115" s="9"/>
      <c r="BJ115" s="7"/>
      <c r="BK115" s="7"/>
      <c r="BL115" s="9"/>
      <c r="BM115" s="7"/>
      <c r="BN115" s="9"/>
      <c r="BO115" s="7"/>
      <c r="BP115" s="9"/>
      <c r="BQ115" s="7"/>
      <c r="BR115" s="9"/>
      <c r="BS115" s="9"/>
      <c r="BT115" s="7"/>
      <c r="BU115" s="7"/>
      <c r="BV115" s="9"/>
      <c r="BW115" s="9"/>
      <c r="BX115" s="9"/>
      <c r="BY115" s="9"/>
      <c r="BZ115" s="9"/>
      <c r="CA115" s="9"/>
      <c r="CB115" s="9"/>
      <c r="CC115" s="9"/>
      <c r="CD115" s="9"/>
      <c r="CE115" s="9"/>
      <c r="CF115" s="9"/>
    </row>
    <row r="116" ht="15.75" customHeight="1">
      <c r="E116" s="6"/>
      <c r="F116" s="8"/>
      <c r="G116" s="6"/>
      <c r="H116" s="8"/>
      <c r="I116" s="6"/>
      <c r="J116" s="8"/>
      <c r="K116" s="6"/>
      <c r="L116" s="8"/>
      <c r="M116" s="6"/>
      <c r="N116" s="8"/>
      <c r="O116" s="6"/>
      <c r="P116" s="8"/>
      <c r="Q116" s="6"/>
      <c r="R116" s="8"/>
      <c r="S116" s="6"/>
      <c r="T116" s="8"/>
      <c r="U116" s="6"/>
      <c r="V116" s="8"/>
      <c r="W116" s="6"/>
      <c r="X116" s="8"/>
      <c r="Y116" s="6"/>
      <c r="Z116" s="8"/>
      <c r="AA116" s="6"/>
      <c r="AB116" s="8"/>
      <c r="AC116" s="6"/>
      <c r="AD116" s="8"/>
      <c r="AE116" s="6"/>
      <c r="AF116" s="8"/>
      <c r="AG116" s="6"/>
      <c r="AH116" s="8"/>
      <c r="AI116" s="8"/>
      <c r="AJ116" s="8"/>
      <c r="AK116" s="8"/>
      <c r="AL116" s="8"/>
      <c r="AM116" s="8"/>
      <c r="AN116" s="8"/>
      <c r="AO116" s="8"/>
      <c r="AP116" s="8"/>
      <c r="AQ116" s="8"/>
      <c r="AR116" s="8"/>
      <c r="AS116" s="7"/>
      <c r="AT116" s="9"/>
      <c r="AU116" s="7"/>
      <c r="AV116" s="9"/>
      <c r="AW116" s="7"/>
      <c r="AX116" s="9"/>
      <c r="AY116" s="9"/>
      <c r="AZ116" s="7"/>
      <c r="BA116" s="7"/>
      <c r="BB116" s="9"/>
      <c r="BC116" s="7"/>
      <c r="BD116" s="9"/>
      <c r="BE116" s="7"/>
      <c r="BF116" s="9"/>
      <c r="BG116" s="7"/>
      <c r="BH116" s="9"/>
      <c r="BI116" s="9"/>
      <c r="BJ116" s="7"/>
      <c r="BK116" s="7"/>
      <c r="BL116" s="9"/>
      <c r="BM116" s="7"/>
      <c r="BN116" s="9"/>
      <c r="BO116" s="7"/>
      <c r="BP116" s="9"/>
      <c r="BQ116" s="7"/>
      <c r="BR116" s="9"/>
      <c r="BS116" s="9"/>
      <c r="BT116" s="7"/>
      <c r="BU116" s="7"/>
      <c r="BV116" s="9"/>
      <c r="BW116" s="9"/>
      <c r="BX116" s="9"/>
      <c r="BY116" s="9"/>
      <c r="BZ116" s="9"/>
      <c r="CA116" s="9"/>
      <c r="CB116" s="9"/>
      <c r="CC116" s="9"/>
      <c r="CD116" s="9"/>
      <c r="CE116" s="9"/>
      <c r="CF116" s="9"/>
    </row>
    <row r="117" ht="15.75" customHeight="1">
      <c r="E117" s="6"/>
      <c r="F117" s="8"/>
      <c r="G117" s="6"/>
      <c r="H117" s="8"/>
      <c r="I117" s="6"/>
      <c r="J117" s="8"/>
      <c r="K117" s="6"/>
      <c r="L117" s="8"/>
      <c r="M117" s="6"/>
      <c r="N117" s="8"/>
      <c r="O117" s="6"/>
      <c r="P117" s="8"/>
      <c r="Q117" s="6"/>
      <c r="R117" s="8"/>
      <c r="S117" s="6"/>
      <c r="T117" s="8"/>
      <c r="U117" s="6"/>
      <c r="V117" s="8"/>
      <c r="W117" s="6"/>
      <c r="X117" s="8"/>
      <c r="Y117" s="6"/>
      <c r="Z117" s="8"/>
      <c r="AA117" s="6"/>
      <c r="AB117" s="8"/>
      <c r="AC117" s="6"/>
      <c r="AD117" s="8"/>
      <c r="AE117" s="6"/>
      <c r="AF117" s="8"/>
      <c r="AG117" s="6"/>
      <c r="AH117" s="8"/>
      <c r="AI117" s="8"/>
      <c r="AJ117" s="8"/>
      <c r="AK117" s="8"/>
      <c r="AL117" s="8"/>
      <c r="AM117" s="8"/>
      <c r="AN117" s="8"/>
      <c r="AO117" s="8"/>
      <c r="AP117" s="8"/>
      <c r="AQ117" s="8"/>
      <c r="AR117" s="8"/>
      <c r="AS117" s="7"/>
      <c r="AT117" s="9"/>
      <c r="AU117" s="7"/>
      <c r="AV117" s="9"/>
      <c r="AW117" s="7"/>
      <c r="AX117" s="9"/>
      <c r="AY117" s="9"/>
      <c r="AZ117" s="7"/>
      <c r="BA117" s="7"/>
      <c r="BB117" s="9"/>
      <c r="BC117" s="7"/>
      <c r="BD117" s="9"/>
      <c r="BE117" s="7"/>
      <c r="BF117" s="9"/>
      <c r="BG117" s="7"/>
      <c r="BH117" s="9"/>
      <c r="BI117" s="9"/>
      <c r="BJ117" s="7"/>
      <c r="BK117" s="7"/>
      <c r="BL117" s="9"/>
      <c r="BM117" s="7"/>
      <c r="BN117" s="9"/>
      <c r="BO117" s="7"/>
      <c r="BP117" s="9"/>
      <c r="BQ117" s="7"/>
      <c r="BR117" s="9"/>
      <c r="BS117" s="9"/>
      <c r="BT117" s="7"/>
      <c r="BU117" s="7"/>
      <c r="BV117" s="9"/>
      <c r="BW117" s="9"/>
      <c r="BX117" s="9"/>
      <c r="BY117" s="9"/>
      <c r="BZ117" s="9"/>
      <c r="CA117" s="9"/>
      <c r="CB117" s="9"/>
      <c r="CC117" s="9"/>
      <c r="CD117" s="9"/>
      <c r="CE117" s="9"/>
      <c r="CF117" s="9"/>
    </row>
    <row r="118" ht="15.75" customHeight="1">
      <c r="E118" s="6"/>
      <c r="F118" s="8"/>
      <c r="G118" s="6"/>
      <c r="H118" s="8"/>
      <c r="I118" s="6"/>
      <c r="J118" s="8"/>
      <c r="K118" s="6"/>
      <c r="L118" s="8"/>
      <c r="M118" s="6"/>
      <c r="N118" s="8"/>
      <c r="O118" s="6"/>
      <c r="P118" s="8"/>
      <c r="Q118" s="6"/>
      <c r="R118" s="8"/>
      <c r="S118" s="6"/>
      <c r="T118" s="8"/>
      <c r="U118" s="6"/>
      <c r="V118" s="8"/>
      <c r="W118" s="6"/>
      <c r="X118" s="8"/>
      <c r="Y118" s="6"/>
      <c r="Z118" s="8"/>
      <c r="AA118" s="6"/>
      <c r="AB118" s="8"/>
      <c r="AC118" s="6"/>
      <c r="AD118" s="8"/>
      <c r="AE118" s="6"/>
      <c r="AF118" s="8"/>
      <c r="AG118" s="6"/>
      <c r="AH118" s="8"/>
      <c r="AI118" s="8"/>
      <c r="AJ118" s="8"/>
      <c r="AK118" s="8"/>
      <c r="AL118" s="8"/>
      <c r="AM118" s="8"/>
      <c r="AN118" s="8"/>
      <c r="AO118" s="8"/>
      <c r="AP118" s="8"/>
      <c r="AQ118" s="8"/>
      <c r="AR118" s="8"/>
      <c r="AS118" s="7"/>
      <c r="AT118" s="9"/>
      <c r="AU118" s="7"/>
      <c r="AV118" s="9"/>
      <c r="AW118" s="7"/>
      <c r="AX118" s="9"/>
      <c r="AY118" s="9"/>
      <c r="AZ118" s="7"/>
      <c r="BA118" s="7"/>
      <c r="BB118" s="9"/>
      <c r="BC118" s="7"/>
      <c r="BD118" s="9"/>
      <c r="BE118" s="7"/>
      <c r="BF118" s="9"/>
      <c r="BG118" s="7"/>
      <c r="BH118" s="9"/>
      <c r="BI118" s="9"/>
      <c r="BJ118" s="7"/>
      <c r="BK118" s="7"/>
      <c r="BL118" s="9"/>
      <c r="BM118" s="7"/>
      <c r="BN118" s="9"/>
      <c r="BO118" s="7"/>
      <c r="BP118" s="9"/>
      <c r="BQ118" s="7"/>
      <c r="BR118" s="9"/>
      <c r="BS118" s="9"/>
      <c r="BT118" s="7"/>
      <c r="BU118" s="7"/>
      <c r="BV118" s="9"/>
      <c r="BW118" s="9"/>
      <c r="BX118" s="9"/>
      <c r="BY118" s="9"/>
      <c r="BZ118" s="9"/>
      <c r="CA118" s="9"/>
      <c r="CB118" s="9"/>
      <c r="CC118" s="9"/>
      <c r="CD118" s="9"/>
      <c r="CE118" s="9"/>
      <c r="CF118" s="9"/>
    </row>
    <row r="119" ht="15.75" customHeight="1">
      <c r="E119" s="6"/>
      <c r="F119" s="8"/>
      <c r="G119" s="6"/>
      <c r="H119" s="8"/>
      <c r="I119" s="6"/>
      <c r="J119" s="8"/>
      <c r="K119" s="6"/>
      <c r="L119" s="8"/>
      <c r="M119" s="6"/>
      <c r="N119" s="8"/>
      <c r="O119" s="6"/>
      <c r="P119" s="8"/>
      <c r="Q119" s="6"/>
      <c r="R119" s="8"/>
      <c r="S119" s="6"/>
      <c r="T119" s="8"/>
      <c r="U119" s="6"/>
      <c r="V119" s="8"/>
      <c r="W119" s="6"/>
      <c r="X119" s="8"/>
      <c r="Y119" s="6"/>
      <c r="Z119" s="8"/>
      <c r="AA119" s="6"/>
      <c r="AB119" s="8"/>
      <c r="AC119" s="6"/>
      <c r="AD119" s="8"/>
      <c r="AE119" s="6"/>
      <c r="AF119" s="8"/>
      <c r="AG119" s="6"/>
      <c r="AH119" s="8"/>
      <c r="AI119" s="8"/>
      <c r="AJ119" s="8"/>
      <c r="AK119" s="8"/>
      <c r="AL119" s="8"/>
      <c r="AM119" s="8"/>
      <c r="AN119" s="8"/>
      <c r="AO119" s="8"/>
      <c r="AP119" s="8"/>
      <c r="AQ119" s="8"/>
      <c r="AR119" s="8"/>
      <c r="AS119" s="7"/>
      <c r="AT119" s="9"/>
      <c r="AU119" s="7"/>
      <c r="AV119" s="9"/>
      <c r="AW119" s="7"/>
      <c r="AX119" s="9"/>
      <c r="AY119" s="9"/>
      <c r="AZ119" s="7"/>
      <c r="BA119" s="7"/>
      <c r="BB119" s="9"/>
      <c r="BC119" s="7"/>
      <c r="BD119" s="9"/>
      <c r="BE119" s="7"/>
      <c r="BF119" s="9"/>
      <c r="BG119" s="7"/>
      <c r="BH119" s="9"/>
      <c r="BI119" s="9"/>
      <c r="BJ119" s="7"/>
      <c r="BK119" s="7"/>
      <c r="BL119" s="9"/>
      <c r="BM119" s="7"/>
      <c r="BN119" s="9"/>
      <c r="BO119" s="7"/>
      <c r="BP119" s="9"/>
      <c r="BQ119" s="7"/>
      <c r="BR119" s="9"/>
      <c r="BS119" s="9"/>
      <c r="BT119" s="7"/>
      <c r="BU119" s="7"/>
      <c r="BV119" s="9"/>
      <c r="BW119" s="9"/>
      <c r="BX119" s="9"/>
      <c r="BY119" s="9"/>
      <c r="BZ119" s="9"/>
      <c r="CA119" s="9"/>
      <c r="CB119" s="9"/>
      <c r="CC119" s="9"/>
      <c r="CD119" s="9"/>
      <c r="CE119" s="9"/>
      <c r="CF119" s="9"/>
    </row>
    <row r="120" ht="15.75" customHeight="1">
      <c r="E120" s="6"/>
      <c r="F120" s="8"/>
      <c r="G120" s="6"/>
      <c r="H120" s="8"/>
      <c r="I120" s="6"/>
      <c r="J120" s="8"/>
      <c r="K120" s="6"/>
      <c r="L120" s="8"/>
      <c r="M120" s="6"/>
      <c r="N120" s="8"/>
      <c r="O120" s="6"/>
      <c r="P120" s="8"/>
      <c r="Q120" s="6"/>
      <c r="R120" s="8"/>
      <c r="S120" s="6"/>
      <c r="T120" s="8"/>
      <c r="U120" s="6"/>
      <c r="V120" s="8"/>
      <c r="W120" s="6"/>
      <c r="X120" s="8"/>
      <c r="Y120" s="6"/>
      <c r="Z120" s="8"/>
      <c r="AA120" s="6"/>
      <c r="AB120" s="8"/>
      <c r="AC120" s="6"/>
      <c r="AD120" s="8"/>
      <c r="AE120" s="6"/>
      <c r="AF120" s="8"/>
      <c r="AG120" s="6"/>
      <c r="AH120" s="8"/>
      <c r="AI120" s="8"/>
      <c r="AJ120" s="8"/>
      <c r="AK120" s="8"/>
      <c r="AL120" s="8"/>
      <c r="AM120" s="8"/>
      <c r="AN120" s="8"/>
      <c r="AO120" s="8"/>
      <c r="AP120" s="8"/>
      <c r="AQ120" s="8"/>
      <c r="AR120" s="8"/>
      <c r="AS120" s="7"/>
      <c r="AT120" s="9"/>
      <c r="AU120" s="7"/>
      <c r="AV120" s="9"/>
      <c r="AW120" s="7"/>
      <c r="AX120" s="9"/>
      <c r="AY120" s="9"/>
      <c r="AZ120" s="7"/>
      <c r="BA120" s="7"/>
      <c r="BB120" s="9"/>
      <c r="BC120" s="7"/>
      <c r="BD120" s="9"/>
      <c r="BE120" s="7"/>
      <c r="BF120" s="9"/>
      <c r="BG120" s="7"/>
      <c r="BH120" s="9"/>
      <c r="BI120" s="9"/>
      <c r="BJ120" s="7"/>
      <c r="BK120" s="7"/>
      <c r="BL120" s="9"/>
      <c r="BM120" s="7"/>
      <c r="BN120" s="9"/>
      <c r="BO120" s="7"/>
      <c r="BP120" s="9"/>
      <c r="BQ120" s="7"/>
      <c r="BR120" s="9"/>
      <c r="BS120" s="9"/>
      <c r="BT120" s="7"/>
      <c r="BU120" s="7"/>
      <c r="BV120" s="9"/>
      <c r="BW120" s="9"/>
      <c r="BX120" s="9"/>
      <c r="BY120" s="9"/>
      <c r="BZ120" s="9"/>
      <c r="CA120" s="9"/>
      <c r="CB120" s="9"/>
      <c r="CC120" s="9"/>
      <c r="CD120" s="9"/>
      <c r="CE120" s="9"/>
      <c r="CF120" s="9"/>
    </row>
    <row r="121" ht="15.75" customHeight="1">
      <c r="E121" s="6"/>
      <c r="F121" s="8"/>
      <c r="G121" s="6"/>
      <c r="H121" s="8"/>
      <c r="I121" s="6"/>
      <c r="J121" s="8"/>
      <c r="K121" s="6"/>
      <c r="L121" s="8"/>
      <c r="M121" s="6"/>
      <c r="N121" s="8"/>
      <c r="O121" s="6"/>
      <c r="P121" s="8"/>
      <c r="Q121" s="6"/>
      <c r="R121" s="8"/>
      <c r="S121" s="6"/>
      <c r="T121" s="8"/>
      <c r="U121" s="6"/>
      <c r="V121" s="8"/>
      <c r="W121" s="6"/>
      <c r="X121" s="8"/>
      <c r="Y121" s="6"/>
      <c r="Z121" s="8"/>
      <c r="AA121" s="6"/>
      <c r="AB121" s="8"/>
      <c r="AC121" s="6"/>
      <c r="AD121" s="8"/>
      <c r="AE121" s="6"/>
      <c r="AF121" s="8"/>
      <c r="AG121" s="6"/>
      <c r="AH121" s="8"/>
      <c r="AI121" s="8"/>
      <c r="AJ121" s="8"/>
      <c r="AK121" s="8"/>
      <c r="AL121" s="8"/>
      <c r="AM121" s="8"/>
      <c r="AN121" s="8"/>
      <c r="AO121" s="8"/>
      <c r="AP121" s="8"/>
      <c r="AQ121" s="8"/>
      <c r="AR121" s="8"/>
      <c r="AS121" s="7"/>
      <c r="AT121" s="9"/>
      <c r="AU121" s="7"/>
      <c r="AV121" s="9"/>
      <c r="AW121" s="7"/>
      <c r="AX121" s="9"/>
      <c r="AY121" s="9"/>
      <c r="AZ121" s="7"/>
      <c r="BA121" s="7"/>
      <c r="BB121" s="9"/>
      <c r="BC121" s="7"/>
      <c r="BD121" s="9"/>
      <c r="BE121" s="7"/>
      <c r="BF121" s="9"/>
      <c r="BG121" s="7"/>
      <c r="BH121" s="9"/>
      <c r="BI121" s="9"/>
      <c r="BJ121" s="7"/>
      <c r="BK121" s="7"/>
      <c r="BL121" s="9"/>
      <c r="BM121" s="7"/>
      <c r="BN121" s="9"/>
      <c r="BO121" s="7"/>
      <c r="BP121" s="9"/>
      <c r="BQ121" s="7"/>
      <c r="BR121" s="9"/>
      <c r="BS121" s="9"/>
      <c r="BT121" s="7"/>
      <c r="BU121" s="7"/>
      <c r="BV121" s="9"/>
      <c r="BW121" s="9"/>
      <c r="BX121" s="9"/>
      <c r="BY121" s="9"/>
      <c r="BZ121" s="9"/>
      <c r="CA121" s="9"/>
      <c r="CB121" s="9"/>
      <c r="CC121" s="9"/>
      <c r="CD121" s="9"/>
      <c r="CE121" s="9"/>
      <c r="CF121" s="9"/>
    </row>
    <row r="122" ht="15.75" customHeight="1">
      <c r="E122" s="6"/>
      <c r="F122" s="8"/>
      <c r="G122" s="6"/>
      <c r="H122" s="8"/>
      <c r="I122" s="6"/>
      <c r="J122" s="8"/>
      <c r="K122" s="6"/>
      <c r="L122" s="8"/>
      <c r="M122" s="6"/>
      <c r="N122" s="8"/>
      <c r="O122" s="6"/>
      <c r="P122" s="8"/>
      <c r="Q122" s="6"/>
      <c r="R122" s="8"/>
      <c r="S122" s="6"/>
      <c r="T122" s="8"/>
      <c r="U122" s="6"/>
      <c r="V122" s="8"/>
      <c r="W122" s="6"/>
      <c r="X122" s="8"/>
      <c r="Y122" s="6"/>
      <c r="Z122" s="8"/>
      <c r="AA122" s="6"/>
      <c r="AB122" s="8"/>
      <c r="AC122" s="6"/>
      <c r="AD122" s="8"/>
      <c r="AE122" s="6"/>
      <c r="AF122" s="8"/>
      <c r="AG122" s="6"/>
      <c r="AH122" s="8"/>
      <c r="AI122" s="8"/>
      <c r="AJ122" s="8"/>
      <c r="AK122" s="8"/>
      <c r="AL122" s="8"/>
      <c r="AM122" s="8"/>
      <c r="AN122" s="8"/>
      <c r="AO122" s="8"/>
      <c r="AP122" s="8"/>
      <c r="AQ122" s="8"/>
      <c r="AR122" s="8"/>
      <c r="AS122" s="7"/>
      <c r="AT122" s="9"/>
      <c r="AU122" s="7"/>
      <c r="AV122" s="9"/>
      <c r="AW122" s="7"/>
      <c r="AX122" s="9"/>
      <c r="AY122" s="9"/>
      <c r="AZ122" s="7"/>
      <c r="BA122" s="7"/>
      <c r="BB122" s="9"/>
      <c r="BC122" s="7"/>
      <c r="BD122" s="9"/>
      <c r="BE122" s="7"/>
      <c r="BF122" s="9"/>
      <c r="BG122" s="7"/>
      <c r="BH122" s="9"/>
      <c r="BI122" s="9"/>
      <c r="BJ122" s="7"/>
      <c r="BK122" s="7"/>
      <c r="BL122" s="9"/>
      <c r="BM122" s="7"/>
      <c r="BN122" s="9"/>
      <c r="BO122" s="7"/>
      <c r="BP122" s="9"/>
      <c r="BQ122" s="7"/>
      <c r="BR122" s="9"/>
      <c r="BS122" s="9"/>
      <c r="BT122" s="7"/>
      <c r="BU122" s="7"/>
      <c r="BV122" s="9"/>
      <c r="BW122" s="9"/>
      <c r="BX122" s="9"/>
      <c r="BY122" s="9"/>
      <c r="BZ122" s="9"/>
      <c r="CA122" s="9"/>
      <c r="CB122" s="9"/>
      <c r="CC122" s="9"/>
      <c r="CD122" s="9"/>
      <c r="CE122" s="9"/>
      <c r="CF122" s="9"/>
    </row>
    <row r="123" ht="15.75" customHeight="1">
      <c r="E123" s="6"/>
      <c r="F123" s="8"/>
      <c r="G123" s="6"/>
      <c r="H123" s="8"/>
      <c r="I123" s="6"/>
      <c r="J123" s="8"/>
      <c r="K123" s="6"/>
      <c r="L123" s="8"/>
      <c r="M123" s="6"/>
      <c r="N123" s="8"/>
      <c r="O123" s="6"/>
      <c r="P123" s="8"/>
      <c r="Q123" s="6"/>
      <c r="R123" s="8"/>
      <c r="S123" s="6"/>
      <c r="T123" s="8"/>
      <c r="U123" s="6"/>
      <c r="V123" s="8"/>
      <c r="W123" s="6"/>
      <c r="X123" s="8"/>
      <c r="Y123" s="6"/>
      <c r="Z123" s="8"/>
      <c r="AA123" s="6"/>
      <c r="AB123" s="8"/>
      <c r="AC123" s="6"/>
      <c r="AD123" s="8"/>
      <c r="AE123" s="6"/>
      <c r="AF123" s="8"/>
      <c r="AG123" s="6"/>
      <c r="AH123" s="8"/>
      <c r="AI123" s="8"/>
      <c r="AJ123" s="8"/>
      <c r="AK123" s="8"/>
      <c r="AL123" s="8"/>
      <c r="AM123" s="8"/>
      <c r="AN123" s="8"/>
      <c r="AO123" s="8"/>
      <c r="AP123" s="8"/>
      <c r="AQ123" s="8"/>
      <c r="AR123" s="8"/>
      <c r="AS123" s="7"/>
      <c r="AT123" s="9"/>
      <c r="AU123" s="7"/>
      <c r="AV123" s="9"/>
      <c r="AW123" s="7"/>
      <c r="AX123" s="9"/>
      <c r="AY123" s="9"/>
      <c r="AZ123" s="7"/>
      <c r="BA123" s="7"/>
      <c r="BB123" s="9"/>
      <c r="BC123" s="7"/>
      <c r="BD123" s="9"/>
      <c r="BE123" s="7"/>
      <c r="BF123" s="9"/>
      <c r="BG123" s="7"/>
      <c r="BH123" s="9"/>
      <c r="BI123" s="9"/>
      <c r="BJ123" s="7"/>
      <c r="BK123" s="7"/>
      <c r="BL123" s="9"/>
      <c r="BM123" s="7"/>
      <c r="BN123" s="9"/>
      <c r="BO123" s="7"/>
      <c r="BP123" s="9"/>
      <c r="BQ123" s="7"/>
      <c r="BR123" s="9"/>
      <c r="BS123" s="9"/>
      <c r="BT123" s="7"/>
      <c r="BU123" s="7"/>
      <c r="BV123" s="9"/>
      <c r="BW123" s="9"/>
      <c r="BX123" s="9"/>
      <c r="BY123" s="9"/>
      <c r="BZ123" s="9"/>
      <c r="CA123" s="9"/>
      <c r="CB123" s="9"/>
      <c r="CC123" s="9"/>
      <c r="CD123" s="9"/>
      <c r="CE123" s="9"/>
      <c r="CF123" s="9"/>
    </row>
    <row r="124" ht="15.75" customHeight="1">
      <c r="E124" s="6"/>
      <c r="F124" s="8"/>
      <c r="G124" s="6"/>
      <c r="H124" s="8"/>
      <c r="I124" s="6"/>
      <c r="J124" s="8"/>
      <c r="K124" s="6"/>
      <c r="L124" s="8"/>
      <c r="M124" s="6"/>
      <c r="N124" s="8"/>
      <c r="O124" s="6"/>
      <c r="P124" s="8"/>
      <c r="Q124" s="6"/>
      <c r="R124" s="8"/>
      <c r="S124" s="6"/>
      <c r="T124" s="8"/>
      <c r="U124" s="6"/>
      <c r="V124" s="8"/>
      <c r="W124" s="6"/>
      <c r="X124" s="8"/>
      <c r="Y124" s="6"/>
      <c r="Z124" s="8"/>
      <c r="AA124" s="6"/>
      <c r="AB124" s="8"/>
      <c r="AC124" s="6"/>
      <c r="AD124" s="8"/>
      <c r="AE124" s="6"/>
      <c r="AF124" s="8"/>
      <c r="AG124" s="6"/>
      <c r="AH124" s="8"/>
      <c r="AI124" s="8"/>
      <c r="AJ124" s="8"/>
      <c r="AK124" s="8"/>
      <c r="AL124" s="8"/>
      <c r="AM124" s="8"/>
      <c r="AN124" s="8"/>
      <c r="AO124" s="8"/>
      <c r="AP124" s="8"/>
      <c r="AQ124" s="8"/>
      <c r="AR124" s="8"/>
      <c r="AS124" s="7"/>
      <c r="AT124" s="9"/>
      <c r="AU124" s="7"/>
      <c r="AV124" s="9"/>
      <c r="AW124" s="7"/>
      <c r="AX124" s="9"/>
      <c r="AY124" s="9"/>
      <c r="AZ124" s="7"/>
      <c r="BA124" s="7"/>
      <c r="BB124" s="9"/>
      <c r="BC124" s="7"/>
      <c r="BD124" s="9"/>
      <c r="BE124" s="7"/>
      <c r="BF124" s="9"/>
      <c r="BG124" s="7"/>
      <c r="BH124" s="9"/>
      <c r="BI124" s="9"/>
      <c r="BJ124" s="7"/>
      <c r="BK124" s="7"/>
      <c r="BL124" s="9"/>
      <c r="BM124" s="7"/>
      <c r="BN124" s="9"/>
      <c r="BO124" s="7"/>
      <c r="BP124" s="9"/>
      <c r="BQ124" s="7"/>
      <c r="BR124" s="9"/>
      <c r="BS124" s="9"/>
      <c r="BT124" s="7"/>
      <c r="BU124" s="7"/>
      <c r="BV124" s="9"/>
      <c r="BW124" s="9"/>
      <c r="BX124" s="9"/>
      <c r="BY124" s="9"/>
      <c r="BZ124" s="9"/>
      <c r="CA124" s="9"/>
      <c r="CB124" s="9"/>
      <c r="CC124" s="9"/>
      <c r="CD124" s="9"/>
      <c r="CE124" s="9"/>
      <c r="CF124" s="9"/>
    </row>
    <row r="125" ht="15.75" customHeight="1">
      <c r="E125" s="6"/>
      <c r="F125" s="8"/>
      <c r="G125" s="6"/>
      <c r="H125" s="8"/>
      <c r="I125" s="6"/>
      <c r="J125" s="8"/>
      <c r="K125" s="6"/>
      <c r="L125" s="8"/>
      <c r="M125" s="6"/>
      <c r="N125" s="8"/>
      <c r="O125" s="6"/>
      <c r="P125" s="8"/>
      <c r="Q125" s="6"/>
      <c r="R125" s="8"/>
      <c r="S125" s="6"/>
      <c r="T125" s="8"/>
      <c r="U125" s="6"/>
      <c r="V125" s="8"/>
      <c r="W125" s="6"/>
      <c r="X125" s="8"/>
      <c r="Y125" s="6"/>
      <c r="Z125" s="8"/>
      <c r="AA125" s="6"/>
      <c r="AB125" s="8"/>
      <c r="AC125" s="6"/>
      <c r="AD125" s="8"/>
      <c r="AE125" s="6"/>
      <c r="AF125" s="8"/>
      <c r="AG125" s="6"/>
      <c r="AH125" s="8"/>
      <c r="AI125" s="8"/>
      <c r="AJ125" s="8"/>
      <c r="AK125" s="8"/>
      <c r="AL125" s="8"/>
      <c r="AM125" s="8"/>
      <c r="AN125" s="8"/>
      <c r="AO125" s="8"/>
      <c r="AP125" s="8"/>
      <c r="AQ125" s="8"/>
      <c r="AR125" s="8"/>
      <c r="AS125" s="7"/>
      <c r="AT125" s="9"/>
      <c r="AU125" s="7"/>
      <c r="AV125" s="9"/>
      <c r="AW125" s="7"/>
      <c r="AX125" s="9"/>
      <c r="AY125" s="9"/>
      <c r="AZ125" s="7"/>
      <c r="BA125" s="7"/>
      <c r="BB125" s="9"/>
      <c r="BC125" s="7"/>
      <c r="BD125" s="9"/>
      <c r="BE125" s="7"/>
      <c r="BF125" s="9"/>
      <c r="BG125" s="7"/>
      <c r="BH125" s="9"/>
      <c r="BI125" s="9"/>
      <c r="BJ125" s="7"/>
      <c r="BK125" s="7"/>
      <c r="BL125" s="9"/>
      <c r="BM125" s="7"/>
      <c r="BN125" s="9"/>
      <c r="BO125" s="7"/>
      <c r="BP125" s="9"/>
      <c r="BQ125" s="7"/>
      <c r="BR125" s="9"/>
      <c r="BS125" s="9"/>
      <c r="BT125" s="7"/>
      <c r="BU125" s="7"/>
      <c r="BV125" s="9"/>
      <c r="BW125" s="9"/>
      <c r="BX125" s="9"/>
      <c r="BY125" s="9"/>
      <c r="BZ125" s="9"/>
      <c r="CA125" s="9"/>
      <c r="CB125" s="9"/>
      <c r="CC125" s="9"/>
      <c r="CD125" s="9"/>
      <c r="CE125" s="9"/>
      <c r="CF125" s="9"/>
    </row>
    <row r="126" ht="15.75" customHeight="1">
      <c r="E126" s="6"/>
      <c r="F126" s="8"/>
      <c r="G126" s="6"/>
      <c r="H126" s="8"/>
      <c r="I126" s="6"/>
      <c r="J126" s="8"/>
      <c r="K126" s="6"/>
      <c r="L126" s="8"/>
      <c r="M126" s="6"/>
      <c r="N126" s="8"/>
      <c r="O126" s="6"/>
      <c r="P126" s="8"/>
      <c r="Q126" s="6"/>
      <c r="R126" s="8"/>
      <c r="S126" s="6"/>
      <c r="T126" s="8"/>
      <c r="U126" s="6"/>
      <c r="V126" s="8"/>
      <c r="W126" s="6"/>
      <c r="X126" s="8"/>
      <c r="Y126" s="6"/>
      <c r="Z126" s="8"/>
      <c r="AA126" s="6"/>
      <c r="AB126" s="8"/>
      <c r="AC126" s="6"/>
      <c r="AD126" s="8"/>
      <c r="AE126" s="6"/>
      <c r="AF126" s="8"/>
      <c r="AG126" s="6"/>
      <c r="AH126" s="8"/>
      <c r="AI126" s="8"/>
      <c r="AJ126" s="8"/>
      <c r="AK126" s="8"/>
      <c r="AL126" s="8"/>
      <c r="AM126" s="8"/>
      <c r="AN126" s="8"/>
      <c r="AO126" s="8"/>
      <c r="AP126" s="8"/>
      <c r="AQ126" s="8"/>
      <c r="AR126" s="8"/>
      <c r="AS126" s="7"/>
      <c r="AT126" s="9"/>
      <c r="AU126" s="7"/>
      <c r="AV126" s="9"/>
      <c r="AW126" s="7"/>
      <c r="AX126" s="9"/>
      <c r="AY126" s="9"/>
      <c r="AZ126" s="7"/>
      <c r="BA126" s="7"/>
      <c r="BB126" s="9"/>
      <c r="BC126" s="7"/>
      <c r="BD126" s="9"/>
      <c r="BE126" s="7"/>
      <c r="BF126" s="9"/>
      <c r="BG126" s="7"/>
      <c r="BH126" s="9"/>
      <c r="BI126" s="9"/>
      <c r="BJ126" s="7"/>
      <c r="BK126" s="7"/>
      <c r="BL126" s="9"/>
      <c r="BM126" s="7"/>
      <c r="BN126" s="9"/>
      <c r="BO126" s="7"/>
      <c r="BP126" s="9"/>
      <c r="BQ126" s="7"/>
      <c r="BR126" s="9"/>
      <c r="BS126" s="9"/>
      <c r="BT126" s="7"/>
      <c r="BU126" s="7"/>
      <c r="BV126" s="9"/>
      <c r="BW126" s="9"/>
      <c r="BX126" s="9"/>
      <c r="BY126" s="9"/>
      <c r="BZ126" s="9"/>
      <c r="CA126" s="9"/>
      <c r="CB126" s="9"/>
      <c r="CC126" s="9"/>
      <c r="CD126" s="9"/>
      <c r="CE126" s="9"/>
      <c r="CF126" s="9"/>
    </row>
    <row r="127" ht="15.75" customHeight="1">
      <c r="E127" s="6"/>
      <c r="F127" s="8"/>
      <c r="G127" s="6"/>
      <c r="H127" s="8"/>
      <c r="I127" s="6"/>
      <c r="J127" s="8"/>
      <c r="K127" s="6"/>
      <c r="L127" s="8"/>
      <c r="M127" s="6"/>
      <c r="N127" s="8"/>
      <c r="O127" s="6"/>
      <c r="P127" s="8"/>
      <c r="Q127" s="6"/>
      <c r="R127" s="8"/>
      <c r="S127" s="6"/>
      <c r="T127" s="8"/>
      <c r="U127" s="6"/>
      <c r="V127" s="8"/>
      <c r="W127" s="6"/>
      <c r="X127" s="8"/>
      <c r="Y127" s="6"/>
      <c r="Z127" s="8"/>
      <c r="AA127" s="6"/>
      <c r="AB127" s="8"/>
      <c r="AC127" s="6"/>
      <c r="AD127" s="8"/>
      <c r="AE127" s="6"/>
      <c r="AF127" s="8"/>
      <c r="AG127" s="6"/>
      <c r="AH127" s="8"/>
      <c r="AI127" s="8"/>
      <c r="AJ127" s="8"/>
      <c r="AK127" s="8"/>
      <c r="AL127" s="8"/>
      <c r="AM127" s="8"/>
      <c r="AN127" s="8"/>
      <c r="AO127" s="8"/>
      <c r="AP127" s="8"/>
      <c r="AQ127" s="8"/>
      <c r="AR127" s="8"/>
      <c r="AS127" s="7"/>
      <c r="AT127" s="9"/>
      <c r="AU127" s="7"/>
      <c r="AV127" s="9"/>
      <c r="AW127" s="7"/>
      <c r="AX127" s="9"/>
      <c r="AY127" s="9"/>
      <c r="AZ127" s="7"/>
      <c r="BA127" s="7"/>
      <c r="BB127" s="9"/>
      <c r="BC127" s="7"/>
      <c r="BD127" s="9"/>
      <c r="BE127" s="7"/>
      <c r="BF127" s="9"/>
      <c r="BG127" s="7"/>
      <c r="BH127" s="9"/>
      <c r="BI127" s="9"/>
      <c r="BJ127" s="7"/>
      <c r="BK127" s="7"/>
      <c r="BL127" s="9"/>
      <c r="BM127" s="7"/>
      <c r="BN127" s="9"/>
      <c r="BO127" s="7"/>
      <c r="BP127" s="9"/>
      <c r="BQ127" s="7"/>
      <c r="BR127" s="9"/>
      <c r="BS127" s="9"/>
      <c r="BT127" s="7"/>
      <c r="BU127" s="7"/>
      <c r="BV127" s="9"/>
      <c r="BW127" s="9"/>
      <c r="BX127" s="9"/>
      <c r="BY127" s="9"/>
      <c r="BZ127" s="9"/>
      <c r="CA127" s="9"/>
      <c r="CB127" s="9"/>
      <c r="CC127" s="9"/>
      <c r="CD127" s="9"/>
      <c r="CE127" s="9"/>
      <c r="CF127" s="9"/>
    </row>
    <row r="128" ht="15.75" customHeight="1">
      <c r="E128" s="6"/>
      <c r="F128" s="8"/>
      <c r="G128" s="6"/>
      <c r="H128" s="8"/>
      <c r="I128" s="6"/>
      <c r="J128" s="8"/>
      <c r="K128" s="6"/>
      <c r="L128" s="8"/>
      <c r="M128" s="6"/>
      <c r="N128" s="8"/>
      <c r="O128" s="6"/>
      <c r="P128" s="8"/>
      <c r="Q128" s="6"/>
      <c r="R128" s="8"/>
      <c r="S128" s="6"/>
      <c r="T128" s="8"/>
      <c r="U128" s="6"/>
      <c r="V128" s="8"/>
      <c r="W128" s="6"/>
      <c r="X128" s="8"/>
      <c r="Y128" s="6"/>
      <c r="Z128" s="8"/>
      <c r="AA128" s="6"/>
      <c r="AB128" s="8"/>
      <c r="AC128" s="6"/>
      <c r="AD128" s="8"/>
      <c r="AE128" s="6"/>
      <c r="AF128" s="8"/>
      <c r="AG128" s="6"/>
      <c r="AH128" s="8"/>
      <c r="AI128" s="8"/>
      <c r="AJ128" s="8"/>
      <c r="AK128" s="8"/>
      <c r="AL128" s="8"/>
      <c r="AM128" s="8"/>
      <c r="AN128" s="8"/>
      <c r="AO128" s="8"/>
      <c r="AP128" s="8"/>
      <c r="AQ128" s="8"/>
      <c r="AR128" s="8"/>
      <c r="AS128" s="7"/>
      <c r="AT128" s="9"/>
      <c r="AU128" s="7"/>
      <c r="AV128" s="9"/>
      <c r="AW128" s="7"/>
      <c r="AX128" s="9"/>
      <c r="AY128" s="9"/>
      <c r="AZ128" s="7"/>
      <c r="BA128" s="7"/>
      <c r="BB128" s="9"/>
      <c r="BC128" s="7"/>
      <c r="BD128" s="9"/>
      <c r="BE128" s="7"/>
      <c r="BF128" s="9"/>
      <c r="BG128" s="7"/>
      <c r="BH128" s="9"/>
      <c r="BI128" s="9"/>
      <c r="BJ128" s="7"/>
      <c r="BK128" s="7"/>
      <c r="BL128" s="9"/>
      <c r="BM128" s="7"/>
      <c r="BN128" s="9"/>
      <c r="BO128" s="7"/>
      <c r="BP128" s="9"/>
      <c r="BQ128" s="7"/>
      <c r="BR128" s="9"/>
      <c r="BS128" s="9"/>
      <c r="BT128" s="7"/>
      <c r="BU128" s="7"/>
      <c r="BV128" s="9"/>
      <c r="BW128" s="9"/>
      <c r="BX128" s="9"/>
      <c r="BY128" s="9"/>
      <c r="BZ128" s="9"/>
      <c r="CA128" s="9"/>
      <c r="CB128" s="9"/>
      <c r="CC128" s="9"/>
      <c r="CD128" s="9"/>
      <c r="CE128" s="9"/>
      <c r="CF128" s="9"/>
    </row>
    <row r="129" ht="15.75" customHeight="1">
      <c r="E129" s="6"/>
      <c r="F129" s="8"/>
      <c r="G129" s="6"/>
      <c r="H129" s="8"/>
      <c r="I129" s="6"/>
      <c r="J129" s="8"/>
      <c r="K129" s="6"/>
      <c r="L129" s="8"/>
      <c r="M129" s="6"/>
      <c r="N129" s="8"/>
      <c r="O129" s="6"/>
      <c r="P129" s="8"/>
      <c r="Q129" s="6"/>
      <c r="R129" s="8"/>
      <c r="S129" s="6"/>
      <c r="T129" s="8"/>
      <c r="U129" s="6"/>
      <c r="V129" s="8"/>
      <c r="W129" s="6"/>
      <c r="X129" s="8"/>
      <c r="Y129" s="6"/>
      <c r="Z129" s="8"/>
      <c r="AA129" s="6"/>
      <c r="AB129" s="8"/>
      <c r="AC129" s="6"/>
      <c r="AD129" s="8"/>
      <c r="AE129" s="6"/>
      <c r="AF129" s="8"/>
      <c r="AG129" s="6"/>
      <c r="AH129" s="8"/>
      <c r="AI129" s="8"/>
      <c r="AJ129" s="8"/>
      <c r="AK129" s="8"/>
      <c r="AL129" s="8"/>
      <c r="AM129" s="8"/>
      <c r="AN129" s="8"/>
      <c r="AO129" s="8"/>
      <c r="AP129" s="8"/>
      <c r="AQ129" s="8"/>
      <c r="AR129" s="8"/>
      <c r="AS129" s="7"/>
      <c r="AT129" s="9"/>
      <c r="AU129" s="7"/>
      <c r="AV129" s="9"/>
      <c r="AW129" s="7"/>
      <c r="AX129" s="9"/>
      <c r="AY129" s="9"/>
      <c r="AZ129" s="7"/>
      <c r="BA129" s="7"/>
      <c r="BB129" s="9"/>
      <c r="BC129" s="7"/>
      <c r="BD129" s="9"/>
      <c r="BE129" s="7"/>
      <c r="BF129" s="9"/>
      <c r="BG129" s="7"/>
      <c r="BH129" s="9"/>
      <c r="BI129" s="9"/>
      <c r="BJ129" s="7"/>
      <c r="BK129" s="7"/>
      <c r="BL129" s="9"/>
      <c r="BM129" s="7"/>
      <c r="BN129" s="9"/>
      <c r="BO129" s="7"/>
      <c r="BP129" s="9"/>
      <c r="BQ129" s="7"/>
      <c r="BR129" s="9"/>
      <c r="BS129" s="9"/>
      <c r="BT129" s="7"/>
      <c r="BU129" s="7"/>
      <c r="BV129" s="9"/>
      <c r="BW129" s="9"/>
      <c r="BX129" s="9"/>
      <c r="BY129" s="9"/>
      <c r="BZ129" s="9"/>
      <c r="CA129" s="9"/>
      <c r="CB129" s="9"/>
      <c r="CC129" s="9"/>
      <c r="CD129" s="9"/>
      <c r="CE129" s="9"/>
      <c r="CF129" s="9"/>
    </row>
    <row r="130" ht="15.75" customHeight="1">
      <c r="E130" s="6"/>
      <c r="F130" s="8"/>
      <c r="G130" s="6"/>
      <c r="H130" s="8"/>
      <c r="I130" s="6"/>
      <c r="J130" s="8"/>
      <c r="K130" s="6"/>
      <c r="L130" s="8"/>
      <c r="M130" s="6"/>
      <c r="N130" s="8"/>
      <c r="O130" s="6"/>
      <c r="P130" s="8"/>
      <c r="Q130" s="6"/>
      <c r="R130" s="8"/>
      <c r="S130" s="6"/>
      <c r="T130" s="8"/>
      <c r="U130" s="6"/>
      <c r="V130" s="8"/>
      <c r="W130" s="6"/>
      <c r="X130" s="8"/>
      <c r="Y130" s="6"/>
      <c r="Z130" s="8"/>
      <c r="AA130" s="6"/>
      <c r="AB130" s="8"/>
      <c r="AC130" s="6"/>
      <c r="AD130" s="8"/>
      <c r="AE130" s="6"/>
      <c r="AF130" s="8"/>
      <c r="AG130" s="6"/>
      <c r="AH130" s="8"/>
      <c r="AI130" s="8"/>
      <c r="AJ130" s="8"/>
      <c r="AK130" s="8"/>
      <c r="AL130" s="8"/>
      <c r="AM130" s="8"/>
      <c r="AN130" s="8"/>
      <c r="AO130" s="8"/>
      <c r="AP130" s="8"/>
      <c r="AQ130" s="8"/>
      <c r="AR130" s="8"/>
      <c r="AS130" s="7"/>
      <c r="AT130" s="9"/>
      <c r="AU130" s="7"/>
      <c r="AV130" s="9"/>
      <c r="AW130" s="7"/>
      <c r="AX130" s="9"/>
      <c r="AY130" s="9"/>
      <c r="AZ130" s="7"/>
      <c r="BA130" s="7"/>
      <c r="BB130" s="9"/>
      <c r="BC130" s="7"/>
      <c r="BD130" s="9"/>
      <c r="BE130" s="7"/>
      <c r="BF130" s="9"/>
      <c r="BG130" s="7"/>
      <c r="BH130" s="9"/>
      <c r="BI130" s="9"/>
      <c r="BJ130" s="7"/>
      <c r="BK130" s="7"/>
      <c r="BL130" s="9"/>
      <c r="BM130" s="7"/>
      <c r="BN130" s="9"/>
      <c r="BO130" s="7"/>
      <c r="BP130" s="9"/>
      <c r="BQ130" s="7"/>
      <c r="BR130" s="9"/>
      <c r="BS130" s="9"/>
      <c r="BT130" s="7"/>
      <c r="BU130" s="7"/>
      <c r="BV130" s="9"/>
      <c r="BW130" s="9"/>
      <c r="BX130" s="9"/>
      <c r="BY130" s="9"/>
      <c r="BZ130" s="9"/>
      <c r="CA130" s="9"/>
      <c r="CB130" s="9"/>
      <c r="CC130" s="9"/>
      <c r="CD130" s="9"/>
      <c r="CE130" s="9"/>
      <c r="CF130" s="9"/>
    </row>
    <row r="131" ht="15.75" customHeight="1">
      <c r="E131" s="6"/>
      <c r="F131" s="8"/>
      <c r="G131" s="6"/>
      <c r="H131" s="8"/>
      <c r="I131" s="6"/>
      <c r="J131" s="8"/>
      <c r="K131" s="6"/>
      <c r="L131" s="8"/>
      <c r="M131" s="6"/>
      <c r="N131" s="8"/>
      <c r="O131" s="6"/>
      <c r="P131" s="8"/>
      <c r="Q131" s="6"/>
      <c r="R131" s="8"/>
      <c r="S131" s="6"/>
      <c r="T131" s="8"/>
      <c r="U131" s="6"/>
      <c r="V131" s="8"/>
      <c r="W131" s="6"/>
      <c r="X131" s="8"/>
      <c r="Y131" s="6"/>
      <c r="Z131" s="8"/>
      <c r="AA131" s="6"/>
      <c r="AB131" s="8"/>
      <c r="AC131" s="6"/>
      <c r="AD131" s="8"/>
      <c r="AE131" s="6"/>
      <c r="AF131" s="8"/>
      <c r="AG131" s="6"/>
      <c r="AH131" s="8"/>
      <c r="AI131" s="8"/>
      <c r="AJ131" s="8"/>
      <c r="AK131" s="8"/>
      <c r="AL131" s="8"/>
      <c r="AM131" s="8"/>
      <c r="AN131" s="8"/>
      <c r="AO131" s="8"/>
      <c r="AP131" s="8"/>
      <c r="AQ131" s="8"/>
      <c r="AR131" s="8"/>
      <c r="AS131" s="7"/>
      <c r="AT131" s="9"/>
      <c r="AU131" s="7"/>
      <c r="AV131" s="9"/>
      <c r="AW131" s="7"/>
      <c r="AX131" s="9"/>
      <c r="AY131" s="9"/>
      <c r="AZ131" s="7"/>
      <c r="BA131" s="7"/>
      <c r="BB131" s="9"/>
      <c r="BC131" s="7"/>
      <c r="BD131" s="9"/>
      <c r="BE131" s="7"/>
      <c r="BF131" s="9"/>
      <c r="BG131" s="7"/>
      <c r="BH131" s="9"/>
      <c r="BI131" s="9"/>
      <c r="BJ131" s="7"/>
      <c r="BK131" s="7"/>
      <c r="BL131" s="9"/>
      <c r="BM131" s="7"/>
      <c r="BN131" s="9"/>
      <c r="BO131" s="7"/>
      <c r="BP131" s="9"/>
      <c r="BQ131" s="7"/>
      <c r="BR131" s="9"/>
      <c r="BS131" s="9"/>
      <c r="BT131" s="7"/>
      <c r="BU131" s="7"/>
      <c r="BV131" s="9"/>
      <c r="BW131" s="9"/>
      <c r="BX131" s="9"/>
      <c r="BY131" s="9"/>
      <c r="BZ131" s="9"/>
      <c r="CA131" s="9"/>
      <c r="CB131" s="9"/>
      <c r="CC131" s="9"/>
      <c r="CD131" s="9"/>
      <c r="CE131" s="9"/>
      <c r="CF131" s="9"/>
    </row>
    <row r="132" ht="15.75" customHeight="1">
      <c r="E132" s="6"/>
      <c r="F132" s="8"/>
      <c r="G132" s="6"/>
      <c r="H132" s="8"/>
      <c r="I132" s="6"/>
      <c r="J132" s="8"/>
      <c r="K132" s="6"/>
      <c r="L132" s="8"/>
      <c r="M132" s="6"/>
      <c r="N132" s="8"/>
      <c r="O132" s="6"/>
      <c r="P132" s="8"/>
      <c r="Q132" s="6"/>
      <c r="R132" s="8"/>
      <c r="S132" s="6"/>
      <c r="T132" s="8"/>
      <c r="U132" s="6"/>
      <c r="V132" s="8"/>
      <c r="W132" s="6"/>
      <c r="X132" s="8"/>
      <c r="Y132" s="6"/>
      <c r="Z132" s="8"/>
      <c r="AA132" s="6"/>
      <c r="AB132" s="8"/>
      <c r="AC132" s="6"/>
      <c r="AD132" s="8"/>
      <c r="AE132" s="6"/>
      <c r="AF132" s="8"/>
      <c r="AG132" s="6"/>
      <c r="AH132" s="8"/>
      <c r="AI132" s="8"/>
      <c r="AJ132" s="8"/>
      <c r="AK132" s="8"/>
      <c r="AL132" s="8"/>
      <c r="AM132" s="8"/>
      <c r="AN132" s="8"/>
      <c r="AO132" s="8"/>
      <c r="AP132" s="8"/>
      <c r="AQ132" s="8"/>
      <c r="AR132" s="8"/>
      <c r="AS132" s="7"/>
      <c r="AT132" s="9"/>
      <c r="AU132" s="7"/>
      <c r="AV132" s="9"/>
      <c r="AW132" s="7"/>
      <c r="AX132" s="9"/>
      <c r="AY132" s="9"/>
      <c r="AZ132" s="7"/>
      <c r="BA132" s="7"/>
      <c r="BB132" s="9"/>
      <c r="BC132" s="7"/>
      <c r="BD132" s="9"/>
      <c r="BE132" s="7"/>
      <c r="BF132" s="9"/>
      <c r="BG132" s="7"/>
      <c r="BH132" s="9"/>
      <c r="BI132" s="9"/>
      <c r="BJ132" s="7"/>
      <c r="BK132" s="7"/>
      <c r="BL132" s="9"/>
      <c r="BM132" s="7"/>
      <c r="BN132" s="9"/>
      <c r="BO132" s="7"/>
      <c r="BP132" s="9"/>
      <c r="BQ132" s="7"/>
      <c r="BR132" s="9"/>
      <c r="BS132" s="9"/>
      <c r="BT132" s="7"/>
      <c r="BU132" s="7"/>
      <c r="BV132" s="9"/>
      <c r="BW132" s="9"/>
      <c r="BX132" s="9"/>
      <c r="BY132" s="9"/>
      <c r="BZ132" s="9"/>
      <c r="CA132" s="9"/>
      <c r="CB132" s="9"/>
      <c r="CC132" s="9"/>
      <c r="CD132" s="9"/>
      <c r="CE132" s="9"/>
      <c r="CF132" s="9"/>
    </row>
    <row r="133" ht="15.75" customHeight="1">
      <c r="E133" s="6"/>
      <c r="F133" s="8"/>
      <c r="G133" s="6"/>
      <c r="H133" s="8"/>
      <c r="I133" s="6"/>
      <c r="J133" s="8"/>
      <c r="K133" s="6"/>
      <c r="L133" s="8"/>
      <c r="M133" s="6"/>
      <c r="N133" s="8"/>
      <c r="O133" s="6"/>
      <c r="P133" s="8"/>
      <c r="Q133" s="6"/>
      <c r="R133" s="8"/>
      <c r="S133" s="6"/>
      <c r="T133" s="8"/>
      <c r="U133" s="6"/>
      <c r="V133" s="8"/>
      <c r="W133" s="6"/>
      <c r="X133" s="8"/>
      <c r="Y133" s="6"/>
      <c r="Z133" s="8"/>
      <c r="AA133" s="6"/>
      <c r="AB133" s="8"/>
      <c r="AC133" s="6"/>
      <c r="AD133" s="8"/>
      <c r="AE133" s="6"/>
      <c r="AF133" s="8"/>
      <c r="AG133" s="6"/>
      <c r="AH133" s="8"/>
      <c r="AI133" s="8"/>
      <c r="AJ133" s="8"/>
      <c r="AK133" s="8"/>
      <c r="AL133" s="8"/>
      <c r="AM133" s="8"/>
      <c r="AN133" s="8"/>
      <c r="AO133" s="8"/>
      <c r="AP133" s="8"/>
      <c r="AQ133" s="8"/>
      <c r="AR133" s="8"/>
      <c r="AS133" s="7"/>
      <c r="AT133" s="9"/>
      <c r="AU133" s="7"/>
      <c r="AV133" s="9"/>
      <c r="AW133" s="7"/>
      <c r="AX133" s="9"/>
      <c r="AY133" s="9"/>
      <c r="AZ133" s="7"/>
      <c r="BA133" s="7"/>
      <c r="BB133" s="9"/>
      <c r="BC133" s="7"/>
      <c r="BD133" s="9"/>
      <c r="BE133" s="7"/>
      <c r="BF133" s="9"/>
      <c r="BG133" s="7"/>
      <c r="BH133" s="9"/>
      <c r="BI133" s="9"/>
      <c r="BJ133" s="7"/>
      <c r="BK133" s="7"/>
      <c r="BL133" s="9"/>
      <c r="BM133" s="7"/>
      <c r="BN133" s="9"/>
      <c r="BO133" s="7"/>
      <c r="BP133" s="9"/>
      <c r="BQ133" s="7"/>
      <c r="BR133" s="9"/>
      <c r="BS133" s="9"/>
      <c r="BT133" s="7"/>
      <c r="BU133" s="7"/>
      <c r="BV133" s="9"/>
      <c r="BW133" s="9"/>
      <c r="BX133" s="9"/>
      <c r="BY133" s="9"/>
      <c r="BZ133" s="9"/>
      <c r="CA133" s="9"/>
      <c r="CB133" s="9"/>
      <c r="CC133" s="9"/>
      <c r="CD133" s="9"/>
      <c r="CE133" s="9"/>
      <c r="CF133" s="9"/>
    </row>
    <row r="134" ht="15.75" customHeight="1">
      <c r="E134" s="6"/>
      <c r="F134" s="8"/>
      <c r="G134" s="6"/>
      <c r="H134" s="8"/>
      <c r="I134" s="6"/>
      <c r="J134" s="8"/>
      <c r="K134" s="6"/>
      <c r="L134" s="8"/>
      <c r="M134" s="6"/>
      <c r="N134" s="8"/>
      <c r="O134" s="6"/>
      <c r="P134" s="8"/>
      <c r="Q134" s="6"/>
      <c r="R134" s="8"/>
      <c r="S134" s="6"/>
      <c r="T134" s="8"/>
      <c r="U134" s="6"/>
      <c r="V134" s="8"/>
      <c r="W134" s="6"/>
      <c r="X134" s="8"/>
      <c r="Y134" s="6"/>
      <c r="Z134" s="8"/>
      <c r="AA134" s="6"/>
      <c r="AB134" s="8"/>
      <c r="AC134" s="6"/>
      <c r="AD134" s="8"/>
      <c r="AE134" s="6"/>
      <c r="AF134" s="8"/>
      <c r="AG134" s="6"/>
      <c r="AH134" s="8"/>
      <c r="AI134" s="8"/>
      <c r="AJ134" s="8"/>
      <c r="AK134" s="8"/>
      <c r="AL134" s="8"/>
      <c r="AM134" s="8"/>
      <c r="AN134" s="8"/>
      <c r="AO134" s="8"/>
      <c r="AP134" s="8"/>
      <c r="AQ134" s="8"/>
      <c r="AR134" s="8"/>
      <c r="AS134" s="7"/>
      <c r="AT134" s="9"/>
      <c r="AU134" s="7"/>
      <c r="AV134" s="9"/>
      <c r="AW134" s="7"/>
      <c r="AX134" s="9"/>
      <c r="AY134" s="9"/>
      <c r="AZ134" s="7"/>
      <c r="BA134" s="7"/>
      <c r="BB134" s="9"/>
      <c r="BC134" s="7"/>
      <c r="BD134" s="9"/>
      <c r="BE134" s="7"/>
      <c r="BF134" s="9"/>
      <c r="BG134" s="7"/>
      <c r="BH134" s="9"/>
      <c r="BI134" s="9"/>
      <c r="BJ134" s="7"/>
      <c r="BK134" s="7"/>
      <c r="BL134" s="9"/>
      <c r="BM134" s="7"/>
      <c r="BN134" s="9"/>
      <c r="BO134" s="7"/>
      <c r="BP134" s="9"/>
      <c r="BQ134" s="7"/>
      <c r="BR134" s="9"/>
      <c r="BS134" s="9"/>
      <c r="BT134" s="7"/>
      <c r="BU134" s="7"/>
      <c r="BV134" s="9"/>
      <c r="BW134" s="9"/>
      <c r="BX134" s="9"/>
      <c r="BY134" s="9"/>
      <c r="BZ134" s="9"/>
      <c r="CA134" s="9"/>
      <c r="CB134" s="9"/>
      <c r="CC134" s="9"/>
      <c r="CD134" s="9"/>
      <c r="CE134" s="9"/>
      <c r="CF134" s="9"/>
    </row>
    <row r="135" ht="15.75" customHeight="1">
      <c r="E135" s="6"/>
      <c r="F135" s="8"/>
      <c r="G135" s="6"/>
      <c r="H135" s="8"/>
      <c r="I135" s="6"/>
      <c r="J135" s="8"/>
      <c r="K135" s="6"/>
      <c r="L135" s="8"/>
      <c r="M135" s="6"/>
      <c r="N135" s="8"/>
      <c r="O135" s="6"/>
      <c r="P135" s="8"/>
      <c r="Q135" s="6"/>
      <c r="R135" s="8"/>
      <c r="S135" s="6"/>
      <c r="T135" s="8"/>
      <c r="U135" s="6"/>
      <c r="V135" s="8"/>
      <c r="W135" s="6"/>
      <c r="X135" s="8"/>
      <c r="Y135" s="6"/>
      <c r="Z135" s="8"/>
      <c r="AA135" s="6"/>
      <c r="AB135" s="8"/>
      <c r="AC135" s="6"/>
      <c r="AD135" s="8"/>
      <c r="AE135" s="6"/>
      <c r="AF135" s="8"/>
      <c r="AG135" s="6"/>
      <c r="AH135" s="8"/>
      <c r="AI135" s="8"/>
      <c r="AJ135" s="8"/>
      <c r="AK135" s="8"/>
      <c r="AL135" s="8"/>
      <c r="AM135" s="8"/>
      <c r="AN135" s="8"/>
      <c r="AO135" s="8"/>
      <c r="AP135" s="8"/>
      <c r="AQ135" s="8"/>
      <c r="AR135" s="8"/>
      <c r="AS135" s="7"/>
      <c r="AT135" s="9"/>
      <c r="AU135" s="7"/>
      <c r="AV135" s="9"/>
      <c r="AW135" s="7"/>
      <c r="AX135" s="9"/>
      <c r="AY135" s="9"/>
      <c r="AZ135" s="7"/>
      <c r="BA135" s="7"/>
      <c r="BB135" s="9"/>
      <c r="BC135" s="7"/>
      <c r="BD135" s="9"/>
      <c r="BE135" s="7"/>
      <c r="BF135" s="9"/>
      <c r="BG135" s="7"/>
      <c r="BH135" s="9"/>
      <c r="BI135" s="9"/>
      <c r="BJ135" s="7"/>
      <c r="BK135" s="7"/>
      <c r="BL135" s="9"/>
      <c r="BM135" s="7"/>
      <c r="BN135" s="9"/>
      <c r="BO135" s="7"/>
      <c r="BP135" s="9"/>
      <c r="BQ135" s="7"/>
      <c r="BR135" s="9"/>
      <c r="BS135" s="9"/>
      <c r="BT135" s="7"/>
      <c r="BU135" s="7"/>
      <c r="BV135" s="9"/>
      <c r="BW135" s="9"/>
      <c r="BX135" s="9"/>
      <c r="BY135" s="9"/>
      <c r="BZ135" s="9"/>
      <c r="CA135" s="9"/>
      <c r="CB135" s="9"/>
      <c r="CC135" s="9"/>
      <c r="CD135" s="9"/>
      <c r="CE135" s="9"/>
      <c r="CF135" s="9"/>
    </row>
    <row r="136" ht="15.75" customHeight="1">
      <c r="E136" s="6"/>
      <c r="F136" s="8"/>
      <c r="G136" s="6"/>
      <c r="H136" s="8"/>
      <c r="I136" s="6"/>
      <c r="J136" s="8"/>
      <c r="K136" s="6"/>
      <c r="L136" s="8"/>
      <c r="M136" s="6"/>
      <c r="N136" s="8"/>
      <c r="O136" s="6"/>
      <c r="P136" s="8"/>
      <c r="Q136" s="6"/>
      <c r="R136" s="8"/>
      <c r="S136" s="6"/>
      <c r="T136" s="8"/>
      <c r="U136" s="6"/>
      <c r="V136" s="8"/>
      <c r="W136" s="6"/>
      <c r="X136" s="8"/>
      <c r="Y136" s="6"/>
      <c r="Z136" s="8"/>
      <c r="AA136" s="6"/>
      <c r="AB136" s="8"/>
      <c r="AC136" s="6"/>
      <c r="AD136" s="8"/>
      <c r="AE136" s="6"/>
      <c r="AF136" s="8"/>
      <c r="AG136" s="6"/>
      <c r="AH136" s="8"/>
      <c r="AI136" s="8"/>
      <c r="AJ136" s="8"/>
      <c r="AK136" s="8"/>
      <c r="AL136" s="8"/>
      <c r="AM136" s="8"/>
      <c r="AN136" s="8"/>
      <c r="AO136" s="8"/>
      <c r="AP136" s="8"/>
      <c r="AQ136" s="8"/>
      <c r="AR136" s="8"/>
      <c r="AS136" s="7"/>
      <c r="AT136" s="9"/>
      <c r="AU136" s="7"/>
      <c r="AV136" s="9"/>
      <c r="AW136" s="7"/>
      <c r="AX136" s="9"/>
      <c r="AY136" s="9"/>
      <c r="AZ136" s="7"/>
      <c r="BA136" s="7"/>
      <c r="BB136" s="9"/>
      <c r="BC136" s="7"/>
      <c r="BD136" s="9"/>
      <c r="BE136" s="7"/>
      <c r="BF136" s="9"/>
      <c r="BG136" s="7"/>
      <c r="BH136" s="9"/>
      <c r="BI136" s="9"/>
      <c r="BJ136" s="7"/>
      <c r="BK136" s="7"/>
      <c r="BL136" s="9"/>
      <c r="BM136" s="7"/>
      <c r="BN136" s="9"/>
      <c r="BO136" s="7"/>
      <c r="BP136" s="9"/>
      <c r="BQ136" s="7"/>
      <c r="BR136" s="9"/>
      <c r="BS136" s="9"/>
      <c r="BT136" s="7"/>
      <c r="BU136" s="7"/>
      <c r="BV136" s="9"/>
      <c r="BW136" s="9"/>
      <c r="BX136" s="9"/>
      <c r="BY136" s="9"/>
      <c r="BZ136" s="9"/>
      <c r="CA136" s="9"/>
      <c r="CB136" s="9"/>
      <c r="CC136" s="9"/>
      <c r="CD136" s="9"/>
      <c r="CE136" s="9"/>
      <c r="CF136" s="9"/>
    </row>
    <row r="137" ht="15.75" customHeight="1">
      <c r="E137" s="6"/>
      <c r="F137" s="8"/>
      <c r="G137" s="6"/>
      <c r="H137" s="8"/>
      <c r="I137" s="6"/>
      <c r="J137" s="8"/>
      <c r="K137" s="6"/>
      <c r="L137" s="8"/>
      <c r="M137" s="6"/>
      <c r="N137" s="8"/>
      <c r="O137" s="6"/>
      <c r="P137" s="8"/>
      <c r="Q137" s="6"/>
      <c r="R137" s="8"/>
      <c r="S137" s="6"/>
      <c r="T137" s="8"/>
      <c r="U137" s="6"/>
      <c r="V137" s="8"/>
      <c r="W137" s="6"/>
      <c r="X137" s="8"/>
      <c r="Y137" s="6"/>
      <c r="Z137" s="8"/>
      <c r="AA137" s="6"/>
      <c r="AB137" s="8"/>
      <c r="AC137" s="6"/>
      <c r="AD137" s="8"/>
      <c r="AE137" s="6"/>
      <c r="AF137" s="8"/>
      <c r="AG137" s="6"/>
      <c r="AH137" s="8"/>
      <c r="AI137" s="8"/>
      <c r="AJ137" s="8"/>
      <c r="AK137" s="8"/>
      <c r="AL137" s="8"/>
      <c r="AM137" s="8"/>
      <c r="AN137" s="8"/>
      <c r="AO137" s="8"/>
      <c r="AP137" s="8"/>
      <c r="AQ137" s="8"/>
      <c r="AR137" s="8"/>
      <c r="AS137" s="7"/>
      <c r="AT137" s="9"/>
      <c r="AU137" s="7"/>
      <c r="AV137" s="9"/>
      <c r="AW137" s="7"/>
      <c r="AX137" s="9"/>
      <c r="AY137" s="9"/>
      <c r="AZ137" s="7"/>
      <c r="BA137" s="7"/>
      <c r="BB137" s="9"/>
      <c r="BC137" s="7"/>
      <c r="BD137" s="9"/>
      <c r="BE137" s="7"/>
      <c r="BF137" s="9"/>
      <c r="BG137" s="7"/>
      <c r="BH137" s="9"/>
      <c r="BI137" s="9"/>
      <c r="BJ137" s="7"/>
      <c r="BK137" s="7"/>
      <c r="BL137" s="9"/>
      <c r="BM137" s="7"/>
      <c r="BN137" s="9"/>
      <c r="BO137" s="7"/>
      <c r="BP137" s="9"/>
      <c r="BQ137" s="7"/>
      <c r="BR137" s="9"/>
      <c r="BS137" s="9"/>
      <c r="BT137" s="7"/>
      <c r="BU137" s="7"/>
      <c r="BV137" s="9"/>
      <c r="BW137" s="9"/>
      <c r="BX137" s="9"/>
      <c r="BY137" s="9"/>
      <c r="BZ137" s="9"/>
      <c r="CA137" s="9"/>
      <c r="CB137" s="9"/>
      <c r="CC137" s="9"/>
      <c r="CD137" s="9"/>
      <c r="CE137" s="9"/>
      <c r="CF137" s="9"/>
    </row>
    <row r="138" ht="15.75" customHeight="1">
      <c r="E138" s="6"/>
      <c r="F138" s="8"/>
      <c r="G138" s="6"/>
      <c r="H138" s="8"/>
      <c r="I138" s="6"/>
      <c r="J138" s="8"/>
      <c r="K138" s="6"/>
      <c r="L138" s="8"/>
      <c r="M138" s="6"/>
      <c r="N138" s="8"/>
      <c r="O138" s="6"/>
      <c r="P138" s="8"/>
      <c r="Q138" s="6"/>
      <c r="R138" s="8"/>
      <c r="S138" s="6"/>
      <c r="T138" s="8"/>
      <c r="U138" s="6"/>
      <c r="V138" s="8"/>
      <c r="W138" s="6"/>
      <c r="X138" s="8"/>
      <c r="Y138" s="6"/>
      <c r="Z138" s="8"/>
      <c r="AA138" s="6"/>
      <c r="AB138" s="8"/>
      <c r="AC138" s="6"/>
      <c r="AD138" s="8"/>
      <c r="AE138" s="6"/>
      <c r="AF138" s="8"/>
      <c r="AG138" s="6"/>
      <c r="AH138" s="8"/>
      <c r="AI138" s="8"/>
      <c r="AJ138" s="8"/>
      <c r="AK138" s="8"/>
      <c r="AL138" s="8"/>
      <c r="AM138" s="8"/>
      <c r="AN138" s="8"/>
      <c r="AO138" s="8"/>
      <c r="AP138" s="8"/>
      <c r="AQ138" s="8"/>
      <c r="AR138" s="8"/>
      <c r="AS138" s="7"/>
      <c r="AT138" s="9"/>
      <c r="AU138" s="7"/>
      <c r="AV138" s="9"/>
      <c r="AW138" s="7"/>
      <c r="AX138" s="9"/>
      <c r="AY138" s="9"/>
      <c r="AZ138" s="7"/>
      <c r="BA138" s="7"/>
      <c r="BB138" s="9"/>
      <c r="BC138" s="7"/>
      <c r="BD138" s="9"/>
      <c r="BE138" s="7"/>
      <c r="BF138" s="9"/>
      <c r="BG138" s="7"/>
      <c r="BH138" s="9"/>
      <c r="BI138" s="9"/>
      <c r="BJ138" s="7"/>
      <c r="BK138" s="7"/>
      <c r="BL138" s="9"/>
      <c r="BM138" s="7"/>
      <c r="BN138" s="9"/>
      <c r="BO138" s="7"/>
      <c r="BP138" s="9"/>
      <c r="BQ138" s="7"/>
      <c r="BR138" s="9"/>
      <c r="BS138" s="9"/>
      <c r="BT138" s="7"/>
      <c r="BU138" s="7"/>
      <c r="BV138" s="9"/>
      <c r="BW138" s="9"/>
      <c r="BX138" s="9"/>
      <c r="BY138" s="9"/>
      <c r="BZ138" s="9"/>
      <c r="CA138" s="9"/>
      <c r="CB138" s="9"/>
      <c r="CC138" s="9"/>
      <c r="CD138" s="9"/>
      <c r="CE138" s="9"/>
      <c r="CF138" s="9"/>
    </row>
    <row r="139" ht="15.75" customHeight="1">
      <c r="E139" s="6"/>
      <c r="F139" s="8"/>
      <c r="G139" s="6"/>
      <c r="H139" s="8"/>
      <c r="I139" s="6"/>
      <c r="J139" s="8"/>
      <c r="K139" s="6"/>
      <c r="L139" s="8"/>
      <c r="M139" s="6"/>
      <c r="N139" s="8"/>
      <c r="O139" s="6"/>
      <c r="P139" s="8"/>
      <c r="Q139" s="6"/>
      <c r="R139" s="8"/>
      <c r="S139" s="6"/>
      <c r="T139" s="8"/>
      <c r="U139" s="6"/>
      <c r="V139" s="8"/>
      <c r="W139" s="6"/>
      <c r="X139" s="8"/>
      <c r="Y139" s="6"/>
      <c r="Z139" s="8"/>
      <c r="AA139" s="6"/>
      <c r="AB139" s="8"/>
      <c r="AC139" s="6"/>
      <c r="AD139" s="8"/>
      <c r="AE139" s="6"/>
      <c r="AF139" s="8"/>
      <c r="AG139" s="6"/>
      <c r="AH139" s="8"/>
      <c r="AI139" s="8"/>
      <c r="AJ139" s="8"/>
      <c r="AK139" s="8"/>
      <c r="AL139" s="8"/>
      <c r="AM139" s="8"/>
      <c r="AN139" s="8"/>
      <c r="AO139" s="8"/>
      <c r="AP139" s="8"/>
      <c r="AQ139" s="8"/>
      <c r="AR139" s="8"/>
      <c r="AS139" s="7"/>
      <c r="AT139" s="9"/>
      <c r="AU139" s="7"/>
      <c r="AV139" s="9"/>
      <c r="AW139" s="7"/>
      <c r="AX139" s="9"/>
      <c r="AY139" s="9"/>
      <c r="AZ139" s="7"/>
      <c r="BA139" s="7"/>
      <c r="BB139" s="9"/>
      <c r="BC139" s="7"/>
      <c r="BD139" s="9"/>
      <c r="BE139" s="7"/>
      <c r="BF139" s="9"/>
      <c r="BG139" s="7"/>
      <c r="BH139" s="9"/>
      <c r="BI139" s="9"/>
      <c r="BJ139" s="7"/>
      <c r="BK139" s="7"/>
      <c r="BL139" s="9"/>
      <c r="BM139" s="7"/>
      <c r="BN139" s="9"/>
      <c r="BO139" s="7"/>
      <c r="BP139" s="9"/>
      <c r="BQ139" s="7"/>
      <c r="BR139" s="9"/>
      <c r="BS139" s="9"/>
      <c r="BT139" s="7"/>
      <c r="BU139" s="7"/>
      <c r="BV139" s="9"/>
      <c r="BW139" s="9"/>
      <c r="BX139" s="9"/>
      <c r="BY139" s="9"/>
      <c r="BZ139" s="9"/>
      <c r="CA139" s="9"/>
      <c r="CB139" s="9"/>
      <c r="CC139" s="9"/>
      <c r="CD139" s="9"/>
      <c r="CE139" s="9"/>
      <c r="CF139" s="9"/>
    </row>
    <row r="140" ht="15.75" customHeight="1">
      <c r="E140" s="6"/>
      <c r="F140" s="8"/>
      <c r="G140" s="6"/>
      <c r="H140" s="8"/>
      <c r="I140" s="6"/>
      <c r="J140" s="8"/>
      <c r="K140" s="6"/>
      <c r="L140" s="8"/>
      <c r="M140" s="6"/>
      <c r="N140" s="8"/>
      <c r="O140" s="6"/>
      <c r="P140" s="8"/>
      <c r="Q140" s="6"/>
      <c r="R140" s="8"/>
      <c r="S140" s="6"/>
      <c r="T140" s="8"/>
      <c r="U140" s="6"/>
      <c r="V140" s="8"/>
      <c r="W140" s="6"/>
      <c r="X140" s="8"/>
      <c r="Y140" s="6"/>
      <c r="Z140" s="8"/>
      <c r="AA140" s="6"/>
      <c r="AB140" s="8"/>
      <c r="AC140" s="6"/>
      <c r="AD140" s="8"/>
      <c r="AE140" s="6"/>
      <c r="AF140" s="8"/>
      <c r="AG140" s="6"/>
      <c r="AH140" s="8"/>
      <c r="AI140" s="8"/>
      <c r="AJ140" s="8"/>
      <c r="AK140" s="8"/>
      <c r="AL140" s="8"/>
      <c r="AM140" s="8"/>
      <c r="AN140" s="8"/>
      <c r="AO140" s="8"/>
      <c r="AP140" s="8"/>
      <c r="AQ140" s="8"/>
      <c r="AR140" s="8"/>
      <c r="AS140" s="7"/>
      <c r="AT140" s="9"/>
      <c r="AU140" s="7"/>
      <c r="AV140" s="9"/>
      <c r="AW140" s="7"/>
      <c r="AX140" s="9"/>
      <c r="AY140" s="9"/>
      <c r="AZ140" s="7"/>
      <c r="BA140" s="7"/>
      <c r="BB140" s="9"/>
      <c r="BC140" s="7"/>
      <c r="BD140" s="9"/>
      <c r="BE140" s="7"/>
      <c r="BF140" s="9"/>
      <c r="BG140" s="7"/>
      <c r="BH140" s="9"/>
      <c r="BI140" s="9"/>
      <c r="BJ140" s="7"/>
      <c r="BK140" s="7"/>
      <c r="BL140" s="9"/>
      <c r="BM140" s="7"/>
      <c r="BN140" s="9"/>
      <c r="BO140" s="7"/>
      <c r="BP140" s="9"/>
      <c r="BQ140" s="7"/>
      <c r="BR140" s="9"/>
      <c r="BS140" s="9"/>
      <c r="BT140" s="7"/>
      <c r="BU140" s="7"/>
      <c r="BV140" s="9"/>
      <c r="BW140" s="9"/>
      <c r="BX140" s="9"/>
      <c r="BY140" s="9"/>
      <c r="BZ140" s="9"/>
      <c r="CA140" s="9"/>
      <c r="CB140" s="9"/>
      <c r="CC140" s="9"/>
      <c r="CD140" s="9"/>
      <c r="CE140" s="9"/>
      <c r="CF140" s="9"/>
    </row>
    <row r="141" ht="15.75" customHeight="1">
      <c r="E141" s="6"/>
      <c r="F141" s="8"/>
      <c r="G141" s="6"/>
      <c r="H141" s="8"/>
      <c r="I141" s="6"/>
      <c r="J141" s="8"/>
      <c r="K141" s="6"/>
      <c r="L141" s="8"/>
      <c r="M141" s="6"/>
      <c r="N141" s="8"/>
      <c r="O141" s="6"/>
      <c r="P141" s="8"/>
      <c r="Q141" s="6"/>
      <c r="R141" s="8"/>
      <c r="S141" s="6"/>
      <c r="T141" s="8"/>
      <c r="U141" s="6"/>
      <c r="V141" s="8"/>
      <c r="W141" s="6"/>
      <c r="X141" s="8"/>
      <c r="Y141" s="6"/>
      <c r="Z141" s="8"/>
      <c r="AA141" s="6"/>
      <c r="AB141" s="8"/>
      <c r="AC141" s="6"/>
      <c r="AD141" s="8"/>
      <c r="AE141" s="6"/>
      <c r="AF141" s="8"/>
      <c r="AG141" s="6"/>
      <c r="AH141" s="8"/>
      <c r="AI141" s="8"/>
      <c r="AJ141" s="8"/>
      <c r="AK141" s="8"/>
      <c r="AL141" s="8"/>
      <c r="AM141" s="8"/>
      <c r="AN141" s="8"/>
      <c r="AO141" s="8"/>
      <c r="AP141" s="8"/>
      <c r="AQ141" s="8"/>
      <c r="AR141" s="8"/>
      <c r="AS141" s="7"/>
      <c r="AT141" s="9"/>
      <c r="AU141" s="7"/>
      <c r="AV141" s="9"/>
      <c r="AW141" s="7"/>
      <c r="AX141" s="9"/>
      <c r="AY141" s="9"/>
      <c r="AZ141" s="7"/>
      <c r="BA141" s="7"/>
      <c r="BB141" s="9"/>
      <c r="BC141" s="7"/>
      <c r="BD141" s="9"/>
      <c r="BE141" s="7"/>
      <c r="BF141" s="9"/>
      <c r="BG141" s="7"/>
      <c r="BH141" s="9"/>
      <c r="BI141" s="9"/>
      <c r="BJ141" s="7"/>
      <c r="BK141" s="7"/>
      <c r="BL141" s="9"/>
      <c r="BM141" s="7"/>
      <c r="BN141" s="9"/>
      <c r="BO141" s="7"/>
      <c r="BP141" s="9"/>
      <c r="BQ141" s="7"/>
      <c r="BR141" s="9"/>
      <c r="BS141" s="9"/>
      <c r="BT141" s="7"/>
      <c r="BU141" s="7"/>
      <c r="BV141" s="9"/>
      <c r="BW141" s="9"/>
      <c r="BX141" s="9"/>
      <c r="BY141" s="9"/>
      <c r="BZ141" s="9"/>
      <c r="CA141" s="9"/>
      <c r="CB141" s="9"/>
      <c r="CC141" s="9"/>
      <c r="CD141" s="9"/>
      <c r="CE141" s="9"/>
      <c r="CF141" s="9"/>
    </row>
    <row r="142" ht="15.75" customHeight="1">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row>
    <row r="143" ht="15.75" customHeight="1">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row>
    <row r="144" ht="15.75" customHeight="1">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row>
    <row r="145" ht="15.75" customHeight="1">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row>
    <row r="146" ht="15.75" customHeight="1">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row>
    <row r="147" ht="15.75" customHeight="1">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row>
    <row r="148" ht="15.75" customHeight="1">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row>
    <row r="149" ht="15.75" customHeight="1">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row>
    <row r="150" ht="15.75" customHeight="1">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row>
    <row r="151" ht="15.75" customHeight="1">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row>
    <row r="152" ht="15.75" customHeight="1">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row>
    <row r="153" ht="15.75" customHeight="1">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row>
    <row r="154" ht="15.75" customHeight="1">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row>
    <row r="155" ht="15.75" customHeight="1">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row>
    <row r="156" ht="15.75" customHeight="1">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row>
    <row r="157" ht="15.75" customHeight="1">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row>
    <row r="158" ht="15.75" customHeight="1">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row>
    <row r="159" ht="15.75" customHeight="1">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row>
    <row r="160" ht="15.75" customHeight="1">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row>
    <row r="161" ht="15.75" customHeight="1">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row>
    <row r="162" ht="15.75" customHeight="1">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row>
    <row r="163" ht="15.75" customHeight="1">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row>
    <row r="164" ht="15.75" customHeight="1">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row>
    <row r="165" ht="15.75" customHeight="1">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row>
    <row r="166" ht="15.75" customHeight="1">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row>
    <row r="167" ht="15.75" customHeight="1">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row>
    <row r="168" ht="15.75" customHeight="1">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row>
    <row r="169" ht="15.75" customHeight="1">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row>
    <row r="170" ht="15.75" customHeight="1">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row>
    <row r="171" ht="15.75" customHeight="1">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row>
    <row r="172" ht="15.75" customHeight="1">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row>
    <row r="173" ht="15.75" customHeight="1">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row>
    <row r="174" ht="15.75" customHeight="1">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row>
    <row r="175" ht="15.75" customHeight="1">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row>
    <row r="176" ht="15.75" customHeight="1">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row>
    <row r="177" ht="15.75" customHeight="1">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row>
    <row r="178" ht="15.75" customHeight="1">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row>
    <row r="179" ht="15.75" customHeight="1">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row>
    <row r="180" ht="15.75" customHeight="1">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row>
    <row r="181" ht="15.75" customHeight="1">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row>
    <row r="182" ht="15.75" customHeight="1">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row>
    <row r="183" ht="15.75" customHeight="1">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row>
    <row r="184" ht="15.75" customHeight="1">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row>
    <row r="185" ht="15.75" customHeight="1">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row>
    <row r="186" ht="15.75" customHeight="1">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row>
    <row r="187" ht="15.75" customHeight="1">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row>
    <row r="188" ht="15.75" customHeight="1">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row>
    <row r="189" ht="15.75" customHeight="1">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row>
    <row r="190" ht="15.75" customHeight="1">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row>
    <row r="191" ht="15.75" customHeight="1">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row>
    <row r="192" ht="15.75" customHeight="1">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row>
    <row r="193" ht="15.75" customHeight="1">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row>
    <row r="194" ht="15.75" customHeight="1">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row>
    <row r="195" ht="15.75" customHeight="1">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row>
    <row r="196" ht="15.75" customHeight="1">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row>
    <row r="197" ht="15.75" customHeight="1">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row>
    <row r="198" ht="15.75" customHeight="1">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row>
    <row r="199" ht="15.75" customHeight="1">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row>
    <row r="200" ht="15.75" customHeight="1">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row>
    <row r="201" ht="15.75" customHeight="1">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row>
    <row r="202" ht="15.75" customHeight="1">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row>
    <row r="203" ht="15.75" customHeight="1">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row>
    <row r="204" ht="15.75" customHeight="1">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row>
    <row r="205" ht="15.75" customHeight="1">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row>
    <row r="206" ht="15.75" customHeight="1">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row>
    <row r="207" ht="15.75" customHeight="1">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row>
    <row r="208" ht="15.75" customHeight="1">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row>
    <row r="209" ht="15.75" customHeight="1">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row>
    <row r="210" ht="15.75" customHeight="1">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row>
    <row r="211" ht="15.75" customHeight="1">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row>
    <row r="212" ht="15.75" customHeight="1">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row>
    <row r="213" ht="15.75" customHeight="1">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row>
    <row r="214" ht="15.75" customHeight="1">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row>
    <row r="215" ht="15.75" customHeight="1">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row>
    <row r="216" ht="15.75" customHeight="1">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row>
    <row r="217" ht="15.75" customHeight="1">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row>
    <row r="218" ht="15.75" customHeight="1">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row>
    <row r="219" ht="15.75" customHeight="1">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row>
    <row r="220" ht="15.75" customHeight="1">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row>
    <row r="221" ht="15.75" customHeight="1">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row>
    <row r="222" ht="15.75" customHeight="1">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row>
    <row r="223" ht="15.75" customHeight="1">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row>
    <row r="224" ht="15.75" customHeight="1">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row>
    <row r="225" ht="15.75" customHeight="1">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row>
    <row r="226" ht="15.75" customHeight="1">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row>
    <row r="227" ht="15.75" customHeight="1">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row>
    <row r="228" ht="15.75" customHeight="1">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row>
    <row r="229" ht="15.75" customHeight="1">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row>
    <row r="230" ht="15.75" customHeight="1">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row>
    <row r="231" ht="15.75" customHeight="1">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row>
    <row r="232" ht="15.75" customHeight="1">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row>
    <row r="233" ht="15.75" customHeight="1">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row>
    <row r="234" ht="15.75" customHeight="1">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row>
    <row r="235" ht="15.75" customHeight="1">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row>
    <row r="236" ht="15.75" customHeight="1">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row>
    <row r="237" ht="15.75" customHeight="1">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row>
    <row r="238" ht="15.75" customHeight="1">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row>
    <row r="239" ht="15.75" customHeight="1">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row>
    <row r="240" ht="15.75" customHeight="1">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row>
    <row r="241" ht="15.75" customHeight="1">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row>
    <row r="242" ht="15.75" customHeight="1">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row>
    <row r="243" ht="15.75" customHeight="1">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row>
    <row r="244" ht="15.75" customHeight="1">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row>
    <row r="245" ht="15.75" customHeight="1">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row>
    <row r="246" ht="15.75" customHeight="1">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row>
    <row r="247" ht="15.75" customHeight="1">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row>
    <row r="248" ht="15.75" customHeight="1">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row>
    <row r="249" ht="15.75" customHeight="1">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row>
    <row r="250" ht="15.75" customHeight="1">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row>
    <row r="251" ht="15.75" customHeight="1">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row>
    <row r="252" ht="15.75" customHeight="1">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row>
    <row r="253" ht="15.75" customHeight="1">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row>
    <row r="254" ht="15.75" customHeight="1">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row>
    <row r="255" ht="15.75" customHeight="1">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row>
    <row r="256" ht="15.75" customHeight="1">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row>
    <row r="257" ht="15.75" customHeight="1">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row>
    <row r="258" ht="15.75" customHeight="1">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row>
    <row r="259" ht="15.75" customHeight="1">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row>
    <row r="260" ht="15.75" customHeight="1">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row>
    <row r="261" ht="15.75" customHeight="1">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row>
    <row r="262" ht="15.75" customHeight="1">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row>
    <row r="263" ht="15.75" customHeight="1">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row>
    <row r="264" ht="15.75" customHeight="1">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row>
    <row r="265" ht="15.75" customHeight="1">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row>
    <row r="266" ht="15.75" customHeight="1">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row>
    <row r="267" ht="15.75" customHeight="1">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row>
    <row r="268" ht="15.75" customHeight="1">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row>
    <row r="269" ht="15.75" customHeight="1">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row>
    <row r="270" ht="15.75" customHeight="1">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row>
    <row r="271" ht="15.75" customHeight="1">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row>
    <row r="272" ht="15.75" customHeight="1">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row>
    <row r="273" ht="15.75" customHeight="1">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row>
    <row r="274" ht="15.75" customHeight="1">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row>
    <row r="275" ht="15.75" customHeight="1">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row>
    <row r="276" ht="15.75" customHeight="1">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row>
    <row r="277" ht="15.75" customHeight="1">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row>
    <row r="278" ht="15.75" customHeight="1">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row>
    <row r="279" ht="15.75" customHeight="1">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row>
    <row r="280" ht="15.75" customHeight="1">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row>
    <row r="281" ht="15.75" customHeight="1">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row>
    <row r="282" ht="15.75" customHeight="1">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row>
    <row r="283" ht="15.75" customHeight="1">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row>
    <row r="284" ht="15.75" customHeight="1">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row>
    <row r="285" ht="15.75" customHeight="1">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row>
    <row r="286" ht="15.75" customHeight="1">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row>
    <row r="287" ht="15.75" customHeight="1">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row>
    <row r="288" ht="15.75" customHeight="1">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row>
    <row r="289" ht="15.75" customHeight="1">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row>
    <row r="290" ht="15.75" customHeight="1">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row>
    <row r="291" ht="15.75" customHeight="1">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row>
    <row r="292" ht="15.75" customHeight="1">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row>
    <row r="293" ht="15.75" customHeight="1">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row>
    <row r="294" ht="15.75" customHeight="1">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row>
    <row r="295" ht="15.75" customHeight="1">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row>
    <row r="296" ht="15.75" customHeight="1">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row>
    <row r="297" ht="15.75" customHeight="1">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row>
    <row r="298" ht="15.75" customHeight="1">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row>
    <row r="299" ht="15.75" customHeight="1">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row>
    <row r="300" ht="15.75" customHeight="1">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row>
    <row r="301" ht="15.75" customHeight="1">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row>
    <row r="302" ht="15.75" customHeight="1">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row>
    <row r="303" ht="15.75" customHeight="1">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row>
    <row r="304" ht="15.75" customHeight="1">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row>
    <row r="305" ht="15.75" customHeight="1">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row>
    <row r="306" ht="15.75" customHeight="1">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row>
    <row r="307" ht="15.75" customHeight="1">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row>
    <row r="308" ht="15.75" customHeight="1">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row>
    <row r="309" ht="15.75" customHeight="1">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row>
    <row r="310" ht="15.75" customHeight="1">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row>
    <row r="311" ht="15.75" customHeight="1">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row>
    <row r="312" ht="15.75" customHeight="1">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row>
    <row r="313" ht="15.75" customHeight="1">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row>
    <row r="314" ht="15.75" customHeight="1">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row>
    <row r="315" ht="15.75" customHeight="1">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row>
    <row r="316" ht="15.75" customHeight="1">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row>
    <row r="317" ht="15.75" customHeight="1">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row>
    <row r="318" ht="15.75" customHeight="1">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row>
    <row r="319" ht="15.75" customHeight="1">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row>
    <row r="320" ht="15.75" customHeight="1">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row>
    <row r="321" ht="15.75" customHeight="1">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row>
    <row r="322" ht="15.75" customHeight="1">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row>
    <row r="323" ht="15.75" customHeight="1">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row>
    <row r="324" ht="15.75" customHeight="1">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row>
    <row r="325" ht="15.75" customHeight="1">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row>
    <row r="326" ht="15.75" customHeight="1">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row>
    <row r="327" ht="15.75" customHeight="1">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row>
    <row r="328" ht="15.75" customHeight="1">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row>
    <row r="329" ht="15.75" customHeight="1">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row>
    <row r="330" ht="15.75" customHeight="1">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row>
    <row r="331" ht="15.75" customHeight="1">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row>
    <row r="332" ht="15.75" customHeight="1">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row>
    <row r="333" ht="15.75" customHeight="1">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row>
    <row r="334" ht="15.75" customHeight="1">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row>
    <row r="335" ht="15.75" customHeight="1">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row>
    <row r="336" ht="15.75" customHeight="1">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row>
    <row r="337" ht="15.75" customHeight="1">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row>
    <row r="338" ht="15.75" customHeight="1">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row>
    <row r="339" ht="15.75" customHeight="1">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row>
    <row r="340" ht="15.75" customHeight="1">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row>
    <row r="341" ht="15.75" customHeight="1">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row>
    <row r="342" ht="15.75" customHeight="1">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row>
    <row r="343" ht="15.75" customHeight="1">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row>
    <row r="344" ht="15.75" customHeight="1">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row>
    <row r="345" ht="15.75" customHeight="1">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row>
    <row r="346" ht="15.75" customHeight="1">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row>
    <row r="347" ht="15.75" customHeight="1">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row>
    <row r="348" ht="15.75" customHeight="1">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row>
    <row r="349" ht="15.75" customHeight="1">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row>
    <row r="350" ht="15.75" customHeight="1">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row>
    <row r="351" ht="15.75" customHeight="1">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row>
    <row r="352" ht="15.75" customHeight="1">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row>
    <row r="353" ht="15.75" customHeight="1">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row>
    <row r="354" ht="15.75" customHeight="1">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row>
    <row r="355" ht="15.75" customHeight="1">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row>
    <row r="356" ht="15.75" customHeight="1">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row>
    <row r="357" ht="15.75" customHeight="1">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row>
    <row r="358" ht="15.75" customHeight="1">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row>
    <row r="359" ht="15.75" customHeight="1">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row>
    <row r="360" ht="15.75" customHeight="1">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row>
    <row r="361" ht="15.75" customHeight="1">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row>
    <row r="362" ht="15.75" customHeight="1">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row>
    <row r="363" ht="15.75" customHeight="1">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row>
    <row r="364" ht="15.75" customHeight="1">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row>
    <row r="365" ht="15.75" customHeight="1">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row>
    <row r="366" ht="15.75" customHeight="1">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row>
    <row r="367" ht="15.75" customHeight="1">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row>
    <row r="368" ht="15.75" customHeight="1">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row>
    <row r="369" ht="15.75" customHeight="1">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row>
    <row r="370" ht="15.75" customHeight="1">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row>
    <row r="371" ht="15.75" customHeight="1">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row>
    <row r="372" ht="15.75" customHeight="1">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row>
    <row r="373" ht="15.75" customHeight="1">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row>
    <row r="374" ht="15.75" customHeight="1">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row>
    <row r="375" ht="15.75" customHeight="1">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row>
    <row r="376" ht="15.75" customHeight="1">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row>
    <row r="377" ht="15.75" customHeight="1">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row>
    <row r="378" ht="15.75" customHeight="1">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row>
    <row r="379" ht="15.75" customHeight="1">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row>
    <row r="380" ht="15.75" customHeight="1">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row>
    <row r="381" ht="15.75" customHeight="1">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row>
    <row r="382" ht="15.75" customHeight="1">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row>
    <row r="383" ht="15.75" customHeight="1">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row>
    <row r="384" ht="15.75" customHeight="1">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row>
    <row r="385" ht="15.75" customHeight="1">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row>
    <row r="386" ht="15.75" customHeight="1">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row>
    <row r="387" ht="15.75" customHeight="1">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row>
    <row r="388" ht="15.75" customHeight="1">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row>
    <row r="389" ht="15.75" customHeight="1">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row>
    <row r="390" ht="15.75" customHeight="1">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row>
    <row r="391" ht="15.75" customHeight="1">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row>
    <row r="392" ht="15.75" customHeight="1">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row>
    <row r="393" ht="15.75" customHeight="1">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row>
    <row r="394" ht="15.75" customHeight="1">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row>
    <row r="395" ht="15.75" customHeight="1">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row>
    <row r="396" ht="15.75" customHeight="1">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row>
    <row r="397" ht="15.75" customHeight="1">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row>
    <row r="398" ht="15.75" customHeight="1">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row>
    <row r="399" ht="15.75" customHeight="1">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row>
    <row r="400" ht="15.75" customHeight="1">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row>
    <row r="401" ht="15.75" customHeight="1">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row>
    <row r="402" ht="15.75" customHeight="1">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row>
    <row r="403" ht="15.75" customHeight="1">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row>
    <row r="404" ht="15.75" customHeight="1">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row>
    <row r="405" ht="15.75" customHeight="1">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row>
    <row r="406" ht="15.75" customHeight="1">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row>
    <row r="407" ht="15.75" customHeight="1">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row>
    <row r="408" ht="15.75" customHeight="1">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row>
    <row r="409" ht="15.75" customHeight="1">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row>
    <row r="410" ht="15.75" customHeight="1">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row>
    <row r="411" ht="15.75" customHeight="1">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row>
    <row r="412" ht="15.75" customHeight="1">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row>
    <row r="413" ht="15.75" customHeight="1">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row>
    <row r="414" ht="15.75" customHeight="1">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row>
    <row r="415" ht="15.75" customHeight="1">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row>
    <row r="416" ht="15.75" customHeight="1">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row>
    <row r="417" ht="15.75" customHeight="1">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row>
    <row r="418" ht="15.75" customHeight="1">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row>
    <row r="419" ht="15.75" customHeight="1">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row>
    <row r="420" ht="15.75" customHeight="1">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row>
    <row r="421" ht="15.75" customHeight="1">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row>
    <row r="422" ht="15.75" customHeight="1">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row>
    <row r="423" ht="15.75" customHeight="1">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row>
    <row r="424" ht="15.75" customHeight="1">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row>
    <row r="425" ht="15.75" customHeight="1">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row>
    <row r="426" ht="15.75" customHeight="1">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row>
    <row r="427" ht="15.75" customHeight="1">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row>
    <row r="428" ht="15.75" customHeight="1">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row>
    <row r="429" ht="15.75" customHeight="1">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row>
    <row r="430" ht="15.75" customHeight="1">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row>
    <row r="431" ht="15.75" customHeight="1">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row>
    <row r="432" ht="15.75" customHeight="1">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row>
    <row r="433" ht="15.75" customHeight="1">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row>
    <row r="434" ht="15.75" customHeight="1">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row>
    <row r="435" ht="15.75" customHeight="1">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row>
    <row r="436" ht="15.75" customHeight="1">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row>
    <row r="437" ht="15.75" customHeight="1">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row>
    <row r="438" ht="15.75" customHeight="1">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row>
    <row r="439" ht="15.75" customHeight="1">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row>
    <row r="440" ht="15.75" customHeight="1">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row>
    <row r="441" ht="15.75" customHeight="1">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row>
    <row r="442" ht="15.75" customHeight="1">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row>
    <row r="443" ht="15.75" customHeight="1">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row>
    <row r="444" ht="15.75" customHeight="1">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row>
    <row r="445" ht="15.75" customHeight="1">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row>
    <row r="446" ht="15.75" customHeight="1">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row>
    <row r="447" ht="15.75" customHeight="1">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row>
    <row r="448" ht="15.75" customHeight="1">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row>
    <row r="449" ht="15.75" customHeight="1">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row>
    <row r="450" ht="15.75" customHeight="1">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row>
    <row r="451" ht="15.75" customHeight="1">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row>
    <row r="452" ht="15.75" customHeight="1">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row>
    <row r="453" ht="15.75" customHeight="1">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row>
    <row r="454" ht="15.75" customHeight="1">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row>
    <row r="455" ht="15.75" customHeight="1">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row>
    <row r="456" ht="15.75" customHeight="1">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row>
    <row r="457" ht="15.75" customHeight="1">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row>
    <row r="458" ht="15.75" customHeight="1">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row>
    <row r="459" ht="15.75" customHeight="1">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row>
    <row r="460" ht="15.75" customHeight="1">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row>
    <row r="461" ht="15.75" customHeight="1">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row>
    <row r="462" ht="15.75" customHeight="1">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row>
    <row r="463" ht="15.75" customHeight="1">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row>
    <row r="464" ht="15.75" customHeight="1">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row>
    <row r="465" ht="15.75" customHeight="1">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row>
    <row r="466" ht="15.75" customHeight="1">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row>
    <row r="467" ht="15.75" customHeight="1">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row>
    <row r="468" ht="15.75" customHeight="1">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row>
    <row r="469" ht="15.75" customHeight="1">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row>
    <row r="470" ht="15.75" customHeight="1">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row>
    <row r="471" ht="15.75" customHeight="1">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row>
    <row r="472" ht="15.75" customHeight="1">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row>
    <row r="473" ht="15.75" customHeight="1">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row>
    <row r="474" ht="15.75" customHeight="1">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row>
    <row r="475" ht="15.75" customHeight="1">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row>
    <row r="476" ht="15.75" customHeight="1">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row>
    <row r="477" ht="15.75" customHeight="1">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row>
    <row r="478" ht="15.75" customHeight="1">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row>
    <row r="479" ht="15.75" customHeight="1">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row>
    <row r="480" ht="15.75" customHeight="1">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row>
    <row r="481" ht="15.75" customHeight="1">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row>
    <row r="482" ht="15.75" customHeight="1">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row>
    <row r="483" ht="15.75" customHeight="1">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row>
    <row r="484" ht="15.75" customHeight="1">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row>
    <row r="485" ht="15.75" customHeight="1">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row>
    <row r="486" ht="15.75" customHeight="1">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row>
    <row r="487" ht="15.75" customHeight="1">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row>
    <row r="488" ht="15.75" customHeight="1">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row>
    <row r="489" ht="15.75" customHeight="1">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row>
    <row r="490" ht="15.75" customHeight="1">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row>
    <row r="491" ht="15.75" customHeight="1">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row>
    <row r="492" ht="15.75" customHeight="1">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row>
    <row r="493" ht="15.75" customHeight="1">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row>
    <row r="494" ht="15.75" customHeight="1">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row>
    <row r="495" ht="15.75" customHeight="1">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row>
    <row r="496" ht="15.75" customHeight="1">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row>
    <row r="497" ht="15.75" customHeight="1">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row>
    <row r="498" ht="15.75" customHeight="1">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row>
    <row r="499" ht="15.75" customHeight="1">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row>
    <row r="500" ht="15.75" customHeight="1">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row>
    <row r="501" ht="15.75" customHeight="1">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row>
    <row r="502" ht="15.75" customHeight="1">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row>
    <row r="503" ht="15.75" customHeight="1">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row>
    <row r="504" ht="15.75" customHeight="1">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row>
    <row r="505" ht="15.75" customHeight="1">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row>
    <row r="506" ht="15.75" customHeight="1">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row>
    <row r="507" ht="15.75" customHeight="1">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row>
    <row r="508" ht="15.75" customHeight="1">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row>
    <row r="509" ht="15.75" customHeight="1">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row>
    <row r="510" ht="15.75" customHeight="1">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row>
    <row r="511" ht="15.75" customHeight="1">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row>
    <row r="512" ht="15.75" customHeight="1">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row>
    <row r="513" ht="15.75" customHeight="1">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row>
    <row r="514" ht="15.75" customHeight="1">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row>
    <row r="515" ht="15.75" customHeight="1">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row>
    <row r="516" ht="15.75" customHeight="1">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row>
    <row r="517" ht="15.75" customHeight="1">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row>
    <row r="518" ht="15.75" customHeight="1">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row>
    <row r="519" ht="15.75" customHeight="1">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row>
    <row r="520" ht="15.75" customHeight="1">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row>
    <row r="521" ht="15.75" customHeight="1">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row>
    <row r="522" ht="15.75" customHeight="1">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row>
    <row r="523" ht="15.75" customHeight="1">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row>
    <row r="524" ht="15.75" customHeight="1">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row>
    <row r="525" ht="15.75" customHeight="1">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row>
    <row r="526" ht="15.75" customHeight="1">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row>
    <row r="527" ht="15.75" customHeight="1">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row>
    <row r="528" ht="15.75" customHeight="1">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row>
    <row r="529" ht="15.75" customHeight="1">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row>
    <row r="530" ht="15.75" customHeight="1">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row>
    <row r="531" ht="15.75" customHeight="1">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row>
    <row r="532" ht="15.75" customHeight="1">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row>
    <row r="533" ht="15.75" customHeight="1">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row>
    <row r="534" ht="15.75" customHeight="1">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row>
    <row r="535" ht="15.75" customHeight="1">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row>
    <row r="536" ht="15.75" customHeight="1">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row>
    <row r="537" ht="15.75" customHeight="1">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row>
    <row r="538" ht="15.75" customHeight="1">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row>
    <row r="539" ht="15.75" customHeight="1">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row>
    <row r="540" ht="15.75" customHeight="1">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row>
    <row r="541" ht="15.75" customHeight="1">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row>
    <row r="542" ht="15.75" customHeight="1">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row>
    <row r="543" ht="15.75" customHeight="1">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row>
    <row r="544" ht="15.75" customHeight="1">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row>
    <row r="545" ht="15.75" customHeight="1">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row>
    <row r="546" ht="15.75" customHeight="1">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row>
    <row r="547" ht="15.75" customHeight="1">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row>
    <row r="548" ht="15.75" customHeight="1">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row>
    <row r="549" ht="15.75" customHeight="1">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row>
    <row r="550" ht="15.75" customHeight="1">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row>
    <row r="551" ht="15.75" customHeight="1">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row>
    <row r="552" ht="15.75" customHeight="1">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row>
    <row r="553" ht="15.75" customHeight="1">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row>
    <row r="554" ht="15.75" customHeight="1">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row>
    <row r="555" ht="15.75" customHeight="1">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row>
    <row r="556" ht="15.75" customHeight="1">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row>
    <row r="557" ht="15.75" customHeight="1">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row>
    <row r="558" ht="15.75" customHeight="1">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row>
    <row r="559" ht="15.75" customHeight="1">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row>
    <row r="560" ht="15.75" customHeight="1">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row>
    <row r="561" ht="15.75" customHeight="1">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row>
    <row r="562" ht="15.75" customHeight="1">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row>
    <row r="563" ht="15.75" customHeight="1">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row>
    <row r="564" ht="15.75" customHeight="1">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row>
    <row r="565" ht="15.75" customHeight="1">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row>
    <row r="566" ht="15.75" customHeight="1">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row>
    <row r="567" ht="15.75" customHeight="1">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row>
    <row r="568" ht="15.75" customHeight="1">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row>
    <row r="569" ht="15.75" customHeight="1">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row>
    <row r="570" ht="15.75" customHeight="1">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row>
    <row r="571" ht="15.75" customHeight="1">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row>
    <row r="572" ht="15.75" customHeight="1">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row>
    <row r="573" ht="15.75" customHeight="1">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row>
    <row r="574" ht="15.75" customHeight="1">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row>
    <row r="575" ht="15.75" customHeight="1">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row>
    <row r="576" ht="15.75" customHeight="1">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row>
    <row r="577" ht="15.75" customHeight="1">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row>
    <row r="578" ht="15.75" customHeight="1">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row>
    <row r="579" ht="15.75" customHeight="1">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row>
    <row r="580" ht="15.75" customHeight="1">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row>
    <row r="581" ht="15.75" customHeight="1">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row>
    <row r="582" ht="15.75" customHeight="1">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row>
    <row r="583" ht="15.75" customHeight="1">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row>
    <row r="584" ht="15.75" customHeight="1">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row>
    <row r="585" ht="15.75" customHeight="1">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row>
    <row r="586" ht="15.75" customHeight="1">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row>
    <row r="587" ht="15.75" customHeight="1">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row>
    <row r="588" ht="15.75" customHeight="1">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row>
    <row r="589" ht="15.75" customHeight="1">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row>
    <row r="590" ht="15.75" customHeight="1">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row>
    <row r="591" ht="15.75" customHeight="1">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row>
    <row r="592" ht="15.75" customHeight="1">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row>
    <row r="593" ht="15.75" customHeight="1">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row>
    <row r="594" ht="15.75" customHeight="1">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row>
    <row r="595" ht="15.75" customHeight="1">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row>
    <row r="596" ht="15.75" customHeight="1">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row>
    <row r="597" ht="15.75" customHeight="1">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row>
    <row r="598" ht="15.75" customHeight="1">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row>
    <row r="599" ht="15.75" customHeight="1">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row>
    <row r="600" ht="15.75" customHeight="1">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row>
    <row r="601" ht="15.75" customHeight="1">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row>
    <row r="602" ht="15.75" customHeight="1">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row>
    <row r="603" ht="15.75" customHeight="1">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row>
    <row r="604" ht="15.75" customHeight="1">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row>
    <row r="605" ht="15.75" customHeight="1">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row>
    <row r="606" ht="15.75" customHeight="1">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row>
    <row r="607" ht="15.75" customHeight="1">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row>
    <row r="608" ht="15.75" customHeight="1">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row>
    <row r="609" ht="15.75" customHeight="1">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row>
    <row r="610" ht="15.75" customHeight="1">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row>
    <row r="611" ht="15.75" customHeight="1">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row>
    <row r="612" ht="15.75" customHeight="1">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row>
    <row r="613" ht="15.75" customHeight="1">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row>
    <row r="614" ht="15.75" customHeight="1">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row>
    <row r="615" ht="15.75" customHeight="1">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row>
    <row r="616" ht="15.75" customHeight="1">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row>
    <row r="617" ht="15.75" customHeight="1">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row>
    <row r="618" ht="15.75" customHeight="1">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row>
    <row r="619" ht="15.75" customHeight="1">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row>
    <row r="620" ht="15.75" customHeight="1">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row>
    <row r="621" ht="15.75" customHeight="1">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row>
    <row r="622" ht="15.75" customHeight="1">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row>
    <row r="623" ht="15.75" customHeight="1">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row>
    <row r="624" ht="15.75" customHeight="1">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row>
    <row r="625" ht="15.75" customHeight="1">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row>
    <row r="626" ht="15.75" customHeight="1">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row>
    <row r="627" ht="15.75" customHeight="1">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row>
    <row r="628" ht="15.75" customHeight="1">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row>
    <row r="629" ht="15.75" customHeight="1">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row>
    <row r="630" ht="15.75" customHeight="1">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row>
    <row r="631" ht="15.75" customHeight="1">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row>
    <row r="632" ht="15.75" customHeight="1">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row>
    <row r="633" ht="15.75" customHeight="1">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row>
    <row r="634" ht="15.75" customHeight="1">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row>
    <row r="635" ht="15.75" customHeight="1">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row>
    <row r="636" ht="15.75" customHeight="1">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row>
    <row r="637" ht="15.75" customHeight="1">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row>
    <row r="638" ht="15.75" customHeight="1">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row>
    <row r="639" ht="15.75" customHeight="1">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row>
    <row r="640" ht="15.75" customHeight="1">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row>
    <row r="641" ht="15.75" customHeight="1">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row>
    <row r="642" ht="15.75" customHeight="1">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row>
    <row r="643" ht="15.75" customHeight="1">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row>
    <row r="644" ht="15.75" customHeight="1">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row>
    <row r="645" ht="15.75" customHeight="1">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row>
    <row r="646" ht="15.75" customHeight="1">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row>
    <row r="647" ht="15.75" customHeight="1">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row>
    <row r="648" ht="15.75" customHeight="1">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row>
    <row r="649" ht="15.75" customHeight="1">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row>
    <row r="650" ht="15.75" customHeight="1">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row>
    <row r="651" ht="15.75" customHeight="1">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row>
    <row r="652" ht="15.75" customHeight="1">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row>
    <row r="653" ht="15.75" customHeight="1">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row>
    <row r="654" ht="15.75" customHeight="1">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row>
    <row r="655" ht="15.75" customHeight="1">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row>
    <row r="656" ht="15.75" customHeight="1">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row>
    <row r="657" ht="15.75" customHeight="1">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row>
    <row r="658" ht="15.75" customHeight="1">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row>
    <row r="659" ht="15.75" customHeight="1">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row>
    <row r="660" ht="15.75" customHeight="1">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row>
    <row r="661" ht="15.75" customHeight="1">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row>
    <row r="662" ht="15.75" customHeight="1">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row>
    <row r="663" ht="15.75" customHeight="1">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row>
    <row r="664" ht="15.75" customHeight="1">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row>
    <row r="665" ht="15.75" customHeight="1">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row>
    <row r="666" ht="15.75" customHeight="1">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row>
    <row r="667" ht="15.75" customHeight="1">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row>
    <row r="668" ht="15.75" customHeight="1">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row>
    <row r="669" ht="15.75" customHeight="1">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row>
    <row r="670" ht="15.75" customHeight="1">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row>
    <row r="671" ht="15.75" customHeight="1">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row>
    <row r="672" ht="15.75" customHeight="1">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row>
    <row r="673" ht="15.75" customHeight="1">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row>
    <row r="674" ht="15.75" customHeight="1">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row>
    <row r="675" ht="15.75" customHeight="1">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row>
    <row r="676" ht="15.75" customHeight="1">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row>
    <row r="677" ht="15.75" customHeight="1">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row>
    <row r="678" ht="15.75" customHeight="1">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row>
    <row r="679" ht="15.75" customHeight="1">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row>
    <row r="680" ht="15.75" customHeight="1">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row>
    <row r="681" ht="15.75" customHeight="1">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row>
    <row r="682" ht="15.75" customHeight="1">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row>
    <row r="683" ht="15.75" customHeight="1">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row>
    <row r="684" ht="15.75" customHeight="1">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row>
    <row r="685" ht="15.75" customHeight="1">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row>
    <row r="686" ht="15.75" customHeight="1">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row>
    <row r="687" ht="15.75" customHeight="1">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row>
    <row r="688" ht="15.75" customHeight="1">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row>
    <row r="689" ht="15.75" customHeight="1">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row>
    <row r="690" ht="15.75" customHeight="1">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row>
    <row r="691" ht="15.75" customHeight="1">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row>
    <row r="692" ht="15.75" customHeight="1">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row>
    <row r="693" ht="15.75" customHeight="1">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row>
    <row r="694" ht="15.75" customHeight="1">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row>
    <row r="695" ht="15.75" customHeight="1">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row>
    <row r="696" ht="15.75" customHeight="1">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row>
    <row r="697" ht="15.75" customHeight="1">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row>
    <row r="698" ht="15.75" customHeight="1">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row>
    <row r="699" ht="15.75" customHeight="1">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row>
    <row r="700" ht="15.75" customHeight="1">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row>
    <row r="701" ht="15.75" customHeight="1">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row>
    <row r="702" ht="15.75" customHeight="1">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row>
    <row r="703" ht="15.75" customHeight="1">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row>
    <row r="704" ht="15.75" customHeight="1">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row>
    <row r="705" ht="15.75" customHeight="1">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row>
    <row r="706" ht="15.75" customHeight="1">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row>
    <row r="707" ht="15.75" customHeight="1">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row>
    <row r="708" ht="15.75" customHeight="1">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row>
    <row r="709" ht="15.75" customHeight="1">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row>
    <row r="710" ht="15.75" customHeight="1">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row>
    <row r="711" ht="15.75" customHeight="1">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row>
    <row r="712" ht="15.75" customHeight="1">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row>
    <row r="713" ht="15.75" customHeight="1">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row>
    <row r="714" ht="15.75" customHeight="1">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row>
    <row r="715" ht="15.75" customHeight="1">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row>
    <row r="716" ht="15.75" customHeight="1">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row>
    <row r="717" ht="15.75" customHeight="1">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row>
    <row r="718" ht="15.75" customHeight="1">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row>
    <row r="719" ht="15.75" customHeight="1">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row>
    <row r="720" ht="15.75" customHeight="1">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row>
    <row r="721" ht="15.75" customHeight="1">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row>
    <row r="722" ht="15.75" customHeight="1">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row>
    <row r="723" ht="15.75" customHeight="1">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row>
    <row r="724" ht="15.75" customHeight="1">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row>
    <row r="725" ht="15.75" customHeight="1">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row>
    <row r="726" ht="15.75" customHeight="1">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row>
    <row r="727" ht="15.75" customHeight="1">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row>
    <row r="728" ht="15.75" customHeight="1">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row>
    <row r="729" ht="15.75" customHeight="1">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row>
    <row r="730" ht="15.75" customHeight="1">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row>
    <row r="731" ht="15.75" customHeight="1">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row>
    <row r="732" ht="15.75" customHeight="1">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row>
    <row r="733" ht="15.75" customHeight="1">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row>
    <row r="734" ht="15.75" customHeight="1">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row>
    <row r="735" ht="15.75" customHeight="1">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row>
    <row r="736" ht="15.75" customHeight="1">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row>
    <row r="737" ht="15.75" customHeight="1">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row>
    <row r="738" ht="15.75" customHeight="1">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row>
    <row r="739" ht="15.75" customHeight="1">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row>
    <row r="740" ht="15.75" customHeight="1">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row>
    <row r="741" ht="15.75" customHeight="1">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row>
    <row r="742" ht="15.75" customHeight="1">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row>
    <row r="743" ht="15.75" customHeight="1">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row>
    <row r="744" ht="15.75" customHeight="1">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row>
    <row r="745" ht="15.75" customHeight="1">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row>
    <row r="746" ht="15.75" customHeight="1">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row>
    <row r="747" ht="15.75" customHeight="1">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row>
    <row r="748" ht="15.75" customHeight="1">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row>
    <row r="749" ht="15.75" customHeight="1">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row>
    <row r="750" ht="15.75" customHeight="1">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row>
    <row r="751" ht="15.75" customHeight="1">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row>
    <row r="752" ht="15.75" customHeight="1">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row>
    <row r="753" ht="15.75" customHeight="1">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row>
    <row r="754" ht="15.75" customHeight="1">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row>
    <row r="755" ht="15.75" customHeight="1">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row>
    <row r="756" ht="15.75" customHeight="1">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row>
    <row r="757" ht="15.75" customHeight="1">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row>
    <row r="758" ht="15.75" customHeight="1">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row>
    <row r="759" ht="15.75" customHeight="1">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row>
    <row r="760" ht="15.75" customHeight="1">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row>
    <row r="761" ht="15.75" customHeight="1">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row>
    <row r="762" ht="15.75" customHeight="1">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row>
    <row r="763" ht="15.75" customHeight="1">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row>
    <row r="764" ht="15.75" customHeight="1">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row>
    <row r="765" ht="15.75" customHeight="1">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row>
    <row r="766" ht="15.75" customHeight="1">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row>
    <row r="767" ht="15.75" customHeight="1">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row>
    <row r="768" ht="15.75" customHeight="1">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row>
    <row r="769" ht="15.75" customHeight="1">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row>
    <row r="770" ht="15.75" customHeight="1">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row>
    <row r="771" ht="15.75" customHeight="1">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row>
    <row r="772" ht="15.75" customHeight="1">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row>
    <row r="773" ht="15.75" customHeight="1">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row>
    <row r="774" ht="15.75" customHeight="1">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row>
    <row r="775" ht="15.75" customHeight="1">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row>
    <row r="776" ht="15.75" customHeight="1">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row>
    <row r="777" ht="15.75" customHeight="1">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row>
    <row r="778" ht="15.75" customHeight="1">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row>
    <row r="779" ht="15.75" customHeight="1">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row>
    <row r="780" ht="15.75" customHeight="1">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row>
    <row r="781" ht="15.75" customHeight="1">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row>
    <row r="782" ht="15.75" customHeight="1">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row>
    <row r="783" ht="15.75" customHeight="1">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row>
    <row r="784" ht="15.75" customHeight="1">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row>
    <row r="785" ht="15.75" customHeight="1">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row>
    <row r="786" ht="15.75" customHeight="1">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row>
    <row r="787" ht="15.75" customHeight="1">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row>
    <row r="788" ht="15.75" customHeight="1">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row>
    <row r="789" ht="15.75" customHeight="1">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row>
    <row r="790" ht="15.75" customHeight="1">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row>
    <row r="791" ht="15.75" customHeight="1">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row>
    <row r="792" ht="15.75" customHeight="1">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row>
    <row r="793" ht="15.75" customHeight="1">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row>
    <row r="794" ht="15.75" customHeight="1">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row>
    <row r="795" ht="15.75" customHeight="1">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row>
    <row r="796" ht="15.75" customHeight="1">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row>
    <row r="797" ht="15.75" customHeight="1">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row>
    <row r="798" ht="15.75" customHeight="1">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row>
    <row r="799" ht="15.75" customHeight="1">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row>
    <row r="800" ht="15.75" customHeight="1">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row>
    <row r="801" ht="15.75" customHeight="1">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row>
    <row r="802" ht="15.75" customHeight="1">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row>
    <row r="803" ht="15.75" customHeight="1">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row>
    <row r="804" ht="15.75" customHeight="1">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row>
    <row r="805" ht="15.75" customHeight="1">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row>
    <row r="806" ht="15.75" customHeight="1">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row>
    <row r="807" ht="15.75" customHeight="1">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row>
    <row r="808" ht="15.75" customHeight="1">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row>
    <row r="809" ht="15.75" customHeight="1">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row>
    <row r="810" ht="15.75" customHeight="1">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row>
    <row r="811" ht="15.75" customHeight="1">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row>
    <row r="812" ht="15.75" customHeight="1">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row>
    <row r="813" ht="15.75" customHeight="1">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row>
    <row r="814" ht="15.75" customHeight="1">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row>
    <row r="815" ht="15.75" customHeight="1">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row>
    <row r="816" ht="15.75" customHeight="1">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row>
    <row r="817" ht="15.75" customHeight="1">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row>
    <row r="818" ht="15.75" customHeight="1">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row>
    <row r="819" ht="15.75" customHeight="1">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row>
    <row r="820" ht="15.75" customHeight="1">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row>
    <row r="821" ht="15.75" customHeight="1">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row>
    <row r="822" ht="15.75" customHeight="1">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row>
    <row r="823" ht="15.75" customHeight="1">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row>
    <row r="824" ht="15.75" customHeight="1">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row>
    <row r="825" ht="15.75" customHeight="1">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row>
    <row r="826" ht="15.75" customHeight="1">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row>
    <row r="827" ht="15.75" customHeight="1">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row>
    <row r="828" ht="15.75" customHeight="1">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row>
    <row r="829" ht="15.75" customHeight="1">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row>
    <row r="830" ht="15.75" customHeight="1">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row>
    <row r="831" ht="15.75" customHeight="1">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row>
    <row r="832" ht="15.75" customHeight="1">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row>
    <row r="833" ht="15.75" customHeight="1">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row>
    <row r="834" ht="15.75" customHeight="1">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row>
    <row r="835" ht="15.75" customHeight="1">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row>
    <row r="836" ht="15.75" customHeight="1">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row>
    <row r="837" ht="15.75" customHeight="1">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row>
    <row r="838" ht="15.75" customHeight="1">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row>
    <row r="839" ht="15.75" customHeight="1">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row>
    <row r="840" ht="15.75" customHeight="1">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row>
    <row r="841" ht="15.75" customHeight="1">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row>
    <row r="842" ht="15.75" customHeight="1">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row>
    <row r="843" ht="15.75" customHeight="1">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row>
    <row r="844" ht="15.75" customHeight="1">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row>
    <row r="845" ht="15.75" customHeight="1">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row>
    <row r="846" ht="15.75" customHeight="1">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row>
    <row r="847" ht="15.75" customHeight="1">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row>
    <row r="848" ht="15.75" customHeight="1">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row>
    <row r="849" ht="15.75" customHeight="1">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row>
    <row r="850" ht="15.75" customHeight="1">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row>
    <row r="851" ht="15.75" customHeight="1">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row>
    <row r="852" ht="15.75" customHeight="1">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row>
    <row r="853" ht="15.75" customHeight="1">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row>
    <row r="854" ht="15.75" customHeight="1">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row>
    <row r="855" ht="15.75" customHeight="1">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row>
    <row r="856" ht="15.75" customHeight="1">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row>
    <row r="857" ht="15.75" customHeight="1">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row>
    <row r="858" ht="15.75" customHeight="1">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row>
    <row r="859" ht="15.75" customHeight="1">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row>
    <row r="860" ht="15.75" customHeight="1">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row>
    <row r="861" ht="15.75" customHeight="1">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row>
    <row r="862" ht="15.75" customHeight="1">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row>
    <row r="863" ht="15.75" customHeight="1">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row>
    <row r="864" ht="15.75" customHeight="1">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row>
    <row r="865" ht="15.75" customHeight="1">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row>
    <row r="866" ht="15.75" customHeight="1">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row>
    <row r="867" ht="15.75" customHeight="1">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row>
    <row r="868" ht="15.75" customHeight="1">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row>
    <row r="869" ht="15.75" customHeight="1">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row>
    <row r="870" ht="15.75" customHeight="1">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row>
    <row r="871" ht="15.75" customHeight="1">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row>
    <row r="872" ht="15.75" customHeight="1">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row>
    <row r="873" ht="15.75" customHeight="1">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row>
    <row r="874" ht="15.75" customHeight="1">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row>
    <row r="875" ht="15.75" customHeight="1">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row>
    <row r="876" ht="15.75" customHeight="1">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row>
    <row r="877" ht="15.75" customHeight="1">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row>
    <row r="878" ht="15.75" customHeight="1">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row>
    <row r="879" ht="15.75" customHeight="1">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row>
    <row r="880" ht="15.75" customHeight="1">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row>
    <row r="881" ht="15.75" customHeight="1">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row>
    <row r="882" ht="15.75" customHeight="1">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row>
    <row r="883" ht="15.75" customHeight="1">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row>
    <row r="884" ht="15.75" customHeight="1">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row>
    <row r="885" ht="15.75" customHeight="1">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row>
    <row r="886" ht="15.75" customHeight="1">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row>
    <row r="887" ht="15.75" customHeight="1">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row>
    <row r="888" ht="15.75" customHeight="1">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row>
    <row r="889" ht="15.75" customHeight="1">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row>
    <row r="890" ht="15.75" customHeight="1">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row>
    <row r="891" ht="15.75" customHeight="1">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row>
    <row r="892" ht="15.75" customHeight="1">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row>
    <row r="893" ht="15.75" customHeight="1">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row>
    <row r="894" ht="15.75" customHeight="1">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row>
    <row r="895" ht="15.75" customHeight="1">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row>
    <row r="896" ht="15.75" customHeight="1">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row>
    <row r="897" ht="15.75" customHeight="1">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row>
    <row r="898" ht="15.75" customHeight="1">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row>
    <row r="899" ht="15.75" customHeight="1">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row>
    <row r="900" ht="15.75" customHeight="1">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row>
    <row r="901" ht="15.75" customHeight="1">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row>
    <row r="902" ht="15.75" customHeight="1">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row>
    <row r="903" ht="15.75" customHeight="1">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row>
    <row r="904" ht="15.75" customHeight="1">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row>
    <row r="905" ht="15.75" customHeight="1">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row>
    <row r="906" ht="15.75" customHeight="1">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row>
    <row r="907" ht="15.75" customHeight="1">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row>
    <row r="908" ht="15.75" customHeight="1">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row>
    <row r="909" ht="15.75" customHeight="1">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row>
    <row r="910" ht="15.75" customHeight="1">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row>
    <row r="911" ht="15.75" customHeight="1">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row>
    <row r="912" ht="15.75" customHeight="1">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row>
    <row r="913" ht="15.75" customHeight="1">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row>
    <row r="914" ht="15.75" customHeight="1">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row>
    <row r="915" ht="15.75" customHeight="1">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row>
    <row r="916" ht="15.75" customHeight="1">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row>
    <row r="917" ht="15.75" customHeight="1">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row>
    <row r="918" ht="15.75" customHeight="1">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row>
    <row r="919" ht="15.75" customHeight="1">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row>
    <row r="920" ht="15.75" customHeight="1">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row>
    <row r="921" ht="15.75" customHeight="1">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row>
    <row r="922" ht="15.75" customHeight="1">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row>
    <row r="923" ht="15.75" customHeight="1">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row>
    <row r="924" ht="15.75" customHeight="1">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row>
    <row r="925" ht="15.75" customHeight="1">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row>
    <row r="926" ht="15.75" customHeight="1">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row>
    <row r="927" ht="15.75" customHeight="1">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row>
    <row r="928" ht="15.75" customHeight="1">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row>
    <row r="929" ht="15.75" customHeight="1">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row>
    <row r="930" ht="15.75" customHeight="1">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row>
    <row r="931" ht="15.75" customHeight="1">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row>
    <row r="932" ht="15.75" customHeight="1">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c r="CF932" s="9"/>
    </row>
    <row r="933" ht="15.75" customHeight="1">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c r="CF933" s="9"/>
    </row>
    <row r="934" ht="15.75" customHeight="1">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c r="CF934" s="9"/>
    </row>
    <row r="935" ht="15.75" customHeight="1">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c r="CF935" s="9"/>
    </row>
    <row r="936" ht="15.75" customHeight="1">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c r="CF936" s="9"/>
    </row>
    <row r="937" ht="15.75" customHeight="1">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c r="CF937" s="9"/>
    </row>
    <row r="938" ht="15.75" customHeight="1">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c r="CF938" s="9"/>
    </row>
    <row r="939" ht="15.75" customHeight="1">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c r="CF939" s="9"/>
    </row>
    <row r="940" ht="15.75" customHeight="1">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c r="CF940" s="9"/>
    </row>
    <row r="941" ht="15.75" customHeight="1">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c r="CF941" s="9"/>
    </row>
    <row r="942" ht="15.75" customHeight="1">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c r="CF942" s="9"/>
    </row>
    <row r="943" ht="15.75" customHeight="1">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c r="CF943" s="9"/>
    </row>
    <row r="944" ht="15.75" customHeight="1">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c r="CF944" s="9"/>
    </row>
    <row r="945" ht="15.75" customHeight="1">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c r="CF945" s="9"/>
    </row>
    <row r="946" ht="15.75" customHeight="1">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c r="CF946" s="9"/>
    </row>
    <row r="947" ht="15.75" customHeight="1">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c r="CF947" s="9"/>
    </row>
    <row r="948" ht="15.75" customHeight="1">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c r="CF948" s="9"/>
    </row>
    <row r="949" ht="15.75" customHeight="1">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c r="CF949" s="9"/>
    </row>
    <row r="950" ht="15.75" customHeight="1">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c r="CF950" s="9"/>
    </row>
    <row r="951" ht="15.75" customHeight="1">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c r="CF951" s="9"/>
    </row>
    <row r="952" ht="15.75" customHeight="1">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c r="CF952" s="9"/>
    </row>
    <row r="953" ht="15.75" customHeight="1">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c r="CF953" s="9"/>
    </row>
    <row r="954" ht="15.75" customHeight="1">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c r="CF954" s="9"/>
    </row>
    <row r="955" ht="15.75" customHeight="1">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c r="CF955" s="9"/>
    </row>
    <row r="956" ht="15.75" customHeight="1">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c r="CF956" s="9"/>
    </row>
    <row r="957" ht="15.75" customHeight="1">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c r="CF957" s="9"/>
    </row>
    <row r="958" ht="15.75" customHeight="1">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c r="CF958" s="9"/>
    </row>
    <row r="959" ht="15.75" customHeight="1">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c r="CF959" s="9"/>
    </row>
    <row r="960" ht="15.75" customHeight="1">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c r="CF960" s="9"/>
    </row>
    <row r="961" ht="15.75" customHeight="1">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c r="CF961" s="9"/>
    </row>
    <row r="962" ht="15.75" customHeight="1">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c r="CF962" s="9"/>
    </row>
    <row r="963" ht="15.75" customHeight="1">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c r="CF963" s="9"/>
    </row>
    <row r="964" ht="15.75" customHeight="1">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c r="CF964" s="9"/>
    </row>
    <row r="965" ht="15.75" customHeight="1">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c r="CF965" s="9"/>
    </row>
    <row r="966" ht="15.75" customHeight="1">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c r="CF966" s="9"/>
    </row>
    <row r="967" ht="15.75" customHeight="1">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c r="CF967" s="9"/>
    </row>
    <row r="968" ht="15.75" customHeight="1">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c r="CF968" s="9"/>
    </row>
    <row r="969" ht="15.75" customHeight="1">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c r="CF969" s="9"/>
    </row>
    <row r="970" ht="15.75" customHeight="1">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c r="CF970" s="9"/>
    </row>
    <row r="971" ht="15.75" customHeight="1">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c r="CF971" s="9"/>
    </row>
    <row r="972" ht="15.75" customHeight="1">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c r="CF972" s="9"/>
    </row>
    <row r="973" ht="15.75" customHeight="1">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c r="CF973" s="9"/>
    </row>
    <row r="974" ht="15.75" customHeight="1">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c r="CF974" s="9"/>
    </row>
    <row r="975" ht="15.75" customHeight="1">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c r="CF975" s="9"/>
    </row>
    <row r="976" ht="15.75" customHeight="1">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c r="CF976" s="9"/>
    </row>
    <row r="977" ht="15.75" customHeight="1">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c r="CF977" s="9"/>
    </row>
    <row r="978" ht="15.75" customHeight="1">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c r="CF978" s="9"/>
    </row>
    <row r="979" ht="15.75" customHeight="1">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c r="CF979" s="9"/>
    </row>
    <row r="980" ht="15.75" customHeight="1">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c r="CF980" s="9"/>
    </row>
    <row r="981" ht="15.75" customHeight="1">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c r="CF981" s="9"/>
    </row>
    <row r="982" ht="15.75" customHeight="1">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c r="CF982" s="9"/>
    </row>
    <row r="983" ht="15.75" customHeight="1">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c r="CF983" s="9"/>
    </row>
    <row r="984" ht="15.75" customHeight="1">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c r="CF984" s="9"/>
    </row>
    <row r="985" ht="15.75" customHeight="1">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c r="CF985" s="9"/>
    </row>
    <row r="986" ht="15.75" customHeight="1">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c r="CF986" s="9"/>
    </row>
    <row r="987" ht="15.75" customHeight="1">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c r="CF987" s="9"/>
    </row>
    <row r="988" ht="15.75" customHeight="1">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c r="CF988" s="9"/>
    </row>
    <row r="989" ht="15.75" customHeight="1">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c r="CF989" s="9"/>
    </row>
    <row r="990" ht="15.75" customHeight="1">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c r="CF990" s="9"/>
    </row>
    <row r="991" ht="15.75" customHeight="1">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c r="CF991" s="9"/>
    </row>
    <row r="992" ht="15.75" customHeight="1">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c r="CF992" s="9"/>
    </row>
    <row r="993" ht="15.75" customHeight="1">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c r="CF993" s="9"/>
    </row>
    <row r="994" ht="15.75" customHeight="1">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c r="CF994" s="9"/>
    </row>
    <row r="995" ht="15.75" customHeight="1">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c r="CF995" s="9"/>
    </row>
    <row r="996" ht="15.75" customHeight="1">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c r="CF996" s="9"/>
    </row>
    <row r="997" ht="15.75" customHeight="1">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c r="CF997" s="9"/>
    </row>
    <row r="998" ht="15.75" customHeight="1">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c r="CF998" s="9"/>
    </row>
    <row r="999" ht="15.75" customHeight="1">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c r="CF999" s="9"/>
    </row>
    <row r="1000" ht="15.75" customHeight="1">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c r="CF1000" s="9"/>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3" width="3.25"/>
    <col customWidth="1" min="44" max="46" width="3.75"/>
    <col customWidth="1" min="47" max="47" width="3.25"/>
    <col customWidth="1" min="48" max="49" width="3.75"/>
    <col customWidth="1" min="50" max="85" width="3.25"/>
    <col customWidth="1" min="86" max="86" width="3.75"/>
    <col customWidth="1" min="87" max="87" width="3.25"/>
    <col customWidth="1" min="88" max="91" width="3.75"/>
    <col customWidth="1" min="92" max="97" width="3.25"/>
    <col customWidth="1" min="98" max="98" width="3.75"/>
    <col customWidth="1" min="99" max="107" width="3.25"/>
    <col customWidth="1" min="108" max="108" width="3.75"/>
    <col customWidth="1" min="109" max="121" width="3.25"/>
  </cols>
  <sheetData>
    <row r="1" ht="12.75" customHeight="1">
      <c r="A1" s="10" t="s">
        <v>161</v>
      </c>
      <c r="B1" s="10">
        <f t="shared" ref="B1:DQ1" si="1">SUM(B3:B42)</f>
        <v>108</v>
      </c>
      <c r="C1" s="10">
        <f t="shared" si="1"/>
        <v>105</v>
      </c>
      <c r="D1" s="10">
        <f t="shared" si="1"/>
        <v>85</v>
      </c>
      <c r="E1" s="10">
        <f t="shared" si="1"/>
        <v>87</v>
      </c>
      <c r="F1" s="10">
        <f t="shared" si="1"/>
        <v>75</v>
      </c>
      <c r="G1" s="10">
        <f t="shared" si="1"/>
        <v>88</v>
      </c>
      <c r="H1" s="10">
        <f t="shared" si="1"/>
        <v>72</v>
      </c>
      <c r="I1" s="10">
        <f t="shared" si="1"/>
        <v>82</v>
      </c>
      <c r="J1" s="10">
        <f t="shared" si="1"/>
        <v>88</v>
      </c>
      <c r="K1" s="10">
        <f t="shared" si="1"/>
        <v>80</v>
      </c>
      <c r="L1" s="10">
        <f t="shared" si="1"/>
        <v>111</v>
      </c>
      <c r="M1" s="10">
        <f t="shared" si="1"/>
        <v>103</v>
      </c>
      <c r="N1" s="10">
        <f t="shared" si="1"/>
        <v>93</v>
      </c>
      <c r="O1" s="10">
        <f t="shared" si="1"/>
        <v>97</v>
      </c>
      <c r="P1" s="10">
        <f t="shared" si="1"/>
        <v>89</v>
      </c>
      <c r="Q1" s="10">
        <f t="shared" si="1"/>
        <v>89</v>
      </c>
      <c r="R1" s="10">
        <f t="shared" si="1"/>
        <v>82</v>
      </c>
      <c r="S1" s="10">
        <f t="shared" si="1"/>
        <v>96</v>
      </c>
      <c r="T1" s="10">
        <f t="shared" si="1"/>
        <v>101</v>
      </c>
      <c r="U1" s="10">
        <f t="shared" si="1"/>
        <v>98</v>
      </c>
      <c r="V1" s="10">
        <f t="shared" si="1"/>
        <v>113</v>
      </c>
      <c r="W1" s="10">
        <f t="shared" si="1"/>
        <v>111</v>
      </c>
      <c r="X1" s="10">
        <f t="shared" si="1"/>
        <v>98</v>
      </c>
      <c r="Y1" s="10">
        <f t="shared" si="1"/>
        <v>104</v>
      </c>
      <c r="Z1" s="10">
        <f t="shared" si="1"/>
        <v>89</v>
      </c>
      <c r="AA1" s="10">
        <f t="shared" si="1"/>
        <v>88</v>
      </c>
      <c r="AB1" s="10">
        <f t="shared" si="1"/>
        <v>85</v>
      </c>
      <c r="AC1" s="10">
        <f t="shared" si="1"/>
        <v>90</v>
      </c>
      <c r="AD1" s="10">
        <f t="shared" si="1"/>
        <v>93</v>
      </c>
      <c r="AE1" s="10">
        <f t="shared" si="1"/>
        <v>95</v>
      </c>
      <c r="AF1" s="10">
        <f t="shared" si="1"/>
        <v>115</v>
      </c>
      <c r="AG1" s="10">
        <f t="shared" si="1"/>
        <v>116</v>
      </c>
      <c r="AH1" s="10">
        <f t="shared" si="1"/>
        <v>100</v>
      </c>
      <c r="AI1" s="10">
        <f t="shared" si="1"/>
        <v>97</v>
      </c>
      <c r="AJ1" s="10">
        <f t="shared" si="1"/>
        <v>86</v>
      </c>
      <c r="AK1" s="10">
        <f t="shared" si="1"/>
        <v>92</v>
      </c>
      <c r="AL1" s="10">
        <f t="shared" si="1"/>
        <v>81</v>
      </c>
      <c r="AM1" s="10">
        <f t="shared" si="1"/>
        <v>93</v>
      </c>
      <c r="AN1" s="10">
        <f t="shared" si="1"/>
        <v>105</v>
      </c>
      <c r="AO1" s="10">
        <f t="shared" si="1"/>
        <v>102</v>
      </c>
      <c r="AP1" s="10">
        <f t="shared" si="1"/>
        <v>96</v>
      </c>
      <c r="AQ1" s="10">
        <f t="shared" si="1"/>
        <v>77</v>
      </c>
      <c r="AR1" s="10">
        <f t="shared" si="1"/>
        <v>67</v>
      </c>
      <c r="AS1" s="10">
        <f t="shared" si="1"/>
        <v>63</v>
      </c>
      <c r="AT1" s="10">
        <f t="shared" si="1"/>
        <v>59</v>
      </c>
      <c r="AU1" s="10">
        <f t="shared" si="1"/>
        <v>74</v>
      </c>
      <c r="AV1" s="10">
        <f t="shared" si="1"/>
        <v>56</v>
      </c>
      <c r="AW1" s="10">
        <f t="shared" si="1"/>
        <v>63</v>
      </c>
      <c r="AX1" s="10">
        <f t="shared" si="1"/>
        <v>76</v>
      </c>
      <c r="AY1" s="10">
        <f t="shared" si="1"/>
        <v>72</v>
      </c>
      <c r="AZ1" s="10">
        <f t="shared" si="1"/>
        <v>122</v>
      </c>
      <c r="BA1" s="10">
        <f t="shared" si="1"/>
        <v>115</v>
      </c>
      <c r="BB1" s="10">
        <f t="shared" si="1"/>
        <v>100</v>
      </c>
      <c r="BC1" s="10">
        <f t="shared" si="1"/>
        <v>109</v>
      </c>
      <c r="BD1" s="10">
        <f t="shared" si="1"/>
        <v>82</v>
      </c>
      <c r="BE1" s="10">
        <f t="shared" si="1"/>
        <v>118</v>
      </c>
      <c r="BF1" s="10">
        <f t="shared" si="1"/>
        <v>89</v>
      </c>
      <c r="BG1" s="10">
        <f t="shared" si="1"/>
        <v>102</v>
      </c>
      <c r="BH1" s="10">
        <f t="shared" si="1"/>
        <v>96</v>
      </c>
      <c r="BI1" s="10">
        <f t="shared" si="1"/>
        <v>101</v>
      </c>
      <c r="BJ1" s="10">
        <f t="shared" si="1"/>
        <v>115</v>
      </c>
      <c r="BK1" s="10">
        <f t="shared" si="1"/>
        <v>118</v>
      </c>
      <c r="BL1" s="10">
        <f t="shared" si="1"/>
        <v>107</v>
      </c>
      <c r="BM1" s="10">
        <f t="shared" si="1"/>
        <v>115</v>
      </c>
      <c r="BN1" s="10">
        <f t="shared" si="1"/>
        <v>101</v>
      </c>
      <c r="BO1" s="10">
        <f t="shared" si="1"/>
        <v>113</v>
      </c>
      <c r="BP1" s="10">
        <f t="shared" si="1"/>
        <v>86</v>
      </c>
      <c r="BQ1" s="10">
        <f t="shared" si="1"/>
        <v>111</v>
      </c>
      <c r="BR1" s="10">
        <f t="shared" si="1"/>
        <v>97</v>
      </c>
      <c r="BS1" s="10">
        <f t="shared" si="1"/>
        <v>93</v>
      </c>
      <c r="BT1" s="10">
        <f t="shared" si="1"/>
        <v>122</v>
      </c>
      <c r="BU1" s="10">
        <f t="shared" si="1"/>
        <v>117</v>
      </c>
      <c r="BV1" s="10">
        <f t="shared" si="1"/>
        <v>108</v>
      </c>
      <c r="BW1" s="10">
        <f t="shared" si="1"/>
        <v>105</v>
      </c>
      <c r="BX1" s="10">
        <f t="shared" si="1"/>
        <v>91</v>
      </c>
      <c r="BY1" s="10">
        <f t="shared" si="1"/>
        <v>107</v>
      </c>
      <c r="BZ1" s="10">
        <f t="shared" si="1"/>
        <v>85</v>
      </c>
      <c r="CA1" s="10">
        <f t="shared" si="1"/>
        <v>108</v>
      </c>
      <c r="CB1" s="10">
        <f t="shared" si="1"/>
        <v>82</v>
      </c>
      <c r="CC1" s="10">
        <f t="shared" si="1"/>
        <v>76</v>
      </c>
      <c r="CD1" s="10">
        <f t="shared" si="1"/>
        <v>77</v>
      </c>
      <c r="CE1" s="10">
        <f t="shared" si="1"/>
        <v>86</v>
      </c>
      <c r="CF1" s="10">
        <f t="shared" si="1"/>
        <v>71</v>
      </c>
      <c r="CG1" s="10">
        <f t="shared" si="1"/>
        <v>76</v>
      </c>
      <c r="CH1" s="10">
        <f t="shared" si="1"/>
        <v>66</v>
      </c>
      <c r="CI1" s="10">
        <f t="shared" si="1"/>
        <v>83</v>
      </c>
      <c r="CJ1" s="10">
        <f t="shared" si="1"/>
        <v>45</v>
      </c>
      <c r="CK1" s="10">
        <f t="shared" si="1"/>
        <v>54</v>
      </c>
      <c r="CL1" s="10">
        <f t="shared" si="1"/>
        <v>64</v>
      </c>
      <c r="CM1" s="10">
        <f t="shared" si="1"/>
        <v>60</v>
      </c>
      <c r="CN1" s="10">
        <f t="shared" si="1"/>
        <v>79</v>
      </c>
      <c r="CO1" s="10">
        <f t="shared" si="1"/>
        <v>85</v>
      </c>
      <c r="CP1" s="10">
        <f t="shared" si="1"/>
        <v>77</v>
      </c>
      <c r="CQ1" s="10">
        <f t="shared" si="1"/>
        <v>96</v>
      </c>
      <c r="CR1" s="10">
        <f t="shared" si="1"/>
        <v>81</v>
      </c>
      <c r="CS1" s="10">
        <f t="shared" si="1"/>
        <v>100</v>
      </c>
      <c r="CT1" s="10">
        <f t="shared" si="1"/>
        <v>68</v>
      </c>
      <c r="CU1" s="10">
        <f t="shared" si="1"/>
        <v>88</v>
      </c>
      <c r="CV1" s="10">
        <f t="shared" si="1"/>
        <v>84</v>
      </c>
      <c r="CW1" s="10">
        <f t="shared" si="1"/>
        <v>79</v>
      </c>
      <c r="CX1" s="10">
        <f t="shared" si="1"/>
        <v>102</v>
      </c>
      <c r="CY1" s="10">
        <f t="shared" si="1"/>
        <v>92</v>
      </c>
      <c r="CZ1" s="10">
        <f t="shared" si="1"/>
        <v>93</v>
      </c>
      <c r="DA1" s="10">
        <f t="shared" si="1"/>
        <v>93</v>
      </c>
      <c r="DB1" s="10">
        <f t="shared" si="1"/>
        <v>88</v>
      </c>
      <c r="DC1" s="10">
        <f t="shared" si="1"/>
        <v>96</v>
      </c>
      <c r="DD1" s="10">
        <f t="shared" si="1"/>
        <v>70</v>
      </c>
      <c r="DE1" s="10">
        <f t="shared" si="1"/>
        <v>88</v>
      </c>
      <c r="DF1" s="10">
        <f t="shared" si="1"/>
        <v>75</v>
      </c>
      <c r="DG1" s="10">
        <f t="shared" si="1"/>
        <v>74</v>
      </c>
      <c r="DH1" s="10">
        <f t="shared" si="1"/>
        <v>92</v>
      </c>
      <c r="DI1" s="10">
        <f t="shared" si="1"/>
        <v>88</v>
      </c>
      <c r="DJ1" s="10">
        <f t="shared" si="1"/>
        <v>85</v>
      </c>
      <c r="DK1" s="10">
        <f t="shared" si="1"/>
        <v>87</v>
      </c>
      <c r="DL1" s="10">
        <f t="shared" si="1"/>
        <v>84</v>
      </c>
      <c r="DM1" s="10">
        <f t="shared" si="1"/>
        <v>80</v>
      </c>
      <c r="DN1" s="10">
        <f t="shared" si="1"/>
        <v>76</v>
      </c>
      <c r="DO1" s="10">
        <f t="shared" si="1"/>
        <v>81</v>
      </c>
      <c r="DP1" s="10">
        <f t="shared" si="1"/>
        <v>85</v>
      </c>
      <c r="DQ1" s="10">
        <f t="shared" si="1"/>
        <v>81</v>
      </c>
    </row>
    <row r="2" ht="12.75" customHeight="1">
      <c r="B2" s="3" t="str">
        <f>'Form Responses 1'!E1</f>
        <v>Performance Ratings on 5 aspects - LLM1P1 [Core Contrib. - P]</v>
      </c>
      <c r="C2" s="3" t="str">
        <f>'Form Responses 1'!F1</f>
        <v>Performance Ratings on 5 aspects - LLM1P1 [Core Contrib. - R]</v>
      </c>
      <c r="D2" s="3" t="str">
        <f>'Form Responses 1'!G1</f>
        <v>Performance Ratings on 5 aspects - LLM1P1 [Strengths - P]</v>
      </c>
      <c r="E2" s="3" t="str">
        <f>'Form Responses 1'!H1</f>
        <v>Performance Ratings on 5 aspects - LLM1P1 [Strengths - R]</v>
      </c>
      <c r="F2" s="3" t="str">
        <f>'Form Responses 1'!I1</f>
        <v>Performance Ratings on 5 aspects - LLM1P1 [Weaknesses - P]</v>
      </c>
      <c r="G2" s="3" t="str">
        <f>'Form Responses 1'!J1</f>
        <v>Performance Ratings on 5 aspects - LLM1P1 [Weaknesses - R]</v>
      </c>
      <c r="H2" s="3" t="str">
        <f>'Form Responses 1'!K1</f>
        <v>Performance Ratings on 5 aspects - LLM1P1 [Suggestions - P]</v>
      </c>
      <c r="I2" s="3" t="str">
        <f>'Form Responses 1'!L1</f>
        <v>Performance Ratings on 5 aspects - LLM1P1 [Suggestions - R]</v>
      </c>
      <c r="J2" s="3" t="str">
        <f>'Form Responses 1'!M1</f>
        <v>Performance Ratings on 5 aspects - LLM1P1 [References - P]</v>
      </c>
      <c r="K2" s="3" t="str">
        <f>'Form Responses 1'!N1</f>
        <v>Performance Ratings on 5 aspects - LLM1P1 [References - R]</v>
      </c>
      <c r="L2" s="3" t="str">
        <f>'Form Responses 1'!O1</f>
        <v>Performance Ratings on 5 aspects - LLM1P2 [Core Contrib. - P]</v>
      </c>
      <c r="M2" s="3" t="str">
        <f>'Form Responses 1'!P1</f>
        <v>Performance Ratings on 5 aspects - LLM1P2 [Core Contrib. - R]</v>
      </c>
      <c r="N2" s="3" t="str">
        <f>'Form Responses 1'!Q1</f>
        <v>Performance Ratings on 5 aspects - LLM1P2 [Strengths - P]</v>
      </c>
      <c r="O2" s="3" t="str">
        <f>'Form Responses 1'!R1</f>
        <v>Performance Ratings on 5 aspects - LLM1P2 [Strengths - R]</v>
      </c>
      <c r="P2" s="3" t="str">
        <f>'Form Responses 1'!S1</f>
        <v>Performance Ratings on 5 aspects - LLM1P2 [Weaknesses - P]</v>
      </c>
      <c r="Q2" s="3" t="str">
        <f>'Form Responses 1'!T1</f>
        <v>Performance Ratings on 5 aspects - LLM1P2 [Weaknesses - R]</v>
      </c>
      <c r="R2" s="3" t="str">
        <f>'Form Responses 1'!U1</f>
        <v>Performance Ratings on 5 aspects - LLM1P2 [Suggestions - P]</v>
      </c>
      <c r="S2" s="3" t="str">
        <f>'Form Responses 1'!V1</f>
        <v>Performance Ratings on 5 aspects - LLM1P2 [Suggestions - R]</v>
      </c>
      <c r="T2" s="3" t="str">
        <f>'Form Responses 1'!W1</f>
        <v>Performance Ratings on 5 aspects - LLM1P2 [References - P]</v>
      </c>
      <c r="U2" s="3" t="str">
        <f>'Form Responses 1'!X1</f>
        <v>Performance Ratings on 5 aspects - LLM1P2 [References - R]</v>
      </c>
      <c r="V2" s="3" t="str">
        <f>'Form Responses 1'!Y1</f>
        <v>Performance Ratings on 5 aspects - LLM1P3 [Core Contrib. - P]</v>
      </c>
      <c r="W2" s="3" t="str">
        <f>'Form Responses 1'!Z1</f>
        <v>Performance Ratings on 5 aspects - LLM1P3 [Core Contrib. - R]</v>
      </c>
      <c r="X2" s="3" t="str">
        <f>'Form Responses 1'!AA1</f>
        <v>Performance Ratings on 5 aspects - LLM1P3 [Strengths - P]</v>
      </c>
      <c r="Y2" s="3" t="str">
        <f>'Form Responses 1'!AB1</f>
        <v>Performance Ratings on 5 aspects - LLM1P3 [Strengths - R]</v>
      </c>
      <c r="Z2" s="3" t="str">
        <f>'Form Responses 1'!AC1</f>
        <v>Performance Ratings on 5 aspects - LLM1P3 [Weaknesses - P]</v>
      </c>
      <c r="AA2" s="3" t="str">
        <f>'Form Responses 1'!AD1</f>
        <v>Performance Ratings on 5 aspects - LLM1P3 [Weaknesses - R]</v>
      </c>
      <c r="AB2" s="3" t="str">
        <f>'Form Responses 1'!AE1</f>
        <v>Performance Ratings on 5 aspects - LLM1P3 [Suggestions - P]</v>
      </c>
      <c r="AC2" s="3" t="str">
        <f>'Form Responses 1'!AF1</f>
        <v>Performance Ratings on 5 aspects - LLM1P3 [Suggestions - R]</v>
      </c>
      <c r="AD2" s="3" t="str">
        <f>'Form Responses 1'!AG1</f>
        <v>Performance Ratings on 5 aspects - LLM1P3 [References - P]</v>
      </c>
      <c r="AE2" s="3" t="str">
        <f>'Form Responses 1'!AH1</f>
        <v>Performance Ratings on 5 aspects - LLM1P3 [References - R]</v>
      </c>
      <c r="AF2" s="3" t="str">
        <f>'Form Responses 1'!AI1</f>
        <v>Performance Ratings on 5 aspects - LLM1P4 [Core Contrib. - P]</v>
      </c>
      <c r="AG2" s="3" t="str">
        <f>'Form Responses 1'!AJ1</f>
        <v>Performance Ratings on 5 aspects - LLM1P4 [Core Contrib. - R]</v>
      </c>
      <c r="AH2" s="3" t="str">
        <f>'Form Responses 1'!AK1</f>
        <v>Performance Ratings on 5 aspects - LLM1P4 [Strengths - P]</v>
      </c>
      <c r="AI2" s="3" t="str">
        <f>'Form Responses 1'!AL1</f>
        <v>Performance Ratings on 5 aspects - LLM1P4 [Strengths - R]</v>
      </c>
      <c r="AJ2" s="3" t="str">
        <f>'Form Responses 1'!AM1</f>
        <v>Performance Ratings on 5 aspects - LLM1P4 [Weaknesses - P]</v>
      </c>
      <c r="AK2" s="3" t="str">
        <f>'Form Responses 1'!AN1</f>
        <v>Performance Ratings on 5 aspects - LLM1P4 [Weaknesses - R]</v>
      </c>
      <c r="AL2" s="3" t="str">
        <f>'Form Responses 1'!AO1</f>
        <v>Performance Ratings on 5 aspects - LLM1P4 [Suggestions - P]</v>
      </c>
      <c r="AM2" s="3" t="str">
        <f>'Form Responses 1'!AP1</f>
        <v>Performance Ratings on 5 aspects - LLM1P4 [Suggestions - R]</v>
      </c>
      <c r="AN2" s="3" t="str">
        <f>'Form Responses 1'!AQ1</f>
        <v>Performance Ratings on 5 aspects - LLM1P4 [References - P]</v>
      </c>
      <c r="AO2" s="3" t="str">
        <f>'Form Responses 1'!AR1</f>
        <v>Performance Ratings on 5 aspects - LLM1P4 [References - R]</v>
      </c>
      <c r="AP2" s="11" t="str">
        <f>'Form Responses 1'!AS1</f>
        <v>Performance Ratings on 5 aspects - LLM2P1 [Core Contrib. - P]</v>
      </c>
      <c r="AQ2" s="11" t="str">
        <f>'Form Responses 1'!AT1</f>
        <v>Performance Ratings on 5 aspects - LLM2P1 [Core Contrib. - R]</v>
      </c>
      <c r="AR2" s="11" t="str">
        <f>'Form Responses 1'!AU1</f>
        <v>Performance Ratings on 5 aspects - LLM2P1 [Strengths - P]</v>
      </c>
      <c r="AS2" s="11" t="str">
        <f>'Form Responses 1'!AV1</f>
        <v>Performance Ratings on 5 aspects - LLM2P1 [Strengths - R]</v>
      </c>
      <c r="AT2" s="11" t="str">
        <f>'Form Responses 1'!AW1</f>
        <v>Performance Ratings on 5 aspects - LLM2P1 [Weaknesses - P]</v>
      </c>
      <c r="AU2" s="11" t="str">
        <f>'Form Responses 1'!AX1</f>
        <v>Performance Ratings on 5 aspects - LLM2P1 [Weaknesses - R]</v>
      </c>
      <c r="AV2" s="11" t="str">
        <f>'Form Responses 1'!AY1</f>
        <v>Performance Ratings on 5 aspects - LLM2P1 [Suggestions - P]</v>
      </c>
      <c r="AW2" s="11" t="str">
        <f>'Form Responses 1'!AZ1</f>
        <v>Performance Ratings on 5 aspects - LLM2P1 [Suggestions - R]</v>
      </c>
      <c r="AX2" s="11" t="str">
        <f>'Form Responses 1'!BA1</f>
        <v>Performance Ratings on 5 aspects - LLM2P1 [References - P]</v>
      </c>
      <c r="AY2" s="11" t="str">
        <f>'Form Responses 1'!BB1</f>
        <v>Performance Ratings on 5 aspects - LLM2P1 [References - R]</v>
      </c>
      <c r="AZ2" s="11" t="str">
        <f>'Form Responses 1'!BC1</f>
        <v>Performance Ratings on 5 aspects - LLM2P2 [Core Contrib. - P]</v>
      </c>
      <c r="BA2" s="11" t="str">
        <f>'Form Responses 1'!BD1</f>
        <v>Performance Ratings on 5 aspects - LLM2P2 [Core Contrib. - R]</v>
      </c>
      <c r="BB2" s="11" t="str">
        <f>'Form Responses 1'!BE1</f>
        <v>Performance Ratings on 5 aspects - LLM2P2 [Strengths - P]</v>
      </c>
      <c r="BC2" s="11" t="str">
        <f>'Form Responses 1'!BF1</f>
        <v>Performance Ratings on 5 aspects - LLM2P2 [Strengths - R]</v>
      </c>
      <c r="BD2" s="11" t="str">
        <f>'Form Responses 1'!BG1</f>
        <v>Performance Ratings on 5 aspects - LLM2P2 [Weaknesses - P]</v>
      </c>
      <c r="BE2" s="11" t="str">
        <f>'Form Responses 1'!BH1</f>
        <v>Performance Ratings on 5 aspects - LLM2P2 [Weaknesses - R]</v>
      </c>
      <c r="BF2" s="11" t="str">
        <f>'Form Responses 1'!BI1</f>
        <v>Performance Ratings on 5 aspects - LLM2P2 [Suggestions - P]</v>
      </c>
      <c r="BG2" s="11" t="str">
        <f>'Form Responses 1'!BJ1</f>
        <v>Performance Ratings on 5 aspects - LLM2P2 [Suggestions - R]</v>
      </c>
      <c r="BH2" s="11" t="str">
        <f>'Form Responses 1'!BK1</f>
        <v>Performance Ratings on 5 aspects - LLM2P2 [References - P]</v>
      </c>
      <c r="BI2" s="11" t="str">
        <f>'Form Responses 1'!BL1</f>
        <v>Performance Ratings on 5 aspects - LLM2P2 [References - R]</v>
      </c>
      <c r="BJ2" s="11" t="str">
        <f>'Form Responses 1'!BM1</f>
        <v>Performance Ratings on 5 aspects - LLM2P3 [Core Contrib. - P]</v>
      </c>
      <c r="BK2" s="11" t="str">
        <f>'Form Responses 1'!BN1</f>
        <v>Performance Ratings on 5 aspects - LLM2P3 [Core Contrib. - R]</v>
      </c>
      <c r="BL2" s="11" t="str">
        <f>'Form Responses 1'!BO1</f>
        <v>Performance Ratings on 5 aspects - LLM2P3 [Strengths - P]</v>
      </c>
      <c r="BM2" s="11" t="str">
        <f>'Form Responses 1'!BP1</f>
        <v>Performance Ratings on 5 aspects - LLM2P3 [Strengths - R]</v>
      </c>
      <c r="BN2" s="11" t="str">
        <f>'Form Responses 1'!BQ1</f>
        <v>Performance Ratings on 5 aspects - LLM2P3 [Weaknesses - P]</v>
      </c>
      <c r="BO2" s="11" t="str">
        <f>'Form Responses 1'!BR1</f>
        <v>Performance Ratings on 5 aspects - LLM2P3 [Weaknesses - R]</v>
      </c>
      <c r="BP2" s="11" t="str">
        <f>'Form Responses 1'!BS1</f>
        <v>Performance Ratings on 5 aspects - LLM2P3 [Suggestions - P]</v>
      </c>
      <c r="BQ2" s="11" t="str">
        <f>'Form Responses 1'!BT1</f>
        <v>Performance Ratings on 5 aspects - LLM2P3 [Suggestions - R]</v>
      </c>
      <c r="BR2" s="11" t="str">
        <f>'Form Responses 1'!BU1</f>
        <v>Performance Ratings on 5 aspects - LLM2P3 [References - P]</v>
      </c>
      <c r="BS2" s="11" t="str">
        <f>'Form Responses 1'!BV1</f>
        <v>Performance Ratings on 5 aspects - LLM2P3 [References - R]</v>
      </c>
      <c r="BT2" s="11" t="str">
        <f>'Form Responses 1'!BW1</f>
        <v>Performance Ratings on 5 aspects - LLM2P4 [Core Contrib. - P]</v>
      </c>
      <c r="BU2" s="11" t="str">
        <f>'Form Responses 1'!BX1</f>
        <v>Performance Ratings on 5 aspects - LLM2P4 [Core Contrib. - R]</v>
      </c>
      <c r="BV2" s="11" t="str">
        <f>'Form Responses 1'!BY1</f>
        <v>Performance Ratings on 5 aspects - LLM2P4 [Strengths - P]</v>
      </c>
      <c r="BW2" s="11" t="str">
        <f>'Form Responses 1'!BZ1</f>
        <v>Performance Ratings on 5 aspects - LLM2P4 [Strengths - R]</v>
      </c>
      <c r="BX2" s="11" t="str">
        <f>'Form Responses 1'!CA1</f>
        <v>Performance Ratings on 5 aspects - LLM2P4 [Weaknesses - P]</v>
      </c>
      <c r="BY2" s="11" t="str">
        <f>'Form Responses 1'!CB1</f>
        <v>Performance Ratings on 5 aspects - LLM2P4 [Weaknesses - R]</v>
      </c>
      <c r="BZ2" s="11" t="str">
        <f>'Form Responses 1'!CC1</f>
        <v>Performance Ratings on 5 aspects - LLM2P4 [Suggestions - P]</v>
      </c>
      <c r="CA2" s="11" t="str">
        <f>'Form Responses 1'!CD1</f>
        <v>Performance Ratings on 5 aspects - LLM2P4 [Suggestions - R]</v>
      </c>
      <c r="CB2" s="11" t="str">
        <f>'Form Responses 1'!CE1</f>
        <v>Performance Ratings on 5 aspects - LLM2P4 [References - P]</v>
      </c>
      <c r="CC2" s="11" t="str">
        <f>'Form Responses 1'!CF1</f>
        <v>Performance Ratings on 5 aspects - LLM2P4 [References - R]</v>
      </c>
      <c r="CD2" s="2" t="str">
        <f>'Form Responses 1'!CG1</f>
        <v>Performance Ratings on 5 aspects - LLM3P1 [Core Contrib. - P]</v>
      </c>
      <c r="CE2" s="2" t="str">
        <f>'Form Responses 1'!CH1</f>
        <v>Performance Ratings on 5 aspects - LLM3P1 [Core Contrib. - R]</v>
      </c>
      <c r="CF2" s="2" t="str">
        <f>'Form Responses 1'!CI1</f>
        <v>Performance Ratings on 5 aspects - LLM3P1 [Strengths - P]</v>
      </c>
      <c r="CG2" s="2" t="str">
        <f>'Form Responses 1'!CJ1</f>
        <v>Performance Ratings on 5 aspects - LLM3P1 [Strengths - R]</v>
      </c>
      <c r="CH2" s="2" t="str">
        <f>'Form Responses 1'!CK1</f>
        <v>Performance Ratings on 5 aspects - LLM3P1 [Weaknesses - P]</v>
      </c>
      <c r="CI2" s="2" t="str">
        <f>'Form Responses 1'!CL1</f>
        <v>Performance Ratings on 5 aspects - LLM3P1 [Weaknesses - R]</v>
      </c>
      <c r="CJ2" s="2" t="str">
        <f>'Form Responses 1'!CM1</f>
        <v>Performance Ratings on 5 aspects - LLM3P1 [Suggestions - P]</v>
      </c>
      <c r="CK2" s="2" t="str">
        <f>'Form Responses 1'!CN1</f>
        <v>Performance Ratings on 5 aspects - LLM3P1 [Suggestions - R]</v>
      </c>
      <c r="CL2" s="2" t="str">
        <f>'Form Responses 1'!CO1</f>
        <v>Performance Ratings on 5 aspects - LLM3P1 [References - P]</v>
      </c>
      <c r="CM2" s="2" t="str">
        <f>'Form Responses 1'!CP1</f>
        <v>Performance Ratings on 5 aspects - LLM3P1 [References - R]</v>
      </c>
      <c r="CN2" s="2" t="str">
        <f>'Form Responses 1'!CQ1</f>
        <v>Performance Ratings on 5 aspects - LLM3P2 [Core Contrib. - P]</v>
      </c>
      <c r="CO2" s="2" t="str">
        <f>'Form Responses 1'!CR1</f>
        <v>Performance Ratings on 5 aspects - LLM3P2 [Core Contrib. - R]</v>
      </c>
      <c r="CP2" s="2" t="str">
        <f>'Form Responses 1'!CS1</f>
        <v>Performance Ratings on 5 aspects - LLM3P2 [Strengths - P]</v>
      </c>
      <c r="CQ2" s="2" t="str">
        <f>'Form Responses 1'!CT1</f>
        <v>Performance Ratings on 5 aspects - LLM3P2 [Strengths - R]</v>
      </c>
      <c r="CR2" s="2" t="str">
        <f>'Form Responses 1'!CU1</f>
        <v>Performance Ratings on 5 aspects - LLM3P2 [Weaknesses - P]</v>
      </c>
      <c r="CS2" s="2" t="str">
        <f>'Form Responses 1'!CV1</f>
        <v>Performance Ratings on 5 aspects - LLM3P2 [Weaknesses - R]</v>
      </c>
      <c r="CT2" s="2" t="str">
        <f>'Form Responses 1'!CW1</f>
        <v>Performance Ratings on 5 aspects - LLM3P2 [Suggestions - P]</v>
      </c>
      <c r="CU2" s="2" t="str">
        <f>'Form Responses 1'!CX1</f>
        <v>Performance Ratings on 5 aspects - LLM3P2 [Suggestions - R]</v>
      </c>
      <c r="CV2" s="2" t="str">
        <f>'Form Responses 1'!CY1</f>
        <v>Performance Ratings on 5 aspects - LLM3P2 [References - P]</v>
      </c>
      <c r="CW2" s="2" t="str">
        <f>'Form Responses 1'!CZ1</f>
        <v>Performance Ratings on 5 aspects - LLM3P2 [References - R]</v>
      </c>
      <c r="CX2" s="2" t="str">
        <f>'Form Responses 1'!DA1</f>
        <v>Performance Ratings on 5 aspects - LLM3P3 [Core Contrib. - P]</v>
      </c>
      <c r="CY2" s="2" t="str">
        <f>'Form Responses 1'!DB1</f>
        <v>Performance Ratings on 5 aspects - LLM3P3 [Core Contrib. - R]</v>
      </c>
      <c r="CZ2" s="2" t="str">
        <f>'Form Responses 1'!DC1</f>
        <v>Performance Ratings on 5 aspects - LLM3P3 [Strengths - P]</v>
      </c>
      <c r="DA2" s="2" t="str">
        <f>'Form Responses 1'!DD1</f>
        <v>Performance Ratings on 5 aspects - LLM3P3 [Strengths - R]</v>
      </c>
      <c r="DB2" s="2" t="str">
        <f>'Form Responses 1'!DE1</f>
        <v>Performance Ratings on 5 aspects - LLM3P3 [Weaknesses - P]</v>
      </c>
      <c r="DC2" s="2" t="str">
        <f>'Form Responses 1'!DF1</f>
        <v>Performance Ratings on 5 aspects - LLM3P3 [Weaknesses - R]</v>
      </c>
      <c r="DD2" s="2" t="str">
        <f>'Form Responses 1'!DG1</f>
        <v>Performance Ratings on 5 aspects - LLM3P3 [Suggestions - P]</v>
      </c>
      <c r="DE2" s="2" t="str">
        <f>'Form Responses 1'!DH1</f>
        <v>Performance Ratings on 5 aspects - LLM3P3 [Suggestions - R]</v>
      </c>
      <c r="DF2" s="2" t="str">
        <f>'Form Responses 1'!DI1</f>
        <v>Performance Ratings on 5 aspects - LLM3P3 [References - P]</v>
      </c>
      <c r="DG2" s="2" t="str">
        <f>'Form Responses 1'!DJ1</f>
        <v>Performance Ratings on 5 aspects - LLM3P3 [References - R]</v>
      </c>
      <c r="DH2" s="2" t="str">
        <f>'Form Responses 1'!DK1</f>
        <v>Performance Ratings on 5 aspects - LLM3P4 [Core Contrib. - P]</v>
      </c>
      <c r="DI2" s="2" t="str">
        <f>'Form Responses 1'!DL1</f>
        <v>Performance Ratings on 5 aspects - LLM3P4 [Core Contrib. - R]</v>
      </c>
      <c r="DJ2" s="2" t="str">
        <f>'Form Responses 1'!DM1</f>
        <v>Performance Ratings on 5 aspects - LLM3P4 [Strengths - P]</v>
      </c>
      <c r="DK2" s="2" t="str">
        <f>'Form Responses 1'!DN1</f>
        <v>Performance Ratings on 5 aspects - LLM3P4 [Strengths - R]</v>
      </c>
      <c r="DL2" s="2" t="str">
        <f>'Form Responses 1'!DO1</f>
        <v>Performance Ratings on 5 aspects - LLM3P4 [Weaknesses - P]</v>
      </c>
      <c r="DM2" s="2" t="str">
        <f>'Form Responses 1'!DP1</f>
        <v>Performance Ratings on 5 aspects - LLM3P4 [Weaknesses - R]</v>
      </c>
      <c r="DN2" s="2" t="str">
        <f>'Form Responses 1'!DQ1</f>
        <v>Performance Ratings on 5 aspects - LLM3P4 [Suggestions - P]</v>
      </c>
      <c r="DO2" s="2" t="str">
        <f>'Form Responses 1'!DR1</f>
        <v>Performance Ratings on 5 aspects - LLM3P4 [Suggestions - R]</v>
      </c>
      <c r="DP2" s="2" t="str">
        <f>'Form Responses 1'!DS1</f>
        <v>Performance Ratings on 5 aspects - LLM3P4 [References - P]</v>
      </c>
      <c r="DQ2" s="2" t="str">
        <f>'Form Responses 1'!DT1</f>
        <v>Performance Ratings on 5 aspects - LLM3P4 [References - R]</v>
      </c>
    </row>
    <row r="3" ht="12.75" customHeight="1">
      <c r="B3" s="10">
        <f>VLOOKUP('Form Responses 1'!E2,ConvTable!$A$1:$B$5,2,FALSE)</f>
        <v>4</v>
      </c>
      <c r="C3" s="10">
        <f>VLOOKUP('Form Responses 1'!F2,ConvTable!$A$1:$B$5,2,FALSE)</f>
        <v>3</v>
      </c>
      <c r="D3" s="10">
        <f>VLOOKUP('Form Responses 1'!G2,ConvTable!$A$1:$B$5,2,FALSE)</f>
        <v>4</v>
      </c>
      <c r="E3" s="10">
        <f>VLOOKUP('Form Responses 1'!H2,ConvTable!$A$1:$B$5,2,FALSE)</f>
        <v>2</v>
      </c>
      <c r="F3" s="10">
        <f>VLOOKUP('Form Responses 1'!I2,ConvTable!$A$1:$B$5,2,FALSE)</f>
        <v>4</v>
      </c>
      <c r="G3" s="10">
        <f>VLOOKUP('Form Responses 1'!J2,ConvTable!$A$1:$B$5,2,FALSE)</f>
        <v>3</v>
      </c>
      <c r="H3" s="10">
        <f>VLOOKUP('Form Responses 1'!K2,ConvTable!$A$1:$B$5,2,FALSE)</f>
        <v>4</v>
      </c>
      <c r="I3" s="10">
        <f>VLOOKUP('Form Responses 1'!L2,ConvTable!$A$1:$B$5,2,FALSE)</f>
        <v>4</v>
      </c>
      <c r="J3" s="10">
        <f>VLOOKUP('Form Responses 1'!M2,ConvTable!$A$1:$B$5,2,FALSE)</f>
        <v>4</v>
      </c>
      <c r="K3" s="10">
        <f>VLOOKUP('Form Responses 1'!N2,ConvTable!$A$1:$B$5,2,FALSE)</f>
        <v>4</v>
      </c>
      <c r="L3" s="10">
        <f>VLOOKUP('Form Responses 1'!O2,ConvTable!$A$1:$B$5,2,FALSE)</f>
        <v>4</v>
      </c>
      <c r="M3" s="10">
        <f>VLOOKUP('Form Responses 1'!P2,ConvTable!$A$1:$B$5,2,FALSE)</f>
        <v>4</v>
      </c>
      <c r="N3" s="10">
        <f>VLOOKUP('Form Responses 1'!Q2,ConvTable!$A$1:$B$5,2,FALSE)</f>
        <v>4</v>
      </c>
      <c r="O3" s="10">
        <f>VLOOKUP('Form Responses 1'!R2,ConvTable!$A$1:$B$5,2,FALSE)</f>
        <v>4</v>
      </c>
      <c r="P3" s="10">
        <f>VLOOKUP('Form Responses 1'!S2,ConvTable!$A$1:$B$5,2,FALSE)</f>
        <v>4</v>
      </c>
      <c r="Q3" s="10">
        <f>VLOOKUP('Form Responses 1'!T2,ConvTable!$A$1:$B$5,2,FALSE)</f>
        <v>3</v>
      </c>
      <c r="R3" s="10">
        <f>VLOOKUP('Form Responses 1'!U2,ConvTable!$A$1:$B$5,2,FALSE)</f>
        <v>3</v>
      </c>
      <c r="S3" s="10">
        <f>VLOOKUP('Form Responses 1'!V2,ConvTable!$A$1:$B$5,2,FALSE)</f>
        <v>3</v>
      </c>
      <c r="T3" s="10">
        <f>VLOOKUP('Form Responses 1'!W2,ConvTable!$A$1:$B$5,2,FALSE)</f>
        <v>3</v>
      </c>
      <c r="U3" s="10">
        <f>VLOOKUP('Form Responses 1'!X2,ConvTable!$A$1:$B$5,2,FALSE)</f>
        <v>3</v>
      </c>
      <c r="V3" s="10">
        <f>VLOOKUP('Form Responses 1'!Y2,ConvTable!$A$1:$B$5,2,FALSE)</f>
        <v>3</v>
      </c>
      <c r="W3" s="10">
        <f>VLOOKUP('Form Responses 1'!Z2,ConvTable!$A$1:$B$5,2,FALSE)</f>
        <v>3</v>
      </c>
      <c r="X3" s="10">
        <f>VLOOKUP('Form Responses 1'!AA2,ConvTable!$A$1:$B$5,2,FALSE)</f>
        <v>4</v>
      </c>
      <c r="Y3" s="10">
        <f>VLOOKUP('Form Responses 1'!AB2,ConvTable!$A$1:$B$5,2,FALSE)</f>
        <v>4</v>
      </c>
      <c r="Z3" s="10">
        <f>VLOOKUP('Form Responses 1'!AC2,ConvTable!$A$1:$B$5,2,FALSE)</f>
        <v>4</v>
      </c>
      <c r="AA3" s="10">
        <f>VLOOKUP('Form Responses 1'!AD2,ConvTable!$A$1:$B$5,2,FALSE)</f>
        <v>4</v>
      </c>
      <c r="AB3" s="10">
        <f>VLOOKUP('Form Responses 1'!AE2,ConvTable!$A$1:$B$5,2,FALSE)</f>
        <v>4</v>
      </c>
      <c r="AC3" s="10">
        <f>VLOOKUP('Form Responses 1'!AF2,ConvTable!$A$1:$B$5,2,FALSE)</f>
        <v>4</v>
      </c>
      <c r="AD3" s="10">
        <f>VLOOKUP('Form Responses 1'!AG2,ConvTable!$A$1:$B$5,2,FALSE)</f>
        <v>3</v>
      </c>
      <c r="AE3" s="10">
        <f>VLOOKUP('Form Responses 1'!AH2,ConvTable!$A$1:$B$5,2,FALSE)</f>
        <v>3</v>
      </c>
      <c r="AF3" s="10">
        <f>VLOOKUP('Form Responses 1'!AI2,ConvTable!$A$1:$B$5,2,FALSE)</f>
        <v>4</v>
      </c>
      <c r="AG3" s="10">
        <f>VLOOKUP('Form Responses 1'!AJ2,ConvTable!$A$1:$B$5,2,FALSE)</f>
        <v>3</v>
      </c>
      <c r="AH3" s="10">
        <f>VLOOKUP('Form Responses 1'!AK2,ConvTable!$A$1:$B$5,2,FALSE)</f>
        <v>4</v>
      </c>
      <c r="AI3" s="10">
        <f>VLOOKUP('Form Responses 1'!AL2,ConvTable!$A$1:$B$5,2,FALSE)</f>
        <v>4</v>
      </c>
      <c r="AJ3" s="10">
        <f>VLOOKUP('Form Responses 1'!AM2,ConvTable!$A$1:$B$5,2,FALSE)</f>
        <v>4</v>
      </c>
      <c r="AK3" s="10">
        <f>VLOOKUP('Form Responses 1'!AN2,ConvTable!$A$1:$B$5,2,FALSE)</f>
        <v>4</v>
      </c>
      <c r="AL3" s="10">
        <f>VLOOKUP('Form Responses 1'!AO2,ConvTable!$A$1:$B$5,2,FALSE)</f>
        <v>4</v>
      </c>
      <c r="AM3" s="10">
        <f>VLOOKUP('Form Responses 1'!AP2,ConvTable!$A$1:$B$5,2,FALSE)</f>
        <v>4</v>
      </c>
      <c r="AN3" s="10">
        <f>VLOOKUP('Form Responses 1'!AQ2,ConvTable!$A$1:$B$5,2,FALSE)</f>
        <v>3</v>
      </c>
      <c r="AO3" s="10">
        <f>VLOOKUP('Form Responses 1'!AR2,ConvTable!$A$1:$B$5,2,FALSE)</f>
        <v>3</v>
      </c>
      <c r="AP3" s="10">
        <f>VLOOKUP('Form Responses 1'!AS2,ConvTable!$A$1:$B$5,2,FALSE)</f>
        <v>4</v>
      </c>
      <c r="AQ3" s="10">
        <f>VLOOKUP('Form Responses 1'!AT2,ConvTable!$A$1:$B$5,2,FALSE)</f>
        <v>3</v>
      </c>
      <c r="AR3" s="10">
        <f>VLOOKUP('Form Responses 1'!AU2,ConvTable!$A$1:$B$5,2,FALSE)</f>
        <v>4</v>
      </c>
      <c r="AS3" s="10">
        <f>VLOOKUP('Form Responses 1'!AV2,ConvTable!$A$1:$B$5,2,FALSE)</f>
        <v>3</v>
      </c>
      <c r="AT3" s="10">
        <f>VLOOKUP('Form Responses 1'!AW2,ConvTable!$A$1:$B$5,2,FALSE)</f>
        <v>4</v>
      </c>
      <c r="AU3" s="10">
        <f>VLOOKUP('Form Responses 1'!AX2,ConvTable!$A$1:$B$5,2,FALSE)</f>
        <v>3</v>
      </c>
      <c r="AV3" s="10">
        <f>VLOOKUP('Form Responses 1'!AY2,ConvTable!$A$1:$B$5,2,FALSE)</f>
        <v>2</v>
      </c>
      <c r="AW3" s="10">
        <f>VLOOKUP('Form Responses 1'!AZ2,ConvTable!$A$1:$B$5,2,FALSE)</f>
        <v>2</v>
      </c>
      <c r="AX3" s="10">
        <f>VLOOKUP('Form Responses 1'!BA2,ConvTable!$A$1:$B$5,2,FALSE)</f>
        <v>3</v>
      </c>
      <c r="AY3" s="10">
        <f>VLOOKUP('Form Responses 1'!BB2,ConvTable!$A$1:$B$5,2,FALSE)</f>
        <v>3</v>
      </c>
      <c r="AZ3" s="10">
        <f>VLOOKUP('Form Responses 1'!BC2,ConvTable!$A$1:$B$5,2,FALSE)</f>
        <v>0</v>
      </c>
      <c r="BA3" s="10">
        <f>VLOOKUP('Form Responses 1'!BD2,ConvTable!$A$1:$B$5,2,FALSE)</f>
        <v>0</v>
      </c>
      <c r="BB3" s="10">
        <f>VLOOKUP('Form Responses 1'!BE2,ConvTable!$A$1:$B$5,2,FALSE)</f>
        <v>4</v>
      </c>
      <c r="BC3" s="10">
        <f>VLOOKUP('Form Responses 1'!BF2,ConvTable!$A$1:$B$5,2,FALSE)</f>
        <v>4</v>
      </c>
      <c r="BD3" s="10">
        <f>VLOOKUP('Form Responses 1'!BG2,ConvTable!$A$1:$B$5,2,FALSE)</f>
        <v>4</v>
      </c>
      <c r="BE3" s="10">
        <f>VLOOKUP('Form Responses 1'!BH2,ConvTable!$A$1:$B$5,2,FALSE)</f>
        <v>4</v>
      </c>
      <c r="BF3" s="10">
        <f>VLOOKUP('Form Responses 1'!BI2,ConvTable!$A$1:$B$5,2,FALSE)</f>
        <v>4</v>
      </c>
      <c r="BG3" s="10">
        <f>VLOOKUP('Form Responses 1'!BJ2,ConvTable!$A$1:$B$5,2,FALSE)</f>
        <v>4</v>
      </c>
      <c r="BH3" s="10">
        <f>VLOOKUP('Form Responses 1'!BK2,ConvTable!$A$1:$B$5,2,FALSE)</f>
        <v>4</v>
      </c>
      <c r="BI3" s="10">
        <f>VLOOKUP('Form Responses 1'!BL2,ConvTable!$A$1:$B$5,2,FALSE)</f>
        <v>4</v>
      </c>
      <c r="BJ3" s="10">
        <f>VLOOKUP('Form Responses 1'!BM2,ConvTable!$A$1:$B$5,2,FALSE)</f>
        <v>4</v>
      </c>
      <c r="BK3" s="10">
        <f>VLOOKUP('Form Responses 1'!BN2,ConvTable!$A$1:$B$5,2,FALSE)</f>
        <v>4</v>
      </c>
      <c r="BL3" s="10">
        <f>VLOOKUP('Form Responses 1'!BO2,ConvTable!$A$1:$B$5,2,FALSE)</f>
        <v>4</v>
      </c>
      <c r="BM3" s="10">
        <f>VLOOKUP('Form Responses 1'!BP2,ConvTable!$A$1:$B$5,2,FALSE)</f>
        <v>3</v>
      </c>
      <c r="BN3" s="10">
        <f>VLOOKUP('Form Responses 1'!BQ2,ConvTable!$A$1:$B$5,2,FALSE)</f>
        <v>3</v>
      </c>
      <c r="BO3" s="10">
        <f>VLOOKUP('Form Responses 1'!BR2,ConvTable!$A$1:$B$5,2,FALSE)</f>
        <v>3</v>
      </c>
      <c r="BP3" s="10">
        <f>VLOOKUP('Form Responses 1'!BS2,ConvTable!$A$1:$B$5,2,FALSE)</f>
        <v>4</v>
      </c>
      <c r="BQ3" s="10">
        <f>VLOOKUP('Form Responses 1'!BT2,ConvTable!$A$1:$B$5,2,FALSE)</f>
        <v>4</v>
      </c>
      <c r="BR3" s="10">
        <f>VLOOKUP('Form Responses 1'!BU2,ConvTable!$A$1:$B$5,2,FALSE)</f>
        <v>4</v>
      </c>
      <c r="BS3" s="10">
        <f>VLOOKUP('Form Responses 1'!BV2,ConvTable!$A$1:$B$5,2,FALSE)</f>
        <v>4</v>
      </c>
      <c r="BT3" s="10">
        <f>VLOOKUP('Form Responses 1'!BW2,ConvTable!$A$1:$B$5,2,FALSE)</f>
        <v>3</v>
      </c>
      <c r="BU3" s="10">
        <f>VLOOKUP('Form Responses 1'!BX2,ConvTable!$A$1:$B$5,2,FALSE)</f>
        <v>2</v>
      </c>
      <c r="BV3" s="10">
        <f>VLOOKUP('Form Responses 1'!BY2,ConvTable!$A$1:$B$5,2,FALSE)</f>
        <v>4</v>
      </c>
      <c r="BW3" s="10">
        <f>VLOOKUP('Form Responses 1'!BZ2,ConvTable!$A$1:$B$5,2,FALSE)</f>
        <v>3</v>
      </c>
      <c r="BX3" s="10">
        <f>VLOOKUP('Form Responses 1'!CA2,ConvTable!$A$1:$B$5,2,FALSE)</f>
        <v>4</v>
      </c>
      <c r="BY3" s="10">
        <f>VLOOKUP('Form Responses 1'!CB2,ConvTable!$A$1:$B$5,2,FALSE)</f>
        <v>3</v>
      </c>
      <c r="BZ3" s="10">
        <f>VLOOKUP('Form Responses 1'!CC2,ConvTable!$A$1:$B$5,2,FALSE)</f>
        <v>4</v>
      </c>
      <c r="CA3" s="10">
        <f>VLOOKUP('Form Responses 1'!CD2,ConvTable!$A$1:$B$5,2,FALSE)</f>
        <v>3</v>
      </c>
      <c r="CB3" s="10">
        <f>VLOOKUP('Form Responses 1'!CE2,ConvTable!$A$1:$B$5,2,FALSE)</f>
        <v>4</v>
      </c>
      <c r="CC3" s="10">
        <f>VLOOKUP('Form Responses 1'!CF2,ConvTable!$A$1:$B$5,2,FALSE)</f>
        <v>3</v>
      </c>
      <c r="CD3" s="10">
        <f>VLOOKUP('Form Responses 1'!CG2,ConvTable!$A$1:$B$5,2,FALSE)</f>
        <v>4</v>
      </c>
      <c r="CE3" s="10">
        <f>VLOOKUP('Form Responses 1'!CH2,ConvTable!$A$1:$B$5,2,FALSE)</f>
        <v>3</v>
      </c>
      <c r="CF3" s="10">
        <f>VLOOKUP('Form Responses 1'!CI2,ConvTable!$A$1:$B$5,2,FALSE)</f>
        <v>4</v>
      </c>
      <c r="CG3" s="10">
        <f>VLOOKUP('Form Responses 1'!CJ2,ConvTable!$A$1:$B$5,2,FALSE)</f>
        <v>3</v>
      </c>
      <c r="CH3" s="10">
        <f>VLOOKUP('Form Responses 1'!CK2,ConvTable!$A$1:$B$5,2,FALSE)</f>
        <v>4</v>
      </c>
      <c r="CI3" s="10">
        <f>VLOOKUP('Form Responses 1'!CL2,ConvTable!$A$1:$B$5,2,FALSE)</f>
        <v>3</v>
      </c>
      <c r="CJ3" s="10">
        <f>VLOOKUP('Form Responses 1'!CM2,ConvTable!$A$1:$B$5,2,FALSE)</f>
        <v>0</v>
      </c>
      <c r="CK3" s="10">
        <f>VLOOKUP('Form Responses 1'!CN2,ConvTable!$A$1:$B$5,2,FALSE)</f>
        <v>0</v>
      </c>
      <c r="CL3" s="10">
        <f>VLOOKUP('Form Responses 1'!CO2,ConvTable!$A$1:$B$5,2,FALSE)</f>
        <v>2</v>
      </c>
      <c r="CM3" s="10">
        <f>VLOOKUP('Form Responses 1'!CP2,ConvTable!$A$1:$B$5,2,FALSE)</f>
        <v>2</v>
      </c>
      <c r="CN3" s="10">
        <f>VLOOKUP('Form Responses 1'!CQ2,ConvTable!$A$1:$B$5,2,FALSE)</f>
        <v>0</v>
      </c>
      <c r="CO3" s="10">
        <f>VLOOKUP('Form Responses 1'!CR2,ConvTable!$A$1:$B$5,2,FALSE)</f>
        <v>0</v>
      </c>
      <c r="CP3" s="10">
        <f>VLOOKUP('Form Responses 1'!CS2,ConvTable!$A$1:$B$5,2,FALSE)</f>
        <v>1</v>
      </c>
      <c r="CQ3" s="10">
        <f>VLOOKUP('Form Responses 1'!CT2,ConvTable!$A$1:$B$5,2,FALSE)</f>
        <v>1</v>
      </c>
      <c r="CR3" s="10">
        <f>VLOOKUP('Form Responses 1'!CU2,ConvTable!$A$1:$B$5,2,FALSE)</f>
        <v>1</v>
      </c>
      <c r="CS3" s="10">
        <f>VLOOKUP('Form Responses 1'!CV2,ConvTable!$A$1:$B$5,2,FALSE)</f>
        <v>1</v>
      </c>
      <c r="CT3" s="10">
        <f>VLOOKUP('Form Responses 1'!CW2,ConvTable!$A$1:$B$5,2,FALSE)</f>
        <v>3</v>
      </c>
      <c r="CU3" s="10">
        <f>VLOOKUP('Form Responses 1'!CX2,ConvTable!$A$1:$B$5,2,FALSE)</f>
        <v>3</v>
      </c>
      <c r="CV3" s="10">
        <f>VLOOKUP('Form Responses 1'!CY2,ConvTable!$A$1:$B$5,2,FALSE)</f>
        <v>4</v>
      </c>
      <c r="CW3" s="10">
        <f>VLOOKUP('Form Responses 1'!CZ2,ConvTable!$A$1:$B$5,2,FALSE)</f>
        <v>4</v>
      </c>
      <c r="CX3" s="10">
        <f>VLOOKUP('Form Responses 1'!DA2,ConvTable!$A$1:$B$5,2,FALSE)</f>
        <v>0</v>
      </c>
      <c r="CY3" s="10">
        <f>VLOOKUP('Form Responses 1'!DB2,ConvTable!$A$1:$B$5,2,FALSE)</f>
        <v>0</v>
      </c>
      <c r="CZ3" s="10">
        <f>VLOOKUP('Form Responses 1'!DC2,ConvTable!$A$1:$B$5,2,FALSE)</f>
        <v>1</v>
      </c>
      <c r="DA3" s="10">
        <f>VLOOKUP('Form Responses 1'!DD2,ConvTable!$A$1:$B$5,2,FALSE)</f>
        <v>1</v>
      </c>
      <c r="DB3" s="10">
        <f>VLOOKUP('Form Responses 1'!DE2,ConvTable!$A$1:$B$5,2,FALSE)</f>
        <v>1</v>
      </c>
      <c r="DC3" s="10">
        <f>VLOOKUP('Form Responses 1'!DF2,ConvTable!$A$1:$B$5,2,FALSE)</f>
        <v>1</v>
      </c>
      <c r="DD3" s="10">
        <f>VLOOKUP('Form Responses 1'!DG2,ConvTable!$A$1:$B$5,2,FALSE)</f>
        <v>3</v>
      </c>
      <c r="DE3" s="10">
        <f>VLOOKUP('Form Responses 1'!DH2,ConvTable!$A$1:$B$5,2,FALSE)</f>
        <v>3</v>
      </c>
      <c r="DF3" s="10">
        <f>VLOOKUP('Form Responses 1'!DI2,ConvTable!$A$1:$B$5,2,FALSE)</f>
        <v>3</v>
      </c>
      <c r="DG3" s="10">
        <f>VLOOKUP('Form Responses 1'!DJ2,ConvTable!$A$1:$B$5,2,FALSE)</f>
        <v>3</v>
      </c>
      <c r="DH3" s="10">
        <f>VLOOKUP('Form Responses 1'!DK2,ConvTable!$A$1:$B$5,2,FALSE)</f>
        <v>0</v>
      </c>
      <c r="DI3" s="10">
        <f>VLOOKUP('Form Responses 1'!DL2,ConvTable!$A$1:$B$5,2,FALSE)</f>
        <v>0</v>
      </c>
      <c r="DJ3" s="10">
        <f>VLOOKUP('Form Responses 1'!DM2,ConvTable!$A$1:$B$5,2,FALSE)</f>
        <v>2</v>
      </c>
      <c r="DK3" s="10">
        <f>VLOOKUP('Form Responses 1'!DN2,ConvTable!$A$1:$B$5,2,FALSE)</f>
        <v>2</v>
      </c>
      <c r="DL3" s="10">
        <f>VLOOKUP('Form Responses 1'!DO2,ConvTable!$A$1:$B$5,2,FALSE)</f>
        <v>2</v>
      </c>
      <c r="DM3" s="10">
        <f>VLOOKUP('Form Responses 1'!DP2,ConvTable!$A$1:$B$5,2,FALSE)</f>
        <v>2</v>
      </c>
      <c r="DN3" s="10">
        <f>VLOOKUP('Form Responses 1'!DQ2,ConvTable!$A$1:$B$5,2,FALSE)</f>
        <v>3</v>
      </c>
      <c r="DO3" s="10">
        <f>VLOOKUP('Form Responses 1'!DR2,ConvTable!$A$1:$B$5,2,FALSE)</f>
        <v>3</v>
      </c>
      <c r="DP3" s="10">
        <f>VLOOKUP('Form Responses 1'!DS2,ConvTable!$A$1:$B$5,2,FALSE)</f>
        <v>3</v>
      </c>
      <c r="DQ3" s="10">
        <f>VLOOKUP('Form Responses 1'!DT2,ConvTable!$A$1:$B$5,2,FALSE)</f>
        <v>3</v>
      </c>
    </row>
    <row r="4" ht="12.75" customHeight="1">
      <c r="B4" s="10">
        <f>VLOOKUP('Form Responses 1'!E3,ConvTable!$A$1:$B$5,2,FALSE)</f>
        <v>4</v>
      </c>
      <c r="C4" s="10">
        <f>VLOOKUP('Form Responses 1'!F3,ConvTable!$A$1:$B$5,2,FALSE)</f>
        <v>3</v>
      </c>
      <c r="D4" s="10">
        <f>VLOOKUP('Form Responses 1'!G3,ConvTable!$A$1:$B$5,2,FALSE)</f>
        <v>3</v>
      </c>
      <c r="E4" s="10">
        <f>VLOOKUP('Form Responses 1'!H3,ConvTable!$A$1:$B$5,2,FALSE)</f>
        <v>2</v>
      </c>
      <c r="F4" s="10">
        <f>VLOOKUP('Form Responses 1'!I3,ConvTable!$A$1:$B$5,2,FALSE)</f>
        <v>3</v>
      </c>
      <c r="G4" s="10">
        <f>VLOOKUP('Form Responses 1'!J3,ConvTable!$A$1:$B$5,2,FALSE)</f>
        <v>2</v>
      </c>
      <c r="H4" s="10">
        <f>VLOOKUP('Form Responses 1'!K3,ConvTable!$A$1:$B$5,2,FALSE)</f>
        <v>2</v>
      </c>
      <c r="I4" s="10">
        <f>VLOOKUP('Form Responses 1'!L3,ConvTable!$A$1:$B$5,2,FALSE)</f>
        <v>2</v>
      </c>
      <c r="J4" s="10">
        <f>VLOOKUP('Form Responses 1'!M3,ConvTable!$A$1:$B$5,2,FALSE)</f>
        <v>2</v>
      </c>
      <c r="K4" s="10">
        <f>VLOOKUP('Form Responses 1'!N3,ConvTable!$A$1:$B$5,2,FALSE)</f>
        <v>2</v>
      </c>
      <c r="L4" s="10">
        <f>VLOOKUP('Form Responses 1'!O3,ConvTable!$A$1:$B$5,2,FALSE)</f>
        <v>4</v>
      </c>
      <c r="M4" s="10">
        <f>VLOOKUP('Form Responses 1'!P3,ConvTable!$A$1:$B$5,2,FALSE)</f>
        <v>3</v>
      </c>
      <c r="N4" s="10">
        <f>VLOOKUP('Form Responses 1'!Q3,ConvTable!$A$1:$B$5,2,FALSE)</f>
        <v>4</v>
      </c>
      <c r="O4" s="10">
        <f>VLOOKUP('Form Responses 1'!R3,ConvTable!$A$1:$B$5,2,FALSE)</f>
        <v>3</v>
      </c>
      <c r="P4" s="10">
        <f>VLOOKUP('Form Responses 1'!S3,ConvTable!$A$1:$B$5,2,FALSE)</f>
        <v>4</v>
      </c>
      <c r="Q4" s="10">
        <f>VLOOKUP('Form Responses 1'!T3,ConvTable!$A$1:$B$5,2,FALSE)</f>
        <v>3</v>
      </c>
      <c r="R4" s="10">
        <f>VLOOKUP('Form Responses 1'!U3,ConvTable!$A$1:$B$5,2,FALSE)</f>
        <v>3</v>
      </c>
      <c r="S4" s="10">
        <f>VLOOKUP('Form Responses 1'!V3,ConvTable!$A$1:$B$5,2,FALSE)</f>
        <v>3</v>
      </c>
      <c r="T4" s="10">
        <f>VLOOKUP('Form Responses 1'!W3,ConvTable!$A$1:$B$5,2,FALSE)</f>
        <v>3</v>
      </c>
      <c r="U4" s="10">
        <f>VLOOKUP('Form Responses 1'!X3,ConvTable!$A$1:$B$5,2,FALSE)</f>
        <v>3</v>
      </c>
      <c r="V4" s="10">
        <f>VLOOKUP('Form Responses 1'!Y3,ConvTable!$A$1:$B$5,2,FALSE)</f>
        <v>3</v>
      </c>
      <c r="W4" s="10">
        <f>VLOOKUP('Form Responses 1'!Z3,ConvTable!$A$1:$B$5,2,FALSE)</f>
        <v>3</v>
      </c>
      <c r="X4" s="10">
        <f>VLOOKUP('Form Responses 1'!AA3,ConvTable!$A$1:$B$5,2,FALSE)</f>
        <v>3</v>
      </c>
      <c r="Y4" s="10">
        <f>VLOOKUP('Form Responses 1'!AB3,ConvTable!$A$1:$B$5,2,FALSE)</f>
        <v>2</v>
      </c>
      <c r="Z4" s="10">
        <f>VLOOKUP('Form Responses 1'!AC3,ConvTable!$A$1:$B$5,2,FALSE)</f>
        <v>3</v>
      </c>
      <c r="AA4" s="10">
        <f>VLOOKUP('Form Responses 1'!AD3,ConvTable!$A$1:$B$5,2,FALSE)</f>
        <v>2</v>
      </c>
      <c r="AB4" s="10">
        <f>VLOOKUP('Form Responses 1'!AE3,ConvTable!$A$1:$B$5,2,FALSE)</f>
        <v>3</v>
      </c>
      <c r="AC4" s="10">
        <f>VLOOKUP('Form Responses 1'!AF3,ConvTable!$A$1:$B$5,2,FALSE)</f>
        <v>2</v>
      </c>
      <c r="AD4" s="10">
        <f>VLOOKUP('Form Responses 1'!AG3,ConvTable!$A$1:$B$5,2,FALSE)</f>
        <v>1</v>
      </c>
      <c r="AE4" s="10">
        <f>VLOOKUP('Form Responses 1'!AH3,ConvTable!$A$1:$B$5,2,FALSE)</f>
        <v>1</v>
      </c>
      <c r="AF4" s="10">
        <f>VLOOKUP('Form Responses 1'!AI3,ConvTable!$A$1:$B$5,2,FALSE)</f>
        <v>1</v>
      </c>
      <c r="AG4" s="10">
        <f>VLOOKUP('Form Responses 1'!AJ3,ConvTable!$A$1:$B$5,2,FALSE)</f>
        <v>1</v>
      </c>
      <c r="AH4" s="10">
        <f>VLOOKUP('Form Responses 1'!AK3,ConvTable!$A$1:$B$5,2,FALSE)</f>
        <v>2</v>
      </c>
      <c r="AI4" s="10">
        <f>VLOOKUP('Form Responses 1'!AL3,ConvTable!$A$1:$B$5,2,FALSE)</f>
        <v>2</v>
      </c>
      <c r="AJ4" s="10">
        <f>VLOOKUP('Form Responses 1'!AM3,ConvTable!$A$1:$B$5,2,FALSE)</f>
        <v>2</v>
      </c>
      <c r="AK4" s="10">
        <f>VLOOKUP('Form Responses 1'!AN3,ConvTable!$A$1:$B$5,2,FALSE)</f>
        <v>2</v>
      </c>
      <c r="AL4" s="10">
        <f>VLOOKUP('Form Responses 1'!AO3,ConvTable!$A$1:$B$5,2,FALSE)</f>
        <v>0</v>
      </c>
      <c r="AM4" s="10">
        <f>VLOOKUP('Form Responses 1'!AP3,ConvTable!$A$1:$B$5,2,FALSE)</f>
        <v>0</v>
      </c>
      <c r="AN4" s="10">
        <f>VLOOKUP('Form Responses 1'!AQ3,ConvTable!$A$1:$B$5,2,FALSE)</f>
        <v>0</v>
      </c>
      <c r="AO4" s="10">
        <f>VLOOKUP('Form Responses 1'!AR3,ConvTable!$A$1:$B$5,2,FALSE)</f>
        <v>0</v>
      </c>
      <c r="AP4" s="10">
        <f>VLOOKUP('Form Responses 1'!AS3,ConvTable!$A$1:$B$5,2,FALSE)</f>
        <v>1</v>
      </c>
      <c r="AQ4" s="10">
        <f>VLOOKUP('Form Responses 1'!AT3,ConvTable!$A$1:$B$5,2,FALSE)</f>
        <v>1</v>
      </c>
      <c r="AR4" s="10">
        <f>VLOOKUP('Form Responses 1'!AU3,ConvTable!$A$1:$B$5,2,FALSE)</f>
        <v>2</v>
      </c>
      <c r="AS4" s="10">
        <f>VLOOKUP('Form Responses 1'!AV3,ConvTable!$A$1:$B$5,2,FALSE)</f>
        <v>2</v>
      </c>
      <c r="AT4" s="10">
        <f>VLOOKUP('Form Responses 1'!AW3,ConvTable!$A$1:$B$5,2,FALSE)</f>
        <v>2</v>
      </c>
      <c r="AU4" s="10">
        <f>VLOOKUP('Form Responses 1'!AX3,ConvTable!$A$1:$B$5,2,FALSE)</f>
        <v>2</v>
      </c>
      <c r="AV4" s="10">
        <f>VLOOKUP('Form Responses 1'!AY3,ConvTable!$A$1:$B$5,2,FALSE)</f>
        <v>0</v>
      </c>
      <c r="AW4" s="10">
        <f>VLOOKUP('Form Responses 1'!AZ3,ConvTable!$A$1:$B$5,2,FALSE)</f>
        <v>0</v>
      </c>
      <c r="AX4" s="10">
        <f>VLOOKUP('Form Responses 1'!BA3,ConvTable!$A$1:$B$5,2,FALSE)</f>
        <v>1</v>
      </c>
      <c r="AY4" s="10">
        <f>VLOOKUP('Form Responses 1'!BB3,ConvTable!$A$1:$B$5,2,FALSE)</f>
        <v>1</v>
      </c>
      <c r="AZ4" s="10">
        <f>VLOOKUP('Form Responses 1'!BC3,ConvTable!$A$1:$B$5,2,FALSE)</f>
        <v>4</v>
      </c>
      <c r="BA4" s="10">
        <f>VLOOKUP('Form Responses 1'!BD3,ConvTable!$A$1:$B$5,2,FALSE)</f>
        <v>4</v>
      </c>
      <c r="BB4" s="10">
        <f>VLOOKUP('Form Responses 1'!BE3,ConvTable!$A$1:$B$5,2,FALSE)</f>
        <v>3</v>
      </c>
      <c r="BC4" s="10">
        <f>VLOOKUP('Form Responses 1'!BF3,ConvTable!$A$1:$B$5,2,FALSE)</f>
        <v>2</v>
      </c>
      <c r="BD4" s="10">
        <f>VLOOKUP('Form Responses 1'!BG3,ConvTable!$A$1:$B$5,2,FALSE)</f>
        <v>2</v>
      </c>
      <c r="BE4" s="10">
        <f>VLOOKUP('Form Responses 1'!BH3,ConvTable!$A$1:$B$5,2,FALSE)</f>
        <v>3</v>
      </c>
      <c r="BF4" s="10">
        <f>VLOOKUP('Form Responses 1'!BI3,ConvTable!$A$1:$B$5,2,FALSE)</f>
        <v>3</v>
      </c>
      <c r="BG4" s="10">
        <f>VLOOKUP('Form Responses 1'!BJ3,ConvTable!$A$1:$B$5,2,FALSE)</f>
        <v>3</v>
      </c>
      <c r="BH4" s="10">
        <f>VLOOKUP('Form Responses 1'!BK3,ConvTable!$A$1:$B$5,2,FALSE)</f>
        <v>4</v>
      </c>
      <c r="BI4" s="10">
        <f>VLOOKUP('Form Responses 1'!BL3,ConvTable!$A$1:$B$5,2,FALSE)</f>
        <v>3</v>
      </c>
      <c r="BJ4" s="10">
        <f>VLOOKUP('Form Responses 1'!BM3,ConvTable!$A$1:$B$5,2,FALSE)</f>
        <v>3</v>
      </c>
      <c r="BK4" s="10">
        <f>VLOOKUP('Form Responses 1'!BN3,ConvTable!$A$1:$B$5,2,FALSE)</f>
        <v>3</v>
      </c>
      <c r="BL4" s="10">
        <f>VLOOKUP('Form Responses 1'!BO3,ConvTable!$A$1:$B$5,2,FALSE)</f>
        <v>3</v>
      </c>
      <c r="BM4" s="10">
        <f>VLOOKUP('Form Responses 1'!BP3,ConvTable!$A$1:$B$5,2,FALSE)</f>
        <v>2</v>
      </c>
      <c r="BN4" s="10">
        <f>VLOOKUP('Form Responses 1'!BQ3,ConvTable!$A$1:$B$5,2,FALSE)</f>
        <v>3</v>
      </c>
      <c r="BO4" s="10">
        <f>VLOOKUP('Form Responses 1'!BR3,ConvTable!$A$1:$B$5,2,FALSE)</f>
        <v>2</v>
      </c>
      <c r="BP4" s="10">
        <f>VLOOKUP('Form Responses 1'!BS3,ConvTable!$A$1:$B$5,2,FALSE)</f>
        <v>3</v>
      </c>
      <c r="BQ4" s="10">
        <f>VLOOKUP('Form Responses 1'!BT3,ConvTable!$A$1:$B$5,2,FALSE)</f>
        <v>2</v>
      </c>
      <c r="BR4" s="10">
        <f>VLOOKUP('Form Responses 1'!BU3,ConvTable!$A$1:$B$5,2,FALSE)</f>
        <v>1</v>
      </c>
      <c r="BS4" s="10">
        <f>VLOOKUP('Form Responses 1'!BV3,ConvTable!$A$1:$B$5,2,FALSE)</f>
        <v>1</v>
      </c>
      <c r="BT4" s="10">
        <f>VLOOKUP('Form Responses 1'!BW3,ConvTable!$A$1:$B$5,2,FALSE)</f>
        <v>4</v>
      </c>
      <c r="BU4" s="10">
        <f>VLOOKUP('Form Responses 1'!BX3,ConvTable!$A$1:$B$5,2,FALSE)</f>
        <v>4</v>
      </c>
      <c r="BV4" s="10">
        <f>VLOOKUP('Form Responses 1'!BY3,ConvTable!$A$1:$B$5,2,FALSE)</f>
        <v>3</v>
      </c>
      <c r="BW4" s="10">
        <f>VLOOKUP('Form Responses 1'!BZ3,ConvTable!$A$1:$B$5,2,FALSE)</f>
        <v>2</v>
      </c>
      <c r="BX4" s="10">
        <f>VLOOKUP('Form Responses 1'!CA3,ConvTable!$A$1:$B$5,2,FALSE)</f>
        <v>4</v>
      </c>
      <c r="BY4" s="10">
        <f>VLOOKUP('Form Responses 1'!CB3,ConvTable!$A$1:$B$5,2,FALSE)</f>
        <v>4</v>
      </c>
      <c r="BZ4" s="10">
        <f>VLOOKUP('Form Responses 1'!CC3,ConvTable!$A$1:$B$5,2,FALSE)</f>
        <v>4</v>
      </c>
      <c r="CA4" s="10">
        <f>VLOOKUP('Form Responses 1'!CD3,ConvTable!$A$1:$B$5,2,FALSE)</f>
        <v>4</v>
      </c>
      <c r="CB4" s="10">
        <f>VLOOKUP('Form Responses 1'!CE3,ConvTable!$A$1:$B$5,2,FALSE)</f>
        <v>1</v>
      </c>
      <c r="CC4" s="10">
        <f>VLOOKUP('Form Responses 1'!CF3,ConvTable!$A$1:$B$5,2,FALSE)</f>
        <v>1</v>
      </c>
      <c r="CD4" s="10">
        <f>VLOOKUP('Form Responses 1'!CG3,ConvTable!$A$1:$B$5,2,FALSE)</f>
        <v>0</v>
      </c>
      <c r="CE4" s="10">
        <f>VLOOKUP('Form Responses 1'!CH3,ConvTable!$A$1:$B$5,2,FALSE)</f>
        <v>0</v>
      </c>
      <c r="CF4" s="10">
        <f>VLOOKUP('Form Responses 1'!CI3,ConvTable!$A$1:$B$5,2,FALSE)</f>
        <v>1</v>
      </c>
      <c r="CG4" s="10">
        <f>VLOOKUP('Form Responses 1'!CJ3,ConvTable!$A$1:$B$5,2,FALSE)</f>
        <v>1</v>
      </c>
      <c r="CH4" s="10">
        <f>VLOOKUP('Form Responses 1'!CK3,ConvTable!$A$1:$B$5,2,FALSE)</f>
        <v>1</v>
      </c>
      <c r="CI4" s="10">
        <f>VLOOKUP('Form Responses 1'!CL3,ConvTable!$A$1:$B$5,2,FALSE)</f>
        <v>1</v>
      </c>
      <c r="CJ4" s="10">
        <f>VLOOKUP('Form Responses 1'!CM3,ConvTable!$A$1:$B$5,2,FALSE)</f>
        <v>0</v>
      </c>
      <c r="CK4" s="10">
        <f>VLOOKUP('Form Responses 1'!CN3,ConvTable!$A$1:$B$5,2,FALSE)</f>
        <v>0</v>
      </c>
      <c r="CL4" s="10">
        <f>VLOOKUP('Form Responses 1'!CO3,ConvTable!$A$1:$B$5,2,FALSE)</f>
        <v>0</v>
      </c>
      <c r="CM4" s="10">
        <f>VLOOKUP('Form Responses 1'!CP3,ConvTable!$A$1:$B$5,2,FALSE)</f>
        <v>0</v>
      </c>
      <c r="CN4" s="10">
        <f>VLOOKUP('Form Responses 1'!CQ3,ConvTable!$A$1:$B$5,2,FALSE)</f>
        <v>0</v>
      </c>
      <c r="CO4" s="10">
        <f>VLOOKUP('Form Responses 1'!CR3,ConvTable!$A$1:$B$5,2,FALSE)</f>
        <v>0</v>
      </c>
      <c r="CP4" s="10">
        <f>VLOOKUP('Form Responses 1'!CS3,ConvTable!$A$1:$B$5,2,FALSE)</f>
        <v>3</v>
      </c>
      <c r="CQ4" s="10">
        <f>VLOOKUP('Form Responses 1'!CT3,ConvTable!$A$1:$B$5,2,FALSE)</f>
        <v>2</v>
      </c>
      <c r="CR4" s="10">
        <f>VLOOKUP('Form Responses 1'!CU3,ConvTable!$A$1:$B$5,2,FALSE)</f>
        <v>3</v>
      </c>
      <c r="CS4" s="10">
        <f>VLOOKUP('Form Responses 1'!CV3,ConvTable!$A$1:$B$5,2,FALSE)</f>
        <v>2</v>
      </c>
      <c r="CT4" s="10">
        <f>VLOOKUP('Form Responses 1'!CW3,ConvTable!$A$1:$B$5,2,FALSE)</f>
        <v>0</v>
      </c>
      <c r="CU4" s="10">
        <f>VLOOKUP('Form Responses 1'!CX3,ConvTable!$A$1:$B$5,2,FALSE)</f>
        <v>0</v>
      </c>
      <c r="CV4" s="10">
        <f>VLOOKUP('Form Responses 1'!CY3,ConvTable!$A$1:$B$5,2,FALSE)</f>
        <v>0</v>
      </c>
      <c r="CW4" s="10">
        <f>VLOOKUP('Form Responses 1'!CZ3,ConvTable!$A$1:$B$5,2,FALSE)</f>
        <v>0</v>
      </c>
      <c r="CX4" s="10">
        <f>VLOOKUP('Form Responses 1'!DA3,ConvTable!$A$1:$B$5,2,FALSE)</f>
        <v>0</v>
      </c>
      <c r="CY4" s="10">
        <f>VLOOKUP('Form Responses 1'!DB3,ConvTable!$A$1:$B$5,2,FALSE)</f>
        <v>0</v>
      </c>
      <c r="CZ4" s="10">
        <f>VLOOKUP('Form Responses 1'!DC3,ConvTable!$A$1:$B$5,2,FALSE)</f>
        <v>3</v>
      </c>
      <c r="DA4" s="10">
        <f>VLOOKUP('Form Responses 1'!DD3,ConvTable!$A$1:$B$5,2,FALSE)</f>
        <v>2</v>
      </c>
      <c r="DB4" s="10">
        <f>VLOOKUP('Form Responses 1'!DE3,ConvTable!$A$1:$B$5,2,FALSE)</f>
        <v>3</v>
      </c>
      <c r="DC4" s="10">
        <f>VLOOKUP('Form Responses 1'!DF3,ConvTable!$A$1:$B$5,2,FALSE)</f>
        <v>3</v>
      </c>
      <c r="DD4" s="10">
        <f>VLOOKUP('Form Responses 1'!DG3,ConvTable!$A$1:$B$5,2,FALSE)</f>
        <v>3</v>
      </c>
      <c r="DE4" s="10">
        <f>VLOOKUP('Form Responses 1'!DH3,ConvTable!$A$1:$B$5,2,FALSE)</f>
        <v>2</v>
      </c>
      <c r="DF4" s="10">
        <f>VLOOKUP('Form Responses 1'!DI3,ConvTable!$A$1:$B$5,2,FALSE)</f>
        <v>0</v>
      </c>
      <c r="DG4" s="10">
        <f>VLOOKUP('Form Responses 1'!DJ3,ConvTable!$A$1:$B$5,2,FALSE)</f>
        <v>0</v>
      </c>
      <c r="DH4" s="10">
        <f>VLOOKUP('Form Responses 1'!DK3,ConvTable!$A$1:$B$5,2,FALSE)</f>
        <v>0</v>
      </c>
      <c r="DI4" s="10">
        <f>VLOOKUP('Form Responses 1'!DL3,ConvTable!$A$1:$B$5,2,FALSE)</f>
        <v>0</v>
      </c>
      <c r="DJ4" s="10">
        <f>VLOOKUP('Form Responses 1'!DM3,ConvTable!$A$1:$B$5,2,FALSE)</f>
        <v>3</v>
      </c>
      <c r="DK4" s="10">
        <f>VLOOKUP('Form Responses 1'!DN3,ConvTable!$A$1:$B$5,2,FALSE)</f>
        <v>2</v>
      </c>
      <c r="DL4" s="10">
        <f>VLOOKUP('Form Responses 1'!DO3,ConvTable!$A$1:$B$5,2,FALSE)</f>
        <v>3</v>
      </c>
      <c r="DM4" s="10">
        <f>VLOOKUP('Form Responses 1'!DP3,ConvTable!$A$1:$B$5,2,FALSE)</f>
        <v>2</v>
      </c>
      <c r="DN4" s="10">
        <f>VLOOKUP('Form Responses 1'!DQ3,ConvTable!$A$1:$B$5,2,FALSE)</f>
        <v>1</v>
      </c>
      <c r="DO4" s="10">
        <f>VLOOKUP('Form Responses 1'!DR3,ConvTable!$A$1:$B$5,2,FALSE)</f>
        <v>1</v>
      </c>
      <c r="DP4" s="10">
        <f>VLOOKUP('Form Responses 1'!DS3,ConvTable!$A$1:$B$5,2,FALSE)</f>
        <v>0</v>
      </c>
      <c r="DQ4" s="10">
        <f>VLOOKUP('Form Responses 1'!DT3,ConvTable!$A$1:$B$5,2,FALSE)</f>
        <v>0</v>
      </c>
    </row>
    <row r="5" ht="12.75" customHeight="1">
      <c r="B5" s="10">
        <f>VLOOKUP('Form Responses 1'!E4,ConvTable!$A$1:$B$5,2,FALSE)</f>
        <v>4</v>
      </c>
      <c r="C5" s="10">
        <f>VLOOKUP('Form Responses 1'!F4,ConvTable!$A$1:$B$5,2,FALSE)</f>
        <v>3</v>
      </c>
      <c r="D5" s="10">
        <f>VLOOKUP('Form Responses 1'!G4,ConvTable!$A$1:$B$5,2,FALSE)</f>
        <v>3</v>
      </c>
      <c r="E5" s="10">
        <f>VLOOKUP('Form Responses 1'!H4,ConvTable!$A$1:$B$5,2,FALSE)</f>
        <v>2</v>
      </c>
      <c r="F5" s="10">
        <f>VLOOKUP('Form Responses 1'!I4,ConvTable!$A$1:$B$5,2,FALSE)</f>
        <v>4</v>
      </c>
      <c r="G5" s="10">
        <f>VLOOKUP('Form Responses 1'!J4,ConvTable!$A$1:$B$5,2,FALSE)</f>
        <v>3</v>
      </c>
      <c r="H5" s="10">
        <f>VLOOKUP('Form Responses 1'!K4,ConvTable!$A$1:$B$5,2,FALSE)</f>
        <v>3</v>
      </c>
      <c r="I5" s="10">
        <f>VLOOKUP('Form Responses 1'!L4,ConvTable!$A$1:$B$5,2,FALSE)</f>
        <v>2</v>
      </c>
      <c r="J5" s="10">
        <f>VLOOKUP('Form Responses 1'!M4,ConvTable!$A$1:$B$5,2,FALSE)</f>
        <v>2</v>
      </c>
      <c r="K5" s="10">
        <f>VLOOKUP('Form Responses 1'!N4,ConvTable!$A$1:$B$5,2,FALSE)</f>
        <v>2</v>
      </c>
      <c r="L5" s="10">
        <f>VLOOKUP('Form Responses 1'!O4,ConvTable!$A$1:$B$5,2,FALSE)</f>
        <v>4</v>
      </c>
      <c r="M5" s="10">
        <f>VLOOKUP('Form Responses 1'!P4,ConvTable!$A$1:$B$5,2,FALSE)</f>
        <v>3</v>
      </c>
      <c r="N5" s="10">
        <f>VLOOKUP('Form Responses 1'!Q4,ConvTable!$A$1:$B$5,2,FALSE)</f>
        <v>3</v>
      </c>
      <c r="O5" s="10">
        <f>VLOOKUP('Form Responses 1'!R4,ConvTable!$A$1:$B$5,2,FALSE)</f>
        <v>3</v>
      </c>
      <c r="P5" s="10">
        <f>VLOOKUP('Form Responses 1'!S4,ConvTable!$A$1:$B$5,2,FALSE)</f>
        <v>4</v>
      </c>
      <c r="Q5" s="10">
        <f>VLOOKUP('Form Responses 1'!T4,ConvTable!$A$1:$B$5,2,FALSE)</f>
        <v>4</v>
      </c>
      <c r="R5" s="10">
        <f>VLOOKUP('Form Responses 1'!U4,ConvTable!$A$1:$B$5,2,FALSE)</f>
        <v>4</v>
      </c>
      <c r="S5" s="10">
        <f>VLOOKUP('Form Responses 1'!V4,ConvTable!$A$1:$B$5,2,FALSE)</f>
        <v>4</v>
      </c>
      <c r="T5" s="10">
        <f>VLOOKUP('Form Responses 1'!W4,ConvTable!$A$1:$B$5,2,FALSE)</f>
        <v>4</v>
      </c>
      <c r="U5" s="10">
        <f>VLOOKUP('Form Responses 1'!X4,ConvTable!$A$1:$B$5,2,FALSE)</f>
        <v>4</v>
      </c>
      <c r="V5" s="10">
        <f>VLOOKUP('Form Responses 1'!Y4,ConvTable!$A$1:$B$5,2,FALSE)</f>
        <v>4</v>
      </c>
      <c r="W5" s="10">
        <f>VLOOKUP('Form Responses 1'!Z4,ConvTable!$A$1:$B$5,2,FALSE)</f>
        <v>4</v>
      </c>
      <c r="X5" s="10">
        <f>VLOOKUP('Form Responses 1'!AA4,ConvTable!$A$1:$B$5,2,FALSE)</f>
        <v>3</v>
      </c>
      <c r="Y5" s="10">
        <f>VLOOKUP('Form Responses 1'!AB4,ConvTable!$A$1:$B$5,2,FALSE)</f>
        <v>3</v>
      </c>
      <c r="Z5" s="10">
        <f>VLOOKUP('Form Responses 1'!AC4,ConvTable!$A$1:$B$5,2,FALSE)</f>
        <v>4</v>
      </c>
      <c r="AA5" s="10">
        <f>VLOOKUP('Form Responses 1'!AD4,ConvTable!$A$1:$B$5,2,FALSE)</f>
        <v>4</v>
      </c>
      <c r="AB5" s="10">
        <f>VLOOKUP('Form Responses 1'!AE4,ConvTable!$A$1:$B$5,2,FALSE)</f>
        <v>4</v>
      </c>
      <c r="AC5" s="10">
        <f>VLOOKUP('Form Responses 1'!AF4,ConvTable!$A$1:$B$5,2,FALSE)</f>
        <v>4</v>
      </c>
      <c r="AD5" s="10">
        <f>VLOOKUP('Form Responses 1'!AG4,ConvTable!$A$1:$B$5,2,FALSE)</f>
        <v>2</v>
      </c>
      <c r="AE5" s="10">
        <f>VLOOKUP('Form Responses 1'!AH4,ConvTable!$A$1:$B$5,2,FALSE)</f>
        <v>2</v>
      </c>
      <c r="AF5" s="10">
        <f>VLOOKUP('Form Responses 1'!AI4,ConvTable!$A$1:$B$5,2,FALSE)</f>
        <v>4</v>
      </c>
      <c r="AG5" s="10">
        <f>VLOOKUP('Form Responses 1'!AJ4,ConvTable!$A$1:$B$5,2,FALSE)</f>
        <v>4</v>
      </c>
      <c r="AH5" s="10">
        <f>VLOOKUP('Form Responses 1'!AK4,ConvTable!$A$1:$B$5,2,FALSE)</f>
        <v>3</v>
      </c>
      <c r="AI5" s="10">
        <f>VLOOKUP('Form Responses 1'!AL4,ConvTable!$A$1:$B$5,2,FALSE)</f>
        <v>2</v>
      </c>
      <c r="AJ5" s="10">
        <f>VLOOKUP('Form Responses 1'!AM4,ConvTable!$A$1:$B$5,2,FALSE)</f>
        <v>3</v>
      </c>
      <c r="AK5" s="10">
        <f>VLOOKUP('Form Responses 1'!AN4,ConvTable!$A$1:$B$5,2,FALSE)</f>
        <v>2</v>
      </c>
      <c r="AL5" s="10">
        <f>VLOOKUP('Form Responses 1'!AO4,ConvTable!$A$1:$B$5,2,FALSE)</f>
        <v>1</v>
      </c>
      <c r="AM5" s="10">
        <f>VLOOKUP('Form Responses 1'!AP4,ConvTable!$A$1:$B$5,2,FALSE)</f>
        <v>1</v>
      </c>
      <c r="AN5" s="10">
        <f>VLOOKUP('Form Responses 1'!AQ4,ConvTable!$A$1:$B$5,2,FALSE)</f>
        <v>2</v>
      </c>
      <c r="AO5" s="10">
        <f>VLOOKUP('Form Responses 1'!AR4,ConvTable!$A$1:$B$5,2,FALSE)</f>
        <v>2</v>
      </c>
      <c r="AP5" s="10">
        <f>VLOOKUP('Form Responses 1'!AS4,ConvTable!$A$1:$B$5,2,FALSE)</f>
        <v>3</v>
      </c>
      <c r="AQ5" s="10">
        <f>VLOOKUP('Form Responses 1'!AT4,ConvTable!$A$1:$B$5,2,FALSE)</f>
        <v>3</v>
      </c>
      <c r="AR5" s="10">
        <f>VLOOKUP('Form Responses 1'!AU4,ConvTable!$A$1:$B$5,2,FALSE)</f>
        <v>3</v>
      </c>
      <c r="AS5" s="10">
        <f>VLOOKUP('Form Responses 1'!AV4,ConvTable!$A$1:$B$5,2,FALSE)</f>
        <v>2</v>
      </c>
      <c r="AT5" s="10">
        <f>VLOOKUP('Form Responses 1'!AW4,ConvTable!$A$1:$B$5,2,FALSE)</f>
        <v>3</v>
      </c>
      <c r="AU5" s="10">
        <f>VLOOKUP('Form Responses 1'!AX4,ConvTable!$A$1:$B$5,2,FALSE)</f>
        <v>2</v>
      </c>
      <c r="AV5" s="10">
        <f>VLOOKUP('Form Responses 1'!AY4,ConvTable!$A$1:$B$5,2,FALSE)</f>
        <v>1</v>
      </c>
      <c r="AW5" s="10">
        <f>VLOOKUP('Form Responses 1'!AZ4,ConvTable!$A$1:$B$5,2,FALSE)</f>
        <v>1</v>
      </c>
      <c r="AX5" s="10">
        <f>VLOOKUP('Form Responses 1'!BA4,ConvTable!$A$1:$B$5,2,FALSE)</f>
        <v>2</v>
      </c>
      <c r="AY5" s="10">
        <f>VLOOKUP('Form Responses 1'!BB4,ConvTable!$A$1:$B$5,2,FALSE)</f>
        <v>2</v>
      </c>
      <c r="AZ5" s="10">
        <f>VLOOKUP('Form Responses 1'!BC4,ConvTable!$A$1:$B$5,2,FALSE)</f>
        <v>3</v>
      </c>
      <c r="BA5" s="10">
        <f>VLOOKUP('Form Responses 1'!BD4,ConvTable!$A$1:$B$5,2,FALSE)</f>
        <v>3</v>
      </c>
      <c r="BB5" s="10">
        <f>VLOOKUP('Form Responses 1'!BE4,ConvTable!$A$1:$B$5,2,FALSE)</f>
        <v>2</v>
      </c>
      <c r="BC5" s="10">
        <f>VLOOKUP('Form Responses 1'!BF4,ConvTable!$A$1:$B$5,2,FALSE)</f>
        <v>2</v>
      </c>
      <c r="BD5" s="10">
        <f>VLOOKUP('Form Responses 1'!BG4,ConvTable!$A$1:$B$5,2,FALSE)</f>
        <v>3</v>
      </c>
      <c r="BE5" s="10">
        <f>VLOOKUP('Form Responses 1'!BH4,ConvTable!$A$1:$B$5,2,FALSE)</f>
        <v>3</v>
      </c>
      <c r="BF5" s="10">
        <f>VLOOKUP('Form Responses 1'!BI4,ConvTable!$A$1:$B$5,2,FALSE)</f>
        <v>3</v>
      </c>
      <c r="BG5" s="10">
        <f>VLOOKUP('Form Responses 1'!BJ4,ConvTable!$A$1:$B$5,2,FALSE)</f>
        <v>3</v>
      </c>
      <c r="BH5" s="10">
        <f>VLOOKUP('Form Responses 1'!BK4,ConvTable!$A$1:$B$5,2,FALSE)</f>
        <v>2</v>
      </c>
      <c r="BI5" s="10">
        <f>VLOOKUP('Form Responses 1'!BL4,ConvTable!$A$1:$B$5,2,FALSE)</f>
        <v>2</v>
      </c>
      <c r="BJ5" s="10">
        <f>VLOOKUP('Form Responses 1'!BM4,ConvTable!$A$1:$B$5,2,FALSE)</f>
        <v>4</v>
      </c>
      <c r="BK5" s="10">
        <f>VLOOKUP('Form Responses 1'!BN4,ConvTable!$A$1:$B$5,2,FALSE)</f>
        <v>4</v>
      </c>
      <c r="BL5" s="10">
        <f>VLOOKUP('Form Responses 1'!BO4,ConvTable!$A$1:$B$5,2,FALSE)</f>
        <v>4</v>
      </c>
      <c r="BM5" s="10">
        <f>VLOOKUP('Form Responses 1'!BP4,ConvTable!$A$1:$B$5,2,FALSE)</f>
        <v>4</v>
      </c>
      <c r="BN5" s="10">
        <f>VLOOKUP('Form Responses 1'!BQ4,ConvTable!$A$1:$B$5,2,FALSE)</f>
        <v>4</v>
      </c>
      <c r="BO5" s="10">
        <f>VLOOKUP('Form Responses 1'!BR4,ConvTable!$A$1:$B$5,2,FALSE)</f>
        <v>4</v>
      </c>
      <c r="BP5" s="10">
        <f>VLOOKUP('Form Responses 1'!BS4,ConvTable!$A$1:$B$5,2,FALSE)</f>
        <v>4</v>
      </c>
      <c r="BQ5" s="10">
        <f>VLOOKUP('Form Responses 1'!BT4,ConvTable!$A$1:$B$5,2,FALSE)</f>
        <v>4</v>
      </c>
      <c r="BR5" s="10">
        <f>VLOOKUP('Form Responses 1'!BU4,ConvTable!$A$1:$B$5,2,FALSE)</f>
        <v>3</v>
      </c>
      <c r="BS5" s="10">
        <f>VLOOKUP('Form Responses 1'!BV4,ConvTable!$A$1:$B$5,2,FALSE)</f>
        <v>2</v>
      </c>
      <c r="BT5" s="10">
        <f>VLOOKUP('Form Responses 1'!BW4,ConvTable!$A$1:$B$5,2,FALSE)</f>
        <v>4</v>
      </c>
      <c r="BU5" s="10">
        <f>VLOOKUP('Form Responses 1'!BX4,ConvTable!$A$1:$B$5,2,FALSE)</f>
        <v>4</v>
      </c>
      <c r="BV5" s="10">
        <f>VLOOKUP('Form Responses 1'!BY4,ConvTable!$A$1:$B$5,2,FALSE)</f>
        <v>3</v>
      </c>
      <c r="BW5" s="10">
        <f>VLOOKUP('Form Responses 1'!BZ4,ConvTable!$A$1:$B$5,2,FALSE)</f>
        <v>2</v>
      </c>
      <c r="BX5" s="10">
        <f>VLOOKUP('Form Responses 1'!CA4,ConvTable!$A$1:$B$5,2,FALSE)</f>
        <v>4</v>
      </c>
      <c r="BY5" s="10">
        <f>VLOOKUP('Form Responses 1'!CB4,ConvTable!$A$1:$B$5,2,FALSE)</f>
        <v>4</v>
      </c>
      <c r="BZ5" s="10">
        <f>VLOOKUP('Form Responses 1'!CC4,ConvTable!$A$1:$B$5,2,FALSE)</f>
        <v>4</v>
      </c>
      <c r="CA5" s="10">
        <f>VLOOKUP('Form Responses 1'!CD4,ConvTable!$A$1:$B$5,2,FALSE)</f>
        <v>4</v>
      </c>
      <c r="CB5" s="10">
        <f>VLOOKUP('Form Responses 1'!CE4,ConvTable!$A$1:$B$5,2,FALSE)</f>
        <v>3</v>
      </c>
      <c r="CC5" s="10">
        <f>VLOOKUP('Form Responses 1'!CF4,ConvTable!$A$1:$B$5,2,FALSE)</f>
        <v>2</v>
      </c>
      <c r="CD5" s="10">
        <f>VLOOKUP('Form Responses 1'!CG4,ConvTable!$A$1:$B$5,2,FALSE)</f>
        <v>2</v>
      </c>
      <c r="CE5" s="10">
        <f>VLOOKUP('Form Responses 1'!CH4,ConvTable!$A$1:$B$5,2,FALSE)</f>
        <v>2</v>
      </c>
      <c r="CF5" s="10">
        <f>VLOOKUP('Form Responses 1'!CI4,ConvTable!$A$1:$B$5,2,FALSE)</f>
        <v>2</v>
      </c>
      <c r="CG5" s="10">
        <f>VLOOKUP('Form Responses 1'!CJ4,ConvTable!$A$1:$B$5,2,FALSE)</f>
        <v>2</v>
      </c>
      <c r="CH5" s="10">
        <f>VLOOKUP('Form Responses 1'!CK4,ConvTable!$A$1:$B$5,2,FALSE)</f>
        <v>2</v>
      </c>
      <c r="CI5" s="10">
        <f>VLOOKUP('Form Responses 1'!CL4,ConvTable!$A$1:$B$5,2,FALSE)</f>
        <v>2</v>
      </c>
      <c r="CJ5" s="10">
        <f>VLOOKUP('Form Responses 1'!CM4,ConvTable!$A$1:$B$5,2,FALSE)</f>
        <v>3</v>
      </c>
      <c r="CK5" s="10">
        <f>VLOOKUP('Form Responses 1'!CN4,ConvTable!$A$1:$B$5,2,FALSE)</f>
        <v>2</v>
      </c>
      <c r="CL5" s="10">
        <f>VLOOKUP('Form Responses 1'!CO4,ConvTable!$A$1:$B$5,2,FALSE)</f>
        <v>2</v>
      </c>
      <c r="CM5" s="10">
        <f>VLOOKUP('Form Responses 1'!CP4,ConvTable!$A$1:$B$5,2,FALSE)</f>
        <v>2</v>
      </c>
      <c r="CN5" s="10">
        <f>VLOOKUP('Form Responses 1'!CQ4,ConvTable!$A$1:$B$5,2,FALSE)</f>
        <v>0</v>
      </c>
      <c r="CO5" s="10">
        <f>VLOOKUP('Form Responses 1'!CR4,ConvTable!$A$1:$B$5,2,FALSE)</f>
        <v>0</v>
      </c>
      <c r="CP5" s="10">
        <f>VLOOKUP('Form Responses 1'!CS4,ConvTable!$A$1:$B$5,2,FALSE)</f>
        <v>1</v>
      </c>
      <c r="CQ5" s="10">
        <f>VLOOKUP('Form Responses 1'!CT4,ConvTable!$A$1:$B$5,2,FALSE)</f>
        <v>1</v>
      </c>
      <c r="CR5" s="10">
        <f>VLOOKUP('Form Responses 1'!CU4,ConvTable!$A$1:$B$5,2,FALSE)</f>
        <v>3</v>
      </c>
      <c r="CS5" s="10">
        <f>VLOOKUP('Form Responses 1'!CV4,ConvTable!$A$1:$B$5,2,FALSE)</f>
        <v>2</v>
      </c>
      <c r="CT5" s="10">
        <f>VLOOKUP('Form Responses 1'!CW4,ConvTable!$A$1:$B$5,2,FALSE)</f>
        <v>3</v>
      </c>
      <c r="CU5" s="10">
        <f>VLOOKUP('Form Responses 1'!CX4,ConvTable!$A$1:$B$5,2,FALSE)</f>
        <v>3</v>
      </c>
      <c r="CV5" s="10">
        <f>VLOOKUP('Form Responses 1'!CY4,ConvTable!$A$1:$B$5,2,FALSE)</f>
        <v>3</v>
      </c>
      <c r="CW5" s="10">
        <f>VLOOKUP('Form Responses 1'!CZ4,ConvTable!$A$1:$B$5,2,FALSE)</f>
        <v>3</v>
      </c>
      <c r="CX5" s="10">
        <f>VLOOKUP('Form Responses 1'!DA4,ConvTable!$A$1:$B$5,2,FALSE)</f>
        <v>2</v>
      </c>
      <c r="CY5" s="10">
        <f>VLOOKUP('Form Responses 1'!DB4,ConvTable!$A$1:$B$5,2,FALSE)</f>
        <v>2</v>
      </c>
      <c r="CZ5" s="10">
        <f>VLOOKUP('Form Responses 1'!DC4,ConvTable!$A$1:$B$5,2,FALSE)</f>
        <v>2</v>
      </c>
      <c r="DA5" s="10">
        <f>VLOOKUP('Form Responses 1'!DD4,ConvTable!$A$1:$B$5,2,FALSE)</f>
        <v>1</v>
      </c>
      <c r="DB5" s="10">
        <f>VLOOKUP('Form Responses 1'!DE4,ConvTable!$A$1:$B$5,2,FALSE)</f>
        <v>3</v>
      </c>
      <c r="DC5" s="10">
        <f>VLOOKUP('Form Responses 1'!DF4,ConvTable!$A$1:$B$5,2,FALSE)</f>
        <v>3</v>
      </c>
      <c r="DD5" s="10">
        <f>VLOOKUP('Form Responses 1'!DG4,ConvTable!$A$1:$B$5,2,FALSE)</f>
        <v>2</v>
      </c>
      <c r="DE5" s="10">
        <f>VLOOKUP('Form Responses 1'!DH4,ConvTable!$A$1:$B$5,2,FALSE)</f>
        <v>2</v>
      </c>
      <c r="DF5" s="10">
        <f>VLOOKUP('Form Responses 1'!DI4,ConvTable!$A$1:$B$5,2,FALSE)</f>
        <v>2</v>
      </c>
      <c r="DG5" s="10">
        <f>VLOOKUP('Form Responses 1'!DJ4,ConvTable!$A$1:$B$5,2,FALSE)</f>
        <v>2</v>
      </c>
      <c r="DH5" s="10">
        <f>VLOOKUP('Form Responses 1'!DK4,ConvTable!$A$1:$B$5,2,FALSE)</f>
        <v>1</v>
      </c>
      <c r="DI5" s="10">
        <f>VLOOKUP('Form Responses 1'!DL4,ConvTable!$A$1:$B$5,2,FALSE)</f>
        <v>1</v>
      </c>
      <c r="DJ5" s="10">
        <f>VLOOKUP('Form Responses 1'!DM4,ConvTable!$A$1:$B$5,2,FALSE)</f>
        <v>0</v>
      </c>
      <c r="DK5" s="10">
        <f>VLOOKUP('Form Responses 1'!DN4,ConvTable!$A$1:$B$5,2,FALSE)</f>
        <v>0</v>
      </c>
      <c r="DL5" s="10">
        <f>VLOOKUP('Form Responses 1'!DO4,ConvTable!$A$1:$B$5,2,FALSE)</f>
        <v>3</v>
      </c>
      <c r="DM5" s="10">
        <f>VLOOKUP('Form Responses 1'!DP4,ConvTable!$A$1:$B$5,2,FALSE)</f>
        <v>2</v>
      </c>
      <c r="DN5" s="10">
        <f>VLOOKUP('Form Responses 1'!DQ4,ConvTable!$A$1:$B$5,2,FALSE)</f>
        <v>0</v>
      </c>
      <c r="DO5" s="10">
        <f>VLOOKUP('Form Responses 1'!DR4,ConvTable!$A$1:$B$5,2,FALSE)</f>
        <v>0</v>
      </c>
      <c r="DP5" s="10">
        <f>VLOOKUP('Form Responses 1'!DS4,ConvTable!$A$1:$B$5,2,FALSE)</f>
        <v>2</v>
      </c>
      <c r="DQ5" s="10">
        <f>VLOOKUP('Form Responses 1'!DT4,ConvTable!$A$1:$B$5,2,FALSE)</f>
        <v>2</v>
      </c>
    </row>
    <row r="6" ht="12.75" customHeight="1">
      <c r="B6" s="10">
        <f>VLOOKUP('Form Responses 1'!E5,ConvTable!$A$1:$B$5,2,FALSE)</f>
        <v>4</v>
      </c>
      <c r="C6" s="10">
        <f>VLOOKUP('Form Responses 1'!F5,ConvTable!$A$1:$B$5,2,FALSE)</f>
        <v>4</v>
      </c>
      <c r="D6" s="10">
        <f>VLOOKUP('Form Responses 1'!G5,ConvTable!$A$1:$B$5,2,FALSE)</f>
        <v>4</v>
      </c>
      <c r="E6" s="10">
        <f>VLOOKUP('Form Responses 1'!H5,ConvTable!$A$1:$B$5,2,FALSE)</f>
        <v>3</v>
      </c>
      <c r="F6" s="10">
        <f>VLOOKUP('Form Responses 1'!I5,ConvTable!$A$1:$B$5,2,FALSE)</f>
        <v>4</v>
      </c>
      <c r="G6" s="10">
        <f>VLOOKUP('Form Responses 1'!J5,ConvTable!$A$1:$B$5,2,FALSE)</f>
        <v>3</v>
      </c>
      <c r="H6" s="10">
        <f>VLOOKUP('Form Responses 1'!K5,ConvTable!$A$1:$B$5,2,FALSE)</f>
        <v>4</v>
      </c>
      <c r="I6" s="10">
        <f>VLOOKUP('Form Responses 1'!L5,ConvTable!$A$1:$B$5,2,FALSE)</f>
        <v>4</v>
      </c>
      <c r="J6" s="10">
        <f>VLOOKUP('Form Responses 1'!M5,ConvTable!$A$1:$B$5,2,FALSE)</f>
        <v>4</v>
      </c>
      <c r="K6" s="10">
        <f>VLOOKUP('Form Responses 1'!N5,ConvTable!$A$1:$B$5,2,FALSE)</f>
        <v>4</v>
      </c>
      <c r="L6" s="10">
        <f>VLOOKUP('Form Responses 1'!O5,ConvTable!$A$1:$B$5,2,FALSE)</f>
        <v>2</v>
      </c>
      <c r="M6" s="10">
        <f>VLOOKUP('Form Responses 1'!P5,ConvTable!$A$1:$B$5,2,FALSE)</f>
        <v>2</v>
      </c>
      <c r="N6" s="10">
        <f>VLOOKUP('Form Responses 1'!Q5,ConvTable!$A$1:$B$5,2,FALSE)</f>
        <v>4</v>
      </c>
      <c r="O6" s="10">
        <f>VLOOKUP('Form Responses 1'!R5,ConvTable!$A$1:$B$5,2,FALSE)</f>
        <v>4</v>
      </c>
      <c r="P6" s="10">
        <f>VLOOKUP('Form Responses 1'!S5,ConvTable!$A$1:$B$5,2,FALSE)</f>
        <v>4</v>
      </c>
      <c r="Q6" s="10">
        <f>VLOOKUP('Form Responses 1'!T5,ConvTable!$A$1:$B$5,2,FALSE)</f>
        <v>4</v>
      </c>
      <c r="R6" s="10">
        <f>VLOOKUP('Form Responses 1'!U5,ConvTable!$A$1:$B$5,2,FALSE)</f>
        <v>4</v>
      </c>
      <c r="S6" s="10">
        <f>VLOOKUP('Form Responses 1'!V5,ConvTable!$A$1:$B$5,2,FALSE)</f>
        <v>4</v>
      </c>
      <c r="T6" s="10">
        <f>VLOOKUP('Form Responses 1'!W5,ConvTable!$A$1:$B$5,2,FALSE)</f>
        <v>4</v>
      </c>
      <c r="U6" s="10">
        <f>VLOOKUP('Form Responses 1'!X5,ConvTable!$A$1:$B$5,2,FALSE)</f>
        <v>4</v>
      </c>
      <c r="V6" s="10">
        <f>VLOOKUP('Form Responses 1'!Y5,ConvTable!$A$1:$B$5,2,FALSE)</f>
        <v>2</v>
      </c>
      <c r="W6" s="10">
        <f>VLOOKUP('Form Responses 1'!Z5,ConvTable!$A$1:$B$5,2,FALSE)</f>
        <v>2</v>
      </c>
      <c r="X6" s="10">
        <f>VLOOKUP('Form Responses 1'!AA5,ConvTable!$A$1:$B$5,2,FALSE)</f>
        <v>4</v>
      </c>
      <c r="Y6" s="10">
        <f>VLOOKUP('Form Responses 1'!AB5,ConvTable!$A$1:$B$5,2,FALSE)</f>
        <v>3</v>
      </c>
      <c r="Z6" s="10">
        <f>VLOOKUP('Form Responses 1'!AC5,ConvTable!$A$1:$B$5,2,FALSE)</f>
        <v>3</v>
      </c>
      <c r="AA6" s="10">
        <f>VLOOKUP('Form Responses 1'!AD5,ConvTable!$A$1:$B$5,2,FALSE)</f>
        <v>3</v>
      </c>
      <c r="AB6" s="10">
        <f>VLOOKUP('Form Responses 1'!AE5,ConvTable!$A$1:$B$5,2,FALSE)</f>
        <v>3</v>
      </c>
      <c r="AC6" s="10">
        <f>VLOOKUP('Form Responses 1'!AF5,ConvTable!$A$1:$B$5,2,FALSE)</f>
        <v>3</v>
      </c>
      <c r="AD6" s="10">
        <f>VLOOKUP('Form Responses 1'!AG5,ConvTable!$A$1:$B$5,2,FALSE)</f>
        <v>4</v>
      </c>
      <c r="AE6" s="10">
        <f>VLOOKUP('Form Responses 1'!AH5,ConvTable!$A$1:$B$5,2,FALSE)</f>
        <v>4</v>
      </c>
      <c r="AF6" s="10">
        <f>VLOOKUP('Form Responses 1'!AI5,ConvTable!$A$1:$B$5,2,FALSE)</f>
        <v>4</v>
      </c>
      <c r="AG6" s="10">
        <f>VLOOKUP('Form Responses 1'!AJ5,ConvTable!$A$1:$B$5,2,FALSE)</f>
        <v>4</v>
      </c>
      <c r="AH6" s="10">
        <f>VLOOKUP('Form Responses 1'!AK5,ConvTable!$A$1:$B$5,2,FALSE)</f>
        <v>4</v>
      </c>
      <c r="AI6" s="10">
        <f>VLOOKUP('Form Responses 1'!AL5,ConvTable!$A$1:$B$5,2,FALSE)</f>
        <v>4</v>
      </c>
      <c r="AJ6" s="10">
        <f>VLOOKUP('Form Responses 1'!AM5,ConvTable!$A$1:$B$5,2,FALSE)</f>
        <v>4</v>
      </c>
      <c r="AK6" s="10">
        <f>VLOOKUP('Form Responses 1'!AN5,ConvTable!$A$1:$B$5,2,FALSE)</f>
        <v>4</v>
      </c>
      <c r="AL6" s="10">
        <f>VLOOKUP('Form Responses 1'!AO5,ConvTable!$A$1:$B$5,2,FALSE)</f>
        <v>4</v>
      </c>
      <c r="AM6" s="10">
        <f>VLOOKUP('Form Responses 1'!AP5,ConvTable!$A$1:$B$5,2,FALSE)</f>
        <v>4</v>
      </c>
      <c r="AN6" s="10">
        <f>VLOOKUP('Form Responses 1'!AQ5,ConvTable!$A$1:$B$5,2,FALSE)</f>
        <v>4</v>
      </c>
      <c r="AO6" s="10">
        <f>VLOOKUP('Form Responses 1'!AR5,ConvTable!$A$1:$B$5,2,FALSE)</f>
        <v>4</v>
      </c>
      <c r="AP6" s="10">
        <f>VLOOKUP('Form Responses 1'!AS5,ConvTable!$A$1:$B$5,2,FALSE)</f>
        <v>4</v>
      </c>
      <c r="AQ6" s="10">
        <f>VLOOKUP('Form Responses 1'!AT5,ConvTable!$A$1:$B$5,2,FALSE)</f>
        <v>4</v>
      </c>
      <c r="AR6" s="10">
        <f>VLOOKUP('Form Responses 1'!AU5,ConvTable!$A$1:$B$5,2,FALSE)</f>
        <v>2</v>
      </c>
      <c r="AS6" s="10">
        <f>VLOOKUP('Form Responses 1'!AV5,ConvTable!$A$1:$B$5,2,FALSE)</f>
        <v>0</v>
      </c>
      <c r="AT6" s="10">
        <f>VLOOKUP('Form Responses 1'!AW5,ConvTable!$A$1:$B$5,2,FALSE)</f>
        <v>2</v>
      </c>
      <c r="AU6" s="10">
        <f>VLOOKUP('Form Responses 1'!AX5,ConvTable!$A$1:$B$5,2,FALSE)</f>
        <v>0</v>
      </c>
      <c r="AV6" s="10">
        <f>VLOOKUP('Form Responses 1'!AY5,ConvTable!$A$1:$B$5,2,FALSE)</f>
        <v>2</v>
      </c>
      <c r="AW6" s="10">
        <f>VLOOKUP('Form Responses 1'!AZ5,ConvTable!$A$1:$B$5,2,FALSE)</f>
        <v>0</v>
      </c>
      <c r="AX6" s="10">
        <f>VLOOKUP('Form Responses 1'!BA5,ConvTable!$A$1:$B$5,2,FALSE)</f>
        <v>4</v>
      </c>
      <c r="AY6" s="10">
        <f>VLOOKUP('Form Responses 1'!BB5,ConvTable!$A$1:$B$5,2,FALSE)</f>
        <v>4</v>
      </c>
      <c r="AZ6" s="10">
        <f>VLOOKUP('Form Responses 1'!BC5,ConvTable!$A$1:$B$5,2,FALSE)</f>
        <v>3</v>
      </c>
      <c r="BA6" s="10">
        <f>VLOOKUP('Form Responses 1'!BD5,ConvTable!$A$1:$B$5,2,FALSE)</f>
        <v>2</v>
      </c>
      <c r="BB6" s="10">
        <f>VLOOKUP('Form Responses 1'!BE5,ConvTable!$A$1:$B$5,2,FALSE)</f>
        <v>1</v>
      </c>
      <c r="BC6" s="10">
        <f>VLOOKUP('Form Responses 1'!BF5,ConvTable!$A$1:$B$5,2,FALSE)</f>
        <v>1</v>
      </c>
      <c r="BD6" s="10">
        <f>VLOOKUP('Form Responses 1'!BG5,ConvTable!$A$1:$B$5,2,FALSE)</f>
        <v>1</v>
      </c>
      <c r="BE6" s="10">
        <f>VLOOKUP('Form Responses 1'!BH5,ConvTable!$A$1:$B$5,2,FALSE)</f>
        <v>1</v>
      </c>
      <c r="BF6" s="10">
        <f>VLOOKUP('Form Responses 1'!BI5,ConvTable!$A$1:$B$5,2,FALSE)</f>
        <v>1</v>
      </c>
      <c r="BG6" s="10">
        <f>VLOOKUP('Form Responses 1'!BJ5,ConvTable!$A$1:$B$5,2,FALSE)</f>
        <v>1</v>
      </c>
      <c r="BH6" s="10">
        <f>VLOOKUP('Form Responses 1'!BK5,ConvTable!$A$1:$B$5,2,FALSE)</f>
        <v>0</v>
      </c>
      <c r="BI6" s="10">
        <f>VLOOKUP('Form Responses 1'!BL5,ConvTable!$A$1:$B$5,2,FALSE)</f>
        <v>0</v>
      </c>
      <c r="BJ6" s="10">
        <f>VLOOKUP('Form Responses 1'!BM5,ConvTable!$A$1:$B$5,2,FALSE)</f>
        <v>4</v>
      </c>
      <c r="BK6" s="10">
        <f>VLOOKUP('Form Responses 1'!BN5,ConvTable!$A$1:$B$5,2,FALSE)</f>
        <v>3</v>
      </c>
      <c r="BL6" s="10">
        <f>VLOOKUP('Form Responses 1'!BO5,ConvTable!$A$1:$B$5,2,FALSE)</f>
        <v>4</v>
      </c>
      <c r="BM6" s="10">
        <f>VLOOKUP('Form Responses 1'!BP5,ConvTable!$A$1:$B$5,2,FALSE)</f>
        <v>4</v>
      </c>
      <c r="BN6" s="10">
        <f>VLOOKUP('Form Responses 1'!BQ5,ConvTable!$A$1:$B$5,2,FALSE)</f>
        <v>4</v>
      </c>
      <c r="BO6" s="10">
        <f>VLOOKUP('Form Responses 1'!BR5,ConvTable!$A$1:$B$5,2,FALSE)</f>
        <v>4</v>
      </c>
      <c r="BP6" s="10">
        <f>VLOOKUP('Form Responses 1'!BS5,ConvTable!$A$1:$B$5,2,FALSE)</f>
        <v>4</v>
      </c>
      <c r="BQ6" s="10">
        <f>VLOOKUP('Form Responses 1'!BT5,ConvTable!$A$1:$B$5,2,FALSE)</f>
        <v>4</v>
      </c>
      <c r="BR6" s="10">
        <f>VLOOKUP('Form Responses 1'!BU5,ConvTable!$A$1:$B$5,2,FALSE)</f>
        <v>4</v>
      </c>
      <c r="BS6" s="10">
        <f>VLOOKUP('Form Responses 1'!BV5,ConvTable!$A$1:$B$5,2,FALSE)</f>
        <v>4</v>
      </c>
      <c r="BT6" s="10">
        <f>VLOOKUP('Form Responses 1'!BW5,ConvTable!$A$1:$B$5,2,FALSE)</f>
        <v>4</v>
      </c>
      <c r="BU6" s="10">
        <f>VLOOKUP('Form Responses 1'!BX5,ConvTable!$A$1:$B$5,2,FALSE)</f>
        <v>3</v>
      </c>
      <c r="BV6" s="10">
        <f>VLOOKUP('Form Responses 1'!BY5,ConvTable!$A$1:$B$5,2,FALSE)</f>
        <v>4</v>
      </c>
      <c r="BW6" s="10">
        <f>VLOOKUP('Form Responses 1'!BZ5,ConvTable!$A$1:$B$5,2,FALSE)</f>
        <v>4</v>
      </c>
      <c r="BX6" s="10">
        <f>VLOOKUP('Form Responses 1'!CA5,ConvTable!$A$1:$B$5,2,FALSE)</f>
        <v>4</v>
      </c>
      <c r="BY6" s="10">
        <f>VLOOKUP('Form Responses 1'!CB5,ConvTable!$A$1:$B$5,2,FALSE)</f>
        <v>4</v>
      </c>
      <c r="BZ6" s="10">
        <f>VLOOKUP('Form Responses 1'!CC5,ConvTable!$A$1:$B$5,2,FALSE)</f>
        <v>4</v>
      </c>
      <c r="CA6" s="10">
        <f>VLOOKUP('Form Responses 1'!CD5,ConvTable!$A$1:$B$5,2,FALSE)</f>
        <v>4</v>
      </c>
      <c r="CB6" s="10">
        <f>VLOOKUP('Form Responses 1'!CE5,ConvTable!$A$1:$B$5,2,FALSE)</f>
        <v>4</v>
      </c>
      <c r="CC6" s="10">
        <f>VLOOKUP('Form Responses 1'!CF5,ConvTable!$A$1:$B$5,2,FALSE)</f>
        <v>4</v>
      </c>
      <c r="CD6" s="10">
        <f>VLOOKUP('Form Responses 1'!CG5,ConvTable!$A$1:$B$5,2,FALSE)</f>
        <v>3</v>
      </c>
      <c r="CE6" s="10">
        <f>VLOOKUP('Form Responses 1'!CH5,ConvTable!$A$1:$B$5,2,FALSE)</f>
        <v>2</v>
      </c>
      <c r="CF6" s="10">
        <f>VLOOKUP('Form Responses 1'!CI5,ConvTable!$A$1:$B$5,2,FALSE)</f>
        <v>2</v>
      </c>
      <c r="CG6" s="10">
        <f>VLOOKUP('Form Responses 1'!CJ5,ConvTable!$A$1:$B$5,2,FALSE)</f>
        <v>0</v>
      </c>
      <c r="CH6" s="10">
        <f>VLOOKUP('Form Responses 1'!CK5,ConvTable!$A$1:$B$5,2,FALSE)</f>
        <v>2</v>
      </c>
      <c r="CI6" s="10">
        <f>VLOOKUP('Form Responses 1'!CL5,ConvTable!$A$1:$B$5,2,FALSE)</f>
        <v>0</v>
      </c>
      <c r="CJ6" s="10">
        <f>VLOOKUP('Form Responses 1'!CM5,ConvTable!$A$1:$B$5,2,FALSE)</f>
        <v>2</v>
      </c>
      <c r="CK6" s="10">
        <f>VLOOKUP('Form Responses 1'!CN5,ConvTable!$A$1:$B$5,2,FALSE)</f>
        <v>0</v>
      </c>
      <c r="CL6" s="10">
        <f>VLOOKUP('Form Responses 1'!CO5,ConvTable!$A$1:$B$5,2,FALSE)</f>
        <v>4</v>
      </c>
      <c r="CM6" s="10">
        <f>VLOOKUP('Form Responses 1'!CP5,ConvTable!$A$1:$B$5,2,FALSE)</f>
        <v>4</v>
      </c>
      <c r="CN6" s="10">
        <f>VLOOKUP('Form Responses 1'!CQ5,ConvTable!$A$1:$B$5,2,FALSE)</f>
        <v>2</v>
      </c>
      <c r="CO6" s="10">
        <f>VLOOKUP('Form Responses 1'!CR5,ConvTable!$A$1:$B$5,2,FALSE)</f>
        <v>2</v>
      </c>
      <c r="CP6" s="10">
        <f>VLOOKUP('Form Responses 1'!CS5,ConvTable!$A$1:$B$5,2,FALSE)</f>
        <v>1</v>
      </c>
      <c r="CQ6" s="10">
        <f>VLOOKUP('Form Responses 1'!CT5,ConvTable!$A$1:$B$5,2,FALSE)</f>
        <v>1</v>
      </c>
      <c r="CR6" s="10">
        <f>VLOOKUP('Form Responses 1'!CU5,ConvTable!$A$1:$B$5,2,FALSE)</f>
        <v>3</v>
      </c>
      <c r="CS6" s="10">
        <f>VLOOKUP('Form Responses 1'!CV5,ConvTable!$A$1:$B$5,2,FALSE)</f>
        <v>3</v>
      </c>
      <c r="CT6" s="10">
        <f>VLOOKUP('Form Responses 1'!CW5,ConvTable!$A$1:$B$5,2,FALSE)</f>
        <v>3</v>
      </c>
      <c r="CU6" s="10">
        <f>VLOOKUP('Form Responses 1'!CX5,ConvTable!$A$1:$B$5,2,FALSE)</f>
        <v>3</v>
      </c>
      <c r="CV6" s="10">
        <f>VLOOKUP('Form Responses 1'!CY5,ConvTable!$A$1:$B$5,2,FALSE)</f>
        <v>0</v>
      </c>
      <c r="CW6" s="10">
        <f>VLOOKUP('Form Responses 1'!CZ5,ConvTable!$A$1:$B$5,2,FALSE)</f>
        <v>0</v>
      </c>
      <c r="CX6" s="10">
        <f>VLOOKUP('Form Responses 1'!DA5,ConvTable!$A$1:$B$5,2,FALSE)</f>
        <v>2</v>
      </c>
      <c r="CY6" s="10">
        <f>VLOOKUP('Form Responses 1'!DB5,ConvTable!$A$1:$B$5,2,FALSE)</f>
        <v>2</v>
      </c>
      <c r="CZ6" s="10">
        <f>VLOOKUP('Form Responses 1'!DC5,ConvTable!$A$1:$B$5,2,FALSE)</f>
        <v>3</v>
      </c>
      <c r="DA6" s="10">
        <f>VLOOKUP('Form Responses 1'!DD5,ConvTable!$A$1:$B$5,2,FALSE)</f>
        <v>2</v>
      </c>
      <c r="DB6" s="10">
        <f>VLOOKUP('Form Responses 1'!DE5,ConvTable!$A$1:$B$5,2,FALSE)</f>
        <v>4</v>
      </c>
      <c r="DC6" s="10">
        <f>VLOOKUP('Form Responses 1'!DF5,ConvTable!$A$1:$B$5,2,FALSE)</f>
        <v>3</v>
      </c>
      <c r="DD6" s="10">
        <f>VLOOKUP('Form Responses 1'!DG5,ConvTable!$A$1:$B$5,2,FALSE)</f>
        <v>4</v>
      </c>
      <c r="DE6" s="10">
        <f>VLOOKUP('Form Responses 1'!DH5,ConvTable!$A$1:$B$5,2,FALSE)</f>
        <v>3</v>
      </c>
      <c r="DF6" s="10">
        <f>VLOOKUP('Form Responses 1'!DI5,ConvTable!$A$1:$B$5,2,FALSE)</f>
        <v>4</v>
      </c>
      <c r="DG6" s="10">
        <f>VLOOKUP('Form Responses 1'!DJ5,ConvTable!$A$1:$B$5,2,FALSE)</f>
        <v>4</v>
      </c>
      <c r="DH6" s="10">
        <f>VLOOKUP('Form Responses 1'!DK5,ConvTable!$A$1:$B$5,2,FALSE)</f>
        <v>3</v>
      </c>
      <c r="DI6" s="10">
        <f>VLOOKUP('Form Responses 1'!DL5,ConvTable!$A$1:$B$5,2,FALSE)</f>
        <v>2</v>
      </c>
      <c r="DJ6" s="10">
        <f>VLOOKUP('Form Responses 1'!DM5,ConvTable!$A$1:$B$5,2,FALSE)</f>
        <v>4</v>
      </c>
      <c r="DK6" s="10">
        <f>VLOOKUP('Form Responses 1'!DN5,ConvTable!$A$1:$B$5,2,FALSE)</f>
        <v>3</v>
      </c>
      <c r="DL6" s="10">
        <f>VLOOKUP('Form Responses 1'!DO5,ConvTable!$A$1:$B$5,2,FALSE)</f>
        <v>2</v>
      </c>
      <c r="DM6" s="10">
        <f>VLOOKUP('Form Responses 1'!DP5,ConvTable!$A$1:$B$5,2,FALSE)</f>
        <v>2</v>
      </c>
      <c r="DN6" s="10">
        <f>VLOOKUP('Form Responses 1'!DQ5,ConvTable!$A$1:$B$5,2,FALSE)</f>
        <v>4</v>
      </c>
      <c r="DO6" s="10">
        <f>VLOOKUP('Form Responses 1'!DR5,ConvTable!$A$1:$B$5,2,FALSE)</f>
        <v>3</v>
      </c>
      <c r="DP6" s="10">
        <f>VLOOKUP('Form Responses 1'!DS5,ConvTable!$A$1:$B$5,2,FALSE)</f>
        <v>4</v>
      </c>
      <c r="DQ6" s="10">
        <f>VLOOKUP('Form Responses 1'!DT5,ConvTable!$A$1:$B$5,2,FALSE)</f>
        <v>4</v>
      </c>
    </row>
    <row r="7" ht="12.75" customHeight="1">
      <c r="B7" s="10">
        <f>VLOOKUP('Form Responses 1'!E6,ConvTable!$A$1:$B$5,2,FALSE)</f>
        <v>4</v>
      </c>
      <c r="C7" s="10">
        <f>VLOOKUP('Form Responses 1'!F6,ConvTable!$A$1:$B$5,2,FALSE)</f>
        <v>3</v>
      </c>
      <c r="D7" s="10">
        <f>VLOOKUP('Form Responses 1'!G6,ConvTable!$A$1:$B$5,2,FALSE)</f>
        <v>0</v>
      </c>
      <c r="E7" s="10">
        <f>VLOOKUP('Form Responses 1'!H6,ConvTable!$A$1:$B$5,2,FALSE)</f>
        <v>0</v>
      </c>
      <c r="F7" s="10">
        <f>VLOOKUP('Form Responses 1'!I6,ConvTable!$A$1:$B$5,2,FALSE)</f>
        <v>2</v>
      </c>
      <c r="G7" s="10">
        <f>VLOOKUP('Form Responses 1'!J6,ConvTable!$A$1:$B$5,2,FALSE)</f>
        <v>4</v>
      </c>
      <c r="H7" s="10">
        <f>VLOOKUP('Form Responses 1'!K6,ConvTable!$A$1:$B$5,2,FALSE)</f>
        <v>2</v>
      </c>
      <c r="I7" s="10">
        <f>VLOOKUP('Form Responses 1'!L6,ConvTable!$A$1:$B$5,2,FALSE)</f>
        <v>4</v>
      </c>
      <c r="J7" s="10">
        <f>VLOOKUP('Form Responses 1'!M6,ConvTable!$A$1:$B$5,2,FALSE)</f>
        <v>0</v>
      </c>
      <c r="K7" s="10">
        <f>VLOOKUP('Form Responses 1'!N6,ConvTable!$A$1:$B$5,2,FALSE)</f>
        <v>0</v>
      </c>
      <c r="L7" s="10">
        <f>VLOOKUP('Form Responses 1'!O6,ConvTable!$A$1:$B$5,2,FALSE)</f>
        <v>4</v>
      </c>
      <c r="M7" s="10">
        <f>VLOOKUP('Form Responses 1'!P6,ConvTable!$A$1:$B$5,2,FALSE)</f>
        <v>3</v>
      </c>
      <c r="N7" s="10">
        <f>VLOOKUP('Form Responses 1'!Q6,ConvTable!$A$1:$B$5,2,FALSE)</f>
        <v>4</v>
      </c>
      <c r="O7" s="10">
        <f>VLOOKUP('Form Responses 1'!R6,ConvTable!$A$1:$B$5,2,FALSE)</f>
        <v>4</v>
      </c>
      <c r="P7" s="10">
        <f>VLOOKUP('Form Responses 1'!S6,ConvTable!$A$1:$B$5,2,FALSE)</f>
        <v>4</v>
      </c>
      <c r="Q7" s="10">
        <f>VLOOKUP('Form Responses 1'!T6,ConvTable!$A$1:$B$5,2,FALSE)</f>
        <v>3</v>
      </c>
      <c r="R7" s="10">
        <f>VLOOKUP('Form Responses 1'!U6,ConvTable!$A$1:$B$5,2,FALSE)</f>
        <v>2</v>
      </c>
      <c r="S7" s="10">
        <f>VLOOKUP('Form Responses 1'!V6,ConvTable!$A$1:$B$5,2,FALSE)</f>
        <v>4</v>
      </c>
      <c r="T7" s="10">
        <f>VLOOKUP('Form Responses 1'!W6,ConvTable!$A$1:$B$5,2,FALSE)</f>
        <v>4</v>
      </c>
      <c r="U7" s="10">
        <f>VLOOKUP('Form Responses 1'!X6,ConvTable!$A$1:$B$5,2,FALSE)</f>
        <v>1</v>
      </c>
      <c r="V7" s="10">
        <f>VLOOKUP('Form Responses 1'!Y6,ConvTable!$A$1:$B$5,2,FALSE)</f>
        <v>4</v>
      </c>
      <c r="W7" s="10">
        <f>VLOOKUP('Form Responses 1'!Z6,ConvTable!$A$1:$B$5,2,FALSE)</f>
        <v>3</v>
      </c>
      <c r="X7" s="10">
        <f>VLOOKUP('Form Responses 1'!AA6,ConvTable!$A$1:$B$5,2,FALSE)</f>
        <v>4</v>
      </c>
      <c r="Y7" s="10">
        <f>VLOOKUP('Form Responses 1'!AB6,ConvTable!$A$1:$B$5,2,FALSE)</f>
        <v>4</v>
      </c>
      <c r="Z7" s="10">
        <f>VLOOKUP('Form Responses 1'!AC6,ConvTable!$A$1:$B$5,2,FALSE)</f>
        <v>1</v>
      </c>
      <c r="AA7" s="10">
        <f>VLOOKUP('Form Responses 1'!AD6,ConvTable!$A$1:$B$5,2,FALSE)</f>
        <v>3</v>
      </c>
      <c r="AB7" s="10">
        <f>VLOOKUP('Form Responses 1'!AE6,ConvTable!$A$1:$B$5,2,FALSE)</f>
        <v>1</v>
      </c>
      <c r="AC7" s="10">
        <f>VLOOKUP('Form Responses 1'!AF6,ConvTable!$A$1:$B$5,2,FALSE)</f>
        <v>3</v>
      </c>
      <c r="AD7" s="10">
        <f>VLOOKUP('Form Responses 1'!AG6,ConvTable!$A$1:$B$5,2,FALSE)</f>
        <v>0</v>
      </c>
      <c r="AE7" s="10">
        <f>VLOOKUP('Form Responses 1'!AH6,ConvTable!$A$1:$B$5,2,FALSE)</f>
        <v>0</v>
      </c>
      <c r="AF7" s="10">
        <f>VLOOKUP('Form Responses 1'!AI6,ConvTable!$A$1:$B$5,2,FALSE)</f>
        <v>4</v>
      </c>
      <c r="AG7" s="10">
        <f>VLOOKUP('Form Responses 1'!AJ6,ConvTable!$A$1:$B$5,2,FALSE)</f>
        <v>4</v>
      </c>
      <c r="AH7" s="10">
        <f>VLOOKUP('Form Responses 1'!AK6,ConvTable!$A$1:$B$5,2,FALSE)</f>
        <v>4</v>
      </c>
      <c r="AI7" s="10">
        <f>VLOOKUP('Form Responses 1'!AL6,ConvTable!$A$1:$B$5,2,FALSE)</f>
        <v>4</v>
      </c>
      <c r="AJ7" s="10">
        <f>VLOOKUP('Form Responses 1'!AM6,ConvTable!$A$1:$B$5,2,FALSE)</f>
        <v>2</v>
      </c>
      <c r="AK7" s="10">
        <f>VLOOKUP('Form Responses 1'!AN6,ConvTable!$A$1:$B$5,2,FALSE)</f>
        <v>3</v>
      </c>
      <c r="AL7" s="10">
        <f>VLOOKUP('Form Responses 1'!AO6,ConvTable!$A$1:$B$5,2,FALSE)</f>
        <v>2</v>
      </c>
      <c r="AM7" s="10">
        <f>VLOOKUP('Form Responses 1'!AP6,ConvTable!$A$1:$B$5,2,FALSE)</f>
        <v>4</v>
      </c>
      <c r="AN7" s="10">
        <f>VLOOKUP('Form Responses 1'!AQ6,ConvTable!$A$1:$B$5,2,FALSE)</f>
        <v>1</v>
      </c>
      <c r="AO7" s="10">
        <f>VLOOKUP('Form Responses 1'!AR6,ConvTable!$A$1:$B$5,2,FALSE)</f>
        <v>0</v>
      </c>
      <c r="AP7" s="10">
        <f>VLOOKUP('Form Responses 1'!AS6,ConvTable!$A$1:$B$5,2,FALSE)</f>
        <v>4</v>
      </c>
      <c r="AQ7" s="10">
        <f>VLOOKUP('Form Responses 1'!AT6,ConvTable!$A$1:$B$5,2,FALSE)</f>
        <v>3</v>
      </c>
      <c r="AR7" s="10">
        <f>VLOOKUP('Form Responses 1'!AU6,ConvTable!$A$1:$B$5,2,FALSE)</f>
        <v>4</v>
      </c>
      <c r="AS7" s="10">
        <f>VLOOKUP('Form Responses 1'!AV6,ConvTable!$A$1:$B$5,2,FALSE)</f>
        <v>3</v>
      </c>
      <c r="AT7" s="10">
        <f>VLOOKUP('Form Responses 1'!AW6,ConvTable!$A$1:$B$5,2,FALSE)</f>
        <v>1</v>
      </c>
      <c r="AU7" s="10">
        <f>VLOOKUP('Form Responses 1'!AX6,ConvTable!$A$1:$B$5,2,FALSE)</f>
        <v>3</v>
      </c>
      <c r="AV7" s="10">
        <f>VLOOKUP('Form Responses 1'!AY6,ConvTable!$A$1:$B$5,2,FALSE)</f>
        <v>4</v>
      </c>
      <c r="AW7" s="10">
        <f>VLOOKUP('Form Responses 1'!AZ6,ConvTable!$A$1:$B$5,2,FALSE)</f>
        <v>2</v>
      </c>
      <c r="AX7" s="10">
        <f>VLOOKUP('Form Responses 1'!BA6,ConvTable!$A$1:$B$5,2,FALSE)</f>
        <v>0</v>
      </c>
      <c r="AY7" s="10">
        <f>VLOOKUP('Form Responses 1'!BB6,ConvTable!$A$1:$B$5,2,FALSE)</f>
        <v>0</v>
      </c>
      <c r="AZ7" s="10">
        <f>VLOOKUP('Form Responses 1'!BC6,ConvTable!$A$1:$B$5,2,FALSE)</f>
        <v>4</v>
      </c>
      <c r="BA7" s="10">
        <f>VLOOKUP('Form Responses 1'!BD6,ConvTable!$A$1:$B$5,2,FALSE)</f>
        <v>3</v>
      </c>
      <c r="BB7" s="10">
        <f>VLOOKUP('Form Responses 1'!BE6,ConvTable!$A$1:$B$5,2,FALSE)</f>
        <v>1</v>
      </c>
      <c r="BC7" s="10">
        <f>VLOOKUP('Form Responses 1'!BF6,ConvTable!$A$1:$B$5,2,FALSE)</f>
        <v>4</v>
      </c>
      <c r="BD7" s="10">
        <f>VLOOKUP('Form Responses 1'!BG6,ConvTable!$A$1:$B$5,2,FALSE)</f>
        <v>1</v>
      </c>
      <c r="BE7" s="10">
        <f>VLOOKUP('Form Responses 1'!BH6,ConvTable!$A$1:$B$5,2,FALSE)</f>
        <v>3</v>
      </c>
      <c r="BF7" s="10">
        <f>VLOOKUP('Form Responses 1'!BI6,ConvTable!$A$1:$B$5,2,FALSE)</f>
        <v>2</v>
      </c>
      <c r="BG7" s="10">
        <f>VLOOKUP('Form Responses 1'!BJ6,ConvTable!$A$1:$B$5,2,FALSE)</f>
        <v>2</v>
      </c>
      <c r="BH7" s="10">
        <f>VLOOKUP('Form Responses 1'!BK6,ConvTable!$A$1:$B$5,2,FALSE)</f>
        <v>4</v>
      </c>
      <c r="BI7" s="10">
        <f>VLOOKUP('Form Responses 1'!BL6,ConvTable!$A$1:$B$5,2,FALSE)</f>
        <v>4</v>
      </c>
      <c r="BJ7" s="10">
        <f>VLOOKUP('Form Responses 1'!BM6,ConvTable!$A$1:$B$5,2,FALSE)</f>
        <v>4</v>
      </c>
      <c r="BK7" s="10">
        <f>VLOOKUP('Form Responses 1'!BN6,ConvTable!$A$1:$B$5,2,FALSE)</f>
        <v>4</v>
      </c>
      <c r="BL7" s="10">
        <f>VLOOKUP('Form Responses 1'!BO6,ConvTable!$A$1:$B$5,2,FALSE)</f>
        <v>3</v>
      </c>
      <c r="BM7" s="10">
        <f>VLOOKUP('Form Responses 1'!BP6,ConvTable!$A$1:$B$5,2,FALSE)</f>
        <v>4</v>
      </c>
      <c r="BN7" s="10">
        <f>VLOOKUP('Form Responses 1'!BQ6,ConvTable!$A$1:$B$5,2,FALSE)</f>
        <v>2</v>
      </c>
      <c r="BO7" s="10">
        <f>VLOOKUP('Form Responses 1'!BR6,ConvTable!$A$1:$B$5,2,FALSE)</f>
        <v>2</v>
      </c>
      <c r="BP7" s="10">
        <f>VLOOKUP('Form Responses 1'!BS6,ConvTable!$A$1:$B$5,2,FALSE)</f>
        <v>1</v>
      </c>
      <c r="BQ7" s="10">
        <f>VLOOKUP('Form Responses 1'!BT6,ConvTable!$A$1:$B$5,2,FALSE)</f>
        <v>1</v>
      </c>
      <c r="BR7" s="10">
        <f>VLOOKUP('Form Responses 1'!BU6,ConvTable!$A$1:$B$5,2,FALSE)</f>
        <v>0</v>
      </c>
      <c r="BS7" s="10">
        <f>VLOOKUP('Form Responses 1'!BV6,ConvTable!$A$1:$B$5,2,FALSE)</f>
        <v>0</v>
      </c>
      <c r="BT7" s="10">
        <f>VLOOKUP('Form Responses 1'!BW6,ConvTable!$A$1:$B$5,2,FALSE)</f>
        <v>4</v>
      </c>
      <c r="BU7" s="10">
        <f>VLOOKUP('Form Responses 1'!BX6,ConvTable!$A$1:$B$5,2,FALSE)</f>
        <v>4</v>
      </c>
      <c r="BV7" s="10">
        <f>VLOOKUP('Form Responses 1'!BY6,ConvTable!$A$1:$B$5,2,FALSE)</f>
        <v>4</v>
      </c>
      <c r="BW7" s="10">
        <f>VLOOKUP('Form Responses 1'!BZ6,ConvTable!$A$1:$B$5,2,FALSE)</f>
        <v>4</v>
      </c>
      <c r="BX7" s="10">
        <f>VLOOKUP('Form Responses 1'!CA6,ConvTable!$A$1:$B$5,2,FALSE)</f>
        <v>1</v>
      </c>
      <c r="BY7" s="10">
        <f>VLOOKUP('Form Responses 1'!CB6,ConvTable!$A$1:$B$5,2,FALSE)</f>
        <v>2</v>
      </c>
      <c r="BZ7" s="10">
        <f>VLOOKUP('Form Responses 1'!CC6,ConvTable!$A$1:$B$5,2,FALSE)</f>
        <v>1</v>
      </c>
      <c r="CA7" s="10">
        <f>VLOOKUP('Form Responses 1'!CD6,ConvTable!$A$1:$B$5,2,FALSE)</f>
        <v>2</v>
      </c>
      <c r="CB7" s="10">
        <f>VLOOKUP('Form Responses 1'!CE6,ConvTable!$A$1:$B$5,2,FALSE)</f>
        <v>0</v>
      </c>
      <c r="CC7" s="10">
        <f>VLOOKUP('Form Responses 1'!CF6,ConvTable!$A$1:$B$5,2,FALSE)</f>
        <v>0</v>
      </c>
      <c r="CD7" s="10">
        <f>VLOOKUP('Form Responses 1'!CG6,ConvTable!$A$1:$B$5,2,FALSE)</f>
        <v>0</v>
      </c>
      <c r="CE7" s="10">
        <f>VLOOKUP('Form Responses 1'!CH6,ConvTable!$A$1:$B$5,2,FALSE)</f>
        <v>0</v>
      </c>
      <c r="CF7" s="10">
        <f>VLOOKUP('Form Responses 1'!CI6,ConvTable!$A$1:$B$5,2,FALSE)</f>
        <v>0</v>
      </c>
      <c r="CG7" s="10">
        <f>VLOOKUP('Form Responses 1'!CJ6,ConvTable!$A$1:$B$5,2,FALSE)</f>
        <v>0</v>
      </c>
      <c r="CH7" s="10">
        <f>VLOOKUP('Form Responses 1'!CK6,ConvTable!$A$1:$B$5,2,FALSE)</f>
        <v>2</v>
      </c>
      <c r="CI7" s="10">
        <f>VLOOKUP('Form Responses 1'!CL6,ConvTable!$A$1:$B$5,2,FALSE)</f>
        <v>3</v>
      </c>
      <c r="CJ7" s="10">
        <f>VLOOKUP('Form Responses 1'!CM6,ConvTable!$A$1:$B$5,2,FALSE)</f>
        <v>0</v>
      </c>
      <c r="CK7" s="10">
        <f>VLOOKUP('Form Responses 1'!CN6,ConvTable!$A$1:$B$5,2,FALSE)</f>
        <v>0</v>
      </c>
      <c r="CL7" s="10">
        <f>VLOOKUP('Form Responses 1'!CO6,ConvTable!$A$1:$B$5,2,FALSE)</f>
        <v>0</v>
      </c>
      <c r="CM7" s="10">
        <f>VLOOKUP('Form Responses 1'!CP6,ConvTable!$A$1:$B$5,2,FALSE)</f>
        <v>0</v>
      </c>
      <c r="CN7" s="10">
        <f>VLOOKUP('Form Responses 1'!CQ6,ConvTable!$A$1:$B$5,2,FALSE)</f>
        <v>0</v>
      </c>
      <c r="CO7" s="10">
        <f>VLOOKUP('Form Responses 1'!CR6,ConvTable!$A$1:$B$5,2,FALSE)</f>
        <v>1</v>
      </c>
      <c r="CP7" s="10">
        <f>VLOOKUP('Form Responses 1'!CS6,ConvTable!$A$1:$B$5,2,FALSE)</f>
        <v>0</v>
      </c>
      <c r="CQ7" s="10">
        <f>VLOOKUP('Form Responses 1'!CT6,ConvTable!$A$1:$B$5,2,FALSE)</f>
        <v>0</v>
      </c>
      <c r="CR7" s="10">
        <f>VLOOKUP('Form Responses 1'!CU6,ConvTable!$A$1:$B$5,2,FALSE)</f>
        <v>3</v>
      </c>
      <c r="CS7" s="10">
        <f>VLOOKUP('Form Responses 1'!CV6,ConvTable!$A$1:$B$5,2,FALSE)</f>
        <v>4</v>
      </c>
      <c r="CT7" s="10">
        <f>VLOOKUP('Form Responses 1'!CW6,ConvTable!$A$1:$B$5,2,FALSE)</f>
        <v>2</v>
      </c>
      <c r="CU7" s="10">
        <f>VLOOKUP('Form Responses 1'!CX6,ConvTable!$A$1:$B$5,2,FALSE)</f>
        <v>2</v>
      </c>
      <c r="CV7" s="10">
        <f>VLOOKUP('Form Responses 1'!CY6,ConvTable!$A$1:$B$5,2,FALSE)</f>
        <v>0</v>
      </c>
      <c r="CW7" s="10">
        <f>VLOOKUP('Form Responses 1'!CZ6,ConvTable!$A$1:$B$5,2,FALSE)</f>
        <v>0</v>
      </c>
      <c r="CX7" s="10">
        <f>VLOOKUP('Form Responses 1'!DA6,ConvTable!$A$1:$B$5,2,FALSE)</f>
        <v>4</v>
      </c>
      <c r="CY7" s="10">
        <f>VLOOKUP('Form Responses 1'!DB6,ConvTable!$A$1:$B$5,2,FALSE)</f>
        <v>4</v>
      </c>
      <c r="CZ7" s="10">
        <f>VLOOKUP('Form Responses 1'!DC6,ConvTable!$A$1:$B$5,2,FALSE)</f>
        <v>2</v>
      </c>
      <c r="DA7" s="10">
        <f>VLOOKUP('Form Responses 1'!DD6,ConvTable!$A$1:$B$5,2,FALSE)</f>
        <v>4</v>
      </c>
      <c r="DB7" s="10">
        <f>VLOOKUP('Form Responses 1'!DE6,ConvTable!$A$1:$B$5,2,FALSE)</f>
        <v>3</v>
      </c>
      <c r="DC7" s="10">
        <f>VLOOKUP('Form Responses 1'!DF6,ConvTable!$A$1:$B$5,2,FALSE)</f>
        <v>2</v>
      </c>
      <c r="DD7" s="10">
        <f>VLOOKUP('Form Responses 1'!DG6,ConvTable!$A$1:$B$5,2,FALSE)</f>
        <v>2</v>
      </c>
      <c r="DE7" s="10">
        <f>VLOOKUP('Form Responses 1'!DH6,ConvTable!$A$1:$B$5,2,FALSE)</f>
        <v>2</v>
      </c>
      <c r="DF7" s="10">
        <f>VLOOKUP('Form Responses 1'!DI6,ConvTable!$A$1:$B$5,2,FALSE)</f>
        <v>0</v>
      </c>
      <c r="DG7" s="10">
        <f>VLOOKUP('Form Responses 1'!DJ6,ConvTable!$A$1:$B$5,2,FALSE)</f>
        <v>0</v>
      </c>
      <c r="DH7" s="10">
        <f>VLOOKUP('Form Responses 1'!DK6,ConvTable!$A$1:$B$5,2,FALSE)</f>
        <v>3</v>
      </c>
      <c r="DI7" s="10">
        <f>VLOOKUP('Form Responses 1'!DL6,ConvTable!$A$1:$B$5,2,FALSE)</f>
        <v>3</v>
      </c>
      <c r="DJ7" s="10">
        <f>VLOOKUP('Form Responses 1'!DM6,ConvTable!$A$1:$B$5,2,FALSE)</f>
        <v>0</v>
      </c>
      <c r="DK7" s="10">
        <f>VLOOKUP('Form Responses 1'!DN6,ConvTable!$A$1:$B$5,2,FALSE)</f>
        <v>0</v>
      </c>
      <c r="DL7" s="10">
        <f>VLOOKUP('Form Responses 1'!DO6,ConvTable!$A$1:$B$5,2,FALSE)</f>
        <v>3</v>
      </c>
      <c r="DM7" s="10">
        <f>VLOOKUP('Form Responses 1'!DP6,ConvTable!$A$1:$B$5,2,FALSE)</f>
        <v>1</v>
      </c>
      <c r="DN7" s="10">
        <f>VLOOKUP('Form Responses 1'!DQ6,ConvTable!$A$1:$B$5,2,FALSE)</f>
        <v>0</v>
      </c>
      <c r="DO7" s="10">
        <f>VLOOKUP('Form Responses 1'!DR6,ConvTable!$A$1:$B$5,2,FALSE)</f>
        <v>0</v>
      </c>
      <c r="DP7" s="10">
        <f>VLOOKUP('Form Responses 1'!DS6,ConvTable!$A$1:$B$5,2,FALSE)</f>
        <v>0</v>
      </c>
      <c r="DQ7" s="10">
        <f>VLOOKUP('Form Responses 1'!DT6,ConvTable!$A$1:$B$5,2,FALSE)</f>
        <v>0</v>
      </c>
    </row>
    <row r="8" ht="12.75" customHeight="1">
      <c r="B8" s="10">
        <f>VLOOKUP('Form Responses 1'!E7,ConvTable!$A$1:$B$5,2,FALSE)</f>
        <v>3</v>
      </c>
      <c r="C8" s="10">
        <f>VLOOKUP('Form Responses 1'!F7,ConvTable!$A$1:$B$5,2,FALSE)</f>
        <v>3</v>
      </c>
      <c r="D8" s="10">
        <f>VLOOKUP('Form Responses 1'!G7,ConvTable!$A$1:$B$5,2,FALSE)</f>
        <v>3</v>
      </c>
      <c r="E8" s="10">
        <f>VLOOKUP('Form Responses 1'!H7,ConvTable!$A$1:$B$5,2,FALSE)</f>
        <v>3</v>
      </c>
      <c r="F8" s="10">
        <f>VLOOKUP('Form Responses 1'!I7,ConvTable!$A$1:$B$5,2,FALSE)</f>
        <v>3</v>
      </c>
      <c r="G8" s="10">
        <f>VLOOKUP('Form Responses 1'!J7,ConvTable!$A$1:$B$5,2,FALSE)</f>
        <v>3</v>
      </c>
      <c r="H8" s="10">
        <f>VLOOKUP('Form Responses 1'!K7,ConvTable!$A$1:$B$5,2,FALSE)</f>
        <v>3</v>
      </c>
      <c r="I8" s="10">
        <f>VLOOKUP('Form Responses 1'!L7,ConvTable!$A$1:$B$5,2,FALSE)</f>
        <v>3</v>
      </c>
      <c r="J8" s="10">
        <f>VLOOKUP('Form Responses 1'!M7,ConvTable!$A$1:$B$5,2,FALSE)</f>
        <v>2</v>
      </c>
      <c r="K8" s="10">
        <f>VLOOKUP('Form Responses 1'!N7,ConvTable!$A$1:$B$5,2,FALSE)</f>
        <v>2</v>
      </c>
      <c r="L8" s="10">
        <f>VLOOKUP('Form Responses 1'!O7,ConvTable!$A$1:$B$5,2,FALSE)</f>
        <v>3</v>
      </c>
      <c r="M8" s="10">
        <f>VLOOKUP('Form Responses 1'!P7,ConvTable!$A$1:$B$5,2,FALSE)</f>
        <v>3</v>
      </c>
      <c r="N8" s="10">
        <f>VLOOKUP('Form Responses 1'!Q7,ConvTable!$A$1:$B$5,2,FALSE)</f>
        <v>3</v>
      </c>
      <c r="O8" s="10">
        <f>VLOOKUP('Form Responses 1'!R7,ConvTable!$A$1:$B$5,2,FALSE)</f>
        <v>3</v>
      </c>
      <c r="P8" s="10">
        <f>VLOOKUP('Form Responses 1'!S7,ConvTable!$A$1:$B$5,2,FALSE)</f>
        <v>3</v>
      </c>
      <c r="Q8" s="10">
        <f>VLOOKUP('Form Responses 1'!T7,ConvTable!$A$1:$B$5,2,FALSE)</f>
        <v>3</v>
      </c>
      <c r="R8" s="10">
        <f>VLOOKUP('Form Responses 1'!U7,ConvTable!$A$1:$B$5,2,FALSE)</f>
        <v>3</v>
      </c>
      <c r="S8" s="10">
        <f>VLOOKUP('Form Responses 1'!V7,ConvTable!$A$1:$B$5,2,FALSE)</f>
        <v>3</v>
      </c>
      <c r="T8" s="10">
        <f>VLOOKUP('Form Responses 1'!W7,ConvTable!$A$1:$B$5,2,FALSE)</f>
        <v>3</v>
      </c>
      <c r="U8" s="10">
        <f>VLOOKUP('Form Responses 1'!X7,ConvTable!$A$1:$B$5,2,FALSE)</f>
        <v>3</v>
      </c>
      <c r="V8" s="10">
        <f>VLOOKUP('Form Responses 1'!Y7,ConvTable!$A$1:$B$5,2,FALSE)</f>
        <v>3</v>
      </c>
      <c r="W8" s="10">
        <f>VLOOKUP('Form Responses 1'!Z7,ConvTable!$A$1:$B$5,2,FALSE)</f>
        <v>2</v>
      </c>
      <c r="X8" s="10">
        <f>VLOOKUP('Form Responses 1'!AA7,ConvTable!$A$1:$B$5,2,FALSE)</f>
        <v>3</v>
      </c>
      <c r="Y8" s="10">
        <f>VLOOKUP('Form Responses 1'!AB7,ConvTable!$A$1:$B$5,2,FALSE)</f>
        <v>2</v>
      </c>
      <c r="Z8" s="10">
        <f>VLOOKUP('Form Responses 1'!AC7,ConvTable!$A$1:$B$5,2,FALSE)</f>
        <v>3</v>
      </c>
      <c r="AA8" s="10">
        <f>VLOOKUP('Form Responses 1'!AD7,ConvTable!$A$1:$B$5,2,FALSE)</f>
        <v>2</v>
      </c>
      <c r="AB8" s="10">
        <f>VLOOKUP('Form Responses 1'!AE7,ConvTable!$A$1:$B$5,2,FALSE)</f>
        <v>3</v>
      </c>
      <c r="AC8" s="10">
        <f>VLOOKUP('Form Responses 1'!AF7,ConvTable!$A$1:$B$5,2,FALSE)</f>
        <v>3</v>
      </c>
      <c r="AD8" s="10">
        <f>VLOOKUP('Form Responses 1'!AG7,ConvTable!$A$1:$B$5,2,FALSE)</f>
        <v>3</v>
      </c>
      <c r="AE8" s="10">
        <f>VLOOKUP('Form Responses 1'!AH7,ConvTable!$A$1:$B$5,2,FALSE)</f>
        <v>3</v>
      </c>
      <c r="AF8" s="10">
        <f>VLOOKUP('Form Responses 1'!AI7,ConvTable!$A$1:$B$5,2,FALSE)</f>
        <v>2</v>
      </c>
      <c r="AG8" s="10">
        <f>VLOOKUP('Form Responses 1'!AJ7,ConvTable!$A$1:$B$5,2,FALSE)</f>
        <v>2</v>
      </c>
      <c r="AH8" s="10">
        <f>VLOOKUP('Form Responses 1'!AK7,ConvTable!$A$1:$B$5,2,FALSE)</f>
        <v>3</v>
      </c>
      <c r="AI8" s="10">
        <f>VLOOKUP('Form Responses 1'!AL7,ConvTable!$A$1:$B$5,2,FALSE)</f>
        <v>2</v>
      </c>
      <c r="AJ8" s="10">
        <f>VLOOKUP('Form Responses 1'!AM7,ConvTable!$A$1:$B$5,2,FALSE)</f>
        <v>3</v>
      </c>
      <c r="AK8" s="10">
        <f>VLOOKUP('Form Responses 1'!AN7,ConvTable!$A$1:$B$5,2,FALSE)</f>
        <v>2</v>
      </c>
      <c r="AL8" s="10">
        <f>VLOOKUP('Form Responses 1'!AO7,ConvTable!$A$1:$B$5,2,FALSE)</f>
        <v>3</v>
      </c>
      <c r="AM8" s="10">
        <f>VLOOKUP('Form Responses 1'!AP7,ConvTable!$A$1:$B$5,2,FALSE)</f>
        <v>3</v>
      </c>
      <c r="AN8" s="10">
        <f>VLOOKUP('Form Responses 1'!AQ7,ConvTable!$A$1:$B$5,2,FALSE)</f>
        <v>3</v>
      </c>
      <c r="AO8" s="10">
        <f>VLOOKUP('Form Responses 1'!AR7,ConvTable!$A$1:$B$5,2,FALSE)</f>
        <v>3</v>
      </c>
      <c r="AP8" s="10">
        <f>VLOOKUP('Form Responses 1'!AS7,ConvTable!$A$1:$B$5,2,FALSE)</f>
        <v>2</v>
      </c>
      <c r="AQ8" s="10">
        <f>VLOOKUP('Form Responses 1'!AT7,ConvTable!$A$1:$B$5,2,FALSE)</f>
        <v>1</v>
      </c>
      <c r="AR8" s="10">
        <f>VLOOKUP('Form Responses 1'!AU7,ConvTable!$A$1:$B$5,2,FALSE)</f>
        <v>2</v>
      </c>
      <c r="AS8" s="10">
        <f>VLOOKUP('Form Responses 1'!AV7,ConvTable!$A$1:$B$5,2,FALSE)</f>
        <v>1</v>
      </c>
      <c r="AT8" s="10">
        <f>VLOOKUP('Form Responses 1'!AW7,ConvTable!$A$1:$B$5,2,FALSE)</f>
        <v>1</v>
      </c>
      <c r="AU8" s="10">
        <f>VLOOKUP('Form Responses 1'!AX7,ConvTable!$A$1:$B$5,2,FALSE)</f>
        <v>1</v>
      </c>
      <c r="AV8" s="10">
        <f>VLOOKUP('Form Responses 1'!AY7,ConvTable!$A$1:$B$5,2,FALSE)</f>
        <v>1</v>
      </c>
      <c r="AW8" s="10">
        <f>VLOOKUP('Form Responses 1'!AZ7,ConvTable!$A$1:$B$5,2,FALSE)</f>
        <v>1</v>
      </c>
      <c r="AX8" s="10">
        <f>VLOOKUP('Form Responses 1'!BA7,ConvTable!$A$1:$B$5,2,FALSE)</f>
        <v>1</v>
      </c>
      <c r="AY8" s="10">
        <f>VLOOKUP('Form Responses 1'!BB7,ConvTable!$A$1:$B$5,2,FALSE)</f>
        <v>1</v>
      </c>
      <c r="AZ8" s="10">
        <f>VLOOKUP('Form Responses 1'!BC7,ConvTable!$A$1:$B$5,2,FALSE)</f>
        <v>3</v>
      </c>
      <c r="BA8" s="10">
        <f>VLOOKUP('Form Responses 1'!BD7,ConvTable!$A$1:$B$5,2,FALSE)</f>
        <v>2</v>
      </c>
      <c r="BB8" s="10">
        <f>VLOOKUP('Form Responses 1'!BE7,ConvTable!$A$1:$B$5,2,FALSE)</f>
        <v>3</v>
      </c>
      <c r="BC8" s="10">
        <f>VLOOKUP('Form Responses 1'!BF7,ConvTable!$A$1:$B$5,2,FALSE)</f>
        <v>2</v>
      </c>
      <c r="BD8" s="10">
        <f>VLOOKUP('Form Responses 1'!BG7,ConvTable!$A$1:$B$5,2,FALSE)</f>
        <v>3</v>
      </c>
      <c r="BE8" s="10">
        <f>VLOOKUP('Form Responses 1'!BH7,ConvTable!$A$1:$B$5,2,FALSE)</f>
        <v>2</v>
      </c>
      <c r="BF8" s="10">
        <f>VLOOKUP('Form Responses 1'!BI7,ConvTable!$A$1:$B$5,2,FALSE)</f>
        <v>3</v>
      </c>
      <c r="BG8" s="10">
        <f>VLOOKUP('Form Responses 1'!BJ7,ConvTable!$A$1:$B$5,2,FALSE)</f>
        <v>3</v>
      </c>
      <c r="BH8" s="10">
        <f>VLOOKUP('Form Responses 1'!BK7,ConvTable!$A$1:$B$5,2,FALSE)</f>
        <v>1</v>
      </c>
      <c r="BI8" s="10">
        <f>VLOOKUP('Form Responses 1'!BL7,ConvTable!$A$1:$B$5,2,FALSE)</f>
        <v>1</v>
      </c>
      <c r="BJ8" s="10">
        <f>VLOOKUP('Form Responses 1'!BM7,ConvTable!$A$1:$B$5,2,FALSE)</f>
        <v>3</v>
      </c>
      <c r="BK8" s="10">
        <f>VLOOKUP('Form Responses 1'!BN7,ConvTable!$A$1:$B$5,2,FALSE)</f>
        <v>2</v>
      </c>
      <c r="BL8" s="10">
        <f>VLOOKUP('Form Responses 1'!BO7,ConvTable!$A$1:$B$5,2,FALSE)</f>
        <v>3</v>
      </c>
      <c r="BM8" s="10">
        <f>VLOOKUP('Form Responses 1'!BP7,ConvTable!$A$1:$B$5,2,FALSE)</f>
        <v>2</v>
      </c>
      <c r="BN8" s="10">
        <f>VLOOKUP('Form Responses 1'!BQ7,ConvTable!$A$1:$B$5,2,FALSE)</f>
        <v>3</v>
      </c>
      <c r="BO8" s="10">
        <f>VLOOKUP('Form Responses 1'!BR7,ConvTable!$A$1:$B$5,2,FALSE)</f>
        <v>2</v>
      </c>
      <c r="BP8" s="10">
        <f>VLOOKUP('Form Responses 1'!BS7,ConvTable!$A$1:$B$5,2,FALSE)</f>
        <v>3</v>
      </c>
      <c r="BQ8" s="10">
        <f>VLOOKUP('Form Responses 1'!BT7,ConvTable!$A$1:$B$5,2,FALSE)</f>
        <v>3</v>
      </c>
      <c r="BR8" s="10">
        <f>VLOOKUP('Form Responses 1'!BU7,ConvTable!$A$1:$B$5,2,FALSE)</f>
        <v>3</v>
      </c>
      <c r="BS8" s="10">
        <f>VLOOKUP('Form Responses 1'!BV7,ConvTable!$A$1:$B$5,2,FALSE)</f>
        <v>3</v>
      </c>
      <c r="BT8" s="10">
        <f>VLOOKUP('Form Responses 1'!BW7,ConvTable!$A$1:$B$5,2,FALSE)</f>
        <v>3</v>
      </c>
      <c r="BU8" s="10">
        <f>VLOOKUP('Form Responses 1'!BX7,ConvTable!$A$1:$B$5,2,FALSE)</f>
        <v>3</v>
      </c>
      <c r="BV8" s="10">
        <f>VLOOKUP('Form Responses 1'!BY7,ConvTable!$A$1:$B$5,2,FALSE)</f>
        <v>3</v>
      </c>
      <c r="BW8" s="10">
        <f>VLOOKUP('Form Responses 1'!BZ7,ConvTable!$A$1:$B$5,2,FALSE)</f>
        <v>3</v>
      </c>
      <c r="BX8" s="10">
        <f>VLOOKUP('Form Responses 1'!CA7,ConvTable!$A$1:$B$5,2,FALSE)</f>
        <v>3</v>
      </c>
      <c r="BY8" s="10">
        <f>VLOOKUP('Form Responses 1'!CB7,ConvTable!$A$1:$B$5,2,FALSE)</f>
        <v>3</v>
      </c>
      <c r="BZ8" s="10">
        <f>VLOOKUP('Form Responses 1'!CC7,ConvTable!$A$1:$B$5,2,FALSE)</f>
        <v>3</v>
      </c>
      <c r="CA8" s="10">
        <f>VLOOKUP('Form Responses 1'!CD7,ConvTable!$A$1:$B$5,2,FALSE)</f>
        <v>3</v>
      </c>
      <c r="CB8" s="10">
        <f>VLOOKUP('Form Responses 1'!CE7,ConvTable!$A$1:$B$5,2,FALSE)</f>
        <v>2</v>
      </c>
      <c r="CC8" s="10">
        <f>VLOOKUP('Form Responses 1'!CF7,ConvTable!$A$1:$B$5,2,FALSE)</f>
        <v>2</v>
      </c>
      <c r="CD8" s="10">
        <f>VLOOKUP('Form Responses 1'!CG7,ConvTable!$A$1:$B$5,2,FALSE)</f>
        <v>3</v>
      </c>
      <c r="CE8" s="10">
        <f>VLOOKUP('Form Responses 1'!CH7,ConvTable!$A$1:$B$5,2,FALSE)</f>
        <v>2</v>
      </c>
      <c r="CF8" s="10">
        <f>VLOOKUP('Form Responses 1'!CI7,ConvTable!$A$1:$B$5,2,FALSE)</f>
        <v>3</v>
      </c>
      <c r="CG8" s="10">
        <f>VLOOKUP('Form Responses 1'!CJ7,ConvTable!$A$1:$B$5,2,FALSE)</f>
        <v>2</v>
      </c>
      <c r="CH8" s="10">
        <f>VLOOKUP('Form Responses 1'!CK7,ConvTable!$A$1:$B$5,2,FALSE)</f>
        <v>3</v>
      </c>
      <c r="CI8" s="10">
        <f>VLOOKUP('Form Responses 1'!CL7,ConvTable!$A$1:$B$5,2,FALSE)</f>
        <v>2</v>
      </c>
      <c r="CJ8" s="10">
        <f>VLOOKUP('Form Responses 1'!CM7,ConvTable!$A$1:$B$5,2,FALSE)</f>
        <v>3</v>
      </c>
      <c r="CK8" s="10">
        <f>VLOOKUP('Form Responses 1'!CN7,ConvTable!$A$1:$B$5,2,FALSE)</f>
        <v>3</v>
      </c>
      <c r="CL8" s="10">
        <f>VLOOKUP('Form Responses 1'!CO7,ConvTable!$A$1:$B$5,2,FALSE)</f>
        <v>1</v>
      </c>
      <c r="CM8" s="10">
        <f>VLOOKUP('Form Responses 1'!CP7,ConvTable!$A$1:$B$5,2,FALSE)</f>
        <v>1</v>
      </c>
      <c r="CN8" s="10">
        <f>VLOOKUP('Form Responses 1'!CQ7,ConvTable!$A$1:$B$5,2,FALSE)</f>
        <v>3</v>
      </c>
      <c r="CO8" s="10">
        <f>VLOOKUP('Form Responses 1'!CR7,ConvTable!$A$1:$B$5,2,FALSE)</f>
        <v>2</v>
      </c>
      <c r="CP8" s="10">
        <f>VLOOKUP('Form Responses 1'!CS7,ConvTable!$A$1:$B$5,2,FALSE)</f>
        <v>3</v>
      </c>
      <c r="CQ8" s="10">
        <f>VLOOKUP('Form Responses 1'!CT7,ConvTable!$A$1:$B$5,2,FALSE)</f>
        <v>3</v>
      </c>
      <c r="CR8" s="10">
        <f>VLOOKUP('Form Responses 1'!CU7,ConvTable!$A$1:$B$5,2,FALSE)</f>
        <v>3</v>
      </c>
      <c r="CS8" s="10">
        <f>VLOOKUP('Form Responses 1'!CV7,ConvTable!$A$1:$B$5,2,FALSE)</f>
        <v>2</v>
      </c>
      <c r="CT8" s="10">
        <f>VLOOKUP('Form Responses 1'!CW7,ConvTable!$A$1:$B$5,2,FALSE)</f>
        <v>2</v>
      </c>
      <c r="CU8" s="10">
        <f>VLOOKUP('Form Responses 1'!CX7,ConvTable!$A$1:$B$5,2,FALSE)</f>
        <v>2</v>
      </c>
      <c r="CV8" s="10">
        <f>VLOOKUP('Form Responses 1'!CY7,ConvTable!$A$1:$B$5,2,FALSE)</f>
        <v>1</v>
      </c>
      <c r="CW8" s="10">
        <f>VLOOKUP('Form Responses 1'!CZ7,ConvTable!$A$1:$B$5,2,FALSE)</f>
        <v>1</v>
      </c>
      <c r="CX8" s="10">
        <f>VLOOKUP('Form Responses 1'!DA7,ConvTable!$A$1:$B$5,2,FALSE)</f>
        <v>2</v>
      </c>
      <c r="CY8" s="10">
        <f>VLOOKUP('Form Responses 1'!DB7,ConvTable!$A$1:$B$5,2,FALSE)</f>
        <v>2</v>
      </c>
      <c r="CZ8" s="10">
        <f>VLOOKUP('Form Responses 1'!DC7,ConvTable!$A$1:$B$5,2,FALSE)</f>
        <v>3</v>
      </c>
      <c r="DA8" s="10">
        <f>VLOOKUP('Form Responses 1'!DD7,ConvTable!$A$1:$B$5,2,FALSE)</f>
        <v>2</v>
      </c>
      <c r="DB8" s="10">
        <f>VLOOKUP('Form Responses 1'!DE7,ConvTable!$A$1:$B$5,2,FALSE)</f>
        <v>3</v>
      </c>
      <c r="DC8" s="10">
        <f>VLOOKUP('Form Responses 1'!DF7,ConvTable!$A$1:$B$5,2,FALSE)</f>
        <v>2</v>
      </c>
      <c r="DD8" s="10">
        <f>VLOOKUP('Form Responses 1'!DG7,ConvTable!$A$1:$B$5,2,FALSE)</f>
        <v>2</v>
      </c>
      <c r="DE8" s="10">
        <f>VLOOKUP('Form Responses 1'!DH7,ConvTable!$A$1:$B$5,2,FALSE)</f>
        <v>2</v>
      </c>
      <c r="DF8" s="10">
        <f>VLOOKUP('Form Responses 1'!DI7,ConvTable!$A$1:$B$5,2,FALSE)</f>
        <v>1</v>
      </c>
      <c r="DG8" s="10">
        <f>VLOOKUP('Form Responses 1'!DJ7,ConvTable!$A$1:$B$5,2,FALSE)</f>
        <v>1</v>
      </c>
      <c r="DH8" s="10">
        <f>VLOOKUP('Form Responses 1'!DK7,ConvTable!$A$1:$B$5,2,FALSE)</f>
        <v>2</v>
      </c>
      <c r="DI8" s="10">
        <f>VLOOKUP('Form Responses 1'!DL7,ConvTable!$A$1:$B$5,2,FALSE)</f>
        <v>2</v>
      </c>
      <c r="DJ8" s="10">
        <f>VLOOKUP('Form Responses 1'!DM7,ConvTable!$A$1:$B$5,2,FALSE)</f>
        <v>2</v>
      </c>
      <c r="DK8" s="10">
        <f>VLOOKUP('Form Responses 1'!DN7,ConvTable!$A$1:$B$5,2,FALSE)</f>
        <v>2</v>
      </c>
      <c r="DL8" s="10">
        <f>VLOOKUP('Form Responses 1'!DO7,ConvTable!$A$1:$B$5,2,FALSE)</f>
        <v>3</v>
      </c>
      <c r="DM8" s="10">
        <f>VLOOKUP('Form Responses 1'!DP7,ConvTable!$A$1:$B$5,2,FALSE)</f>
        <v>2</v>
      </c>
      <c r="DN8" s="10">
        <f>VLOOKUP('Form Responses 1'!DQ7,ConvTable!$A$1:$B$5,2,FALSE)</f>
        <v>3</v>
      </c>
      <c r="DO8" s="10">
        <f>VLOOKUP('Form Responses 1'!DR7,ConvTable!$A$1:$B$5,2,FALSE)</f>
        <v>3</v>
      </c>
      <c r="DP8" s="10">
        <f>VLOOKUP('Form Responses 1'!DS7,ConvTable!$A$1:$B$5,2,FALSE)</f>
        <v>3</v>
      </c>
      <c r="DQ8" s="10">
        <f>VLOOKUP('Form Responses 1'!DT7,ConvTable!$A$1:$B$5,2,FALSE)</f>
        <v>3</v>
      </c>
    </row>
    <row r="9" ht="12.75" customHeight="1">
      <c r="B9" s="10">
        <f>VLOOKUP('Form Responses 1'!E8,ConvTable!$A$1:$B$5,2,FALSE)</f>
        <v>4</v>
      </c>
      <c r="C9" s="10">
        <f>VLOOKUP('Form Responses 1'!F8,ConvTable!$A$1:$B$5,2,FALSE)</f>
        <v>4</v>
      </c>
      <c r="D9" s="10">
        <f>VLOOKUP('Form Responses 1'!G8,ConvTable!$A$1:$B$5,2,FALSE)</f>
        <v>1</v>
      </c>
      <c r="E9" s="10">
        <f>VLOOKUP('Form Responses 1'!H8,ConvTable!$A$1:$B$5,2,FALSE)</f>
        <v>4</v>
      </c>
      <c r="F9" s="10">
        <f>VLOOKUP('Form Responses 1'!I8,ConvTable!$A$1:$B$5,2,FALSE)</f>
        <v>0</v>
      </c>
      <c r="G9" s="10">
        <f>VLOOKUP('Form Responses 1'!J8,ConvTable!$A$1:$B$5,2,FALSE)</f>
        <v>4</v>
      </c>
      <c r="H9" s="10">
        <f>VLOOKUP('Form Responses 1'!K8,ConvTable!$A$1:$B$5,2,FALSE)</f>
        <v>4</v>
      </c>
      <c r="I9" s="10">
        <f>VLOOKUP('Form Responses 1'!L8,ConvTable!$A$1:$B$5,2,FALSE)</f>
        <v>4</v>
      </c>
      <c r="J9" s="10">
        <f>VLOOKUP('Form Responses 1'!M8,ConvTable!$A$1:$B$5,2,FALSE)</f>
        <v>4</v>
      </c>
      <c r="K9" s="10">
        <f>VLOOKUP('Form Responses 1'!N8,ConvTable!$A$1:$B$5,2,FALSE)</f>
        <v>4</v>
      </c>
      <c r="L9" s="10">
        <f>VLOOKUP('Form Responses 1'!O8,ConvTable!$A$1:$B$5,2,FALSE)</f>
        <v>3</v>
      </c>
      <c r="M9" s="10">
        <f>VLOOKUP('Form Responses 1'!P8,ConvTable!$A$1:$B$5,2,FALSE)</f>
        <v>4</v>
      </c>
      <c r="N9" s="10">
        <f>VLOOKUP('Form Responses 1'!Q8,ConvTable!$A$1:$B$5,2,FALSE)</f>
        <v>0</v>
      </c>
      <c r="O9" s="10">
        <f>VLOOKUP('Form Responses 1'!R8,ConvTable!$A$1:$B$5,2,FALSE)</f>
        <v>0</v>
      </c>
      <c r="P9" s="10">
        <f>VLOOKUP('Form Responses 1'!S8,ConvTable!$A$1:$B$5,2,FALSE)</f>
        <v>4</v>
      </c>
      <c r="Q9" s="10">
        <f>VLOOKUP('Form Responses 1'!T8,ConvTable!$A$1:$B$5,2,FALSE)</f>
        <v>4</v>
      </c>
      <c r="R9" s="10">
        <f>VLOOKUP('Form Responses 1'!U8,ConvTable!$A$1:$B$5,2,FALSE)</f>
        <v>4</v>
      </c>
      <c r="S9" s="10">
        <f>VLOOKUP('Form Responses 1'!V8,ConvTable!$A$1:$B$5,2,FALSE)</f>
        <v>4</v>
      </c>
      <c r="T9" s="10">
        <f>VLOOKUP('Form Responses 1'!W8,ConvTable!$A$1:$B$5,2,FALSE)</f>
        <v>4</v>
      </c>
      <c r="U9" s="10">
        <f>VLOOKUP('Form Responses 1'!X8,ConvTable!$A$1:$B$5,2,FALSE)</f>
        <v>4</v>
      </c>
      <c r="V9" s="10">
        <f>VLOOKUP('Form Responses 1'!Y8,ConvTable!$A$1:$B$5,2,FALSE)</f>
        <v>4</v>
      </c>
      <c r="W9" s="10">
        <f>VLOOKUP('Form Responses 1'!Z8,ConvTable!$A$1:$B$5,2,FALSE)</f>
        <v>4</v>
      </c>
      <c r="X9" s="10">
        <f>VLOOKUP('Form Responses 1'!AA8,ConvTable!$A$1:$B$5,2,FALSE)</f>
        <v>1</v>
      </c>
      <c r="Y9" s="10">
        <f>VLOOKUP('Form Responses 1'!AB8,ConvTable!$A$1:$B$5,2,FALSE)</f>
        <v>4</v>
      </c>
      <c r="Z9" s="10">
        <f>VLOOKUP('Form Responses 1'!AC8,ConvTable!$A$1:$B$5,2,FALSE)</f>
        <v>0</v>
      </c>
      <c r="AA9" s="10">
        <f>VLOOKUP('Form Responses 1'!AD8,ConvTable!$A$1:$B$5,2,FALSE)</f>
        <v>4</v>
      </c>
      <c r="AB9" s="10">
        <f>VLOOKUP('Form Responses 1'!AE8,ConvTable!$A$1:$B$5,2,FALSE)</f>
        <v>0</v>
      </c>
      <c r="AC9" s="10">
        <f>VLOOKUP('Form Responses 1'!AF8,ConvTable!$A$1:$B$5,2,FALSE)</f>
        <v>4</v>
      </c>
      <c r="AD9" s="10">
        <f>VLOOKUP('Form Responses 1'!AG8,ConvTable!$A$1:$B$5,2,FALSE)</f>
        <v>4</v>
      </c>
      <c r="AE9" s="10">
        <f>VLOOKUP('Form Responses 1'!AH8,ConvTable!$A$1:$B$5,2,FALSE)</f>
        <v>4</v>
      </c>
      <c r="AF9" s="10">
        <f>VLOOKUP('Form Responses 1'!AI8,ConvTable!$A$1:$B$5,2,FALSE)</f>
        <v>4</v>
      </c>
      <c r="AG9" s="10">
        <f>VLOOKUP('Form Responses 1'!AJ8,ConvTable!$A$1:$B$5,2,FALSE)</f>
        <v>4</v>
      </c>
      <c r="AH9" s="10">
        <f>VLOOKUP('Form Responses 1'!AK8,ConvTable!$A$1:$B$5,2,FALSE)</f>
        <v>1</v>
      </c>
      <c r="AI9" s="10">
        <f>VLOOKUP('Form Responses 1'!AL8,ConvTable!$A$1:$B$5,2,FALSE)</f>
        <v>4</v>
      </c>
      <c r="AJ9" s="10">
        <f>VLOOKUP('Form Responses 1'!AM8,ConvTable!$A$1:$B$5,2,FALSE)</f>
        <v>0</v>
      </c>
      <c r="AK9" s="10">
        <f>VLOOKUP('Form Responses 1'!AN8,ConvTable!$A$1:$B$5,2,FALSE)</f>
        <v>4</v>
      </c>
      <c r="AL9" s="10">
        <f>VLOOKUP('Form Responses 1'!AO8,ConvTable!$A$1:$B$5,2,FALSE)</f>
        <v>0</v>
      </c>
      <c r="AM9" s="10">
        <f>VLOOKUP('Form Responses 1'!AP8,ConvTable!$A$1:$B$5,2,FALSE)</f>
        <v>4</v>
      </c>
      <c r="AN9" s="10">
        <f>VLOOKUP('Form Responses 1'!AQ8,ConvTable!$A$1:$B$5,2,FALSE)</f>
        <v>4</v>
      </c>
      <c r="AO9" s="10">
        <f>VLOOKUP('Form Responses 1'!AR8,ConvTable!$A$1:$B$5,2,FALSE)</f>
        <v>4</v>
      </c>
      <c r="AP9" s="10">
        <f>VLOOKUP('Form Responses 1'!AS8,ConvTable!$A$1:$B$5,2,FALSE)</f>
        <v>4</v>
      </c>
      <c r="AQ9" s="10">
        <f>VLOOKUP('Form Responses 1'!AT8,ConvTable!$A$1:$B$5,2,FALSE)</f>
        <v>4</v>
      </c>
      <c r="AR9" s="10">
        <f>VLOOKUP('Form Responses 1'!AU8,ConvTable!$A$1:$B$5,2,FALSE)</f>
        <v>0</v>
      </c>
      <c r="AS9" s="10">
        <f>VLOOKUP('Form Responses 1'!AV8,ConvTable!$A$1:$B$5,2,FALSE)</f>
        <v>0</v>
      </c>
      <c r="AT9" s="10">
        <f>VLOOKUP('Form Responses 1'!AW8,ConvTable!$A$1:$B$5,2,FALSE)</f>
        <v>0</v>
      </c>
      <c r="AU9" s="10">
        <f>VLOOKUP('Form Responses 1'!AX8,ConvTable!$A$1:$B$5,2,FALSE)</f>
        <v>4</v>
      </c>
      <c r="AV9" s="10">
        <f>VLOOKUP('Form Responses 1'!AY8,ConvTable!$A$1:$B$5,2,FALSE)</f>
        <v>0</v>
      </c>
      <c r="AW9" s="10">
        <f>VLOOKUP('Form Responses 1'!AZ8,ConvTable!$A$1:$B$5,2,FALSE)</f>
        <v>4</v>
      </c>
      <c r="AX9" s="10">
        <f>VLOOKUP('Form Responses 1'!BA8,ConvTable!$A$1:$B$5,2,FALSE)</f>
        <v>4</v>
      </c>
      <c r="AY9" s="10">
        <f>VLOOKUP('Form Responses 1'!BB8,ConvTable!$A$1:$B$5,2,FALSE)</f>
        <v>4</v>
      </c>
      <c r="AZ9" s="10">
        <f>VLOOKUP('Form Responses 1'!BC8,ConvTable!$A$1:$B$5,2,FALSE)</f>
        <v>3</v>
      </c>
      <c r="BA9" s="10">
        <f>VLOOKUP('Form Responses 1'!BD8,ConvTable!$A$1:$B$5,2,FALSE)</f>
        <v>4</v>
      </c>
      <c r="BB9" s="10">
        <f>VLOOKUP('Form Responses 1'!BE8,ConvTable!$A$1:$B$5,2,FALSE)</f>
        <v>1</v>
      </c>
      <c r="BC9" s="10">
        <f>VLOOKUP('Form Responses 1'!BF8,ConvTable!$A$1:$B$5,2,FALSE)</f>
        <v>4</v>
      </c>
      <c r="BD9" s="10">
        <f>VLOOKUP('Form Responses 1'!BG8,ConvTable!$A$1:$B$5,2,FALSE)</f>
        <v>0</v>
      </c>
      <c r="BE9" s="10">
        <f>VLOOKUP('Form Responses 1'!BH8,ConvTable!$A$1:$B$5,2,FALSE)</f>
        <v>4</v>
      </c>
      <c r="BF9" s="10">
        <f>VLOOKUP('Form Responses 1'!BI8,ConvTable!$A$1:$B$5,2,FALSE)</f>
        <v>0</v>
      </c>
      <c r="BG9" s="10">
        <f>VLOOKUP('Form Responses 1'!BJ8,ConvTable!$A$1:$B$5,2,FALSE)</f>
        <v>4</v>
      </c>
      <c r="BH9" s="10">
        <f>VLOOKUP('Form Responses 1'!BK8,ConvTable!$A$1:$B$5,2,FALSE)</f>
        <v>4</v>
      </c>
      <c r="BI9" s="10">
        <f>VLOOKUP('Form Responses 1'!BL8,ConvTable!$A$1:$B$5,2,FALSE)</f>
        <v>4</v>
      </c>
      <c r="BJ9" s="10">
        <f>VLOOKUP('Form Responses 1'!BM8,ConvTable!$A$1:$B$5,2,FALSE)</f>
        <v>2</v>
      </c>
      <c r="BK9" s="10">
        <f>VLOOKUP('Form Responses 1'!BN8,ConvTable!$A$1:$B$5,2,FALSE)</f>
        <v>4</v>
      </c>
      <c r="BL9" s="10">
        <f>VLOOKUP('Form Responses 1'!BO8,ConvTable!$A$1:$B$5,2,FALSE)</f>
        <v>1</v>
      </c>
      <c r="BM9" s="10">
        <f>VLOOKUP('Form Responses 1'!BP8,ConvTable!$A$1:$B$5,2,FALSE)</f>
        <v>4</v>
      </c>
      <c r="BN9" s="10">
        <f>VLOOKUP('Form Responses 1'!BQ8,ConvTable!$A$1:$B$5,2,FALSE)</f>
        <v>0</v>
      </c>
      <c r="BO9" s="10">
        <f>VLOOKUP('Form Responses 1'!BR8,ConvTable!$A$1:$B$5,2,FALSE)</f>
        <v>4</v>
      </c>
      <c r="BP9" s="10">
        <f>VLOOKUP('Form Responses 1'!BS8,ConvTable!$A$1:$B$5,2,FALSE)</f>
        <v>0</v>
      </c>
      <c r="BQ9" s="10">
        <f>VLOOKUP('Form Responses 1'!BT8,ConvTable!$A$1:$B$5,2,FALSE)</f>
        <v>4</v>
      </c>
      <c r="BR9" s="10">
        <f>VLOOKUP('Form Responses 1'!BU8,ConvTable!$A$1:$B$5,2,FALSE)</f>
        <v>4</v>
      </c>
      <c r="BS9" s="10">
        <f>VLOOKUP('Form Responses 1'!BV8,ConvTable!$A$1:$B$5,2,FALSE)</f>
        <v>4</v>
      </c>
      <c r="BT9" s="10">
        <f>VLOOKUP('Form Responses 1'!BW8,ConvTable!$A$1:$B$5,2,FALSE)</f>
        <v>3</v>
      </c>
      <c r="BU9" s="10">
        <f>VLOOKUP('Form Responses 1'!BX8,ConvTable!$A$1:$B$5,2,FALSE)</f>
        <v>4</v>
      </c>
      <c r="BV9" s="10">
        <f>VLOOKUP('Form Responses 1'!BY8,ConvTable!$A$1:$B$5,2,FALSE)</f>
        <v>0</v>
      </c>
      <c r="BW9" s="10">
        <f>VLOOKUP('Form Responses 1'!BZ8,ConvTable!$A$1:$B$5,2,FALSE)</f>
        <v>0</v>
      </c>
      <c r="BX9" s="10">
        <f>VLOOKUP('Form Responses 1'!CA8,ConvTable!$A$1:$B$5,2,FALSE)</f>
        <v>0</v>
      </c>
      <c r="BY9" s="10">
        <f>VLOOKUP('Form Responses 1'!CB8,ConvTable!$A$1:$B$5,2,FALSE)</f>
        <v>4</v>
      </c>
      <c r="BZ9" s="10">
        <f>VLOOKUP('Form Responses 1'!CC8,ConvTable!$A$1:$B$5,2,FALSE)</f>
        <v>0</v>
      </c>
      <c r="CA9" s="10">
        <f>VLOOKUP('Form Responses 1'!CD8,ConvTable!$A$1:$B$5,2,FALSE)</f>
        <v>4</v>
      </c>
      <c r="CB9" s="10">
        <f>VLOOKUP('Form Responses 1'!CE8,ConvTable!$A$1:$B$5,2,FALSE)</f>
        <v>4</v>
      </c>
      <c r="CC9" s="10">
        <f>VLOOKUP('Form Responses 1'!CF8,ConvTable!$A$1:$B$5,2,FALSE)</f>
        <v>4</v>
      </c>
      <c r="CD9" s="10">
        <f>VLOOKUP('Form Responses 1'!CG8,ConvTable!$A$1:$B$5,2,FALSE)</f>
        <v>3</v>
      </c>
      <c r="CE9" s="10">
        <f>VLOOKUP('Form Responses 1'!CH8,ConvTable!$A$1:$B$5,2,FALSE)</f>
        <v>4</v>
      </c>
      <c r="CF9" s="10">
        <f>VLOOKUP('Form Responses 1'!CI8,ConvTable!$A$1:$B$5,2,FALSE)</f>
        <v>2</v>
      </c>
      <c r="CG9" s="10">
        <f>VLOOKUP('Form Responses 1'!CJ8,ConvTable!$A$1:$B$5,2,FALSE)</f>
        <v>4</v>
      </c>
      <c r="CH9" s="10">
        <f>VLOOKUP('Form Responses 1'!CK8,ConvTable!$A$1:$B$5,2,FALSE)</f>
        <v>0</v>
      </c>
      <c r="CI9" s="10">
        <f>VLOOKUP('Form Responses 1'!CL8,ConvTable!$A$1:$B$5,2,FALSE)</f>
        <v>4</v>
      </c>
      <c r="CJ9" s="10">
        <f>VLOOKUP('Form Responses 1'!CM8,ConvTable!$A$1:$B$5,2,FALSE)</f>
        <v>4</v>
      </c>
      <c r="CK9" s="10">
        <f>VLOOKUP('Form Responses 1'!CN8,ConvTable!$A$1:$B$5,2,FALSE)</f>
        <v>4</v>
      </c>
      <c r="CL9" s="10">
        <f>VLOOKUP('Form Responses 1'!CO8,ConvTable!$A$1:$B$5,2,FALSE)</f>
        <v>4</v>
      </c>
      <c r="CM9" s="10">
        <f>VLOOKUP('Form Responses 1'!CP8,ConvTable!$A$1:$B$5,2,FALSE)</f>
        <v>4</v>
      </c>
      <c r="CN9" s="10">
        <f>VLOOKUP('Form Responses 1'!CQ8,ConvTable!$A$1:$B$5,2,FALSE)</f>
        <v>3</v>
      </c>
      <c r="CO9" s="10">
        <f>VLOOKUP('Form Responses 1'!CR8,ConvTable!$A$1:$B$5,2,FALSE)</f>
        <v>4</v>
      </c>
      <c r="CP9" s="10">
        <f>VLOOKUP('Form Responses 1'!CS8,ConvTable!$A$1:$B$5,2,FALSE)</f>
        <v>0</v>
      </c>
      <c r="CQ9" s="10">
        <f>VLOOKUP('Form Responses 1'!CT8,ConvTable!$A$1:$B$5,2,FALSE)</f>
        <v>0</v>
      </c>
      <c r="CR9" s="10">
        <f>VLOOKUP('Form Responses 1'!CU8,ConvTable!$A$1:$B$5,2,FALSE)</f>
        <v>0</v>
      </c>
      <c r="CS9" s="10">
        <f>VLOOKUP('Form Responses 1'!CV8,ConvTable!$A$1:$B$5,2,FALSE)</f>
        <v>4</v>
      </c>
      <c r="CT9" s="10">
        <f>VLOOKUP('Form Responses 1'!CW8,ConvTable!$A$1:$B$5,2,FALSE)</f>
        <v>0</v>
      </c>
      <c r="CU9" s="10">
        <f>VLOOKUP('Form Responses 1'!CX8,ConvTable!$A$1:$B$5,2,FALSE)</f>
        <v>4</v>
      </c>
      <c r="CV9" s="10">
        <f>VLOOKUP('Form Responses 1'!CY8,ConvTable!$A$1:$B$5,2,FALSE)</f>
        <v>4</v>
      </c>
      <c r="CW9" s="10">
        <f>VLOOKUP('Form Responses 1'!CZ8,ConvTable!$A$1:$B$5,2,FALSE)</f>
        <v>4</v>
      </c>
      <c r="CX9" s="10">
        <f>VLOOKUP('Form Responses 1'!DA8,ConvTable!$A$1:$B$5,2,FALSE)</f>
        <v>3</v>
      </c>
      <c r="CY9" s="10">
        <f>VLOOKUP('Form Responses 1'!DB8,ConvTable!$A$1:$B$5,2,FALSE)</f>
        <v>4</v>
      </c>
      <c r="CZ9" s="10">
        <f>VLOOKUP('Form Responses 1'!DC8,ConvTable!$A$1:$B$5,2,FALSE)</f>
        <v>0</v>
      </c>
      <c r="DA9" s="10">
        <f>VLOOKUP('Form Responses 1'!DD8,ConvTable!$A$1:$B$5,2,FALSE)</f>
        <v>0</v>
      </c>
      <c r="DB9" s="10">
        <f>VLOOKUP('Form Responses 1'!DE8,ConvTable!$A$1:$B$5,2,FALSE)</f>
        <v>0</v>
      </c>
      <c r="DC9" s="10">
        <f>VLOOKUP('Form Responses 1'!DF8,ConvTable!$A$1:$B$5,2,FALSE)</f>
        <v>4</v>
      </c>
      <c r="DD9" s="10">
        <f>VLOOKUP('Form Responses 1'!DG8,ConvTable!$A$1:$B$5,2,FALSE)</f>
        <v>0</v>
      </c>
      <c r="DE9" s="10">
        <f>VLOOKUP('Form Responses 1'!DH8,ConvTable!$A$1:$B$5,2,FALSE)</f>
        <v>4</v>
      </c>
      <c r="DF9" s="10">
        <f>VLOOKUP('Form Responses 1'!DI8,ConvTable!$A$1:$B$5,2,FALSE)</f>
        <v>4</v>
      </c>
      <c r="DG9" s="10">
        <f>VLOOKUP('Form Responses 1'!DJ8,ConvTable!$A$1:$B$5,2,FALSE)</f>
        <v>4</v>
      </c>
      <c r="DH9" s="10">
        <f>VLOOKUP('Form Responses 1'!DK8,ConvTable!$A$1:$B$5,2,FALSE)</f>
        <v>4</v>
      </c>
      <c r="DI9" s="10">
        <f>VLOOKUP('Form Responses 1'!DL8,ConvTable!$A$1:$B$5,2,FALSE)</f>
        <v>4</v>
      </c>
      <c r="DJ9" s="10">
        <f>VLOOKUP('Form Responses 1'!DM8,ConvTable!$A$1:$B$5,2,FALSE)</f>
        <v>1</v>
      </c>
      <c r="DK9" s="10">
        <f>VLOOKUP('Form Responses 1'!DN8,ConvTable!$A$1:$B$5,2,FALSE)</f>
        <v>4</v>
      </c>
      <c r="DL9" s="10">
        <f>VLOOKUP('Form Responses 1'!DO8,ConvTable!$A$1:$B$5,2,FALSE)</f>
        <v>0</v>
      </c>
      <c r="DM9" s="10">
        <f>VLOOKUP('Form Responses 1'!DP8,ConvTable!$A$1:$B$5,2,FALSE)</f>
        <v>4</v>
      </c>
      <c r="DN9" s="10">
        <f>VLOOKUP('Form Responses 1'!DQ8,ConvTable!$A$1:$B$5,2,FALSE)</f>
        <v>0</v>
      </c>
      <c r="DO9" s="10">
        <f>VLOOKUP('Form Responses 1'!DR8,ConvTable!$A$1:$B$5,2,FALSE)</f>
        <v>4</v>
      </c>
      <c r="DP9" s="10">
        <f>VLOOKUP('Form Responses 1'!DS8,ConvTable!$A$1:$B$5,2,FALSE)</f>
        <v>4</v>
      </c>
      <c r="DQ9" s="10">
        <f>VLOOKUP('Form Responses 1'!DT8,ConvTable!$A$1:$B$5,2,FALSE)</f>
        <v>4</v>
      </c>
    </row>
    <row r="10" ht="12.75" customHeight="1">
      <c r="B10" s="10">
        <f>VLOOKUP('Form Responses 1'!E9,ConvTable!$A$1:$B$5,2,FALSE)</f>
        <v>4</v>
      </c>
      <c r="C10" s="10">
        <f>VLOOKUP('Form Responses 1'!F9,ConvTable!$A$1:$B$5,2,FALSE)</f>
        <v>4</v>
      </c>
      <c r="D10" s="10">
        <f>VLOOKUP('Form Responses 1'!G9,ConvTable!$A$1:$B$5,2,FALSE)</f>
        <v>0</v>
      </c>
      <c r="E10" s="10">
        <f>VLOOKUP('Form Responses 1'!H9,ConvTable!$A$1:$B$5,2,FALSE)</f>
        <v>4</v>
      </c>
      <c r="F10" s="10">
        <f>VLOOKUP('Form Responses 1'!I9,ConvTable!$A$1:$B$5,2,FALSE)</f>
        <v>0</v>
      </c>
      <c r="G10" s="10">
        <f>VLOOKUP('Form Responses 1'!J9,ConvTable!$A$1:$B$5,2,FALSE)</f>
        <v>4</v>
      </c>
      <c r="H10" s="10">
        <f>VLOOKUP('Form Responses 1'!K9,ConvTable!$A$1:$B$5,2,FALSE)</f>
        <v>0</v>
      </c>
      <c r="I10" s="10">
        <f>VLOOKUP('Form Responses 1'!L9,ConvTable!$A$1:$B$5,2,FALSE)</f>
        <v>4</v>
      </c>
      <c r="J10" s="10">
        <f>VLOOKUP('Form Responses 1'!M9,ConvTable!$A$1:$B$5,2,FALSE)</f>
        <v>4</v>
      </c>
      <c r="K10" s="10">
        <f>VLOOKUP('Form Responses 1'!N9,ConvTable!$A$1:$B$5,2,FALSE)</f>
        <v>4</v>
      </c>
      <c r="L10" s="10">
        <f>VLOOKUP('Form Responses 1'!O9,ConvTable!$A$1:$B$5,2,FALSE)</f>
        <v>3</v>
      </c>
      <c r="M10" s="10">
        <f>VLOOKUP('Form Responses 1'!P9,ConvTable!$A$1:$B$5,2,FALSE)</f>
        <v>4</v>
      </c>
      <c r="N10" s="10">
        <f>VLOOKUP('Form Responses 1'!Q9,ConvTable!$A$1:$B$5,2,FALSE)</f>
        <v>0</v>
      </c>
      <c r="O10" s="10">
        <f>VLOOKUP('Form Responses 1'!R9,ConvTable!$A$1:$B$5,2,FALSE)</f>
        <v>4</v>
      </c>
      <c r="P10" s="10">
        <f>VLOOKUP('Form Responses 1'!S9,ConvTable!$A$1:$B$5,2,FALSE)</f>
        <v>0</v>
      </c>
      <c r="Q10" s="10">
        <f>VLOOKUP('Form Responses 1'!T9,ConvTable!$A$1:$B$5,2,FALSE)</f>
        <v>4</v>
      </c>
      <c r="R10" s="10">
        <f>VLOOKUP('Form Responses 1'!U9,ConvTable!$A$1:$B$5,2,FALSE)</f>
        <v>0</v>
      </c>
      <c r="S10" s="10">
        <f>VLOOKUP('Form Responses 1'!V9,ConvTable!$A$1:$B$5,2,FALSE)</f>
        <v>4</v>
      </c>
      <c r="T10" s="10">
        <f>VLOOKUP('Form Responses 1'!W9,ConvTable!$A$1:$B$5,2,FALSE)</f>
        <v>4</v>
      </c>
      <c r="U10" s="10">
        <f>VLOOKUP('Form Responses 1'!X9,ConvTable!$A$1:$B$5,2,FALSE)</f>
        <v>4</v>
      </c>
      <c r="V10" s="10">
        <f>VLOOKUP('Form Responses 1'!Y9,ConvTable!$A$1:$B$5,2,FALSE)</f>
        <v>4</v>
      </c>
      <c r="W10" s="10">
        <f>VLOOKUP('Form Responses 1'!Z9,ConvTable!$A$1:$B$5,2,FALSE)</f>
        <v>4</v>
      </c>
      <c r="X10" s="10">
        <f>VLOOKUP('Form Responses 1'!AA9,ConvTable!$A$1:$B$5,2,FALSE)</f>
        <v>0</v>
      </c>
      <c r="Y10" s="10">
        <f>VLOOKUP('Form Responses 1'!AB9,ConvTable!$A$1:$B$5,2,FALSE)</f>
        <v>4</v>
      </c>
      <c r="Z10" s="10">
        <f>VLOOKUP('Form Responses 1'!AC9,ConvTable!$A$1:$B$5,2,FALSE)</f>
        <v>0</v>
      </c>
      <c r="AA10" s="10">
        <f>VLOOKUP('Form Responses 1'!AD9,ConvTable!$A$1:$B$5,2,FALSE)</f>
        <v>4</v>
      </c>
      <c r="AB10" s="10">
        <f>VLOOKUP('Form Responses 1'!AE9,ConvTable!$A$1:$B$5,2,FALSE)</f>
        <v>0</v>
      </c>
      <c r="AC10" s="10">
        <f>VLOOKUP('Form Responses 1'!AF9,ConvTable!$A$1:$B$5,2,FALSE)</f>
        <v>4</v>
      </c>
      <c r="AD10" s="10">
        <f>VLOOKUP('Form Responses 1'!AG9,ConvTable!$A$1:$B$5,2,FALSE)</f>
        <v>4</v>
      </c>
      <c r="AE10" s="10">
        <f>VLOOKUP('Form Responses 1'!AH9,ConvTable!$A$1:$B$5,2,FALSE)</f>
        <v>4</v>
      </c>
      <c r="AF10" s="10">
        <f>VLOOKUP('Form Responses 1'!AI9,ConvTable!$A$1:$B$5,2,FALSE)</f>
        <v>4</v>
      </c>
      <c r="AG10" s="10">
        <f>VLOOKUP('Form Responses 1'!AJ9,ConvTable!$A$1:$B$5,2,FALSE)</f>
        <v>4</v>
      </c>
      <c r="AH10" s="10">
        <f>VLOOKUP('Form Responses 1'!AK9,ConvTable!$A$1:$B$5,2,FALSE)</f>
        <v>0</v>
      </c>
      <c r="AI10" s="10">
        <f>VLOOKUP('Form Responses 1'!AL9,ConvTable!$A$1:$B$5,2,FALSE)</f>
        <v>4</v>
      </c>
      <c r="AJ10" s="10">
        <f>VLOOKUP('Form Responses 1'!AM9,ConvTable!$A$1:$B$5,2,FALSE)</f>
        <v>0</v>
      </c>
      <c r="AK10" s="10">
        <f>VLOOKUP('Form Responses 1'!AN9,ConvTable!$A$1:$B$5,2,FALSE)</f>
        <v>4</v>
      </c>
      <c r="AL10" s="10">
        <f>VLOOKUP('Form Responses 1'!AO9,ConvTable!$A$1:$B$5,2,FALSE)</f>
        <v>0</v>
      </c>
      <c r="AM10" s="10">
        <f>VLOOKUP('Form Responses 1'!AP9,ConvTable!$A$1:$B$5,2,FALSE)</f>
        <v>4</v>
      </c>
      <c r="AN10" s="10">
        <f>VLOOKUP('Form Responses 1'!AQ9,ConvTable!$A$1:$B$5,2,FALSE)</f>
        <v>4</v>
      </c>
      <c r="AO10" s="10">
        <f>VLOOKUP('Form Responses 1'!AR9,ConvTable!$A$1:$B$5,2,FALSE)</f>
        <v>4</v>
      </c>
      <c r="AP10" s="10">
        <f>VLOOKUP('Form Responses 1'!AS9,ConvTable!$A$1:$B$5,2,FALSE)</f>
        <v>4</v>
      </c>
      <c r="AQ10" s="10">
        <f>VLOOKUP('Form Responses 1'!AT9,ConvTable!$A$1:$B$5,2,FALSE)</f>
        <v>4</v>
      </c>
      <c r="AR10" s="10">
        <f>VLOOKUP('Form Responses 1'!AU9,ConvTable!$A$1:$B$5,2,FALSE)</f>
        <v>0</v>
      </c>
      <c r="AS10" s="10">
        <f>VLOOKUP('Form Responses 1'!AV9,ConvTable!$A$1:$B$5,2,FALSE)</f>
        <v>4</v>
      </c>
      <c r="AT10" s="10">
        <f>VLOOKUP('Form Responses 1'!AW9,ConvTable!$A$1:$B$5,2,FALSE)</f>
        <v>0</v>
      </c>
      <c r="AU10" s="10">
        <f>VLOOKUP('Form Responses 1'!AX9,ConvTable!$A$1:$B$5,2,FALSE)</f>
        <v>4</v>
      </c>
      <c r="AV10" s="10">
        <f>VLOOKUP('Form Responses 1'!AY9,ConvTable!$A$1:$B$5,2,FALSE)</f>
        <v>4</v>
      </c>
      <c r="AW10" s="10">
        <f>VLOOKUP('Form Responses 1'!AZ9,ConvTable!$A$1:$B$5,2,FALSE)</f>
        <v>4</v>
      </c>
      <c r="AX10" s="10">
        <f>VLOOKUP('Form Responses 1'!BA9,ConvTable!$A$1:$B$5,2,FALSE)</f>
        <v>4</v>
      </c>
      <c r="AY10" s="10">
        <f>VLOOKUP('Form Responses 1'!BB9,ConvTable!$A$1:$B$5,2,FALSE)</f>
        <v>4</v>
      </c>
      <c r="AZ10" s="10">
        <f>VLOOKUP('Form Responses 1'!BC9,ConvTable!$A$1:$B$5,2,FALSE)</f>
        <v>4</v>
      </c>
      <c r="BA10" s="10">
        <f>VLOOKUP('Form Responses 1'!BD9,ConvTable!$A$1:$B$5,2,FALSE)</f>
        <v>4</v>
      </c>
      <c r="BB10" s="10">
        <f>VLOOKUP('Form Responses 1'!BE9,ConvTable!$A$1:$B$5,2,FALSE)</f>
        <v>0</v>
      </c>
      <c r="BC10" s="10">
        <f>VLOOKUP('Form Responses 1'!BF9,ConvTable!$A$1:$B$5,2,FALSE)</f>
        <v>4</v>
      </c>
      <c r="BD10" s="10">
        <f>VLOOKUP('Form Responses 1'!BG9,ConvTable!$A$1:$B$5,2,FALSE)</f>
        <v>0</v>
      </c>
      <c r="BE10" s="10">
        <f>VLOOKUP('Form Responses 1'!BH9,ConvTable!$A$1:$B$5,2,FALSE)</f>
        <v>4</v>
      </c>
      <c r="BF10" s="10">
        <f>VLOOKUP('Form Responses 1'!BI9,ConvTable!$A$1:$B$5,2,FALSE)</f>
        <v>4</v>
      </c>
      <c r="BG10" s="10">
        <f>VLOOKUP('Form Responses 1'!BJ9,ConvTable!$A$1:$B$5,2,FALSE)</f>
        <v>4</v>
      </c>
      <c r="BH10" s="10">
        <f>VLOOKUP('Form Responses 1'!BK9,ConvTable!$A$1:$B$5,2,FALSE)</f>
        <v>4</v>
      </c>
      <c r="BI10" s="10">
        <f>VLOOKUP('Form Responses 1'!BL9,ConvTable!$A$1:$B$5,2,FALSE)</f>
        <v>4</v>
      </c>
      <c r="BJ10" s="10">
        <f>VLOOKUP('Form Responses 1'!BM9,ConvTable!$A$1:$B$5,2,FALSE)</f>
        <v>3</v>
      </c>
      <c r="BK10" s="10">
        <f>VLOOKUP('Form Responses 1'!BN9,ConvTable!$A$1:$B$5,2,FALSE)</f>
        <v>4</v>
      </c>
      <c r="BL10" s="10">
        <f>VLOOKUP('Form Responses 1'!BO9,ConvTable!$A$1:$B$5,2,FALSE)</f>
        <v>0</v>
      </c>
      <c r="BM10" s="10">
        <f>VLOOKUP('Form Responses 1'!BP9,ConvTable!$A$1:$B$5,2,FALSE)</f>
        <v>4</v>
      </c>
      <c r="BN10" s="10">
        <f>VLOOKUP('Form Responses 1'!BQ9,ConvTable!$A$1:$B$5,2,FALSE)</f>
        <v>0</v>
      </c>
      <c r="BO10" s="10">
        <f>VLOOKUP('Form Responses 1'!BR9,ConvTable!$A$1:$B$5,2,FALSE)</f>
        <v>4</v>
      </c>
      <c r="BP10" s="10">
        <f>VLOOKUP('Form Responses 1'!BS9,ConvTable!$A$1:$B$5,2,FALSE)</f>
        <v>0</v>
      </c>
      <c r="BQ10" s="10">
        <f>VLOOKUP('Form Responses 1'!BT9,ConvTable!$A$1:$B$5,2,FALSE)</f>
        <v>4</v>
      </c>
      <c r="BR10" s="10">
        <f>VLOOKUP('Form Responses 1'!BU9,ConvTable!$A$1:$B$5,2,FALSE)</f>
        <v>4</v>
      </c>
      <c r="BS10" s="10">
        <f>VLOOKUP('Form Responses 1'!BV9,ConvTable!$A$1:$B$5,2,FALSE)</f>
        <v>4</v>
      </c>
      <c r="BT10" s="10">
        <f>VLOOKUP('Form Responses 1'!BW9,ConvTable!$A$1:$B$5,2,FALSE)</f>
        <v>3</v>
      </c>
      <c r="BU10" s="10">
        <f>VLOOKUP('Form Responses 1'!BX9,ConvTable!$A$1:$B$5,2,FALSE)</f>
        <v>4</v>
      </c>
      <c r="BV10" s="10">
        <f>VLOOKUP('Form Responses 1'!BY9,ConvTable!$A$1:$B$5,2,FALSE)</f>
        <v>0</v>
      </c>
      <c r="BW10" s="10">
        <f>VLOOKUP('Form Responses 1'!BZ9,ConvTable!$A$1:$B$5,2,FALSE)</f>
        <v>4</v>
      </c>
      <c r="BX10" s="10">
        <f>VLOOKUP('Form Responses 1'!CA9,ConvTable!$A$1:$B$5,2,FALSE)</f>
        <v>0</v>
      </c>
      <c r="BY10" s="10">
        <f>VLOOKUP('Form Responses 1'!CB9,ConvTable!$A$1:$B$5,2,FALSE)</f>
        <v>4</v>
      </c>
      <c r="BZ10" s="10">
        <f>VLOOKUP('Form Responses 1'!CC9,ConvTable!$A$1:$B$5,2,FALSE)</f>
        <v>0</v>
      </c>
      <c r="CA10" s="10">
        <f>VLOOKUP('Form Responses 1'!CD9,ConvTable!$A$1:$B$5,2,FALSE)</f>
        <v>4</v>
      </c>
      <c r="CB10" s="10">
        <f>VLOOKUP('Form Responses 1'!CE9,ConvTable!$A$1:$B$5,2,FALSE)</f>
        <v>4</v>
      </c>
      <c r="CC10" s="10">
        <f>VLOOKUP('Form Responses 1'!CF9,ConvTable!$A$1:$B$5,2,FALSE)</f>
        <v>4</v>
      </c>
      <c r="CD10" s="10">
        <f>VLOOKUP('Form Responses 1'!CG9,ConvTable!$A$1:$B$5,2,FALSE)</f>
        <v>3</v>
      </c>
      <c r="CE10" s="10">
        <f>VLOOKUP('Form Responses 1'!CH9,ConvTable!$A$1:$B$5,2,FALSE)</f>
        <v>4</v>
      </c>
      <c r="CF10" s="10">
        <f>VLOOKUP('Form Responses 1'!CI9,ConvTable!$A$1:$B$5,2,FALSE)</f>
        <v>0</v>
      </c>
      <c r="CG10" s="10">
        <f>VLOOKUP('Form Responses 1'!CJ9,ConvTable!$A$1:$B$5,2,FALSE)</f>
        <v>4</v>
      </c>
      <c r="CH10" s="10">
        <f>VLOOKUP('Form Responses 1'!CK9,ConvTable!$A$1:$B$5,2,FALSE)</f>
        <v>0</v>
      </c>
      <c r="CI10" s="10">
        <f>VLOOKUP('Form Responses 1'!CL9,ConvTable!$A$1:$B$5,2,FALSE)</f>
        <v>4</v>
      </c>
      <c r="CJ10" s="10">
        <f>VLOOKUP('Form Responses 1'!CM9,ConvTable!$A$1:$B$5,2,FALSE)</f>
        <v>0</v>
      </c>
      <c r="CK10" s="10">
        <f>VLOOKUP('Form Responses 1'!CN9,ConvTable!$A$1:$B$5,2,FALSE)</f>
        <v>4</v>
      </c>
      <c r="CL10" s="10">
        <f>VLOOKUP('Form Responses 1'!CO9,ConvTable!$A$1:$B$5,2,FALSE)</f>
        <v>4</v>
      </c>
      <c r="CM10" s="10">
        <f>VLOOKUP('Form Responses 1'!CP9,ConvTable!$A$1:$B$5,2,FALSE)</f>
        <v>4</v>
      </c>
      <c r="CN10" s="10">
        <f>VLOOKUP('Form Responses 1'!CQ9,ConvTable!$A$1:$B$5,2,FALSE)</f>
        <v>4</v>
      </c>
      <c r="CO10" s="10">
        <f>VLOOKUP('Form Responses 1'!CR9,ConvTable!$A$1:$B$5,2,FALSE)</f>
        <v>4</v>
      </c>
      <c r="CP10" s="10">
        <f>VLOOKUP('Form Responses 1'!CS9,ConvTable!$A$1:$B$5,2,FALSE)</f>
        <v>0</v>
      </c>
      <c r="CQ10" s="10">
        <f>VLOOKUP('Form Responses 1'!CT9,ConvTable!$A$1:$B$5,2,FALSE)</f>
        <v>4</v>
      </c>
      <c r="CR10" s="10">
        <f>VLOOKUP('Form Responses 1'!CU9,ConvTable!$A$1:$B$5,2,FALSE)</f>
        <v>0</v>
      </c>
      <c r="CS10" s="10">
        <f>VLOOKUP('Form Responses 1'!CV9,ConvTable!$A$1:$B$5,2,FALSE)</f>
        <v>4</v>
      </c>
      <c r="CT10" s="10">
        <f>VLOOKUP('Form Responses 1'!CW9,ConvTable!$A$1:$B$5,2,FALSE)</f>
        <v>0</v>
      </c>
      <c r="CU10" s="10">
        <f>VLOOKUP('Form Responses 1'!CX9,ConvTable!$A$1:$B$5,2,FALSE)</f>
        <v>4</v>
      </c>
      <c r="CV10" s="10">
        <f>VLOOKUP('Form Responses 1'!CY9,ConvTable!$A$1:$B$5,2,FALSE)</f>
        <v>4</v>
      </c>
      <c r="CW10" s="10">
        <f>VLOOKUP('Form Responses 1'!CZ9,ConvTable!$A$1:$B$5,2,FALSE)</f>
        <v>4</v>
      </c>
      <c r="CX10" s="10">
        <f>VLOOKUP('Form Responses 1'!DA9,ConvTable!$A$1:$B$5,2,FALSE)</f>
        <v>2</v>
      </c>
      <c r="CY10" s="10">
        <f>VLOOKUP('Form Responses 1'!DB9,ConvTable!$A$1:$B$5,2,FALSE)</f>
        <v>4</v>
      </c>
      <c r="CZ10" s="10">
        <f>VLOOKUP('Form Responses 1'!DC9,ConvTable!$A$1:$B$5,2,FALSE)</f>
        <v>0</v>
      </c>
      <c r="DA10" s="10">
        <f>VLOOKUP('Form Responses 1'!DD9,ConvTable!$A$1:$B$5,2,FALSE)</f>
        <v>4</v>
      </c>
      <c r="DB10" s="10">
        <f>VLOOKUP('Form Responses 1'!DE9,ConvTable!$A$1:$B$5,2,FALSE)</f>
        <v>0</v>
      </c>
      <c r="DC10" s="10">
        <f>VLOOKUP('Form Responses 1'!DF9,ConvTable!$A$1:$B$5,2,FALSE)</f>
        <v>4</v>
      </c>
      <c r="DD10" s="10">
        <f>VLOOKUP('Form Responses 1'!DG9,ConvTable!$A$1:$B$5,2,FALSE)</f>
        <v>0</v>
      </c>
      <c r="DE10" s="10">
        <f>VLOOKUP('Form Responses 1'!DH9,ConvTable!$A$1:$B$5,2,FALSE)</f>
        <v>4</v>
      </c>
      <c r="DF10" s="10">
        <f>VLOOKUP('Form Responses 1'!DI9,ConvTable!$A$1:$B$5,2,FALSE)</f>
        <v>4</v>
      </c>
      <c r="DG10" s="10">
        <f>VLOOKUP('Form Responses 1'!DJ9,ConvTable!$A$1:$B$5,2,FALSE)</f>
        <v>4</v>
      </c>
      <c r="DH10" s="10">
        <f>VLOOKUP('Form Responses 1'!DK9,ConvTable!$A$1:$B$5,2,FALSE)</f>
        <v>3</v>
      </c>
      <c r="DI10" s="10">
        <f>VLOOKUP('Form Responses 1'!DL9,ConvTable!$A$1:$B$5,2,FALSE)</f>
        <v>4</v>
      </c>
      <c r="DJ10" s="10">
        <f>VLOOKUP('Form Responses 1'!DM9,ConvTable!$A$1:$B$5,2,FALSE)</f>
        <v>0</v>
      </c>
      <c r="DK10" s="10">
        <f>VLOOKUP('Form Responses 1'!DN9,ConvTable!$A$1:$B$5,2,FALSE)</f>
        <v>4</v>
      </c>
      <c r="DL10" s="10">
        <f>VLOOKUP('Form Responses 1'!DO9,ConvTable!$A$1:$B$5,2,FALSE)</f>
        <v>0</v>
      </c>
      <c r="DM10" s="10">
        <f>VLOOKUP('Form Responses 1'!DP9,ConvTable!$A$1:$B$5,2,FALSE)</f>
        <v>4</v>
      </c>
      <c r="DN10" s="10">
        <f>VLOOKUP('Form Responses 1'!DQ9,ConvTable!$A$1:$B$5,2,FALSE)</f>
        <v>0</v>
      </c>
      <c r="DO10" s="10">
        <f>VLOOKUP('Form Responses 1'!DR9,ConvTable!$A$1:$B$5,2,FALSE)</f>
        <v>4</v>
      </c>
      <c r="DP10" s="10">
        <f>VLOOKUP('Form Responses 1'!DS9,ConvTable!$A$1:$B$5,2,FALSE)</f>
        <v>4</v>
      </c>
      <c r="DQ10" s="10">
        <f>VLOOKUP('Form Responses 1'!DT9,ConvTable!$A$1:$B$5,2,FALSE)</f>
        <v>4</v>
      </c>
    </row>
    <row r="11" ht="12.75" customHeight="1">
      <c r="B11" s="10">
        <f>VLOOKUP('Form Responses 1'!E10,ConvTable!$A$1:$B$5,2,FALSE)</f>
        <v>4</v>
      </c>
      <c r="C11" s="10">
        <f>VLOOKUP('Form Responses 1'!F10,ConvTable!$A$1:$B$5,2,FALSE)</f>
        <v>4</v>
      </c>
      <c r="D11" s="10">
        <f>VLOOKUP('Form Responses 1'!G10,ConvTable!$A$1:$B$5,2,FALSE)</f>
        <v>2</v>
      </c>
      <c r="E11" s="10">
        <f>VLOOKUP('Form Responses 1'!H10,ConvTable!$A$1:$B$5,2,FALSE)</f>
        <v>4</v>
      </c>
      <c r="F11" s="10">
        <f>VLOOKUP('Form Responses 1'!I10,ConvTable!$A$1:$B$5,2,FALSE)</f>
        <v>1</v>
      </c>
      <c r="G11" s="10">
        <f>VLOOKUP('Form Responses 1'!J10,ConvTable!$A$1:$B$5,2,FALSE)</f>
        <v>4</v>
      </c>
      <c r="H11" s="10">
        <f>VLOOKUP('Form Responses 1'!K10,ConvTable!$A$1:$B$5,2,FALSE)</f>
        <v>4</v>
      </c>
      <c r="I11" s="10">
        <f>VLOOKUP('Form Responses 1'!L10,ConvTable!$A$1:$B$5,2,FALSE)</f>
        <v>4</v>
      </c>
      <c r="J11" s="10">
        <f>VLOOKUP('Form Responses 1'!M10,ConvTable!$A$1:$B$5,2,FALSE)</f>
        <v>4</v>
      </c>
      <c r="K11" s="10">
        <f>VLOOKUP('Form Responses 1'!N10,ConvTable!$A$1:$B$5,2,FALSE)</f>
        <v>0</v>
      </c>
      <c r="L11" s="10">
        <f>VLOOKUP('Form Responses 1'!O10,ConvTable!$A$1:$B$5,2,FALSE)</f>
        <v>3</v>
      </c>
      <c r="M11" s="10">
        <f>VLOOKUP('Form Responses 1'!P10,ConvTable!$A$1:$B$5,2,FALSE)</f>
        <v>4</v>
      </c>
      <c r="N11" s="10">
        <f>VLOOKUP('Form Responses 1'!Q10,ConvTable!$A$1:$B$5,2,FALSE)</f>
        <v>4</v>
      </c>
      <c r="O11" s="10">
        <f>VLOOKUP('Form Responses 1'!R10,ConvTable!$A$1:$B$5,2,FALSE)</f>
        <v>4</v>
      </c>
      <c r="P11" s="10">
        <f>VLOOKUP('Form Responses 1'!S10,ConvTable!$A$1:$B$5,2,FALSE)</f>
        <v>4</v>
      </c>
      <c r="Q11" s="10">
        <f>VLOOKUP('Form Responses 1'!T10,ConvTable!$A$1:$B$5,2,FALSE)</f>
        <v>0</v>
      </c>
      <c r="R11" s="10">
        <f>VLOOKUP('Form Responses 1'!U10,ConvTable!$A$1:$B$5,2,FALSE)</f>
        <v>4</v>
      </c>
      <c r="S11" s="10">
        <f>VLOOKUP('Form Responses 1'!V10,ConvTable!$A$1:$B$5,2,FALSE)</f>
        <v>4</v>
      </c>
      <c r="T11" s="10">
        <f>VLOOKUP('Form Responses 1'!W10,ConvTable!$A$1:$B$5,2,FALSE)</f>
        <v>4</v>
      </c>
      <c r="U11" s="10">
        <f>VLOOKUP('Form Responses 1'!X10,ConvTable!$A$1:$B$5,2,FALSE)</f>
        <v>2</v>
      </c>
      <c r="V11" s="10">
        <f>VLOOKUP('Form Responses 1'!Y10,ConvTable!$A$1:$B$5,2,FALSE)</f>
        <v>3</v>
      </c>
      <c r="W11" s="10">
        <f>VLOOKUP('Form Responses 1'!Z10,ConvTable!$A$1:$B$5,2,FALSE)</f>
        <v>4</v>
      </c>
      <c r="X11" s="10">
        <f>VLOOKUP('Form Responses 1'!AA10,ConvTable!$A$1:$B$5,2,FALSE)</f>
        <v>2</v>
      </c>
      <c r="Y11" s="10">
        <f>VLOOKUP('Form Responses 1'!AB10,ConvTable!$A$1:$B$5,2,FALSE)</f>
        <v>4</v>
      </c>
      <c r="Z11" s="10">
        <f>VLOOKUP('Form Responses 1'!AC10,ConvTable!$A$1:$B$5,2,FALSE)</f>
        <v>0</v>
      </c>
      <c r="AA11" s="10">
        <f>VLOOKUP('Form Responses 1'!AD10,ConvTable!$A$1:$B$5,2,FALSE)</f>
        <v>0</v>
      </c>
      <c r="AB11" s="10">
        <f>VLOOKUP('Form Responses 1'!AE10,ConvTable!$A$1:$B$5,2,FALSE)</f>
        <v>4</v>
      </c>
      <c r="AC11" s="10">
        <f>VLOOKUP('Form Responses 1'!AF10,ConvTable!$A$1:$B$5,2,FALSE)</f>
        <v>4</v>
      </c>
      <c r="AD11" s="10">
        <f>VLOOKUP('Form Responses 1'!AG10,ConvTable!$A$1:$B$5,2,FALSE)</f>
        <v>4</v>
      </c>
      <c r="AE11" s="10">
        <f>VLOOKUP('Form Responses 1'!AH10,ConvTable!$A$1:$B$5,2,FALSE)</f>
        <v>2</v>
      </c>
      <c r="AF11" s="10">
        <f>VLOOKUP('Form Responses 1'!AI10,ConvTable!$A$1:$B$5,2,FALSE)</f>
        <v>3</v>
      </c>
      <c r="AG11" s="10">
        <f>VLOOKUP('Form Responses 1'!AJ10,ConvTable!$A$1:$B$5,2,FALSE)</f>
        <v>4</v>
      </c>
      <c r="AH11" s="10">
        <f>VLOOKUP('Form Responses 1'!AK10,ConvTable!$A$1:$B$5,2,FALSE)</f>
        <v>2</v>
      </c>
      <c r="AI11" s="10">
        <f>VLOOKUP('Form Responses 1'!AL10,ConvTable!$A$1:$B$5,2,FALSE)</f>
        <v>4</v>
      </c>
      <c r="AJ11" s="10">
        <f>VLOOKUP('Form Responses 1'!AM10,ConvTable!$A$1:$B$5,2,FALSE)</f>
        <v>0</v>
      </c>
      <c r="AK11" s="10">
        <f>VLOOKUP('Form Responses 1'!AN10,ConvTable!$A$1:$B$5,2,FALSE)</f>
        <v>0</v>
      </c>
      <c r="AL11" s="10">
        <f>VLOOKUP('Form Responses 1'!AO10,ConvTable!$A$1:$B$5,2,FALSE)</f>
        <v>4</v>
      </c>
      <c r="AM11" s="10">
        <f>VLOOKUP('Form Responses 1'!AP10,ConvTable!$A$1:$B$5,2,FALSE)</f>
        <v>4</v>
      </c>
      <c r="AN11" s="10">
        <f>VLOOKUP('Form Responses 1'!AQ10,ConvTable!$A$1:$B$5,2,FALSE)</f>
        <v>4</v>
      </c>
      <c r="AO11" s="10">
        <f>VLOOKUP('Form Responses 1'!AR10,ConvTable!$A$1:$B$5,2,FALSE)</f>
        <v>2</v>
      </c>
      <c r="AP11" s="10">
        <f>VLOOKUP('Form Responses 1'!AS10,ConvTable!$A$1:$B$5,2,FALSE)</f>
        <v>4</v>
      </c>
      <c r="AQ11" s="10">
        <f>VLOOKUP('Form Responses 1'!AT10,ConvTable!$A$1:$B$5,2,FALSE)</f>
        <v>2</v>
      </c>
      <c r="AR11" s="10">
        <f>VLOOKUP('Form Responses 1'!AU10,ConvTable!$A$1:$B$5,2,FALSE)</f>
        <v>4</v>
      </c>
      <c r="AS11" s="10">
        <f>VLOOKUP('Form Responses 1'!AV10,ConvTable!$A$1:$B$5,2,FALSE)</f>
        <v>2</v>
      </c>
      <c r="AT11" s="10">
        <f>VLOOKUP('Form Responses 1'!AW10,ConvTable!$A$1:$B$5,2,FALSE)</f>
        <v>2</v>
      </c>
      <c r="AU11" s="10">
        <f>VLOOKUP('Form Responses 1'!AX10,ConvTable!$A$1:$B$5,2,FALSE)</f>
        <v>4</v>
      </c>
      <c r="AV11" s="10">
        <f>VLOOKUP('Form Responses 1'!AY10,ConvTable!$A$1:$B$5,2,FALSE)</f>
        <v>4</v>
      </c>
      <c r="AW11" s="10">
        <f>VLOOKUP('Form Responses 1'!AZ10,ConvTable!$A$1:$B$5,2,FALSE)</f>
        <v>4</v>
      </c>
      <c r="AX11" s="10">
        <f>VLOOKUP('Form Responses 1'!BA10,ConvTable!$A$1:$B$5,2,FALSE)</f>
        <v>4</v>
      </c>
      <c r="AY11" s="10">
        <f>VLOOKUP('Form Responses 1'!BB10,ConvTable!$A$1:$B$5,2,FALSE)</f>
        <v>0</v>
      </c>
      <c r="AZ11" s="10">
        <f>VLOOKUP('Form Responses 1'!BC10,ConvTable!$A$1:$B$5,2,FALSE)</f>
        <v>4</v>
      </c>
      <c r="BA11" s="10">
        <f>VLOOKUP('Form Responses 1'!BD10,ConvTable!$A$1:$B$5,2,FALSE)</f>
        <v>4</v>
      </c>
      <c r="BB11" s="10">
        <f>VLOOKUP('Form Responses 1'!BE10,ConvTable!$A$1:$B$5,2,FALSE)</f>
        <v>1</v>
      </c>
      <c r="BC11" s="10">
        <f>VLOOKUP('Form Responses 1'!BF10,ConvTable!$A$1:$B$5,2,FALSE)</f>
        <v>4</v>
      </c>
      <c r="BD11" s="10">
        <f>VLOOKUP('Form Responses 1'!BG10,ConvTable!$A$1:$B$5,2,FALSE)</f>
        <v>1</v>
      </c>
      <c r="BE11" s="10">
        <f>VLOOKUP('Form Responses 1'!BH10,ConvTable!$A$1:$B$5,2,FALSE)</f>
        <v>4</v>
      </c>
      <c r="BF11" s="10">
        <f>VLOOKUP('Form Responses 1'!BI10,ConvTable!$A$1:$B$5,2,FALSE)</f>
        <v>1</v>
      </c>
      <c r="BG11" s="10">
        <f>VLOOKUP('Form Responses 1'!BJ10,ConvTable!$A$1:$B$5,2,FALSE)</f>
        <v>4</v>
      </c>
      <c r="BH11" s="10">
        <f>VLOOKUP('Form Responses 1'!BK10,ConvTable!$A$1:$B$5,2,FALSE)</f>
        <v>2</v>
      </c>
      <c r="BI11" s="10">
        <f>VLOOKUP('Form Responses 1'!BL10,ConvTable!$A$1:$B$5,2,FALSE)</f>
        <v>2</v>
      </c>
      <c r="BJ11" s="10">
        <f>VLOOKUP('Form Responses 1'!BM10,ConvTable!$A$1:$B$5,2,FALSE)</f>
        <v>2</v>
      </c>
      <c r="BK11" s="10">
        <f>VLOOKUP('Form Responses 1'!BN10,ConvTable!$A$1:$B$5,2,FALSE)</f>
        <v>2</v>
      </c>
      <c r="BL11" s="10">
        <f>VLOOKUP('Form Responses 1'!BO10,ConvTable!$A$1:$B$5,2,FALSE)</f>
        <v>2</v>
      </c>
      <c r="BM11" s="10">
        <f>VLOOKUP('Form Responses 1'!BP10,ConvTable!$A$1:$B$5,2,FALSE)</f>
        <v>4</v>
      </c>
      <c r="BN11" s="10">
        <f>VLOOKUP('Form Responses 1'!BQ10,ConvTable!$A$1:$B$5,2,FALSE)</f>
        <v>4</v>
      </c>
      <c r="BO11" s="10">
        <f>VLOOKUP('Form Responses 1'!BR10,ConvTable!$A$1:$B$5,2,FALSE)</f>
        <v>4</v>
      </c>
      <c r="BP11" s="10">
        <f>VLOOKUP('Form Responses 1'!BS10,ConvTable!$A$1:$B$5,2,FALSE)</f>
        <v>0</v>
      </c>
      <c r="BQ11" s="10">
        <f>VLOOKUP('Form Responses 1'!BT10,ConvTable!$A$1:$B$5,2,FALSE)</f>
        <v>4</v>
      </c>
      <c r="BR11" s="10">
        <f>VLOOKUP('Form Responses 1'!BU10,ConvTable!$A$1:$B$5,2,FALSE)</f>
        <v>4</v>
      </c>
      <c r="BS11" s="10">
        <f>VLOOKUP('Form Responses 1'!BV10,ConvTable!$A$1:$B$5,2,FALSE)</f>
        <v>0</v>
      </c>
      <c r="BT11" s="10">
        <f>VLOOKUP('Form Responses 1'!BW10,ConvTable!$A$1:$B$5,2,FALSE)</f>
        <v>4</v>
      </c>
      <c r="BU11" s="10">
        <f>VLOOKUP('Form Responses 1'!BX10,ConvTable!$A$1:$B$5,2,FALSE)</f>
        <v>2</v>
      </c>
      <c r="BV11" s="10">
        <f>VLOOKUP('Form Responses 1'!BY10,ConvTable!$A$1:$B$5,2,FALSE)</f>
        <v>1</v>
      </c>
      <c r="BW11" s="10">
        <f>VLOOKUP('Form Responses 1'!BZ10,ConvTable!$A$1:$B$5,2,FALSE)</f>
        <v>2</v>
      </c>
      <c r="BX11" s="10">
        <f>VLOOKUP('Form Responses 1'!CA10,ConvTable!$A$1:$B$5,2,FALSE)</f>
        <v>1</v>
      </c>
      <c r="BY11" s="10">
        <f>VLOOKUP('Form Responses 1'!CB10,ConvTable!$A$1:$B$5,2,FALSE)</f>
        <v>4</v>
      </c>
      <c r="BZ11" s="10">
        <f>VLOOKUP('Form Responses 1'!CC10,ConvTable!$A$1:$B$5,2,FALSE)</f>
        <v>0</v>
      </c>
      <c r="CA11" s="10">
        <f>VLOOKUP('Form Responses 1'!CD10,ConvTable!$A$1:$B$5,2,FALSE)</f>
        <v>4</v>
      </c>
      <c r="CB11" s="10">
        <f>VLOOKUP('Form Responses 1'!CE10,ConvTable!$A$1:$B$5,2,FALSE)</f>
        <v>4</v>
      </c>
      <c r="CC11" s="10">
        <f>VLOOKUP('Form Responses 1'!CF10,ConvTable!$A$1:$B$5,2,FALSE)</f>
        <v>0</v>
      </c>
      <c r="CD11" s="10">
        <f>VLOOKUP('Form Responses 1'!CG10,ConvTable!$A$1:$B$5,2,FALSE)</f>
        <v>4</v>
      </c>
      <c r="CE11" s="10">
        <f>VLOOKUP('Form Responses 1'!CH10,ConvTable!$A$1:$B$5,2,FALSE)</f>
        <v>4</v>
      </c>
      <c r="CF11" s="10">
        <f>VLOOKUP('Form Responses 1'!CI10,ConvTable!$A$1:$B$5,2,FALSE)</f>
        <v>4</v>
      </c>
      <c r="CG11" s="10">
        <f>VLOOKUP('Form Responses 1'!CJ10,ConvTable!$A$1:$B$5,2,FALSE)</f>
        <v>2</v>
      </c>
      <c r="CH11" s="10">
        <f>VLOOKUP('Form Responses 1'!CK10,ConvTable!$A$1:$B$5,2,FALSE)</f>
        <v>1</v>
      </c>
      <c r="CI11" s="10">
        <f>VLOOKUP('Form Responses 1'!CL10,ConvTable!$A$1:$B$5,2,FALSE)</f>
        <v>4</v>
      </c>
      <c r="CJ11" s="10">
        <f>VLOOKUP('Form Responses 1'!CM10,ConvTable!$A$1:$B$5,2,FALSE)</f>
        <v>0</v>
      </c>
      <c r="CK11" s="10">
        <f>VLOOKUP('Form Responses 1'!CN10,ConvTable!$A$1:$B$5,2,FALSE)</f>
        <v>4</v>
      </c>
      <c r="CL11" s="10">
        <f>VLOOKUP('Form Responses 1'!CO10,ConvTable!$A$1:$B$5,2,FALSE)</f>
        <v>4</v>
      </c>
      <c r="CM11" s="10">
        <f>VLOOKUP('Form Responses 1'!CP10,ConvTable!$A$1:$B$5,2,FALSE)</f>
        <v>0</v>
      </c>
      <c r="CN11" s="10">
        <f>VLOOKUP('Form Responses 1'!CQ10,ConvTable!$A$1:$B$5,2,FALSE)</f>
        <v>4</v>
      </c>
      <c r="CO11" s="10">
        <f>VLOOKUP('Form Responses 1'!CR10,ConvTable!$A$1:$B$5,2,FALSE)</f>
        <v>4</v>
      </c>
      <c r="CP11" s="10">
        <f>VLOOKUP('Form Responses 1'!CS10,ConvTable!$A$1:$B$5,2,FALSE)</f>
        <v>1</v>
      </c>
      <c r="CQ11" s="10">
        <f>VLOOKUP('Form Responses 1'!CT10,ConvTable!$A$1:$B$5,2,FALSE)</f>
        <v>4</v>
      </c>
      <c r="CR11" s="10">
        <f>VLOOKUP('Form Responses 1'!CU10,ConvTable!$A$1:$B$5,2,FALSE)</f>
        <v>1</v>
      </c>
      <c r="CS11" s="10">
        <f>VLOOKUP('Form Responses 1'!CV10,ConvTable!$A$1:$B$5,2,FALSE)</f>
        <v>4</v>
      </c>
      <c r="CT11" s="10">
        <f>VLOOKUP('Form Responses 1'!CW10,ConvTable!$A$1:$B$5,2,FALSE)</f>
        <v>4</v>
      </c>
      <c r="CU11" s="10">
        <f>VLOOKUP('Form Responses 1'!CX10,ConvTable!$A$1:$B$5,2,FALSE)</f>
        <v>4</v>
      </c>
      <c r="CV11" s="10">
        <f>VLOOKUP('Form Responses 1'!CY10,ConvTable!$A$1:$B$5,2,FALSE)</f>
        <v>4</v>
      </c>
      <c r="CW11" s="10">
        <f>VLOOKUP('Form Responses 1'!CZ10,ConvTable!$A$1:$B$5,2,FALSE)</f>
        <v>0</v>
      </c>
      <c r="CX11" s="10">
        <f>VLOOKUP('Form Responses 1'!DA10,ConvTable!$A$1:$B$5,2,FALSE)</f>
        <v>4</v>
      </c>
      <c r="CY11" s="10">
        <f>VLOOKUP('Form Responses 1'!DB10,ConvTable!$A$1:$B$5,2,FALSE)</f>
        <v>2</v>
      </c>
      <c r="CZ11" s="10">
        <f>VLOOKUP('Form Responses 1'!DC10,ConvTable!$A$1:$B$5,2,FALSE)</f>
        <v>1</v>
      </c>
      <c r="DA11" s="10">
        <f>VLOOKUP('Form Responses 1'!DD10,ConvTable!$A$1:$B$5,2,FALSE)</f>
        <v>2</v>
      </c>
      <c r="DB11" s="10">
        <f>VLOOKUP('Form Responses 1'!DE10,ConvTable!$A$1:$B$5,2,FALSE)</f>
        <v>1</v>
      </c>
      <c r="DC11" s="10">
        <f>VLOOKUP('Form Responses 1'!DF10,ConvTable!$A$1:$B$5,2,FALSE)</f>
        <v>4</v>
      </c>
      <c r="DD11" s="10">
        <f>VLOOKUP('Form Responses 1'!DG10,ConvTable!$A$1:$B$5,2,FALSE)</f>
        <v>0</v>
      </c>
      <c r="DE11" s="10">
        <f>VLOOKUP('Form Responses 1'!DH10,ConvTable!$A$1:$B$5,2,FALSE)</f>
        <v>4</v>
      </c>
      <c r="DF11" s="10">
        <f>VLOOKUP('Form Responses 1'!DI10,ConvTable!$A$1:$B$5,2,FALSE)</f>
        <v>4</v>
      </c>
      <c r="DG11" s="10">
        <f>VLOOKUP('Form Responses 1'!DJ10,ConvTable!$A$1:$B$5,2,FALSE)</f>
        <v>0</v>
      </c>
      <c r="DH11" s="10">
        <f>VLOOKUP('Form Responses 1'!DK10,ConvTable!$A$1:$B$5,2,FALSE)</f>
        <v>4</v>
      </c>
      <c r="DI11" s="10">
        <f>VLOOKUP('Form Responses 1'!DL10,ConvTable!$A$1:$B$5,2,FALSE)</f>
        <v>0</v>
      </c>
      <c r="DJ11" s="10">
        <f>VLOOKUP('Form Responses 1'!DM10,ConvTable!$A$1:$B$5,2,FALSE)</f>
        <v>4</v>
      </c>
      <c r="DK11" s="10">
        <f>VLOOKUP('Form Responses 1'!DN10,ConvTable!$A$1:$B$5,2,FALSE)</f>
        <v>0</v>
      </c>
      <c r="DL11" s="10">
        <f>VLOOKUP('Form Responses 1'!DO10,ConvTable!$A$1:$B$5,2,FALSE)</f>
        <v>4</v>
      </c>
      <c r="DM11" s="10">
        <f>VLOOKUP('Form Responses 1'!DP10,ConvTable!$A$1:$B$5,2,FALSE)</f>
        <v>0</v>
      </c>
      <c r="DN11" s="10">
        <f>VLOOKUP('Form Responses 1'!DQ10,ConvTable!$A$1:$B$5,2,FALSE)</f>
        <v>4</v>
      </c>
      <c r="DO11" s="10">
        <f>VLOOKUP('Form Responses 1'!DR10,ConvTable!$A$1:$B$5,2,FALSE)</f>
        <v>0</v>
      </c>
      <c r="DP11" s="10">
        <f>VLOOKUP('Form Responses 1'!DS10,ConvTable!$A$1:$B$5,2,FALSE)</f>
        <v>4</v>
      </c>
      <c r="DQ11" s="10">
        <f>VLOOKUP('Form Responses 1'!DT10,ConvTable!$A$1:$B$5,2,FALSE)</f>
        <v>0</v>
      </c>
    </row>
    <row r="12" ht="12.75" customHeight="1">
      <c r="B12" s="10">
        <f>VLOOKUP('Form Responses 1'!E11,ConvTable!$A$1:$B$5,2,FALSE)</f>
        <v>2</v>
      </c>
      <c r="C12" s="10">
        <f>VLOOKUP('Form Responses 1'!F11,ConvTable!$A$1:$B$5,2,FALSE)</f>
        <v>3</v>
      </c>
      <c r="D12" s="10">
        <f>VLOOKUP('Form Responses 1'!G11,ConvTable!$A$1:$B$5,2,FALSE)</f>
        <v>4</v>
      </c>
      <c r="E12" s="10">
        <f>VLOOKUP('Form Responses 1'!H11,ConvTable!$A$1:$B$5,2,FALSE)</f>
        <v>3</v>
      </c>
      <c r="F12" s="10">
        <f>VLOOKUP('Form Responses 1'!I11,ConvTable!$A$1:$B$5,2,FALSE)</f>
        <v>0</v>
      </c>
      <c r="G12" s="10">
        <f>VLOOKUP('Form Responses 1'!J11,ConvTable!$A$1:$B$5,2,FALSE)</f>
        <v>0</v>
      </c>
      <c r="H12" s="10">
        <f>VLOOKUP('Form Responses 1'!K11,ConvTable!$A$1:$B$5,2,FALSE)</f>
        <v>2</v>
      </c>
      <c r="I12" s="10">
        <f>VLOOKUP('Form Responses 1'!L11,ConvTable!$A$1:$B$5,2,FALSE)</f>
        <v>4</v>
      </c>
      <c r="J12" s="10">
        <f>VLOOKUP('Form Responses 1'!M11,ConvTable!$A$1:$B$5,2,FALSE)</f>
        <v>0</v>
      </c>
      <c r="K12" s="10">
        <f>VLOOKUP('Form Responses 1'!N11,ConvTable!$A$1:$B$5,2,FALSE)</f>
        <v>0</v>
      </c>
      <c r="L12" s="10">
        <f>VLOOKUP('Form Responses 1'!O11,ConvTable!$A$1:$B$5,2,FALSE)</f>
        <v>4</v>
      </c>
      <c r="M12" s="10">
        <f>VLOOKUP('Form Responses 1'!P11,ConvTable!$A$1:$B$5,2,FALSE)</f>
        <v>3</v>
      </c>
      <c r="N12" s="10">
        <f>VLOOKUP('Form Responses 1'!Q11,ConvTable!$A$1:$B$5,2,FALSE)</f>
        <v>4</v>
      </c>
      <c r="O12" s="10">
        <f>VLOOKUP('Form Responses 1'!R11,ConvTable!$A$1:$B$5,2,FALSE)</f>
        <v>4</v>
      </c>
      <c r="P12" s="10">
        <f>VLOOKUP('Form Responses 1'!S11,ConvTable!$A$1:$B$5,2,FALSE)</f>
        <v>2</v>
      </c>
      <c r="Q12" s="10">
        <f>VLOOKUP('Form Responses 1'!T11,ConvTable!$A$1:$B$5,2,FALSE)</f>
        <v>4</v>
      </c>
      <c r="R12" s="10">
        <f>VLOOKUP('Form Responses 1'!U11,ConvTable!$A$1:$B$5,2,FALSE)</f>
        <v>2</v>
      </c>
      <c r="S12" s="10">
        <f>VLOOKUP('Form Responses 1'!V11,ConvTable!$A$1:$B$5,2,FALSE)</f>
        <v>4</v>
      </c>
      <c r="T12" s="10">
        <f>VLOOKUP('Form Responses 1'!W11,ConvTable!$A$1:$B$5,2,FALSE)</f>
        <v>4</v>
      </c>
      <c r="U12" s="10">
        <f>VLOOKUP('Form Responses 1'!X11,ConvTable!$A$1:$B$5,2,FALSE)</f>
        <v>4</v>
      </c>
      <c r="V12" s="10">
        <f>VLOOKUP('Form Responses 1'!Y11,ConvTable!$A$1:$B$5,2,FALSE)</f>
        <v>4</v>
      </c>
      <c r="W12" s="10">
        <f>VLOOKUP('Form Responses 1'!Z11,ConvTable!$A$1:$B$5,2,FALSE)</f>
        <v>4</v>
      </c>
      <c r="X12" s="10">
        <f>VLOOKUP('Form Responses 1'!AA11,ConvTable!$A$1:$B$5,2,FALSE)</f>
        <v>3</v>
      </c>
      <c r="Y12" s="10">
        <f>VLOOKUP('Form Responses 1'!AB11,ConvTable!$A$1:$B$5,2,FALSE)</f>
        <v>3</v>
      </c>
      <c r="Z12" s="10">
        <f>VLOOKUP('Form Responses 1'!AC11,ConvTable!$A$1:$B$5,2,FALSE)</f>
        <v>4</v>
      </c>
      <c r="AA12" s="10">
        <f>VLOOKUP('Form Responses 1'!AD11,ConvTable!$A$1:$B$5,2,FALSE)</f>
        <v>2</v>
      </c>
      <c r="AB12" s="10">
        <f>VLOOKUP('Form Responses 1'!AE11,ConvTable!$A$1:$B$5,2,FALSE)</f>
        <v>4</v>
      </c>
      <c r="AC12" s="10">
        <f>VLOOKUP('Form Responses 1'!AF11,ConvTable!$A$1:$B$5,2,FALSE)</f>
        <v>2</v>
      </c>
      <c r="AD12" s="10">
        <f>VLOOKUP('Form Responses 1'!AG11,ConvTable!$A$1:$B$5,2,FALSE)</f>
        <v>0</v>
      </c>
      <c r="AE12" s="10">
        <f>VLOOKUP('Form Responses 1'!AH11,ConvTable!$A$1:$B$5,2,FALSE)</f>
        <v>0</v>
      </c>
      <c r="AF12" s="10">
        <f>VLOOKUP('Form Responses 1'!AI11,ConvTable!$A$1:$B$5,2,FALSE)</f>
        <v>4</v>
      </c>
      <c r="AG12" s="10">
        <f>VLOOKUP('Form Responses 1'!AJ11,ConvTable!$A$1:$B$5,2,FALSE)</f>
        <v>4</v>
      </c>
      <c r="AH12" s="10">
        <f>VLOOKUP('Form Responses 1'!AK11,ConvTable!$A$1:$B$5,2,FALSE)</f>
        <v>4</v>
      </c>
      <c r="AI12" s="10">
        <f>VLOOKUP('Form Responses 1'!AL11,ConvTable!$A$1:$B$5,2,FALSE)</f>
        <v>3</v>
      </c>
      <c r="AJ12" s="10">
        <f>VLOOKUP('Form Responses 1'!AM11,ConvTable!$A$1:$B$5,2,FALSE)</f>
        <v>3</v>
      </c>
      <c r="AK12" s="10">
        <f>VLOOKUP('Form Responses 1'!AN11,ConvTable!$A$1:$B$5,2,FALSE)</f>
        <v>4</v>
      </c>
      <c r="AL12" s="10">
        <f>VLOOKUP('Form Responses 1'!AO11,ConvTable!$A$1:$B$5,2,FALSE)</f>
        <v>3</v>
      </c>
      <c r="AM12" s="10">
        <f>VLOOKUP('Form Responses 1'!AP11,ConvTable!$A$1:$B$5,2,FALSE)</f>
        <v>4</v>
      </c>
      <c r="AN12" s="10">
        <f>VLOOKUP('Form Responses 1'!AQ11,ConvTable!$A$1:$B$5,2,FALSE)</f>
        <v>0</v>
      </c>
      <c r="AO12" s="10">
        <f>VLOOKUP('Form Responses 1'!AR11,ConvTable!$A$1:$B$5,2,FALSE)</f>
        <v>0</v>
      </c>
      <c r="AP12" s="10">
        <f>VLOOKUP('Form Responses 1'!AS11,ConvTable!$A$1:$B$5,2,FALSE)</f>
        <v>4</v>
      </c>
      <c r="AQ12" s="10">
        <f>VLOOKUP('Form Responses 1'!AT11,ConvTable!$A$1:$B$5,2,FALSE)</f>
        <v>2</v>
      </c>
      <c r="AR12" s="10">
        <f>VLOOKUP('Form Responses 1'!AU11,ConvTable!$A$1:$B$5,2,FALSE)</f>
        <v>4</v>
      </c>
      <c r="AS12" s="10">
        <f>VLOOKUP('Form Responses 1'!AV11,ConvTable!$A$1:$B$5,2,FALSE)</f>
        <v>3</v>
      </c>
      <c r="AT12" s="10">
        <f>VLOOKUP('Form Responses 1'!AW11,ConvTable!$A$1:$B$5,2,FALSE)</f>
        <v>1</v>
      </c>
      <c r="AU12" s="10">
        <f>VLOOKUP('Form Responses 1'!AX11,ConvTable!$A$1:$B$5,2,FALSE)</f>
        <v>4</v>
      </c>
      <c r="AV12" s="10">
        <f>VLOOKUP('Form Responses 1'!AY11,ConvTable!$A$1:$B$5,2,FALSE)</f>
        <v>1</v>
      </c>
      <c r="AW12" s="10">
        <f>VLOOKUP('Form Responses 1'!AZ11,ConvTable!$A$1:$B$5,2,FALSE)</f>
        <v>4</v>
      </c>
      <c r="AX12" s="10">
        <f>VLOOKUP('Form Responses 1'!BA11,ConvTable!$A$1:$B$5,2,FALSE)</f>
        <v>0</v>
      </c>
      <c r="AY12" s="10">
        <f>VLOOKUP('Form Responses 1'!BB11,ConvTable!$A$1:$B$5,2,FALSE)</f>
        <v>0</v>
      </c>
      <c r="AZ12" s="10">
        <f>VLOOKUP('Form Responses 1'!BC11,ConvTable!$A$1:$B$5,2,FALSE)</f>
        <v>4</v>
      </c>
      <c r="BA12" s="10">
        <f>VLOOKUP('Form Responses 1'!BD11,ConvTable!$A$1:$B$5,2,FALSE)</f>
        <v>3</v>
      </c>
      <c r="BB12" s="10">
        <f>VLOOKUP('Form Responses 1'!BE11,ConvTable!$A$1:$B$5,2,FALSE)</f>
        <v>4</v>
      </c>
      <c r="BC12" s="10">
        <f>VLOOKUP('Form Responses 1'!BF11,ConvTable!$A$1:$B$5,2,FALSE)</f>
        <v>4</v>
      </c>
      <c r="BD12" s="10">
        <f>VLOOKUP('Form Responses 1'!BG11,ConvTable!$A$1:$B$5,2,FALSE)</f>
        <v>2</v>
      </c>
      <c r="BE12" s="10">
        <f>VLOOKUP('Form Responses 1'!BH11,ConvTable!$A$1:$B$5,2,FALSE)</f>
        <v>4</v>
      </c>
      <c r="BF12" s="10">
        <f>VLOOKUP('Form Responses 1'!BI11,ConvTable!$A$1:$B$5,2,FALSE)</f>
        <v>2</v>
      </c>
      <c r="BG12" s="10">
        <f>VLOOKUP('Form Responses 1'!BJ11,ConvTable!$A$1:$B$5,2,FALSE)</f>
        <v>4</v>
      </c>
      <c r="BH12" s="10">
        <f>VLOOKUP('Form Responses 1'!BK11,ConvTable!$A$1:$B$5,2,FALSE)</f>
        <v>4</v>
      </c>
      <c r="BI12" s="10">
        <f>VLOOKUP('Form Responses 1'!BL11,ConvTable!$A$1:$B$5,2,FALSE)</f>
        <v>4</v>
      </c>
      <c r="BJ12" s="10">
        <f>VLOOKUP('Form Responses 1'!BM11,ConvTable!$A$1:$B$5,2,FALSE)</f>
        <v>4</v>
      </c>
      <c r="BK12" s="10">
        <f>VLOOKUP('Form Responses 1'!BN11,ConvTable!$A$1:$B$5,2,FALSE)</f>
        <v>3</v>
      </c>
      <c r="BL12" s="10">
        <f>VLOOKUP('Form Responses 1'!BO11,ConvTable!$A$1:$B$5,2,FALSE)</f>
        <v>4</v>
      </c>
      <c r="BM12" s="10">
        <f>VLOOKUP('Form Responses 1'!BP11,ConvTable!$A$1:$B$5,2,FALSE)</f>
        <v>4</v>
      </c>
      <c r="BN12" s="10">
        <f>VLOOKUP('Form Responses 1'!BQ11,ConvTable!$A$1:$B$5,2,FALSE)</f>
        <v>3</v>
      </c>
      <c r="BO12" s="10">
        <f>VLOOKUP('Form Responses 1'!BR11,ConvTable!$A$1:$B$5,2,FALSE)</f>
        <v>4</v>
      </c>
      <c r="BP12" s="10">
        <f>VLOOKUP('Form Responses 1'!BS11,ConvTable!$A$1:$B$5,2,FALSE)</f>
        <v>2</v>
      </c>
      <c r="BQ12" s="10">
        <f>VLOOKUP('Form Responses 1'!BT11,ConvTable!$A$1:$B$5,2,FALSE)</f>
        <v>4</v>
      </c>
      <c r="BR12" s="10">
        <f>VLOOKUP('Form Responses 1'!BU11,ConvTable!$A$1:$B$5,2,FALSE)</f>
        <v>4</v>
      </c>
      <c r="BS12" s="10">
        <f>VLOOKUP('Form Responses 1'!BV11,ConvTable!$A$1:$B$5,2,FALSE)</f>
        <v>4</v>
      </c>
      <c r="BT12" s="10">
        <f>VLOOKUP('Form Responses 1'!BW11,ConvTable!$A$1:$B$5,2,FALSE)</f>
        <v>3</v>
      </c>
      <c r="BU12" s="10">
        <f>VLOOKUP('Form Responses 1'!BX11,ConvTable!$A$1:$B$5,2,FALSE)</f>
        <v>4</v>
      </c>
      <c r="BV12" s="10">
        <f>VLOOKUP('Form Responses 1'!BY11,ConvTable!$A$1:$B$5,2,FALSE)</f>
        <v>4</v>
      </c>
      <c r="BW12" s="10">
        <f>VLOOKUP('Form Responses 1'!BZ11,ConvTable!$A$1:$B$5,2,FALSE)</f>
        <v>4</v>
      </c>
      <c r="BX12" s="10">
        <f>VLOOKUP('Form Responses 1'!CA11,ConvTable!$A$1:$B$5,2,FALSE)</f>
        <v>2</v>
      </c>
      <c r="BY12" s="10">
        <f>VLOOKUP('Form Responses 1'!CB11,ConvTable!$A$1:$B$5,2,FALSE)</f>
        <v>4</v>
      </c>
      <c r="BZ12" s="10">
        <f>VLOOKUP('Form Responses 1'!CC11,ConvTable!$A$1:$B$5,2,FALSE)</f>
        <v>1</v>
      </c>
      <c r="CA12" s="10">
        <f>VLOOKUP('Form Responses 1'!CD11,ConvTable!$A$1:$B$5,2,FALSE)</f>
        <v>3</v>
      </c>
      <c r="CB12" s="10">
        <f>VLOOKUP('Form Responses 1'!CE11,ConvTable!$A$1:$B$5,2,FALSE)</f>
        <v>0</v>
      </c>
      <c r="CC12" s="10">
        <f>VLOOKUP('Form Responses 1'!CF11,ConvTable!$A$1:$B$5,2,FALSE)</f>
        <v>0</v>
      </c>
      <c r="CD12" s="10">
        <f>VLOOKUP('Form Responses 1'!CG11,ConvTable!$A$1:$B$5,2,FALSE)</f>
        <v>1</v>
      </c>
      <c r="CE12" s="10">
        <f>VLOOKUP('Form Responses 1'!CH11,ConvTable!$A$1:$B$5,2,FALSE)</f>
        <v>3</v>
      </c>
      <c r="CF12" s="10">
        <f>VLOOKUP('Form Responses 1'!CI11,ConvTable!$A$1:$B$5,2,FALSE)</f>
        <v>3</v>
      </c>
      <c r="CG12" s="10">
        <f>VLOOKUP('Form Responses 1'!CJ11,ConvTable!$A$1:$B$5,2,FALSE)</f>
        <v>3</v>
      </c>
      <c r="CH12" s="10">
        <f>VLOOKUP('Form Responses 1'!CK11,ConvTable!$A$1:$B$5,2,FALSE)</f>
        <v>1</v>
      </c>
      <c r="CI12" s="10">
        <f>VLOOKUP('Form Responses 1'!CL11,ConvTable!$A$1:$B$5,2,FALSE)</f>
        <v>4</v>
      </c>
      <c r="CJ12" s="10">
        <f>VLOOKUP('Form Responses 1'!CM11,ConvTable!$A$1:$B$5,2,FALSE)</f>
        <v>2</v>
      </c>
      <c r="CK12" s="10">
        <f>VLOOKUP('Form Responses 1'!CN11,ConvTable!$A$1:$B$5,2,FALSE)</f>
        <v>3</v>
      </c>
      <c r="CL12" s="10">
        <f>VLOOKUP('Form Responses 1'!CO11,ConvTable!$A$1:$B$5,2,FALSE)</f>
        <v>0</v>
      </c>
      <c r="CM12" s="10">
        <f>VLOOKUP('Form Responses 1'!CP11,ConvTable!$A$1:$B$5,2,FALSE)</f>
        <v>0</v>
      </c>
      <c r="CN12" s="10">
        <f>VLOOKUP('Form Responses 1'!CQ11,ConvTable!$A$1:$B$5,2,FALSE)</f>
        <v>2</v>
      </c>
      <c r="CO12" s="10">
        <f>VLOOKUP('Form Responses 1'!CR11,ConvTable!$A$1:$B$5,2,FALSE)</f>
        <v>3</v>
      </c>
      <c r="CP12" s="10">
        <f>VLOOKUP('Form Responses 1'!CS11,ConvTable!$A$1:$B$5,2,FALSE)</f>
        <v>1</v>
      </c>
      <c r="CQ12" s="10">
        <f>VLOOKUP('Form Responses 1'!CT11,ConvTable!$A$1:$B$5,2,FALSE)</f>
        <v>2</v>
      </c>
      <c r="CR12" s="10">
        <f>VLOOKUP('Form Responses 1'!CU11,ConvTable!$A$1:$B$5,2,FALSE)</f>
        <v>1</v>
      </c>
      <c r="CS12" s="10">
        <f>VLOOKUP('Form Responses 1'!CV11,ConvTable!$A$1:$B$5,2,FALSE)</f>
        <v>4</v>
      </c>
      <c r="CT12" s="10">
        <f>VLOOKUP('Form Responses 1'!CW11,ConvTable!$A$1:$B$5,2,FALSE)</f>
        <v>2</v>
      </c>
      <c r="CU12" s="10">
        <f>VLOOKUP('Form Responses 1'!CX11,ConvTable!$A$1:$B$5,2,FALSE)</f>
        <v>4</v>
      </c>
      <c r="CV12" s="10">
        <f>VLOOKUP('Form Responses 1'!CY11,ConvTable!$A$1:$B$5,2,FALSE)</f>
        <v>0</v>
      </c>
      <c r="CW12" s="10">
        <f>VLOOKUP('Form Responses 1'!CZ11,ConvTable!$A$1:$B$5,2,FALSE)</f>
        <v>0</v>
      </c>
      <c r="CX12" s="10">
        <f>VLOOKUP('Form Responses 1'!DA11,ConvTable!$A$1:$B$5,2,FALSE)</f>
        <v>4</v>
      </c>
      <c r="CY12" s="10">
        <f>VLOOKUP('Form Responses 1'!DB11,ConvTable!$A$1:$B$5,2,FALSE)</f>
        <v>2</v>
      </c>
      <c r="CZ12" s="10">
        <f>VLOOKUP('Form Responses 1'!DC11,ConvTable!$A$1:$B$5,2,FALSE)</f>
        <v>4</v>
      </c>
      <c r="DA12" s="10">
        <f>VLOOKUP('Form Responses 1'!DD11,ConvTable!$A$1:$B$5,2,FALSE)</f>
        <v>2</v>
      </c>
      <c r="DB12" s="10">
        <f>VLOOKUP('Form Responses 1'!DE11,ConvTable!$A$1:$B$5,2,FALSE)</f>
        <v>2</v>
      </c>
      <c r="DC12" s="10">
        <f>VLOOKUP('Form Responses 1'!DF11,ConvTable!$A$1:$B$5,2,FALSE)</f>
        <v>4</v>
      </c>
      <c r="DD12" s="10">
        <f>VLOOKUP('Form Responses 1'!DG11,ConvTable!$A$1:$B$5,2,FALSE)</f>
        <v>2</v>
      </c>
      <c r="DE12" s="10">
        <f>VLOOKUP('Form Responses 1'!DH11,ConvTable!$A$1:$B$5,2,FALSE)</f>
        <v>4</v>
      </c>
      <c r="DF12" s="10">
        <f>VLOOKUP('Form Responses 1'!DI11,ConvTable!$A$1:$B$5,2,FALSE)</f>
        <v>0</v>
      </c>
      <c r="DG12" s="10">
        <f>VLOOKUP('Form Responses 1'!DJ11,ConvTable!$A$1:$B$5,2,FALSE)</f>
        <v>0</v>
      </c>
      <c r="DH12" s="10">
        <f>VLOOKUP('Form Responses 1'!DK11,ConvTable!$A$1:$B$5,2,FALSE)</f>
        <v>0</v>
      </c>
      <c r="DI12" s="10">
        <f>VLOOKUP('Form Responses 1'!DL11,ConvTable!$A$1:$B$5,2,FALSE)</f>
        <v>0</v>
      </c>
      <c r="DJ12" s="10">
        <f>VLOOKUP('Form Responses 1'!DM11,ConvTable!$A$1:$B$5,2,FALSE)</f>
        <v>1</v>
      </c>
      <c r="DK12" s="10">
        <f>VLOOKUP('Form Responses 1'!DN11,ConvTable!$A$1:$B$5,2,FALSE)</f>
        <v>2</v>
      </c>
      <c r="DL12" s="10">
        <f>VLOOKUP('Form Responses 1'!DO11,ConvTable!$A$1:$B$5,2,FALSE)</f>
        <v>0</v>
      </c>
      <c r="DM12" s="10">
        <f>VLOOKUP('Form Responses 1'!DP11,ConvTable!$A$1:$B$5,2,FALSE)</f>
        <v>0</v>
      </c>
      <c r="DN12" s="10">
        <f>VLOOKUP('Form Responses 1'!DQ11,ConvTable!$A$1:$B$5,2,FALSE)</f>
        <v>2</v>
      </c>
      <c r="DO12" s="10">
        <f>VLOOKUP('Form Responses 1'!DR11,ConvTable!$A$1:$B$5,2,FALSE)</f>
        <v>4</v>
      </c>
      <c r="DP12" s="10">
        <f>VLOOKUP('Form Responses 1'!DS11,ConvTable!$A$1:$B$5,2,FALSE)</f>
        <v>0</v>
      </c>
      <c r="DQ12" s="10">
        <f>VLOOKUP('Form Responses 1'!DT11,ConvTable!$A$1:$B$5,2,FALSE)</f>
        <v>0</v>
      </c>
    </row>
    <row r="13" ht="12.75" customHeight="1">
      <c r="B13" s="10">
        <f>VLOOKUP('Form Responses 1'!E12,ConvTable!$A$1:$B$5,2,FALSE)</f>
        <v>4</v>
      </c>
      <c r="C13" s="10">
        <f>VLOOKUP('Form Responses 1'!F12,ConvTable!$A$1:$B$5,2,FALSE)</f>
        <v>3</v>
      </c>
      <c r="D13" s="10">
        <f>VLOOKUP('Form Responses 1'!G12,ConvTable!$A$1:$B$5,2,FALSE)</f>
        <v>1</v>
      </c>
      <c r="E13" s="10">
        <f>VLOOKUP('Form Responses 1'!H12,ConvTable!$A$1:$B$5,2,FALSE)</f>
        <v>2</v>
      </c>
      <c r="F13" s="10">
        <f>VLOOKUP('Form Responses 1'!I12,ConvTable!$A$1:$B$5,2,FALSE)</f>
        <v>2</v>
      </c>
      <c r="G13" s="10">
        <f>VLOOKUP('Form Responses 1'!J12,ConvTable!$A$1:$B$5,2,FALSE)</f>
        <v>4</v>
      </c>
      <c r="H13" s="10">
        <f>VLOOKUP('Form Responses 1'!K12,ConvTable!$A$1:$B$5,2,FALSE)</f>
        <v>2</v>
      </c>
      <c r="I13" s="10">
        <f>VLOOKUP('Form Responses 1'!L12,ConvTable!$A$1:$B$5,2,FALSE)</f>
        <v>4</v>
      </c>
      <c r="J13" s="10">
        <f>VLOOKUP('Form Responses 1'!M12,ConvTable!$A$1:$B$5,2,FALSE)</f>
        <v>2</v>
      </c>
      <c r="K13" s="10">
        <f>VLOOKUP('Form Responses 1'!N12,ConvTable!$A$1:$B$5,2,FALSE)</f>
        <v>2</v>
      </c>
      <c r="L13" s="10">
        <f>VLOOKUP('Form Responses 1'!O12,ConvTable!$A$1:$B$5,2,FALSE)</f>
        <v>4</v>
      </c>
      <c r="M13" s="10">
        <f>VLOOKUP('Form Responses 1'!P12,ConvTable!$A$1:$B$5,2,FALSE)</f>
        <v>3</v>
      </c>
      <c r="N13" s="10">
        <f>VLOOKUP('Form Responses 1'!Q12,ConvTable!$A$1:$B$5,2,FALSE)</f>
        <v>1</v>
      </c>
      <c r="O13" s="10">
        <f>VLOOKUP('Form Responses 1'!R12,ConvTable!$A$1:$B$5,2,FALSE)</f>
        <v>4</v>
      </c>
      <c r="P13" s="10">
        <f>VLOOKUP('Form Responses 1'!S12,ConvTable!$A$1:$B$5,2,FALSE)</f>
        <v>3</v>
      </c>
      <c r="Q13" s="10">
        <f>VLOOKUP('Form Responses 1'!T12,ConvTable!$A$1:$B$5,2,FALSE)</f>
        <v>4</v>
      </c>
      <c r="R13" s="10">
        <f>VLOOKUP('Form Responses 1'!U12,ConvTable!$A$1:$B$5,2,FALSE)</f>
        <v>3</v>
      </c>
      <c r="S13" s="10">
        <f>VLOOKUP('Form Responses 1'!V12,ConvTable!$A$1:$B$5,2,FALSE)</f>
        <v>4</v>
      </c>
      <c r="T13" s="10">
        <f>VLOOKUP('Form Responses 1'!W12,ConvTable!$A$1:$B$5,2,FALSE)</f>
        <v>2</v>
      </c>
      <c r="U13" s="10">
        <f>VLOOKUP('Form Responses 1'!X12,ConvTable!$A$1:$B$5,2,FALSE)</f>
        <v>2</v>
      </c>
      <c r="V13" s="10">
        <f>VLOOKUP('Form Responses 1'!Y12,ConvTable!$A$1:$B$5,2,FALSE)</f>
        <v>3</v>
      </c>
      <c r="W13" s="10">
        <f>VLOOKUP('Form Responses 1'!Z12,ConvTable!$A$1:$B$5,2,FALSE)</f>
        <v>4</v>
      </c>
      <c r="X13" s="10">
        <f>VLOOKUP('Form Responses 1'!AA12,ConvTable!$A$1:$B$5,2,FALSE)</f>
        <v>2</v>
      </c>
      <c r="Y13" s="10">
        <f>VLOOKUP('Form Responses 1'!AB12,ConvTable!$A$1:$B$5,2,FALSE)</f>
        <v>4</v>
      </c>
      <c r="Z13" s="10">
        <f>VLOOKUP('Form Responses 1'!AC12,ConvTable!$A$1:$B$5,2,FALSE)</f>
        <v>3</v>
      </c>
      <c r="AA13" s="10">
        <f>VLOOKUP('Form Responses 1'!AD12,ConvTable!$A$1:$B$5,2,FALSE)</f>
        <v>4</v>
      </c>
      <c r="AB13" s="10">
        <f>VLOOKUP('Form Responses 1'!AE12,ConvTable!$A$1:$B$5,2,FALSE)</f>
        <v>4</v>
      </c>
      <c r="AC13" s="10">
        <f>VLOOKUP('Form Responses 1'!AF12,ConvTable!$A$1:$B$5,2,FALSE)</f>
        <v>4</v>
      </c>
      <c r="AD13" s="10">
        <f>VLOOKUP('Form Responses 1'!AG12,ConvTable!$A$1:$B$5,2,FALSE)</f>
        <v>2</v>
      </c>
      <c r="AE13" s="10">
        <f>VLOOKUP('Form Responses 1'!AH12,ConvTable!$A$1:$B$5,2,FALSE)</f>
        <v>2</v>
      </c>
      <c r="AF13" s="10">
        <f>VLOOKUP('Form Responses 1'!AI12,ConvTable!$A$1:$B$5,2,FALSE)</f>
        <v>4</v>
      </c>
      <c r="AG13" s="10">
        <f>VLOOKUP('Form Responses 1'!AJ12,ConvTable!$A$1:$B$5,2,FALSE)</f>
        <v>3</v>
      </c>
      <c r="AH13" s="10">
        <f>VLOOKUP('Form Responses 1'!AK12,ConvTable!$A$1:$B$5,2,FALSE)</f>
        <v>2</v>
      </c>
      <c r="AI13" s="10">
        <f>VLOOKUP('Form Responses 1'!AL12,ConvTable!$A$1:$B$5,2,FALSE)</f>
        <v>2</v>
      </c>
      <c r="AJ13" s="10">
        <f>VLOOKUP('Form Responses 1'!AM12,ConvTable!$A$1:$B$5,2,FALSE)</f>
        <v>2</v>
      </c>
      <c r="AK13" s="10">
        <f>VLOOKUP('Form Responses 1'!AN12,ConvTable!$A$1:$B$5,2,FALSE)</f>
        <v>4</v>
      </c>
      <c r="AL13" s="10">
        <f>VLOOKUP('Form Responses 1'!AO12,ConvTable!$A$1:$B$5,2,FALSE)</f>
        <v>3</v>
      </c>
      <c r="AM13" s="10">
        <f>VLOOKUP('Form Responses 1'!AP12,ConvTable!$A$1:$B$5,2,FALSE)</f>
        <v>4</v>
      </c>
      <c r="AN13" s="10">
        <f>VLOOKUP('Form Responses 1'!AQ12,ConvTable!$A$1:$B$5,2,FALSE)</f>
        <v>2</v>
      </c>
      <c r="AO13" s="10">
        <f>VLOOKUP('Form Responses 1'!AR12,ConvTable!$A$1:$B$5,2,FALSE)</f>
        <v>2</v>
      </c>
      <c r="AP13" s="10">
        <f>VLOOKUP('Form Responses 1'!AS12,ConvTable!$A$1:$B$5,2,FALSE)</f>
        <v>0</v>
      </c>
      <c r="AQ13" s="10">
        <f>VLOOKUP('Form Responses 1'!AT12,ConvTable!$A$1:$B$5,2,FALSE)</f>
        <v>0</v>
      </c>
      <c r="AR13" s="10">
        <f>VLOOKUP('Form Responses 1'!AU12,ConvTable!$A$1:$B$5,2,FALSE)</f>
        <v>0</v>
      </c>
      <c r="AS13" s="10">
        <f>VLOOKUP('Form Responses 1'!AV12,ConvTable!$A$1:$B$5,2,FALSE)</f>
        <v>3</v>
      </c>
      <c r="AT13" s="10">
        <f>VLOOKUP('Form Responses 1'!AW12,ConvTable!$A$1:$B$5,2,FALSE)</f>
        <v>0</v>
      </c>
      <c r="AU13" s="10">
        <f>VLOOKUP('Form Responses 1'!AX12,ConvTable!$A$1:$B$5,2,FALSE)</f>
        <v>3</v>
      </c>
      <c r="AV13" s="10">
        <f>VLOOKUP('Form Responses 1'!AY12,ConvTable!$A$1:$B$5,2,FALSE)</f>
        <v>0</v>
      </c>
      <c r="AW13" s="10">
        <f>VLOOKUP('Form Responses 1'!AZ12,ConvTable!$A$1:$B$5,2,FALSE)</f>
        <v>4</v>
      </c>
      <c r="AX13" s="10">
        <f>VLOOKUP('Form Responses 1'!BA12,ConvTable!$A$1:$B$5,2,FALSE)</f>
        <v>2</v>
      </c>
      <c r="AY13" s="10">
        <f>VLOOKUP('Form Responses 1'!BB12,ConvTable!$A$1:$B$5,2,FALSE)</f>
        <v>2</v>
      </c>
      <c r="AZ13" s="10">
        <f>VLOOKUP('Form Responses 1'!BC12,ConvTable!$A$1:$B$5,2,FALSE)</f>
        <v>4</v>
      </c>
      <c r="BA13" s="10">
        <f>VLOOKUP('Form Responses 1'!BD12,ConvTable!$A$1:$B$5,2,FALSE)</f>
        <v>3</v>
      </c>
      <c r="BB13" s="10">
        <f>VLOOKUP('Form Responses 1'!BE12,ConvTable!$A$1:$B$5,2,FALSE)</f>
        <v>2</v>
      </c>
      <c r="BC13" s="10">
        <f>VLOOKUP('Form Responses 1'!BF12,ConvTable!$A$1:$B$5,2,FALSE)</f>
        <v>4</v>
      </c>
      <c r="BD13" s="10">
        <f>VLOOKUP('Form Responses 1'!BG12,ConvTable!$A$1:$B$5,2,FALSE)</f>
        <v>2</v>
      </c>
      <c r="BE13" s="10">
        <f>VLOOKUP('Form Responses 1'!BH12,ConvTable!$A$1:$B$5,2,FALSE)</f>
        <v>4</v>
      </c>
      <c r="BF13" s="10">
        <f>VLOOKUP('Form Responses 1'!BI12,ConvTable!$A$1:$B$5,2,FALSE)</f>
        <v>3</v>
      </c>
      <c r="BG13" s="10">
        <f>VLOOKUP('Form Responses 1'!BJ12,ConvTable!$A$1:$B$5,2,FALSE)</f>
        <v>4</v>
      </c>
      <c r="BH13" s="10">
        <f>VLOOKUP('Form Responses 1'!BK12,ConvTable!$A$1:$B$5,2,FALSE)</f>
        <v>2</v>
      </c>
      <c r="BI13" s="10">
        <f>VLOOKUP('Form Responses 1'!BL12,ConvTable!$A$1:$B$5,2,FALSE)</f>
        <v>2</v>
      </c>
      <c r="BJ13" s="10">
        <f>VLOOKUP('Form Responses 1'!BM12,ConvTable!$A$1:$B$5,2,FALSE)</f>
        <v>4</v>
      </c>
      <c r="BK13" s="10">
        <f>VLOOKUP('Form Responses 1'!BN12,ConvTable!$A$1:$B$5,2,FALSE)</f>
        <v>4</v>
      </c>
      <c r="BL13" s="10">
        <f>VLOOKUP('Form Responses 1'!BO12,ConvTable!$A$1:$B$5,2,FALSE)</f>
        <v>3</v>
      </c>
      <c r="BM13" s="10">
        <f>VLOOKUP('Form Responses 1'!BP12,ConvTable!$A$1:$B$5,2,FALSE)</f>
        <v>4</v>
      </c>
      <c r="BN13" s="10">
        <f>VLOOKUP('Form Responses 1'!BQ12,ConvTable!$A$1:$B$5,2,FALSE)</f>
        <v>3</v>
      </c>
      <c r="BO13" s="10">
        <f>VLOOKUP('Form Responses 1'!BR12,ConvTable!$A$1:$B$5,2,FALSE)</f>
        <v>4</v>
      </c>
      <c r="BP13" s="10">
        <f>VLOOKUP('Form Responses 1'!BS12,ConvTable!$A$1:$B$5,2,FALSE)</f>
        <v>3</v>
      </c>
      <c r="BQ13" s="10">
        <f>VLOOKUP('Form Responses 1'!BT12,ConvTable!$A$1:$B$5,2,FALSE)</f>
        <v>4</v>
      </c>
      <c r="BR13" s="10">
        <f>VLOOKUP('Form Responses 1'!BU12,ConvTable!$A$1:$B$5,2,FALSE)</f>
        <v>2</v>
      </c>
      <c r="BS13" s="10">
        <f>VLOOKUP('Form Responses 1'!BV12,ConvTable!$A$1:$B$5,2,FALSE)</f>
        <v>2</v>
      </c>
      <c r="BT13" s="10">
        <f>VLOOKUP('Form Responses 1'!BW12,ConvTable!$A$1:$B$5,2,FALSE)</f>
        <v>2</v>
      </c>
      <c r="BU13" s="10">
        <f>VLOOKUP('Form Responses 1'!BX12,ConvTable!$A$1:$B$5,2,FALSE)</f>
        <v>3</v>
      </c>
      <c r="BV13" s="10">
        <f>VLOOKUP('Form Responses 1'!BY12,ConvTable!$A$1:$B$5,2,FALSE)</f>
        <v>2</v>
      </c>
      <c r="BW13" s="10">
        <f>VLOOKUP('Form Responses 1'!BZ12,ConvTable!$A$1:$B$5,2,FALSE)</f>
        <v>4</v>
      </c>
      <c r="BX13" s="10">
        <f>VLOOKUP('Form Responses 1'!CA12,ConvTable!$A$1:$B$5,2,FALSE)</f>
        <v>2</v>
      </c>
      <c r="BY13" s="10">
        <f>VLOOKUP('Form Responses 1'!CB12,ConvTable!$A$1:$B$5,2,FALSE)</f>
        <v>4</v>
      </c>
      <c r="BZ13" s="10">
        <f>VLOOKUP('Form Responses 1'!CC12,ConvTable!$A$1:$B$5,2,FALSE)</f>
        <v>3</v>
      </c>
      <c r="CA13" s="10">
        <f>VLOOKUP('Form Responses 1'!CD12,ConvTable!$A$1:$B$5,2,FALSE)</f>
        <v>4</v>
      </c>
      <c r="CB13" s="10">
        <f>VLOOKUP('Form Responses 1'!CE12,ConvTable!$A$1:$B$5,2,FALSE)</f>
        <v>2</v>
      </c>
      <c r="CC13" s="10">
        <f>VLOOKUP('Form Responses 1'!CF12,ConvTable!$A$1:$B$5,2,FALSE)</f>
        <v>2</v>
      </c>
      <c r="CD13" s="10">
        <f>VLOOKUP('Form Responses 1'!CG12,ConvTable!$A$1:$B$5,2,FALSE)</f>
        <v>1</v>
      </c>
      <c r="CE13" s="10">
        <f>VLOOKUP('Form Responses 1'!CH12,ConvTable!$A$1:$B$5,2,FALSE)</f>
        <v>4</v>
      </c>
      <c r="CF13" s="10">
        <f>VLOOKUP('Form Responses 1'!CI12,ConvTable!$A$1:$B$5,2,FALSE)</f>
        <v>1</v>
      </c>
      <c r="CG13" s="10">
        <f>VLOOKUP('Form Responses 1'!CJ12,ConvTable!$A$1:$B$5,2,FALSE)</f>
        <v>4</v>
      </c>
      <c r="CH13" s="10">
        <f>VLOOKUP('Form Responses 1'!CK12,ConvTable!$A$1:$B$5,2,FALSE)</f>
        <v>1</v>
      </c>
      <c r="CI13" s="10">
        <f>VLOOKUP('Form Responses 1'!CL12,ConvTable!$A$1:$B$5,2,FALSE)</f>
        <v>4</v>
      </c>
      <c r="CJ13" s="10">
        <f>VLOOKUP('Form Responses 1'!CM12,ConvTable!$A$1:$B$5,2,FALSE)</f>
        <v>1</v>
      </c>
      <c r="CK13" s="10">
        <f>VLOOKUP('Form Responses 1'!CN12,ConvTable!$A$1:$B$5,2,FALSE)</f>
        <v>4</v>
      </c>
      <c r="CL13" s="10">
        <f>VLOOKUP('Form Responses 1'!CO12,ConvTable!$A$1:$B$5,2,FALSE)</f>
        <v>2</v>
      </c>
      <c r="CM13" s="10">
        <f>VLOOKUP('Form Responses 1'!CP12,ConvTable!$A$1:$B$5,2,FALSE)</f>
        <v>2</v>
      </c>
      <c r="CN13" s="10">
        <f>VLOOKUP('Form Responses 1'!CQ12,ConvTable!$A$1:$B$5,2,FALSE)</f>
        <v>4</v>
      </c>
      <c r="CO13" s="10">
        <f>VLOOKUP('Form Responses 1'!CR12,ConvTable!$A$1:$B$5,2,FALSE)</f>
        <v>4</v>
      </c>
      <c r="CP13" s="10">
        <f>VLOOKUP('Form Responses 1'!CS12,ConvTable!$A$1:$B$5,2,FALSE)</f>
        <v>3</v>
      </c>
      <c r="CQ13" s="10">
        <f>VLOOKUP('Form Responses 1'!CT12,ConvTable!$A$1:$B$5,2,FALSE)</f>
        <v>4</v>
      </c>
      <c r="CR13" s="10">
        <f>VLOOKUP('Form Responses 1'!CU12,ConvTable!$A$1:$B$5,2,FALSE)</f>
        <v>2</v>
      </c>
      <c r="CS13" s="10">
        <f>VLOOKUP('Form Responses 1'!CV12,ConvTable!$A$1:$B$5,2,FALSE)</f>
        <v>4</v>
      </c>
      <c r="CT13" s="10">
        <f>VLOOKUP('Form Responses 1'!CW12,ConvTable!$A$1:$B$5,2,FALSE)</f>
        <v>2</v>
      </c>
      <c r="CU13" s="10">
        <f>VLOOKUP('Form Responses 1'!CX12,ConvTable!$A$1:$B$5,2,FALSE)</f>
        <v>4</v>
      </c>
      <c r="CV13" s="10">
        <f>VLOOKUP('Form Responses 1'!CY12,ConvTable!$A$1:$B$5,2,FALSE)</f>
        <v>2</v>
      </c>
      <c r="CW13" s="10">
        <f>VLOOKUP('Form Responses 1'!CZ12,ConvTable!$A$1:$B$5,2,FALSE)</f>
        <v>2</v>
      </c>
      <c r="CX13" s="10">
        <f>VLOOKUP('Form Responses 1'!DA12,ConvTable!$A$1:$B$5,2,FALSE)</f>
        <v>4</v>
      </c>
      <c r="CY13" s="10">
        <f>VLOOKUP('Form Responses 1'!DB12,ConvTable!$A$1:$B$5,2,FALSE)</f>
        <v>3</v>
      </c>
      <c r="CZ13" s="10">
        <f>VLOOKUP('Form Responses 1'!DC12,ConvTable!$A$1:$B$5,2,FALSE)</f>
        <v>1</v>
      </c>
      <c r="DA13" s="10">
        <f>VLOOKUP('Form Responses 1'!DD12,ConvTable!$A$1:$B$5,2,FALSE)</f>
        <v>2</v>
      </c>
      <c r="DB13" s="10">
        <f>VLOOKUP('Form Responses 1'!DE12,ConvTable!$A$1:$B$5,2,FALSE)</f>
        <v>2</v>
      </c>
      <c r="DC13" s="10">
        <f>VLOOKUP('Form Responses 1'!DF12,ConvTable!$A$1:$B$5,2,FALSE)</f>
        <v>4</v>
      </c>
      <c r="DD13" s="10">
        <f>VLOOKUP('Form Responses 1'!DG12,ConvTable!$A$1:$B$5,2,FALSE)</f>
        <v>3</v>
      </c>
      <c r="DE13" s="10">
        <f>VLOOKUP('Form Responses 1'!DH12,ConvTable!$A$1:$B$5,2,FALSE)</f>
        <v>4</v>
      </c>
      <c r="DF13" s="10">
        <f>VLOOKUP('Form Responses 1'!DI12,ConvTable!$A$1:$B$5,2,FALSE)</f>
        <v>2</v>
      </c>
      <c r="DG13" s="10">
        <f>VLOOKUP('Form Responses 1'!DJ12,ConvTable!$A$1:$B$5,2,FALSE)</f>
        <v>2</v>
      </c>
      <c r="DH13" s="10">
        <f>VLOOKUP('Form Responses 1'!DK12,ConvTable!$A$1:$B$5,2,FALSE)</f>
        <v>4</v>
      </c>
      <c r="DI13" s="10">
        <f>VLOOKUP('Form Responses 1'!DL12,ConvTable!$A$1:$B$5,2,FALSE)</f>
        <v>4</v>
      </c>
      <c r="DJ13" s="10">
        <f>VLOOKUP('Form Responses 1'!DM12,ConvTable!$A$1:$B$5,2,FALSE)</f>
        <v>2</v>
      </c>
      <c r="DK13" s="10">
        <f>VLOOKUP('Form Responses 1'!DN12,ConvTable!$A$1:$B$5,2,FALSE)</f>
        <v>4</v>
      </c>
      <c r="DL13" s="10">
        <f>VLOOKUP('Form Responses 1'!DO12,ConvTable!$A$1:$B$5,2,FALSE)</f>
        <v>3</v>
      </c>
      <c r="DM13" s="10">
        <f>VLOOKUP('Form Responses 1'!DP12,ConvTable!$A$1:$B$5,2,FALSE)</f>
        <v>4</v>
      </c>
      <c r="DN13" s="10">
        <f>VLOOKUP('Form Responses 1'!DQ12,ConvTable!$A$1:$B$5,2,FALSE)</f>
        <v>3</v>
      </c>
      <c r="DO13" s="10">
        <f>VLOOKUP('Form Responses 1'!DR12,ConvTable!$A$1:$B$5,2,FALSE)</f>
        <v>4</v>
      </c>
      <c r="DP13" s="10">
        <f>VLOOKUP('Form Responses 1'!DS12,ConvTable!$A$1:$B$5,2,FALSE)</f>
        <v>2</v>
      </c>
      <c r="DQ13" s="10">
        <f>VLOOKUP('Form Responses 1'!DT12,ConvTable!$A$1:$B$5,2,FALSE)</f>
        <v>2</v>
      </c>
    </row>
    <row r="14" ht="12.75" customHeight="1">
      <c r="B14" s="10">
        <f>VLOOKUP('Form Responses 1'!E13,ConvTable!$A$1:$B$5,2,FALSE)</f>
        <v>4</v>
      </c>
      <c r="C14" s="10">
        <f>VLOOKUP('Form Responses 1'!F13,ConvTable!$A$1:$B$5,2,FALSE)</f>
        <v>4</v>
      </c>
      <c r="D14" s="10">
        <f>VLOOKUP('Form Responses 1'!G13,ConvTable!$A$1:$B$5,2,FALSE)</f>
        <v>2</v>
      </c>
      <c r="E14" s="10">
        <f>VLOOKUP('Form Responses 1'!H13,ConvTable!$A$1:$B$5,2,FALSE)</f>
        <v>4</v>
      </c>
      <c r="F14" s="10">
        <f>VLOOKUP('Form Responses 1'!I13,ConvTable!$A$1:$B$5,2,FALSE)</f>
        <v>2</v>
      </c>
      <c r="G14" s="10">
        <f>VLOOKUP('Form Responses 1'!J13,ConvTable!$A$1:$B$5,2,FALSE)</f>
        <v>4</v>
      </c>
      <c r="H14" s="10">
        <f>VLOOKUP('Form Responses 1'!K13,ConvTable!$A$1:$B$5,2,FALSE)</f>
        <v>2</v>
      </c>
      <c r="I14" s="10">
        <f>VLOOKUP('Form Responses 1'!L13,ConvTable!$A$1:$B$5,2,FALSE)</f>
        <v>4</v>
      </c>
      <c r="J14" s="10">
        <f>VLOOKUP('Form Responses 1'!M13,ConvTable!$A$1:$B$5,2,FALSE)</f>
        <v>4</v>
      </c>
      <c r="K14" s="10">
        <f>VLOOKUP('Form Responses 1'!N13,ConvTable!$A$1:$B$5,2,FALSE)</f>
        <v>4</v>
      </c>
      <c r="L14" s="10">
        <f>VLOOKUP('Form Responses 1'!O13,ConvTable!$A$1:$B$5,2,FALSE)</f>
        <v>3</v>
      </c>
      <c r="M14" s="10">
        <f>VLOOKUP('Form Responses 1'!P13,ConvTable!$A$1:$B$5,2,FALSE)</f>
        <v>4</v>
      </c>
      <c r="N14" s="10">
        <f>VLOOKUP('Form Responses 1'!Q13,ConvTable!$A$1:$B$5,2,FALSE)</f>
        <v>2</v>
      </c>
      <c r="O14" s="10">
        <f>VLOOKUP('Form Responses 1'!R13,ConvTable!$A$1:$B$5,2,FALSE)</f>
        <v>4</v>
      </c>
      <c r="P14" s="10">
        <f>VLOOKUP('Form Responses 1'!S13,ConvTable!$A$1:$B$5,2,FALSE)</f>
        <v>2</v>
      </c>
      <c r="Q14" s="10">
        <f>VLOOKUP('Form Responses 1'!T13,ConvTable!$A$1:$B$5,2,FALSE)</f>
        <v>4</v>
      </c>
      <c r="R14" s="10">
        <f>VLOOKUP('Form Responses 1'!U13,ConvTable!$A$1:$B$5,2,FALSE)</f>
        <v>2</v>
      </c>
      <c r="S14" s="10">
        <f>VLOOKUP('Form Responses 1'!V13,ConvTable!$A$1:$B$5,2,FALSE)</f>
        <v>4</v>
      </c>
      <c r="T14" s="10">
        <f>VLOOKUP('Form Responses 1'!W13,ConvTable!$A$1:$B$5,2,FALSE)</f>
        <v>4</v>
      </c>
      <c r="U14" s="10">
        <f>VLOOKUP('Form Responses 1'!X13,ConvTable!$A$1:$B$5,2,FALSE)</f>
        <v>4</v>
      </c>
      <c r="V14" s="10">
        <f>VLOOKUP('Form Responses 1'!Y13,ConvTable!$A$1:$B$5,2,FALSE)</f>
        <v>2</v>
      </c>
      <c r="W14" s="10">
        <f>VLOOKUP('Form Responses 1'!Z13,ConvTable!$A$1:$B$5,2,FALSE)</f>
        <v>4</v>
      </c>
      <c r="X14" s="10">
        <f>VLOOKUP('Form Responses 1'!AA13,ConvTable!$A$1:$B$5,2,FALSE)</f>
        <v>1</v>
      </c>
      <c r="Y14" s="10">
        <f>VLOOKUP('Form Responses 1'!AB13,ConvTable!$A$1:$B$5,2,FALSE)</f>
        <v>4</v>
      </c>
      <c r="Z14" s="10">
        <f>VLOOKUP('Form Responses 1'!AC13,ConvTable!$A$1:$B$5,2,FALSE)</f>
        <v>0</v>
      </c>
      <c r="AA14" s="10">
        <f>VLOOKUP('Form Responses 1'!AD13,ConvTable!$A$1:$B$5,2,FALSE)</f>
        <v>0</v>
      </c>
      <c r="AB14" s="10">
        <f>VLOOKUP('Form Responses 1'!AE13,ConvTable!$A$1:$B$5,2,FALSE)</f>
        <v>0</v>
      </c>
      <c r="AC14" s="10">
        <f>VLOOKUP('Form Responses 1'!AF13,ConvTable!$A$1:$B$5,2,FALSE)</f>
        <v>0</v>
      </c>
      <c r="AD14" s="10">
        <f>VLOOKUP('Form Responses 1'!AG13,ConvTable!$A$1:$B$5,2,FALSE)</f>
        <v>4</v>
      </c>
      <c r="AE14" s="10">
        <f>VLOOKUP('Form Responses 1'!AH13,ConvTable!$A$1:$B$5,2,FALSE)</f>
        <v>4</v>
      </c>
      <c r="AF14" s="10">
        <f>VLOOKUP('Form Responses 1'!AI13,ConvTable!$A$1:$B$5,2,FALSE)</f>
        <v>2</v>
      </c>
      <c r="AG14" s="10">
        <f>VLOOKUP('Form Responses 1'!AJ13,ConvTable!$A$1:$B$5,2,FALSE)</f>
        <v>4</v>
      </c>
      <c r="AH14" s="10">
        <f>VLOOKUP('Form Responses 1'!AK13,ConvTable!$A$1:$B$5,2,FALSE)</f>
        <v>1</v>
      </c>
      <c r="AI14" s="10">
        <f>VLOOKUP('Form Responses 1'!AL13,ConvTable!$A$1:$B$5,2,FALSE)</f>
        <v>4</v>
      </c>
      <c r="AJ14" s="10">
        <f>VLOOKUP('Form Responses 1'!AM13,ConvTable!$A$1:$B$5,2,FALSE)</f>
        <v>0</v>
      </c>
      <c r="AK14" s="10">
        <f>VLOOKUP('Form Responses 1'!AN13,ConvTable!$A$1:$B$5,2,FALSE)</f>
        <v>0</v>
      </c>
      <c r="AL14" s="10">
        <f>VLOOKUP('Form Responses 1'!AO13,ConvTable!$A$1:$B$5,2,FALSE)</f>
        <v>0</v>
      </c>
      <c r="AM14" s="10">
        <f>VLOOKUP('Form Responses 1'!AP13,ConvTable!$A$1:$B$5,2,FALSE)</f>
        <v>0</v>
      </c>
      <c r="AN14" s="10">
        <f>VLOOKUP('Form Responses 1'!AQ13,ConvTable!$A$1:$B$5,2,FALSE)</f>
        <v>4</v>
      </c>
      <c r="AO14" s="10">
        <f>VLOOKUP('Form Responses 1'!AR13,ConvTable!$A$1:$B$5,2,FALSE)</f>
        <v>4</v>
      </c>
      <c r="AP14" s="10">
        <f>VLOOKUP('Form Responses 1'!AS13,ConvTable!$A$1:$B$5,2,FALSE)</f>
        <v>4</v>
      </c>
      <c r="AQ14" s="10">
        <f>VLOOKUP('Form Responses 1'!AT13,ConvTable!$A$1:$B$5,2,FALSE)</f>
        <v>4</v>
      </c>
      <c r="AR14" s="10">
        <f>VLOOKUP('Form Responses 1'!AU13,ConvTable!$A$1:$B$5,2,FALSE)</f>
        <v>0</v>
      </c>
      <c r="AS14" s="10">
        <f>VLOOKUP('Form Responses 1'!AV13,ConvTable!$A$1:$B$5,2,FALSE)</f>
        <v>0</v>
      </c>
      <c r="AT14" s="10">
        <f>VLOOKUP('Form Responses 1'!AW13,ConvTable!$A$1:$B$5,2,FALSE)</f>
        <v>4</v>
      </c>
      <c r="AU14" s="10">
        <f>VLOOKUP('Form Responses 1'!AX13,ConvTable!$A$1:$B$5,2,FALSE)</f>
        <v>4</v>
      </c>
      <c r="AV14" s="10">
        <f>VLOOKUP('Form Responses 1'!AY13,ConvTable!$A$1:$B$5,2,FALSE)</f>
        <v>0</v>
      </c>
      <c r="AW14" s="10">
        <f>VLOOKUP('Form Responses 1'!AZ13,ConvTable!$A$1:$B$5,2,FALSE)</f>
        <v>0</v>
      </c>
      <c r="AX14" s="10">
        <f>VLOOKUP('Form Responses 1'!BA13,ConvTable!$A$1:$B$5,2,FALSE)</f>
        <v>4</v>
      </c>
      <c r="AY14" s="10">
        <f>VLOOKUP('Form Responses 1'!BB13,ConvTable!$A$1:$B$5,2,FALSE)</f>
        <v>4</v>
      </c>
      <c r="AZ14" s="10">
        <f>VLOOKUP('Form Responses 1'!BC13,ConvTable!$A$1:$B$5,2,FALSE)</f>
        <v>3</v>
      </c>
      <c r="BA14" s="10">
        <f>VLOOKUP('Form Responses 1'!BD13,ConvTable!$A$1:$B$5,2,FALSE)</f>
        <v>4</v>
      </c>
      <c r="BB14" s="10">
        <f>VLOOKUP('Form Responses 1'!BE13,ConvTable!$A$1:$B$5,2,FALSE)</f>
        <v>2</v>
      </c>
      <c r="BC14" s="10">
        <f>VLOOKUP('Form Responses 1'!BF13,ConvTable!$A$1:$B$5,2,FALSE)</f>
        <v>4</v>
      </c>
      <c r="BD14" s="10">
        <f>VLOOKUP('Form Responses 1'!BG13,ConvTable!$A$1:$B$5,2,FALSE)</f>
        <v>2</v>
      </c>
      <c r="BE14" s="10">
        <f>VLOOKUP('Form Responses 1'!BH13,ConvTable!$A$1:$B$5,2,FALSE)</f>
        <v>4</v>
      </c>
      <c r="BF14" s="10">
        <f>VLOOKUP('Form Responses 1'!BI13,ConvTable!$A$1:$B$5,2,FALSE)</f>
        <v>2</v>
      </c>
      <c r="BG14" s="10">
        <f>VLOOKUP('Form Responses 1'!BJ13,ConvTable!$A$1:$B$5,2,FALSE)</f>
        <v>4</v>
      </c>
      <c r="BH14" s="10">
        <f>VLOOKUP('Form Responses 1'!BK13,ConvTable!$A$1:$B$5,2,FALSE)</f>
        <v>0</v>
      </c>
      <c r="BI14" s="10">
        <f>VLOOKUP('Form Responses 1'!BL13,ConvTable!$A$1:$B$5,2,FALSE)</f>
        <v>4</v>
      </c>
      <c r="BJ14" s="10">
        <f>VLOOKUP('Form Responses 1'!BM13,ConvTable!$A$1:$B$5,2,FALSE)</f>
        <v>2</v>
      </c>
      <c r="BK14" s="10">
        <f>VLOOKUP('Form Responses 1'!BN13,ConvTable!$A$1:$B$5,2,FALSE)</f>
        <v>1</v>
      </c>
      <c r="BL14" s="10">
        <f>VLOOKUP('Form Responses 1'!BO13,ConvTable!$A$1:$B$5,2,FALSE)</f>
        <v>1</v>
      </c>
      <c r="BM14" s="10">
        <f>VLOOKUP('Form Responses 1'!BP13,ConvTable!$A$1:$B$5,2,FALSE)</f>
        <v>4</v>
      </c>
      <c r="BN14" s="10">
        <f>VLOOKUP('Form Responses 1'!BQ13,ConvTable!$A$1:$B$5,2,FALSE)</f>
        <v>2</v>
      </c>
      <c r="BO14" s="10">
        <f>VLOOKUP('Form Responses 1'!BR13,ConvTable!$A$1:$B$5,2,FALSE)</f>
        <v>4</v>
      </c>
      <c r="BP14" s="10">
        <f>VLOOKUP('Form Responses 1'!BS13,ConvTable!$A$1:$B$5,2,FALSE)</f>
        <v>2</v>
      </c>
      <c r="BQ14" s="10">
        <f>VLOOKUP('Form Responses 1'!BT13,ConvTable!$A$1:$B$5,2,FALSE)</f>
        <v>4</v>
      </c>
      <c r="BR14" s="10">
        <f>VLOOKUP('Form Responses 1'!BU13,ConvTable!$A$1:$B$5,2,FALSE)</f>
        <v>4</v>
      </c>
      <c r="BS14" s="10">
        <f>VLOOKUP('Form Responses 1'!BV13,ConvTable!$A$1:$B$5,2,FALSE)</f>
        <v>4</v>
      </c>
      <c r="BT14" s="10">
        <f>VLOOKUP('Form Responses 1'!BW13,ConvTable!$A$1:$B$5,2,FALSE)</f>
        <v>3</v>
      </c>
      <c r="BU14" s="10">
        <f>VLOOKUP('Form Responses 1'!BX13,ConvTable!$A$1:$B$5,2,FALSE)</f>
        <v>4</v>
      </c>
      <c r="BV14" s="10">
        <f>VLOOKUP('Form Responses 1'!BY13,ConvTable!$A$1:$B$5,2,FALSE)</f>
        <v>2</v>
      </c>
      <c r="BW14" s="10">
        <f>VLOOKUP('Form Responses 1'!BZ13,ConvTable!$A$1:$B$5,2,FALSE)</f>
        <v>4</v>
      </c>
      <c r="BX14" s="10">
        <f>VLOOKUP('Form Responses 1'!CA13,ConvTable!$A$1:$B$5,2,FALSE)</f>
        <v>2</v>
      </c>
      <c r="BY14" s="10">
        <f>VLOOKUP('Form Responses 1'!CB13,ConvTable!$A$1:$B$5,2,FALSE)</f>
        <v>4</v>
      </c>
      <c r="BZ14" s="10">
        <f>VLOOKUP('Form Responses 1'!CC13,ConvTable!$A$1:$B$5,2,FALSE)</f>
        <v>2</v>
      </c>
      <c r="CA14" s="10">
        <f>VLOOKUP('Form Responses 1'!CD13,ConvTable!$A$1:$B$5,2,FALSE)</f>
        <v>4</v>
      </c>
      <c r="CB14" s="10">
        <f>VLOOKUP('Form Responses 1'!CE13,ConvTable!$A$1:$B$5,2,FALSE)</f>
        <v>4</v>
      </c>
      <c r="CC14" s="10">
        <f>VLOOKUP('Form Responses 1'!CF13,ConvTable!$A$1:$B$5,2,FALSE)</f>
        <v>4</v>
      </c>
      <c r="CD14" s="10">
        <f>VLOOKUP('Form Responses 1'!CG13,ConvTable!$A$1:$B$5,2,FALSE)</f>
        <v>0</v>
      </c>
      <c r="CE14" s="10">
        <f>VLOOKUP('Form Responses 1'!CH13,ConvTable!$A$1:$B$5,2,FALSE)</f>
        <v>0</v>
      </c>
      <c r="CF14" s="10">
        <f>VLOOKUP('Form Responses 1'!CI13,ConvTable!$A$1:$B$5,2,FALSE)</f>
        <v>0</v>
      </c>
      <c r="CG14" s="10">
        <f>VLOOKUP('Form Responses 1'!CJ13,ConvTable!$A$1:$B$5,2,FALSE)</f>
        <v>0</v>
      </c>
      <c r="CH14" s="10">
        <f>VLOOKUP('Form Responses 1'!CK13,ConvTable!$A$1:$B$5,2,FALSE)</f>
        <v>0</v>
      </c>
      <c r="CI14" s="10">
        <f>VLOOKUP('Form Responses 1'!CL13,ConvTable!$A$1:$B$5,2,FALSE)</f>
        <v>0</v>
      </c>
      <c r="CJ14" s="10">
        <f>VLOOKUP('Form Responses 1'!CM13,ConvTable!$A$1:$B$5,2,FALSE)</f>
        <v>0</v>
      </c>
      <c r="CK14" s="10">
        <f>VLOOKUP('Form Responses 1'!CN13,ConvTable!$A$1:$B$5,2,FALSE)</f>
        <v>0</v>
      </c>
      <c r="CL14" s="10">
        <f>VLOOKUP('Form Responses 1'!CO13,ConvTable!$A$1:$B$5,2,FALSE)</f>
        <v>4</v>
      </c>
      <c r="CM14" s="10">
        <f>VLOOKUP('Form Responses 1'!CP13,ConvTable!$A$1:$B$5,2,FALSE)</f>
        <v>4</v>
      </c>
      <c r="CN14" s="10">
        <f>VLOOKUP('Form Responses 1'!CQ13,ConvTable!$A$1:$B$5,2,FALSE)</f>
        <v>3</v>
      </c>
      <c r="CO14" s="10">
        <f>VLOOKUP('Form Responses 1'!CR13,ConvTable!$A$1:$B$5,2,FALSE)</f>
        <v>4</v>
      </c>
      <c r="CP14" s="10">
        <f>VLOOKUP('Form Responses 1'!CS13,ConvTable!$A$1:$B$5,2,FALSE)</f>
        <v>2</v>
      </c>
      <c r="CQ14" s="10">
        <f>VLOOKUP('Form Responses 1'!CT13,ConvTable!$A$1:$B$5,2,FALSE)</f>
        <v>4</v>
      </c>
      <c r="CR14" s="10">
        <f>VLOOKUP('Form Responses 1'!CU13,ConvTable!$A$1:$B$5,2,FALSE)</f>
        <v>2</v>
      </c>
      <c r="CS14" s="10">
        <f>VLOOKUP('Form Responses 1'!CV13,ConvTable!$A$1:$B$5,2,FALSE)</f>
        <v>4</v>
      </c>
      <c r="CT14" s="10">
        <f>VLOOKUP('Form Responses 1'!CW13,ConvTable!$A$1:$B$5,2,FALSE)</f>
        <v>2</v>
      </c>
      <c r="CU14" s="10">
        <f>VLOOKUP('Form Responses 1'!CX13,ConvTable!$A$1:$B$5,2,FALSE)</f>
        <v>4</v>
      </c>
      <c r="CV14" s="10">
        <f>VLOOKUP('Form Responses 1'!CY13,ConvTable!$A$1:$B$5,2,FALSE)</f>
        <v>4</v>
      </c>
      <c r="CW14" s="10">
        <f>VLOOKUP('Form Responses 1'!CZ13,ConvTable!$A$1:$B$5,2,FALSE)</f>
        <v>4</v>
      </c>
      <c r="CX14" s="10">
        <f>VLOOKUP('Form Responses 1'!DA13,ConvTable!$A$1:$B$5,2,FALSE)</f>
        <v>4</v>
      </c>
      <c r="CY14" s="10">
        <f>VLOOKUP('Form Responses 1'!DB13,ConvTable!$A$1:$B$5,2,FALSE)</f>
        <v>4</v>
      </c>
      <c r="CZ14" s="10">
        <f>VLOOKUP('Form Responses 1'!DC13,ConvTable!$A$1:$B$5,2,FALSE)</f>
        <v>2</v>
      </c>
      <c r="DA14" s="10">
        <f>VLOOKUP('Form Responses 1'!DD13,ConvTable!$A$1:$B$5,2,FALSE)</f>
        <v>4</v>
      </c>
      <c r="DB14" s="10">
        <f>VLOOKUP('Form Responses 1'!DE13,ConvTable!$A$1:$B$5,2,FALSE)</f>
        <v>2</v>
      </c>
      <c r="DC14" s="10">
        <f>VLOOKUP('Form Responses 1'!DF13,ConvTable!$A$1:$B$5,2,FALSE)</f>
        <v>4</v>
      </c>
      <c r="DD14" s="10">
        <f>VLOOKUP('Form Responses 1'!DG13,ConvTable!$A$1:$B$5,2,FALSE)</f>
        <v>0</v>
      </c>
      <c r="DE14" s="10">
        <f>VLOOKUP('Form Responses 1'!DH13,ConvTable!$A$1:$B$5,2,FALSE)</f>
        <v>0</v>
      </c>
      <c r="DF14" s="10">
        <f>VLOOKUP('Form Responses 1'!DI13,ConvTable!$A$1:$B$5,2,FALSE)</f>
        <v>0</v>
      </c>
      <c r="DG14" s="10">
        <f>VLOOKUP('Form Responses 1'!DJ13,ConvTable!$A$1:$B$5,2,FALSE)</f>
        <v>4</v>
      </c>
      <c r="DH14" s="10">
        <f>VLOOKUP('Form Responses 1'!DK13,ConvTable!$A$1:$B$5,2,FALSE)</f>
        <v>3</v>
      </c>
      <c r="DI14" s="10">
        <f>VLOOKUP('Form Responses 1'!DL13,ConvTable!$A$1:$B$5,2,FALSE)</f>
        <v>4</v>
      </c>
      <c r="DJ14" s="10">
        <f>VLOOKUP('Form Responses 1'!DM13,ConvTable!$A$1:$B$5,2,FALSE)</f>
        <v>2</v>
      </c>
      <c r="DK14" s="10">
        <f>VLOOKUP('Form Responses 1'!DN13,ConvTable!$A$1:$B$5,2,FALSE)</f>
        <v>4</v>
      </c>
      <c r="DL14" s="10">
        <f>VLOOKUP('Form Responses 1'!DO13,ConvTable!$A$1:$B$5,2,FALSE)</f>
        <v>4</v>
      </c>
      <c r="DM14" s="10">
        <f>VLOOKUP('Form Responses 1'!DP13,ConvTable!$A$1:$B$5,2,FALSE)</f>
        <v>0</v>
      </c>
      <c r="DN14" s="10">
        <f>VLOOKUP('Form Responses 1'!DQ13,ConvTable!$A$1:$B$5,2,FALSE)</f>
        <v>4</v>
      </c>
      <c r="DO14" s="10">
        <f>VLOOKUP('Form Responses 1'!DR13,ConvTable!$A$1:$B$5,2,FALSE)</f>
        <v>0</v>
      </c>
      <c r="DP14" s="10">
        <f>VLOOKUP('Form Responses 1'!DS13,ConvTable!$A$1:$B$5,2,FALSE)</f>
        <v>4</v>
      </c>
      <c r="DQ14" s="10">
        <f>VLOOKUP('Form Responses 1'!DT13,ConvTable!$A$1:$B$5,2,FALSE)</f>
        <v>4</v>
      </c>
    </row>
    <row r="15" ht="12.75" customHeight="1">
      <c r="B15" s="10">
        <f>VLOOKUP('Form Responses 1'!E14,ConvTable!$A$1:$B$5,2,FALSE)</f>
        <v>2</v>
      </c>
      <c r="C15" s="10">
        <f>VLOOKUP('Form Responses 1'!F14,ConvTable!$A$1:$B$5,2,FALSE)</f>
        <v>3</v>
      </c>
      <c r="D15" s="10">
        <f>VLOOKUP('Form Responses 1'!G14,ConvTable!$A$1:$B$5,2,FALSE)</f>
        <v>2</v>
      </c>
      <c r="E15" s="10">
        <f>VLOOKUP('Form Responses 1'!H14,ConvTable!$A$1:$B$5,2,FALSE)</f>
        <v>3</v>
      </c>
      <c r="F15" s="10">
        <f>VLOOKUP('Form Responses 1'!I14,ConvTable!$A$1:$B$5,2,FALSE)</f>
        <v>1</v>
      </c>
      <c r="G15" s="10">
        <f>VLOOKUP('Form Responses 1'!J14,ConvTable!$A$1:$B$5,2,FALSE)</f>
        <v>4</v>
      </c>
      <c r="H15" s="10">
        <f>VLOOKUP('Form Responses 1'!K14,ConvTable!$A$1:$B$5,2,FALSE)</f>
        <v>2</v>
      </c>
      <c r="I15" s="10">
        <f>VLOOKUP('Form Responses 1'!L14,ConvTable!$A$1:$B$5,2,FALSE)</f>
        <v>2</v>
      </c>
      <c r="J15" s="10">
        <f>VLOOKUP('Form Responses 1'!M14,ConvTable!$A$1:$B$5,2,FALSE)</f>
        <v>0</v>
      </c>
      <c r="K15" s="10">
        <f>VLOOKUP('Form Responses 1'!N14,ConvTable!$A$1:$B$5,2,FALSE)</f>
        <v>0</v>
      </c>
      <c r="L15" s="10">
        <f>VLOOKUP('Form Responses 1'!O14,ConvTable!$A$1:$B$5,2,FALSE)</f>
        <v>4</v>
      </c>
      <c r="M15" s="10">
        <f>VLOOKUP('Form Responses 1'!P14,ConvTable!$A$1:$B$5,2,FALSE)</f>
        <v>3</v>
      </c>
      <c r="N15" s="10">
        <f>VLOOKUP('Form Responses 1'!Q14,ConvTable!$A$1:$B$5,2,FALSE)</f>
        <v>4</v>
      </c>
      <c r="O15" s="10">
        <f>VLOOKUP('Form Responses 1'!R14,ConvTable!$A$1:$B$5,2,FALSE)</f>
        <v>4</v>
      </c>
      <c r="P15" s="10">
        <f>VLOOKUP('Form Responses 1'!S14,ConvTable!$A$1:$B$5,2,FALSE)</f>
        <v>1</v>
      </c>
      <c r="Q15" s="10">
        <f>VLOOKUP('Form Responses 1'!T14,ConvTable!$A$1:$B$5,2,FALSE)</f>
        <v>4</v>
      </c>
      <c r="R15" s="10">
        <f>VLOOKUP('Form Responses 1'!U14,ConvTable!$A$1:$B$5,2,FALSE)</f>
        <v>1</v>
      </c>
      <c r="S15" s="10">
        <f>VLOOKUP('Form Responses 1'!V14,ConvTable!$A$1:$B$5,2,FALSE)</f>
        <v>4</v>
      </c>
      <c r="T15" s="10">
        <f>VLOOKUP('Form Responses 1'!W14,ConvTable!$A$1:$B$5,2,FALSE)</f>
        <v>4</v>
      </c>
      <c r="U15" s="10">
        <f>VLOOKUP('Form Responses 1'!X14,ConvTable!$A$1:$B$5,2,FALSE)</f>
        <v>4</v>
      </c>
      <c r="V15" s="10">
        <f>VLOOKUP('Form Responses 1'!Y14,ConvTable!$A$1:$B$5,2,FALSE)</f>
        <v>4</v>
      </c>
      <c r="W15" s="10">
        <f>VLOOKUP('Form Responses 1'!Z14,ConvTable!$A$1:$B$5,2,FALSE)</f>
        <v>4</v>
      </c>
      <c r="X15" s="10">
        <f>VLOOKUP('Form Responses 1'!AA14,ConvTable!$A$1:$B$5,2,FALSE)</f>
        <v>3</v>
      </c>
      <c r="Y15" s="10">
        <f>VLOOKUP('Form Responses 1'!AB14,ConvTable!$A$1:$B$5,2,FALSE)</f>
        <v>4</v>
      </c>
      <c r="Z15" s="10">
        <f>VLOOKUP('Form Responses 1'!AC14,ConvTable!$A$1:$B$5,2,FALSE)</f>
        <v>3</v>
      </c>
      <c r="AA15" s="10">
        <f>VLOOKUP('Form Responses 1'!AD14,ConvTable!$A$1:$B$5,2,FALSE)</f>
        <v>4</v>
      </c>
      <c r="AB15" s="10">
        <f>VLOOKUP('Form Responses 1'!AE14,ConvTable!$A$1:$B$5,2,FALSE)</f>
        <v>0</v>
      </c>
      <c r="AC15" s="10">
        <f>VLOOKUP('Form Responses 1'!AF14,ConvTable!$A$1:$B$5,2,FALSE)</f>
        <v>0</v>
      </c>
      <c r="AD15" s="10">
        <f>VLOOKUP('Form Responses 1'!AG14,ConvTable!$A$1:$B$5,2,FALSE)</f>
        <v>0</v>
      </c>
      <c r="AE15" s="10">
        <f>VLOOKUP('Form Responses 1'!AH14,ConvTable!$A$1:$B$5,2,FALSE)</f>
        <v>2</v>
      </c>
      <c r="AF15" s="10">
        <f>VLOOKUP('Form Responses 1'!AI14,ConvTable!$A$1:$B$5,2,FALSE)</f>
        <v>3</v>
      </c>
      <c r="AG15" s="10">
        <f>VLOOKUP('Form Responses 1'!AJ14,ConvTable!$A$1:$B$5,2,FALSE)</f>
        <v>4</v>
      </c>
      <c r="AH15" s="10">
        <f>VLOOKUP('Form Responses 1'!AK14,ConvTable!$A$1:$B$5,2,FALSE)</f>
        <v>4</v>
      </c>
      <c r="AI15" s="10">
        <f>VLOOKUP('Form Responses 1'!AL14,ConvTable!$A$1:$B$5,2,FALSE)</f>
        <v>2</v>
      </c>
      <c r="AJ15" s="10">
        <f>VLOOKUP('Form Responses 1'!AM14,ConvTable!$A$1:$B$5,2,FALSE)</f>
        <v>0</v>
      </c>
      <c r="AK15" s="10">
        <f>VLOOKUP('Form Responses 1'!AN14,ConvTable!$A$1:$B$5,2,FALSE)</f>
        <v>0</v>
      </c>
      <c r="AL15" s="10">
        <f>VLOOKUP('Form Responses 1'!AO14,ConvTable!$A$1:$B$5,2,FALSE)</f>
        <v>0</v>
      </c>
      <c r="AM15" s="10">
        <f>VLOOKUP('Form Responses 1'!AP14,ConvTable!$A$1:$B$5,2,FALSE)</f>
        <v>0</v>
      </c>
      <c r="AN15" s="10">
        <f>VLOOKUP('Form Responses 1'!AQ14,ConvTable!$A$1:$B$5,2,FALSE)</f>
        <v>4</v>
      </c>
      <c r="AO15" s="10">
        <f>VLOOKUP('Form Responses 1'!AR14,ConvTable!$A$1:$B$5,2,FALSE)</f>
        <v>4</v>
      </c>
      <c r="AP15" s="10">
        <f>VLOOKUP('Form Responses 1'!AS14,ConvTable!$A$1:$B$5,2,FALSE)</f>
        <v>4</v>
      </c>
      <c r="AQ15" s="10">
        <f>VLOOKUP('Form Responses 1'!AT14,ConvTable!$A$1:$B$5,2,FALSE)</f>
        <v>3</v>
      </c>
      <c r="AR15" s="10">
        <f>VLOOKUP('Form Responses 1'!AU14,ConvTable!$A$1:$B$5,2,FALSE)</f>
        <v>4</v>
      </c>
      <c r="AS15" s="10">
        <f>VLOOKUP('Form Responses 1'!AV14,ConvTable!$A$1:$B$5,2,FALSE)</f>
        <v>2</v>
      </c>
      <c r="AT15" s="10">
        <f>VLOOKUP('Form Responses 1'!AW14,ConvTable!$A$1:$B$5,2,FALSE)</f>
        <v>2</v>
      </c>
      <c r="AU15" s="10">
        <f>VLOOKUP('Form Responses 1'!AX14,ConvTable!$A$1:$B$5,2,FALSE)</f>
        <v>4</v>
      </c>
      <c r="AV15" s="10">
        <f>VLOOKUP('Form Responses 1'!AY14,ConvTable!$A$1:$B$5,2,FALSE)</f>
        <v>3</v>
      </c>
      <c r="AW15" s="10">
        <f>VLOOKUP('Form Responses 1'!AZ14,ConvTable!$A$1:$B$5,2,FALSE)</f>
        <v>4</v>
      </c>
      <c r="AX15" s="10">
        <f>VLOOKUP('Form Responses 1'!BA14,ConvTable!$A$1:$B$5,2,FALSE)</f>
        <v>2</v>
      </c>
      <c r="AY15" s="10">
        <f>VLOOKUP('Form Responses 1'!BB14,ConvTable!$A$1:$B$5,2,FALSE)</f>
        <v>2</v>
      </c>
      <c r="AZ15" s="10">
        <f>VLOOKUP('Form Responses 1'!BC14,ConvTable!$A$1:$B$5,2,FALSE)</f>
        <v>4</v>
      </c>
      <c r="BA15" s="10">
        <f>VLOOKUP('Form Responses 1'!BD14,ConvTable!$A$1:$B$5,2,FALSE)</f>
        <v>3</v>
      </c>
      <c r="BB15" s="10">
        <f>VLOOKUP('Form Responses 1'!BE14,ConvTable!$A$1:$B$5,2,FALSE)</f>
        <v>2</v>
      </c>
      <c r="BC15" s="10">
        <f>VLOOKUP('Form Responses 1'!BF14,ConvTable!$A$1:$B$5,2,FALSE)</f>
        <v>4</v>
      </c>
      <c r="BD15" s="10">
        <f>VLOOKUP('Form Responses 1'!BG14,ConvTable!$A$1:$B$5,2,FALSE)</f>
        <v>2</v>
      </c>
      <c r="BE15" s="10">
        <f>VLOOKUP('Form Responses 1'!BH14,ConvTable!$A$1:$B$5,2,FALSE)</f>
        <v>3</v>
      </c>
      <c r="BF15" s="10">
        <f>VLOOKUP('Form Responses 1'!BI14,ConvTable!$A$1:$B$5,2,FALSE)</f>
        <v>2</v>
      </c>
      <c r="BG15" s="10">
        <f>VLOOKUP('Form Responses 1'!BJ14,ConvTable!$A$1:$B$5,2,FALSE)</f>
        <v>4</v>
      </c>
      <c r="BH15" s="10">
        <f>VLOOKUP('Form Responses 1'!BK14,ConvTable!$A$1:$B$5,2,FALSE)</f>
        <v>4</v>
      </c>
      <c r="BI15" s="10">
        <f>VLOOKUP('Form Responses 1'!BL14,ConvTable!$A$1:$B$5,2,FALSE)</f>
        <v>4</v>
      </c>
      <c r="BJ15" s="10">
        <f>VLOOKUP('Form Responses 1'!BM14,ConvTable!$A$1:$B$5,2,FALSE)</f>
        <v>4</v>
      </c>
      <c r="BK15" s="10">
        <f>VLOOKUP('Form Responses 1'!BN14,ConvTable!$A$1:$B$5,2,FALSE)</f>
        <v>3</v>
      </c>
      <c r="BL15" s="10">
        <f>VLOOKUP('Form Responses 1'!BO14,ConvTable!$A$1:$B$5,2,FALSE)</f>
        <v>4</v>
      </c>
      <c r="BM15" s="10">
        <f>VLOOKUP('Form Responses 1'!BP14,ConvTable!$A$1:$B$5,2,FALSE)</f>
        <v>3</v>
      </c>
      <c r="BN15" s="10">
        <f>VLOOKUP('Form Responses 1'!BQ14,ConvTable!$A$1:$B$5,2,FALSE)</f>
        <v>3</v>
      </c>
      <c r="BO15" s="10">
        <f>VLOOKUP('Form Responses 1'!BR14,ConvTable!$A$1:$B$5,2,FALSE)</f>
        <v>4</v>
      </c>
      <c r="BP15" s="10">
        <f>VLOOKUP('Form Responses 1'!BS14,ConvTable!$A$1:$B$5,2,FALSE)</f>
        <v>2</v>
      </c>
      <c r="BQ15" s="10">
        <f>VLOOKUP('Form Responses 1'!BT14,ConvTable!$A$1:$B$5,2,FALSE)</f>
        <v>4</v>
      </c>
      <c r="BR15" s="10">
        <f>VLOOKUP('Form Responses 1'!BU14,ConvTable!$A$1:$B$5,2,FALSE)</f>
        <v>4</v>
      </c>
      <c r="BS15" s="10">
        <f>VLOOKUP('Form Responses 1'!BV14,ConvTable!$A$1:$B$5,2,FALSE)</f>
        <v>4</v>
      </c>
      <c r="BT15" s="10">
        <f>VLOOKUP('Form Responses 1'!BW14,ConvTable!$A$1:$B$5,2,FALSE)</f>
        <v>4</v>
      </c>
      <c r="BU15" s="10">
        <f>VLOOKUP('Form Responses 1'!BX14,ConvTable!$A$1:$B$5,2,FALSE)</f>
        <v>2</v>
      </c>
      <c r="BV15" s="10">
        <f>VLOOKUP('Form Responses 1'!BY14,ConvTable!$A$1:$B$5,2,FALSE)</f>
        <v>2</v>
      </c>
      <c r="BW15" s="10">
        <f>VLOOKUP('Form Responses 1'!BZ14,ConvTable!$A$1:$B$5,2,FALSE)</f>
        <v>3</v>
      </c>
      <c r="BX15" s="10">
        <f>VLOOKUP('Form Responses 1'!CA14,ConvTable!$A$1:$B$5,2,FALSE)</f>
        <v>2</v>
      </c>
      <c r="BY15" s="10">
        <f>VLOOKUP('Form Responses 1'!CB14,ConvTable!$A$1:$B$5,2,FALSE)</f>
        <v>3</v>
      </c>
      <c r="BZ15" s="10">
        <f>VLOOKUP('Form Responses 1'!CC14,ConvTable!$A$1:$B$5,2,FALSE)</f>
        <v>2</v>
      </c>
      <c r="CA15" s="10">
        <f>VLOOKUP('Form Responses 1'!CD14,ConvTable!$A$1:$B$5,2,FALSE)</f>
        <v>4</v>
      </c>
      <c r="CB15" s="10">
        <f>VLOOKUP('Form Responses 1'!CE14,ConvTable!$A$1:$B$5,2,FALSE)</f>
        <v>0</v>
      </c>
      <c r="CC15" s="10">
        <f>VLOOKUP('Form Responses 1'!CF14,ConvTable!$A$1:$B$5,2,FALSE)</f>
        <v>0</v>
      </c>
      <c r="CD15" s="10">
        <f>VLOOKUP('Form Responses 1'!CG14,ConvTable!$A$1:$B$5,2,FALSE)</f>
        <v>4</v>
      </c>
      <c r="CE15" s="10">
        <f>VLOOKUP('Form Responses 1'!CH14,ConvTable!$A$1:$B$5,2,FALSE)</f>
        <v>4</v>
      </c>
      <c r="CF15" s="10">
        <f>VLOOKUP('Form Responses 1'!CI14,ConvTable!$A$1:$B$5,2,FALSE)</f>
        <v>4</v>
      </c>
      <c r="CG15" s="10">
        <f>VLOOKUP('Form Responses 1'!CJ14,ConvTable!$A$1:$B$5,2,FALSE)</f>
        <v>4</v>
      </c>
      <c r="CH15" s="10">
        <f>VLOOKUP('Form Responses 1'!CK14,ConvTable!$A$1:$B$5,2,FALSE)</f>
        <v>0</v>
      </c>
      <c r="CI15" s="10">
        <f>VLOOKUP('Form Responses 1'!CL14,ConvTable!$A$1:$B$5,2,FALSE)</f>
        <v>0</v>
      </c>
      <c r="CJ15" s="10">
        <f>VLOOKUP('Form Responses 1'!CM14,ConvTable!$A$1:$B$5,2,FALSE)</f>
        <v>0</v>
      </c>
      <c r="CK15" s="10">
        <f>VLOOKUP('Form Responses 1'!CN14,ConvTable!$A$1:$B$5,2,FALSE)</f>
        <v>0</v>
      </c>
      <c r="CL15" s="10">
        <f>VLOOKUP('Form Responses 1'!CO14,ConvTable!$A$1:$B$5,2,FALSE)</f>
        <v>0</v>
      </c>
      <c r="CM15" s="10">
        <f>VLOOKUP('Form Responses 1'!CP14,ConvTable!$A$1:$B$5,2,FALSE)</f>
        <v>0</v>
      </c>
      <c r="CN15" s="10">
        <f>VLOOKUP('Form Responses 1'!CQ14,ConvTable!$A$1:$B$5,2,FALSE)</f>
        <v>0</v>
      </c>
      <c r="CO15" s="10">
        <f>VLOOKUP('Form Responses 1'!CR14,ConvTable!$A$1:$B$5,2,FALSE)</f>
        <v>2</v>
      </c>
      <c r="CP15" s="10">
        <f>VLOOKUP('Form Responses 1'!CS14,ConvTable!$A$1:$B$5,2,FALSE)</f>
        <v>1</v>
      </c>
      <c r="CQ15" s="10">
        <f>VLOOKUP('Form Responses 1'!CT14,ConvTable!$A$1:$B$5,2,FALSE)</f>
        <v>4</v>
      </c>
      <c r="CR15" s="10">
        <f>VLOOKUP('Form Responses 1'!CU14,ConvTable!$A$1:$B$5,2,FALSE)</f>
        <v>0</v>
      </c>
      <c r="CS15" s="10">
        <f>VLOOKUP('Form Responses 1'!CV14,ConvTable!$A$1:$B$5,2,FALSE)</f>
        <v>0</v>
      </c>
      <c r="CT15" s="10">
        <f>VLOOKUP('Form Responses 1'!CW14,ConvTable!$A$1:$B$5,2,FALSE)</f>
        <v>3</v>
      </c>
      <c r="CU15" s="10">
        <f>VLOOKUP('Form Responses 1'!CX14,ConvTable!$A$1:$B$5,2,FALSE)</f>
        <v>4</v>
      </c>
      <c r="CV15" s="10">
        <f>VLOOKUP('Form Responses 1'!CY14,ConvTable!$A$1:$B$5,2,FALSE)</f>
        <v>4</v>
      </c>
      <c r="CW15" s="10">
        <f>VLOOKUP('Form Responses 1'!CZ14,ConvTable!$A$1:$B$5,2,FALSE)</f>
        <v>4</v>
      </c>
      <c r="CX15" s="10">
        <f>VLOOKUP('Form Responses 1'!DA14,ConvTable!$A$1:$B$5,2,FALSE)</f>
        <v>4</v>
      </c>
      <c r="CY15" s="10">
        <f>VLOOKUP('Form Responses 1'!DB14,ConvTable!$A$1:$B$5,2,FALSE)</f>
        <v>2</v>
      </c>
      <c r="CZ15" s="10">
        <f>VLOOKUP('Form Responses 1'!DC14,ConvTable!$A$1:$B$5,2,FALSE)</f>
        <v>3</v>
      </c>
      <c r="DA15" s="10">
        <f>VLOOKUP('Form Responses 1'!DD14,ConvTable!$A$1:$B$5,2,FALSE)</f>
        <v>4</v>
      </c>
      <c r="DB15" s="10">
        <f>VLOOKUP('Form Responses 1'!DE14,ConvTable!$A$1:$B$5,2,FALSE)</f>
        <v>1</v>
      </c>
      <c r="DC15" s="10">
        <f>VLOOKUP('Form Responses 1'!DF14,ConvTable!$A$1:$B$5,2,FALSE)</f>
        <v>1</v>
      </c>
      <c r="DD15" s="10">
        <f>VLOOKUP('Form Responses 1'!DG14,ConvTable!$A$1:$B$5,2,FALSE)</f>
        <v>2</v>
      </c>
      <c r="DE15" s="10">
        <f>VLOOKUP('Form Responses 1'!DH14,ConvTable!$A$1:$B$5,2,FALSE)</f>
        <v>4</v>
      </c>
      <c r="DF15" s="10">
        <f>VLOOKUP('Form Responses 1'!DI14,ConvTable!$A$1:$B$5,2,FALSE)</f>
        <v>4</v>
      </c>
      <c r="DG15" s="10">
        <f>VLOOKUP('Form Responses 1'!DJ14,ConvTable!$A$1:$B$5,2,FALSE)</f>
        <v>4</v>
      </c>
      <c r="DH15" s="10">
        <f>VLOOKUP('Form Responses 1'!DK14,ConvTable!$A$1:$B$5,2,FALSE)</f>
        <v>3</v>
      </c>
      <c r="DI15" s="10">
        <f>VLOOKUP('Form Responses 1'!DL14,ConvTable!$A$1:$B$5,2,FALSE)</f>
        <v>4</v>
      </c>
      <c r="DJ15" s="10">
        <f>VLOOKUP('Form Responses 1'!DM14,ConvTable!$A$1:$B$5,2,FALSE)</f>
        <v>1</v>
      </c>
      <c r="DK15" s="10">
        <f>VLOOKUP('Form Responses 1'!DN14,ConvTable!$A$1:$B$5,2,FALSE)</f>
        <v>1</v>
      </c>
      <c r="DL15" s="10">
        <f>VLOOKUP('Form Responses 1'!DO14,ConvTable!$A$1:$B$5,2,FALSE)</f>
        <v>1</v>
      </c>
      <c r="DM15" s="10">
        <f>VLOOKUP('Form Responses 1'!DP14,ConvTable!$A$1:$B$5,2,FALSE)</f>
        <v>2</v>
      </c>
      <c r="DN15" s="10">
        <f>VLOOKUP('Form Responses 1'!DQ14,ConvTable!$A$1:$B$5,2,FALSE)</f>
        <v>0</v>
      </c>
      <c r="DO15" s="10">
        <f>VLOOKUP('Form Responses 1'!DR14,ConvTable!$A$1:$B$5,2,FALSE)</f>
        <v>0</v>
      </c>
      <c r="DP15" s="10">
        <f>VLOOKUP('Form Responses 1'!DS14,ConvTable!$A$1:$B$5,2,FALSE)</f>
        <v>0</v>
      </c>
      <c r="DQ15" s="10">
        <f>VLOOKUP('Form Responses 1'!DT14,ConvTable!$A$1:$B$5,2,FALSE)</f>
        <v>0</v>
      </c>
    </row>
    <row r="16" ht="12.75" customHeight="1">
      <c r="B16" s="10">
        <f>VLOOKUP('Form Responses 1'!E15,ConvTable!$A$1:$B$5,2,FALSE)</f>
        <v>3</v>
      </c>
      <c r="C16" s="10">
        <f>VLOOKUP('Form Responses 1'!F15,ConvTable!$A$1:$B$5,2,FALSE)</f>
        <v>2</v>
      </c>
      <c r="D16" s="10">
        <f>VLOOKUP('Form Responses 1'!G15,ConvTable!$A$1:$B$5,2,FALSE)</f>
        <v>2</v>
      </c>
      <c r="E16" s="10">
        <f>VLOOKUP('Form Responses 1'!H15,ConvTable!$A$1:$B$5,2,FALSE)</f>
        <v>2</v>
      </c>
      <c r="F16" s="10">
        <f>VLOOKUP('Form Responses 1'!I15,ConvTable!$A$1:$B$5,2,FALSE)</f>
        <v>3</v>
      </c>
      <c r="G16" s="10">
        <f>VLOOKUP('Form Responses 1'!J15,ConvTable!$A$1:$B$5,2,FALSE)</f>
        <v>3</v>
      </c>
      <c r="H16" s="10">
        <f>VLOOKUP('Form Responses 1'!K15,ConvTable!$A$1:$B$5,2,FALSE)</f>
        <v>2</v>
      </c>
      <c r="I16" s="10">
        <f>VLOOKUP('Form Responses 1'!L15,ConvTable!$A$1:$B$5,2,FALSE)</f>
        <v>2</v>
      </c>
      <c r="J16" s="10">
        <f>VLOOKUP('Form Responses 1'!M15,ConvTable!$A$1:$B$5,2,FALSE)</f>
        <v>4</v>
      </c>
      <c r="K16" s="10">
        <f>VLOOKUP('Form Responses 1'!N15,ConvTable!$A$1:$B$5,2,FALSE)</f>
        <v>4</v>
      </c>
      <c r="L16" s="10">
        <f>VLOOKUP('Form Responses 1'!O15,ConvTable!$A$1:$B$5,2,FALSE)</f>
        <v>3</v>
      </c>
      <c r="M16" s="10">
        <f>VLOOKUP('Form Responses 1'!P15,ConvTable!$A$1:$B$5,2,FALSE)</f>
        <v>2</v>
      </c>
      <c r="N16" s="10">
        <f>VLOOKUP('Form Responses 1'!Q15,ConvTable!$A$1:$B$5,2,FALSE)</f>
        <v>2</v>
      </c>
      <c r="O16" s="10">
        <f>VLOOKUP('Form Responses 1'!R15,ConvTable!$A$1:$B$5,2,FALSE)</f>
        <v>2</v>
      </c>
      <c r="P16" s="10">
        <f>VLOOKUP('Form Responses 1'!S15,ConvTable!$A$1:$B$5,2,FALSE)</f>
        <v>3</v>
      </c>
      <c r="Q16" s="10">
        <f>VLOOKUP('Form Responses 1'!T15,ConvTable!$A$1:$B$5,2,FALSE)</f>
        <v>3</v>
      </c>
      <c r="R16" s="10">
        <f>VLOOKUP('Form Responses 1'!U15,ConvTable!$A$1:$B$5,2,FALSE)</f>
        <v>3</v>
      </c>
      <c r="S16" s="10">
        <f>VLOOKUP('Form Responses 1'!V15,ConvTable!$A$1:$B$5,2,FALSE)</f>
        <v>3</v>
      </c>
      <c r="T16" s="10">
        <f>VLOOKUP('Form Responses 1'!W15,ConvTable!$A$1:$B$5,2,FALSE)</f>
        <v>0</v>
      </c>
      <c r="U16" s="10">
        <f>VLOOKUP('Form Responses 1'!X15,ConvTable!$A$1:$B$5,2,FALSE)</f>
        <v>0</v>
      </c>
      <c r="V16" s="10">
        <f>VLOOKUP('Form Responses 1'!Y15,ConvTable!$A$1:$B$5,2,FALSE)</f>
        <v>0</v>
      </c>
      <c r="W16" s="10">
        <f>VLOOKUP('Form Responses 1'!Z15,ConvTable!$A$1:$B$5,2,FALSE)</f>
        <v>0</v>
      </c>
      <c r="X16" s="10">
        <f>VLOOKUP('Form Responses 1'!AA15,ConvTable!$A$1:$B$5,2,FALSE)</f>
        <v>0</v>
      </c>
      <c r="Y16" s="10">
        <f>VLOOKUP('Form Responses 1'!AB15,ConvTable!$A$1:$B$5,2,FALSE)</f>
        <v>0</v>
      </c>
      <c r="Z16" s="10">
        <f>VLOOKUP('Form Responses 1'!AC15,ConvTable!$A$1:$B$5,2,FALSE)</f>
        <v>0</v>
      </c>
      <c r="AA16" s="10">
        <f>VLOOKUP('Form Responses 1'!AD15,ConvTable!$A$1:$B$5,2,FALSE)</f>
        <v>0</v>
      </c>
      <c r="AB16" s="10">
        <f>VLOOKUP('Form Responses 1'!AE15,ConvTable!$A$1:$B$5,2,FALSE)</f>
        <v>0</v>
      </c>
      <c r="AC16" s="10">
        <f>VLOOKUP('Form Responses 1'!AF15,ConvTable!$A$1:$B$5,2,FALSE)</f>
        <v>0</v>
      </c>
      <c r="AD16" s="10">
        <f>VLOOKUP('Form Responses 1'!AG15,ConvTable!$A$1:$B$5,2,FALSE)</f>
        <v>0</v>
      </c>
      <c r="AE16" s="10">
        <f>VLOOKUP('Form Responses 1'!AH15,ConvTable!$A$1:$B$5,2,FALSE)</f>
        <v>0</v>
      </c>
      <c r="AF16" s="10">
        <f>VLOOKUP('Form Responses 1'!AI15,ConvTable!$A$1:$B$5,2,FALSE)</f>
        <v>2</v>
      </c>
      <c r="AG16" s="10">
        <f>VLOOKUP('Form Responses 1'!AJ15,ConvTable!$A$1:$B$5,2,FALSE)</f>
        <v>2</v>
      </c>
      <c r="AH16" s="10">
        <f>VLOOKUP('Form Responses 1'!AK15,ConvTable!$A$1:$B$5,2,FALSE)</f>
        <v>0</v>
      </c>
      <c r="AI16" s="10">
        <f>VLOOKUP('Form Responses 1'!AL15,ConvTable!$A$1:$B$5,2,FALSE)</f>
        <v>0</v>
      </c>
      <c r="AJ16" s="10">
        <f>VLOOKUP('Form Responses 1'!AM15,ConvTable!$A$1:$B$5,2,FALSE)</f>
        <v>1</v>
      </c>
      <c r="AK16" s="10">
        <f>VLOOKUP('Form Responses 1'!AN15,ConvTable!$A$1:$B$5,2,FALSE)</f>
        <v>1</v>
      </c>
      <c r="AL16" s="10">
        <f>VLOOKUP('Form Responses 1'!AO15,ConvTable!$A$1:$B$5,2,FALSE)</f>
        <v>2</v>
      </c>
      <c r="AM16" s="10">
        <f>VLOOKUP('Form Responses 1'!AP15,ConvTable!$A$1:$B$5,2,FALSE)</f>
        <v>2</v>
      </c>
      <c r="AN16" s="10">
        <f>VLOOKUP('Form Responses 1'!AQ15,ConvTable!$A$1:$B$5,2,FALSE)</f>
        <v>4</v>
      </c>
      <c r="AO16" s="10">
        <f>VLOOKUP('Form Responses 1'!AR15,ConvTable!$A$1:$B$5,2,FALSE)</f>
        <v>4</v>
      </c>
      <c r="AP16" s="10">
        <f>VLOOKUP('Form Responses 1'!AS15,ConvTable!$A$1:$B$5,2,FALSE)</f>
        <v>1</v>
      </c>
      <c r="AQ16" s="10">
        <f>VLOOKUP('Form Responses 1'!AT15,ConvTable!$A$1:$B$5,2,FALSE)</f>
        <v>1</v>
      </c>
      <c r="AR16" s="10">
        <f>VLOOKUP('Form Responses 1'!AU15,ConvTable!$A$1:$B$5,2,FALSE)</f>
        <v>1</v>
      </c>
      <c r="AS16" s="10">
        <f>VLOOKUP('Form Responses 1'!AV15,ConvTable!$A$1:$B$5,2,FALSE)</f>
        <v>1</v>
      </c>
      <c r="AT16" s="10">
        <f>VLOOKUP('Form Responses 1'!AW15,ConvTable!$A$1:$B$5,2,FALSE)</f>
        <v>1</v>
      </c>
      <c r="AU16" s="10">
        <f>VLOOKUP('Form Responses 1'!AX15,ConvTable!$A$1:$B$5,2,FALSE)</f>
        <v>1</v>
      </c>
      <c r="AV16" s="10">
        <f>VLOOKUP('Form Responses 1'!AY15,ConvTable!$A$1:$B$5,2,FALSE)</f>
        <v>1</v>
      </c>
      <c r="AW16" s="10">
        <f>VLOOKUP('Form Responses 1'!AZ15,ConvTable!$A$1:$B$5,2,FALSE)</f>
        <v>1</v>
      </c>
      <c r="AX16" s="10">
        <f>VLOOKUP('Form Responses 1'!BA15,ConvTable!$A$1:$B$5,2,FALSE)</f>
        <v>4</v>
      </c>
      <c r="AY16" s="10">
        <f>VLOOKUP('Form Responses 1'!BB15,ConvTable!$A$1:$B$5,2,FALSE)</f>
        <v>4</v>
      </c>
      <c r="AZ16" s="10">
        <f>VLOOKUP('Form Responses 1'!BC15,ConvTable!$A$1:$B$5,2,FALSE)</f>
        <v>3</v>
      </c>
      <c r="BA16" s="10">
        <f>VLOOKUP('Form Responses 1'!BD15,ConvTable!$A$1:$B$5,2,FALSE)</f>
        <v>2</v>
      </c>
      <c r="BB16" s="10">
        <f>VLOOKUP('Form Responses 1'!BE15,ConvTable!$A$1:$B$5,2,FALSE)</f>
        <v>3</v>
      </c>
      <c r="BC16" s="10">
        <f>VLOOKUP('Form Responses 1'!BF15,ConvTable!$A$1:$B$5,2,FALSE)</f>
        <v>2</v>
      </c>
      <c r="BD16" s="10">
        <f>VLOOKUP('Form Responses 1'!BG15,ConvTable!$A$1:$B$5,2,FALSE)</f>
        <v>1</v>
      </c>
      <c r="BE16" s="10">
        <f>VLOOKUP('Form Responses 1'!BH15,ConvTable!$A$1:$B$5,2,FALSE)</f>
        <v>1</v>
      </c>
      <c r="BF16" s="10">
        <f>VLOOKUP('Form Responses 1'!BI15,ConvTable!$A$1:$B$5,2,FALSE)</f>
        <v>2</v>
      </c>
      <c r="BG16" s="10">
        <f>VLOOKUP('Form Responses 1'!BJ15,ConvTable!$A$1:$B$5,2,FALSE)</f>
        <v>2</v>
      </c>
      <c r="BH16" s="10">
        <f>VLOOKUP('Form Responses 1'!BK15,ConvTable!$A$1:$B$5,2,FALSE)</f>
        <v>4</v>
      </c>
      <c r="BI16" s="10">
        <f>VLOOKUP('Form Responses 1'!BL15,ConvTable!$A$1:$B$5,2,FALSE)</f>
        <v>4</v>
      </c>
      <c r="BJ16" s="10">
        <f>VLOOKUP('Form Responses 1'!BM15,ConvTable!$A$1:$B$5,2,FALSE)</f>
        <v>2</v>
      </c>
      <c r="BK16" s="10">
        <f>VLOOKUP('Form Responses 1'!BN15,ConvTable!$A$1:$B$5,2,FALSE)</f>
        <v>2</v>
      </c>
      <c r="BL16" s="10">
        <f>VLOOKUP('Form Responses 1'!BO15,ConvTable!$A$1:$B$5,2,FALSE)</f>
        <v>2</v>
      </c>
      <c r="BM16" s="10">
        <f>VLOOKUP('Form Responses 1'!BP15,ConvTable!$A$1:$B$5,2,FALSE)</f>
        <v>2</v>
      </c>
      <c r="BN16" s="10">
        <f>VLOOKUP('Form Responses 1'!BQ15,ConvTable!$A$1:$B$5,2,FALSE)</f>
        <v>1</v>
      </c>
      <c r="BO16" s="10">
        <f>VLOOKUP('Form Responses 1'!BR15,ConvTable!$A$1:$B$5,2,FALSE)</f>
        <v>1</v>
      </c>
      <c r="BP16" s="10">
        <f>VLOOKUP('Form Responses 1'!BS15,ConvTable!$A$1:$B$5,2,FALSE)</f>
        <v>1</v>
      </c>
      <c r="BQ16" s="10">
        <f>VLOOKUP('Form Responses 1'!BT15,ConvTable!$A$1:$B$5,2,FALSE)</f>
        <v>1</v>
      </c>
      <c r="BR16" s="10">
        <f>VLOOKUP('Form Responses 1'!BU15,ConvTable!$A$1:$B$5,2,FALSE)</f>
        <v>4</v>
      </c>
      <c r="BS16" s="10">
        <f>VLOOKUP('Form Responses 1'!BV15,ConvTable!$A$1:$B$5,2,FALSE)</f>
        <v>4</v>
      </c>
      <c r="BT16" s="10">
        <f>VLOOKUP('Form Responses 1'!BW15,ConvTable!$A$1:$B$5,2,FALSE)</f>
        <v>3</v>
      </c>
      <c r="BU16" s="10">
        <f>VLOOKUP('Form Responses 1'!BX15,ConvTable!$A$1:$B$5,2,FALSE)</f>
        <v>3</v>
      </c>
      <c r="BV16" s="10">
        <f>VLOOKUP('Form Responses 1'!BY15,ConvTable!$A$1:$B$5,2,FALSE)</f>
        <v>1</v>
      </c>
      <c r="BW16" s="10">
        <f>VLOOKUP('Form Responses 1'!BZ15,ConvTable!$A$1:$B$5,2,FALSE)</f>
        <v>1</v>
      </c>
      <c r="BX16" s="10">
        <f>VLOOKUP('Form Responses 1'!CA15,ConvTable!$A$1:$B$5,2,FALSE)</f>
        <v>1</v>
      </c>
      <c r="BY16" s="10">
        <f>VLOOKUP('Form Responses 1'!CB15,ConvTable!$A$1:$B$5,2,FALSE)</f>
        <v>1</v>
      </c>
      <c r="BZ16" s="10">
        <f>VLOOKUP('Form Responses 1'!CC15,ConvTable!$A$1:$B$5,2,FALSE)</f>
        <v>1</v>
      </c>
      <c r="CA16" s="10">
        <f>VLOOKUP('Form Responses 1'!CD15,ConvTable!$A$1:$B$5,2,FALSE)</f>
        <v>1</v>
      </c>
      <c r="CB16" s="10">
        <f>VLOOKUP('Form Responses 1'!CE15,ConvTable!$A$1:$B$5,2,FALSE)</f>
        <v>4</v>
      </c>
      <c r="CC16" s="10">
        <f>VLOOKUP('Form Responses 1'!CF15,ConvTable!$A$1:$B$5,2,FALSE)</f>
        <v>4</v>
      </c>
      <c r="CD16" s="10">
        <f>VLOOKUP('Form Responses 1'!CG15,ConvTable!$A$1:$B$5,2,FALSE)</f>
        <v>2</v>
      </c>
      <c r="CE16" s="10">
        <f>VLOOKUP('Form Responses 1'!CH15,ConvTable!$A$1:$B$5,2,FALSE)</f>
        <v>2</v>
      </c>
      <c r="CF16" s="10">
        <f>VLOOKUP('Form Responses 1'!CI15,ConvTable!$A$1:$B$5,2,FALSE)</f>
        <v>1</v>
      </c>
      <c r="CG16" s="10">
        <f>VLOOKUP('Form Responses 1'!CJ15,ConvTable!$A$1:$B$5,2,FALSE)</f>
        <v>1</v>
      </c>
      <c r="CH16" s="10">
        <f>VLOOKUP('Form Responses 1'!CK15,ConvTable!$A$1:$B$5,2,FALSE)</f>
        <v>1</v>
      </c>
      <c r="CI16" s="10">
        <f>VLOOKUP('Form Responses 1'!CL15,ConvTable!$A$1:$B$5,2,FALSE)</f>
        <v>1</v>
      </c>
      <c r="CJ16" s="10">
        <f>VLOOKUP('Form Responses 1'!CM15,ConvTable!$A$1:$B$5,2,FALSE)</f>
        <v>2</v>
      </c>
      <c r="CK16" s="10">
        <f>VLOOKUP('Form Responses 1'!CN15,ConvTable!$A$1:$B$5,2,FALSE)</f>
        <v>2</v>
      </c>
      <c r="CL16" s="10">
        <f>VLOOKUP('Form Responses 1'!CO15,ConvTable!$A$1:$B$5,2,FALSE)</f>
        <v>4</v>
      </c>
      <c r="CM16" s="10">
        <f>VLOOKUP('Form Responses 1'!CP15,ConvTable!$A$1:$B$5,2,FALSE)</f>
        <v>4</v>
      </c>
      <c r="CN16" s="10">
        <f>VLOOKUP('Form Responses 1'!CQ15,ConvTable!$A$1:$B$5,2,FALSE)</f>
        <v>2</v>
      </c>
      <c r="CO16" s="10">
        <f>VLOOKUP('Form Responses 1'!CR15,ConvTable!$A$1:$B$5,2,FALSE)</f>
        <v>2</v>
      </c>
      <c r="CP16" s="10">
        <f>VLOOKUP('Form Responses 1'!CS15,ConvTable!$A$1:$B$5,2,FALSE)</f>
        <v>1</v>
      </c>
      <c r="CQ16" s="10">
        <f>VLOOKUP('Form Responses 1'!CT15,ConvTable!$A$1:$B$5,2,FALSE)</f>
        <v>1</v>
      </c>
      <c r="CR16" s="10">
        <f>VLOOKUP('Form Responses 1'!CU15,ConvTable!$A$1:$B$5,2,FALSE)</f>
        <v>1</v>
      </c>
      <c r="CS16" s="10">
        <f>VLOOKUP('Form Responses 1'!CV15,ConvTable!$A$1:$B$5,2,FALSE)</f>
        <v>1</v>
      </c>
      <c r="CT16" s="10">
        <f>VLOOKUP('Form Responses 1'!CW15,ConvTable!$A$1:$B$5,2,FALSE)</f>
        <v>2</v>
      </c>
      <c r="CU16" s="10">
        <f>VLOOKUP('Form Responses 1'!CX15,ConvTable!$A$1:$B$5,2,FALSE)</f>
        <v>1</v>
      </c>
      <c r="CV16" s="10">
        <f>VLOOKUP('Form Responses 1'!CY15,ConvTable!$A$1:$B$5,2,FALSE)</f>
        <v>4</v>
      </c>
      <c r="CW16" s="10">
        <f>VLOOKUP('Form Responses 1'!CZ15,ConvTable!$A$1:$B$5,2,FALSE)</f>
        <v>4</v>
      </c>
      <c r="CX16" s="10">
        <f>VLOOKUP('Form Responses 1'!DA15,ConvTable!$A$1:$B$5,2,FALSE)</f>
        <v>3</v>
      </c>
      <c r="CY16" s="10">
        <f>VLOOKUP('Form Responses 1'!DB15,ConvTable!$A$1:$B$5,2,FALSE)</f>
        <v>2</v>
      </c>
      <c r="CZ16" s="10">
        <f>VLOOKUP('Form Responses 1'!DC15,ConvTable!$A$1:$B$5,2,FALSE)</f>
        <v>2</v>
      </c>
      <c r="DA16" s="10">
        <f>VLOOKUP('Form Responses 1'!DD15,ConvTable!$A$1:$B$5,2,FALSE)</f>
        <v>2</v>
      </c>
      <c r="DB16" s="10">
        <f>VLOOKUP('Form Responses 1'!DE15,ConvTable!$A$1:$B$5,2,FALSE)</f>
        <v>3</v>
      </c>
      <c r="DC16" s="10">
        <f>VLOOKUP('Form Responses 1'!DF15,ConvTable!$A$1:$B$5,2,FALSE)</f>
        <v>2</v>
      </c>
      <c r="DD16" s="10">
        <f>VLOOKUP('Form Responses 1'!DG15,ConvTable!$A$1:$B$5,2,FALSE)</f>
        <v>2</v>
      </c>
      <c r="DE16" s="10">
        <f>VLOOKUP('Form Responses 1'!DH15,ConvTable!$A$1:$B$5,2,FALSE)</f>
        <v>2</v>
      </c>
      <c r="DF16" s="10">
        <f>VLOOKUP('Form Responses 1'!DI15,ConvTable!$A$1:$B$5,2,FALSE)</f>
        <v>4</v>
      </c>
      <c r="DG16" s="10">
        <f>VLOOKUP('Form Responses 1'!DJ15,ConvTable!$A$1:$B$5,2,FALSE)</f>
        <v>4</v>
      </c>
      <c r="DH16" s="10">
        <f>VLOOKUP('Form Responses 1'!DK15,ConvTable!$A$1:$B$5,2,FALSE)</f>
        <v>2</v>
      </c>
      <c r="DI16" s="10">
        <f>VLOOKUP('Form Responses 1'!DL15,ConvTable!$A$1:$B$5,2,FALSE)</f>
        <v>2</v>
      </c>
      <c r="DJ16" s="10">
        <f>VLOOKUP('Form Responses 1'!DM15,ConvTable!$A$1:$B$5,2,FALSE)</f>
        <v>2</v>
      </c>
      <c r="DK16" s="10">
        <f>VLOOKUP('Form Responses 1'!DN15,ConvTable!$A$1:$B$5,2,FALSE)</f>
        <v>1</v>
      </c>
      <c r="DL16" s="10">
        <f>VLOOKUP('Form Responses 1'!DO15,ConvTable!$A$1:$B$5,2,FALSE)</f>
        <v>1</v>
      </c>
      <c r="DM16" s="10">
        <f>VLOOKUP('Form Responses 1'!DP15,ConvTable!$A$1:$B$5,2,FALSE)</f>
        <v>1</v>
      </c>
      <c r="DN16" s="10">
        <f>VLOOKUP('Form Responses 1'!DQ15,ConvTable!$A$1:$B$5,2,FALSE)</f>
        <v>3</v>
      </c>
      <c r="DO16" s="10">
        <f>VLOOKUP('Form Responses 1'!DR15,ConvTable!$A$1:$B$5,2,FALSE)</f>
        <v>2</v>
      </c>
      <c r="DP16" s="10">
        <f>VLOOKUP('Form Responses 1'!DS15,ConvTable!$A$1:$B$5,2,FALSE)</f>
        <v>4</v>
      </c>
      <c r="DQ16" s="10">
        <f>VLOOKUP('Form Responses 1'!DT15,ConvTable!$A$1:$B$5,2,FALSE)</f>
        <v>4</v>
      </c>
    </row>
    <row r="17" ht="12.75" customHeight="1">
      <c r="B17" s="10">
        <f>VLOOKUP('Form Responses 1'!E16,ConvTable!$A$1:$B$5,2,FALSE)</f>
        <v>2</v>
      </c>
      <c r="C17" s="10">
        <f>VLOOKUP('Form Responses 1'!F16,ConvTable!$A$1:$B$5,2,FALSE)</f>
        <v>1</v>
      </c>
      <c r="D17" s="10">
        <f>VLOOKUP('Form Responses 1'!G16,ConvTable!$A$1:$B$5,2,FALSE)</f>
        <v>1</v>
      </c>
      <c r="E17" s="10">
        <f>VLOOKUP('Form Responses 1'!H16,ConvTable!$A$1:$B$5,2,FALSE)</f>
        <v>0</v>
      </c>
      <c r="F17" s="10">
        <f>VLOOKUP('Form Responses 1'!I16,ConvTable!$A$1:$B$5,2,FALSE)</f>
        <v>1</v>
      </c>
      <c r="G17" s="10">
        <f>VLOOKUP('Form Responses 1'!J16,ConvTable!$A$1:$B$5,2,FALSE)</f>
        <v>0</v>
      </c>
      <c r="H17" s="10">
        <f>VLOOKUP('Form Responses 1'!K16,ConvTable!$A$1:$B$5,2,FALSE)</f>
        <v>0</v>
      </c>
      <c r="I17" s="10">
        <f>VLOOKUP('Form Responses 1'!L16,ConvTable!$A$1:$B$5,2,FALSE)</f>
        <v>0</v>
      </c>
      <c r="J17" s="10">
        <f>VLOOKUP('Form Responses 1'!M16,ConvTable!$A$1:$B$5,2,FALSE)</f>
        <v>0</v>
      </c>
      <c r="K17" s="10">
        <f>VLOOKUP('Form Responses 1'!N16,ConvTable!$A$1:$B$5,2,FALSE)</f>
        <v>0</v>
      </c>
      <c r="L17" s="10">
        <f>VLOOKUP('Form Responses 1'!O16,ConvTable!$A$1:$B$5,2,FALSE)</f>
        <v>3</v>
      </c>
      <c r="M17" s="10">
        <f>VLOOKUP('Form Responses 1'!P16,ConvTable!$A$1:$B$5,2,FALSE)</f>
        <v>3</v>
      </c>
      <c r="N17" s="10">
        <f>VLOOKUP('Form Responses 1'!Q16,ConvTable!$A$1:$B$5,2,FALSE)</f>
        <v>2</v>
      </c>
      <c r="O17" s="10">
        <f>VLOOKUP('Form Responses 1'!R16,ConvTable!$A$1:$B$5,2,FALSE)</f>
        <v>2</v>
      </c>
      <c r="P17" s="10">
        <f>VLOOKUP('Form Responses 1'!S16,ConvTable!$A$1:$B$5,2,FALSE)</f>
        <v>1</v>
      </c>
      <c r="Q17" s="10">
        <f>VLOOKUP('Form Responses 1'!T16,ConvTable!$A$1:$B$5,2,FALSE)</f>
        <v>1</v>
      </c>
      <c r="R17" s="10">
        <f>VLOOKUP('Form Responses 1'!U16,ConvTable!$A$1:$B$5,2,FALSE)</f>
        <v>2</v>
      </c>
      <c r="S17" s="10">
        <f>VLOOKUP('Form Responses 1'!V16,ConvTable!$A$1:$B$5,2,FALSE)</f>
        <v>1</v>
      </c>
      <c r="T17" s="10">
        <f>VLOOKUP('Form Responses 1'!W16,ConvTable!$A$1:$B$5,2,FALSE)</f>
        <v>0</v>
      </c>
      <c r="U17" s="10">
        <f>VLOOKUP('Form Responses 1'!X16,ConvTable!$A$1:$B$5,2,FALSE)</f>
        <v>0</v>
      </c>
      <c r="V17" s="10">
        <f>VLOOKUP('Form Responses 1'!Y16,ConvTable!$A$1:$B$5,2,FALSE)</f>
        <v>3</v>
      </c>
      <c r="W17" s="10">
        <f>VLOOKUP('Form Responses 1'!Z16,ConvTable!$A$1:$B$5,2,FALSE)</f>
        <v>3</v>
      </c>
      <c r="X17" s="10">
        <f>VLOOKUP('Form Responses 1'!AA16,ConvTable!$A$1:$B$5,2,FALSE)</f>
        <v>2</v>
      </c>
      <c r="Y17" s="10">
        <f>VLOOKUP('Form Responses 1'!AB16,ConvTable!$A$1:$B$5,2,FALSE)</f>
        <v>1</v>
      </c>
      <c r="Z17" s="10">
        <f>VLOOKUP('Form Responses 1'!AC16,ConvTable!$A$1:$B$5,2,FALSE)</f>
        <v>2</v>
      </c>
      <c r="AA17" s="10">
        <f>VLOOKUP('Form Responses 1'!AD16,ConvTable!$A$1:$B$5,2,FALSE)</f>
        <v>1</v>
      </c>
      <c r="AB17" s="10">
        <f>VLOOKUP('Form Responses 1'!AE16,ConvTable!$A$1:$B$5,2,FALSE)</f>
        <v>1</v>
      </c>
      <c r="AC17" s="10">
        <f>VLOOKUP('Form Responses 1'!AF16,ConvTable!$A$1:$B$5,2,FALSE)</f>
        <v>1</v>
      </c>
      <c r="AD17" s="10">
        <f>VLOOKUP('Form Responses 1'!AG16,ConvTable!$A$1:$B$5,2,FALSE)</f>
        <v>0</v>
      </c>
      <c r="AE17" s="10">
        <f>VLOOKUP('Form Responses 1'!AH16,ConvTable!$A$1:$B$5,2,FALSE)</f>
        <v>0</v>
      </c>
      <c r="AF17" s="10">
        <f>VLOOKUP('Form Responses 1'!AI16,ConvTable!$A$1:$B$5,2,FALSE)</f>
        <v>4</v>
      </c>
      <c r="AG17" s="10">
        <f>VLOOKUP('Form Responses 1'!AJ16,ConvTable!$A$1:$B$5,2,FALSE)</f>
        <v>3</v>
      </c>
      <c r="AH17" s="10">
        <f>VLOOKUP('Form Responses 1'!AK16,ConvTable!$A$1:$B$5,2,FALSE)</f>
        <v>2</v>
      </c>
      <c r="AI17" s="10">
        <f>VLOOKUP('Form Responses 1'!AL16,ConvTable!$A$1:$B$5,2,FALSE)</f>
        <v>1</v>
      </c>
      <c r="AJ17" s="10">
        <f>VLOOKUP('Form Responses 1'!AM16,ConvTable!$A$1:$B$5,2,FALSE)</f>
        <v>2</v>
      </c>
      <c r="AK17" s="10">
        <f>VLOOKUP('Form Responses 1'!AN16,ConvTable!$A$1:$B$5,2,FALSE)</f>
        <v>1</v>
      </c>
      <c r="AL17" s="10">
        <f>VLOOKUP('Form Responses 1'!AO16,ConvTable!$A$1:$B$5,2,FALSE)</f>
        <v>2</v>
      </c>
      <c r="AM17" s="10">
        <f>VLOOKUP('Form Responses 1'!AP16,ConvTable!$A$1:$B$5,2,FALSE)</f>
        <v>1</v>
      </c>
      <c r="AN17" s="10">
        <f>VLOOKUP('Form Responses 1'!AQ16,ConvTable!$A$1:$B$5,2,FALSE)</f>
        <v>0</v>
      </c>
      <c r="AO17" s="10">
        <f>VLOOKUP('Form Responses 1'!AR16,ConvTable!$A$1:$B$5,2,FALSE)</f>
        <v>0</v>
      </c>
      <c r="AP17" s="10">
        <f>VLOOKUP('Form Responses 1'!AS16,ConvTable!$A$1:$B$5,2,FALSE)</f>
        <v>3</v>
      </c>
      <c r="AQ17" s="10">
        <f>VLOOKUP('Form Responses 1'!AT16,ConvTable!$A$1:$B$5,2,FALSE)</f>
        <v>2</v>
      </c>
      <c r="AR17" s="10">
        <f>VLOOKUP('Form Responses 1'!AU16,ConvTable!$A$1:$B$5,2,FALSE)</f>
        <v>0</v>
      </c>
      <c r="AS17" s="10">
        <f>VLOOKUP('Form Responses 1'!AV16,ConvTable!$A$1:$B$5,2,FALSE)</f>
        <v>0</v>
      </c>
      <c r="AT17" s="10">
        <f>VLOOKUP('Form Responses 1'!AW16,ConvTable!$A$1:$B$5,2,FALSE)</f>
        <v>0</v>
      </c>
      <c r="AU17" s="10">
        <f>VLOOKUP('Form Responses 1'!AX16,ConvTable!$A$1:$B$5,2,FALSE)</f>
        <v>0</v>
      </c>
      <c r="AV17" s="10">
        <f>VLOOKUP('Form Responses 1'!AY16,ConvTable!$A$1:$B$5,2,FALSE)</f>
        <v>0</v>
      </c>
      <c r="AW17" s="10">
        <f>VLOOKUP('Form Responses 1'!AZ16,ConvTable!$A$1:$B$5,2,FALSE)</f>
        <v>0</v>
      </c>
      <c r="AX17" s="10">
        <f>VLOOKUP('Form Responses 1'!BA16,ConvTable!$A$1:$B$5,2,FALSE)</f>
        <v>0</v>
      </c>
      <c r="AY17" s="10">
        <f>VLOOKUP('Form Responses 1'!BB16,ConvTable!$A$1:$B$5,2,FALSE)</f>
        <v>0</v>
      </c>
      <c r="AZ17" s="10">
        <f>VLOOKUP('Form Responses 1'!BC16,ConvTable!$A$1:$B$5,2,FALSE)</f>
        <v>3</v>
      </c>
      <c r="BA17" s="10">
        <f>VLOOKUP('Form Responses 1'!BD16,ConvTable!$A$1:$B$5,2,FALSE)</f>
        <v>2</v>
      </c>
      <c r="BB17" s="10">
        <f>VLOOKUP('Form Responses 1'!BE16,ConvTable!$A$1:$B$5,2,FALSE)</f>
        <v>0</v>
      </c>
      <c r="BC17" s="10">
        <f>VLOOKUP('Form Responses 1'!BF16,ConvTable!$A$1:$B$5,2,FALSE)</f>
        <v>0</v>
      </c>
      <c r="BD17" s="10">
        <f>VLOOKUP('Form Responses 1'!BG16,ConvTable!$A$1:$B$5,2,FALSE)</f>
        <v>1</v>
      </c>
      <c r="BE17" s="10">
        <f>VLOOKUP('Form Responses 1'!BH16,ConvTable!$A$1:$B$5,2,FALSE)</f>
        <v>2</v>
      </c>
      <c r="BF17" s="10">
        <f>VLOOKUP('Form Responses 1'!BI16,ConvTable!$A$1:$B$5,2,FALSE)</f>
        <v>0</v>
      </c>
      <c r="BG17" s="10">
        <f>VLOOKUP('Form Responses 1'!BJ16,ConvTable!$A$1:$B$5,2,FALSE)</f>
        <v>0</v>
      </c>
      <c r="BH17" s="10">
        <f>VLOOKUP('Form Responses 1'!BK16,ConvTable!$A$1:$B$5,2,FALSE)</f>
        <v>1</v>
      </c>
      <c r="BI17" s="10">
        <f>VLOOKUP('Form Responses 1'!BL16,ConvTable!$A$1:$B$5,2,FALSE)</f>
        <v>0</v>
      </c>
      <c r="BJ17" s="10">
        <f>VLOOKUP('Form Responses 1'!BM16,ConvTable!$A$1:$B$5,2,FALSE)</f>
        <v>4</v>
      </c>
      <c r="BK17" s="10">
        <f>VLOOKUP('Form Responses 1'!BN16,ConvTable!$A$1:$B$5,2,FALSE)</f>
        <v>3</v>
      </c>
      <c r="BL17" s="10">
        <f>VLOOKUP('Form Responses 1'!BO16,ConvTable!$A$1:$B$5,2,FALSE)</f>
        <v>2</v>
      </c>
      <c r="BM17" s="10">
        <f>VLOOKUP('Form Responses 1'!BP16,ConvTable!$A$1:$B$5,2,FALSE)</f>
        <v>1</v>
      </c>
      <c r="BN17" s="10">
        <f>VLOOKUP('Form Responses 1'!BQ16,ConvTable!$A$1:$B$5,2,FALSE)</f>
        <v>2</v>
      </c>
      <c r="BO17" s="10">
        <f>VLOOKUP('Form Responses 1'!BR16,ConvTable!$A$1:$B$5,2,FALSE)</f>
        <v>1</v>
      </c>
      <c r="BP17" s="10">
        <f>VLOOKUP('Form Responses 1'!BS16,ConvTable!$A$1:$B$5,2,FALSE)</f>
        <v>1</v>
      </c>
      <c r="BQ17" s="10">
        <f>VLOOKUP('Form Responses 1'!BT16,ConvTable!$A$1:$B$5,2,FALSE)</f>
        <v>1</v>
      </c>
      <c r="BR17" s="10">
        <f>VLOOKUP('Form Responses 1'!BU16,ConvTable!$A$1:$B$5,2,FALSE)</f>
        <v>0</v>
      </c>
      <c r="BS17" s="10">
        <f>VLOOKUP('Form Responses 1'!BV16,ConvTable!$A$1:$B$5,2,FALSE)</f>
        <v>0</v>
      </c>
      <c r="BT17" s="10">
        <f>VLOOKUP('Form Responses 1'!BW16,ConvTable!$A$1:$B$5,2,FALSE)</f>
        <v>3</v>
      </c>
      <c r="BU17" s="10">
        <f>VLOOKUP('Form Responses 1'!BX16,ConvTable!$A$1:$B$5,2,FALSE)</f>
        <v>3</v>
      </c>
      <c r="BV17" s="10">
        <f>VLOOKUP('Form Responses 1'!BY16,ConvTable!$A$1:$B$5,2,FALSE)</f>
        <v>2</v>
      </c>
      <c r="BW17" s="10">
        <f>VLOOKUP('Form Responses 1'!BZ16,ConvTable!$A$1:$B$5,2,FALSE)</f>
        <v>1</v>
      </c>
      <c r="BX17" s="10">
        <f>VLOOKUP('Form Responses 1'!CA16,ConvTable!$A$1:$B$5,2,FALSE)</f>
        <v>1</v>
      </c>
      <c r="BY17" s="10">
        <f>VLOOKUP('Form Responses 1'!CB16,ConvTable!$A$1:$B$5,2,FALSE)</f>
        <v>1</v>
      </c>
      <c r="BZ17" s="10">
        <f>VLOOKUP('Form Responses 1'!CC16,ConvTable!$A$1:$B$5,2,FALSE)</f>
        <v>0</v>
      </c>
      <c r="CA17" s="10">
        <f>VLOOKUP('Form Responses 1'!CD16,ConvTable!$A$1:$B$5,2,FALSE)</f>
        <v>0</v>
      </c>
      <c r="CB17" s="10">
        <f>VLOOKUP('Form Responses 1'!CE16,ConvTable!$A$1:$B$5,2,FALSE)</f>
        <v>0</v>
      </c>
      <c r="CC17" s="10">
        <f>VLOOKUP('Form Responses 1'!CF16,ConvTable!$A$1:$B$5,2,FALSE)</f>
        <v>0</v>
      </c>
      <c r="CD17" s="10">
        <f>VLOOKUP('Form Responses 1'!CG16,ConvTable!$A$1:$B$5,2,FALSE)</f>
        <v>0</v>
      </c>
      <c r="CE17" s="10">
        <f>VLOOKUP('Form Responses 1'!CH16,ConvTable!$A$1:$B$5,2,FALSE)</f>
        <v>0</v>
      </c>
      <c r="CF17" s="10">
        <f>VLOOKUP('Form Responses 1'!CI16,ConvTable!$A$1:$B$5,2,FALSE)</f>
        <v>0</v>
      </c>
      <c r="CG17" s="10">
        <f>VLOOKUP('Form Responses 1'!CJ16,ConvTable!$A$1:$B$5,2,FALSE)</f>
        <v>0</v>
      </c>
      <c r="CH17" s="10">
        <f>VLOOKUP('Form Responses 1'!CK16,ConvTable!$A$1:$B$5,2,FALSE)</f>
        <v>0</v>
      </c>
      <c r="CI17" s="10">
        <f>VLOOKUP('Form Responses 1'!CL16,ConvTable!$A$1:$B$5,2,FALSE)</f>
        <v>0</v>
      </c>
      <c r="CJ17" s="10">
        <f>VLOOKUP('Form Responses 1'!CM16,ConvTable!$A$1:$B$5,2,FALSE)</f>
        <v>0</v>
      </c>
      <c r="CK17" s="10">
        <f>VLOOKUP('Form Responses 1'!CN16,ConvTable!$A$1:$B$5,2,FALSE)</f>
        <v>0</v>
      </c>
      <c r="CL17" s="10">
        <f>VLOOKUP('Form Responses 1'!CO16,ConvTable!$A$1:$B$5,2,FALSE)</f>
        <v>0</v>
      </c>
      <c r="CM17" s="10">
        <f>VLOOKUP('Form Responses 1'!CP16,ConvTable!$A$1:$B$5,2,FALSE)</f>
        <v>0</v>
      </c>
      <c r="CN17" s="10">
        <f>VLOOKUP('Form Responses 1'!CQ16,ConvTable!$A$1:$B$5,2,FALSE)</f>
        <v>0</v>
      </c>
      <c r="CO17" s="10">
        <f>VLOOKUP('Form Responses 1'!CR16,ConvTable!$A$1:$B$5,2,FALSE)</f>
        <v>0</v>
      </c>
      <c r="CP17" s="10">
        <f>VLOOKUP('Form Responses 1'!CS16,ConvTable!$A$1:$B$5,2,FALSE)</f>
        <v>1</v>
      </c>
      <c r="CQ17" s="10">
        <f>VLOOKUP('Form Responses 1'!CT16,ConvTable!$A$1:$B$5,2,FALSE)</f>
        <v>1</v>
      </c>
      <c r="CR17" s="10">
        <f>VLOOKUP('Form Responses 1'!CU16,ConvTable!$A$1:$B$5,2,FALSE)</f>
        <v>1</v>
      </c>
      <c r="CS17" s="10">
        <f>VLOOKUP('Form Responses 1'!CV16,ConvTable!$A$1:$B$5,2,FALSE)</f>
        <v>1</v>
      </c>
      <c r="CT17" s="10">
        <f>VLOOKUP('Form Responses 1'!CW16,ConvTable!$A$1:$B$5,2,FALSE)</f>
        <v>0</v>
      </c>
      <c r="CU17" s="10">
        <f>VLOOKUP('Form Responses 1'!CX16,ConvTable!$A$1:$B$5,2,FALSE)</f>
        <v>0</v>
      </c>
      <c r="CV17" s="10">
        <f>VLOOKUP('Form Responses 1'!CY16,ConvTable!$A$1:$B$5,2,FALSE)</f>
        <v>2</v>
      </c>
      <c r="CW17" s="10">
        <f>VLOOKUP('Form Responses 1'!CZ16,ConvTable!$A$1:$B$5,2,FALSE)</f>
        <v>1</v>
      </c>
      <c r="CX17" s="10">
        <f>VLOOKUP('Form Responses 1'!DA16,ConvTable!$A$1:$B$5,2,FALSE)</f>
        <v>3</v>
      </c>
      <c r="CY17" s="10">
        <f>VLOOKUP('Form Responses 1'!DB16,ConvTable!$A$1:$B$5,2,FALSE)</f>
        <v>2</v>
      </c>
      <c r="CZ17" s="10">
        <f>VLOOKUP('Form Responses 1'!DC16,ConvTable!$A$1:$B$5,2,FALSE)</f>
        <v>0</v>
      </c>
      <c r="DA17" s="10">
        <f>VLOOKUP('Form Responses 1'!DD16,ConvTable!$A$1:$B$5,2,FALSE)</f>
        <v>0</v>
      </c>
      <c r="DB17" s="10">
        <f>VLOOKUP('Form Responses 1'!DE16,ConvTable!$A$1:$B$5,2,FALSE)</f>
        <v>2</v>
      </c>
      <c r="DC17" s="10">
        <f>VLOOKUP('Form Responses 1'!DF16,ConvTable!$A$1:$B$5,2,FALSE)</f>
        <v>1</v>
      </c>
      <c r="DD17" s="10">
        <f>VLOOKUP('Form Responses 1'!DG16,ConvTable!$A$1:$B$5,2,FALSE)</f>
        <v>0</v>
      </c>
      <c r="DE17" s="10">
        <f>VLOOKUP('Form Responses 1'!DH16,ConvTable!$A$1:$B$5,2,FALSE)</f>
        <v>0</v>
      </c>
      <c r="DF17" s="10">
        <f>VLOOKUP('Form Responses 1'!DI16,ConvTable!$A$1:$B$5,2,FALSE)</f>
        <v>0</v>
      </c>
      <c r="DG17" s="10">
        <f>VLOOKUP('Form Responses 1'!DJ16,ConvTable!$A$1:$B$5,2,FALSE)</f>
        <v>0</v>
      </c>
      <c r="DH17" s="10">
        <f>VLOOKUP('Form Responses 1'!DK16,ConvTable!$A$1:$B$5,2,FALSE)</f>
        <v>3</v>
      </c>
      <c r="DI17" s="10">
        <f>VLOOKUP('Form Responses 1'!DL16,ConvTable!$A$1:$B$5,2,FALSE)</f>
        <v>2</v>
      </c>
      <c r="DJ17" s="10">
        <f>VLOOKUP('Form Responses 1'!DM16,ConvTable!$A$1:$B$5,2,FALSE)</f>
        <v>2</v>
      </c>
      <c r="DK17" s="10">
        <f>VLOOKUP('Form Responses 1'!DN16,ConvTable!$A$1:$B$5,2,FALSE)</f>
        <v>1</v>
      </c>
      <c r="DL17" s="10">
        <f>VLOOKUP('Form Responses 1'!DO16,ConvTable!$A$1:$B$5,2,FALSE)</f>
        <v>1</v>
      </c>
      <c r="DM17" s="10">
        <f>VLOOKUP('Form Responses 1'!DP16,ConvTable!$A$1:$B$5,2,FALSE)</f>
        <v>1</v>
      </c>
      <c r="DN17" s="10">
        <f>VLOOKUP('Form Responses 1'!DQ16,ConvTable!$A$1:$B$5,2,FALSE)</f>
        <v>1</v>
      </c>
      <c r="DO17" s="10">
        <f>VLOOKUP('Form Responses 1'!DR16,ConvTable!$A$1:$B$5,2,FALSE)</f>
        <v>1</v>
      </c>
      <c r="DP17" s="10">
        <f>VLOOKUP('Form Responses 1'!DS16,ConvTable!$A$1:$B$5,2,FALSE)</f>
        <v>0</v>
      </c>
      <c r="DQ17" s="10">
        <f>VLOOKUP('Form Responses 1'!DT16,ConvTable!$A$1:$B$5,2,FALSE)</f>
        <v>0</v>
      </c>
    </row>
    <row r="18" ht="12.75" customHeight="1">
      <c r="B18" s="10">
        <f>VLOOKUP('Form Responses 1'!E17,ConvTable!$A$1:$B$5,2,FALSE)</f>
        <v>3</v>
      </c>
      <c r="C18" s="10">
        <f>VLOOKUP('Form Responses 1'!F17,ConvTable!$A$1:$B$5,2,FALSE)</f>
        <v>3</v>
      </c>
      <c r="D18" s="10">
        <f>VLOOKUP('Form Responses 1'!G17,ConvTable!$A$1:$B$5,2,FALSE)</f>
        <v>1</v>
      </c>
      <c r="E18" s="10">
        <f>VLOOKUP('Form Responses 1'!H17,ConvTable!$A$1:$B$5,2,FALSE)</f>
        <v>1</v>
      </c>
      <c r="F18" s="10">
        <f>VLOOKUP('Form Responses 1'!I17,ConvTable!$A$1:$B$5,2,FALSE)</f>
        <v>2</v>
      </c>
      <c r="G18" s="10">
        <f>VLOOKUP('Form Responses 1'!J17,ConvTable!$A$1:$B$5,2,FALSE)</f>
        <v>1</v>
      </c>
      <c r="H18" s="10">
        <f>VLOOKUP('Form Responses 1'!K17,ConvTable!$A$1:$B$5,2,FALSE)</f>
        <v>0</v>
      </c>
      <c r="I18" s="10">
        <f>VLOOKUP('Form Responses 1'!L17,ConvTable!$A$1:$B$5,2,FALSE)</f>
        <v>0</v>
      </c>
      <c r="J18" s="10">
        <f>VLOOKUP('Form Responses 1'!M17,ConvTable!$A$1:$B$5,2,FALSE)</f>
        <v>0</v>
      </c>
      <c r="K18" s="10">
        <f>VLOOKUP('Form Responses 1'!N17,ConvTable!$A$1:$B$5,2,FALSE)</f>
        <v>0</v>
      </c>
      <c r="L18" s="10">
        <f>VLOOKUP('Form Responses 1'!O17,ConvTable!$A$1:$B$5,2,FALSE)</f>
        <v>3</v>
      </c>
      <c r="M18" s="10">
        <f>VLOOKUP('Form Responses 1'!P17,ConvTable!$A$1:$B$5,2,FALSE)</f>
        <v>2</v>
      </c>
      <c r="N18" s="10">
        <f>VLOOKUP('Form Responses 1'!Q17,ConvTable!$A$1:$B$5,2,FALSE)</f>
        <v>2</v>
      </c>
      <c r="O18" s="10">
        <f>VLOOKUP('Form Responses 1'!R17,ConvTable!$A$1:$B$5,2,FALSE)</f>
        <v>1</v>
      </c>
      <c r="P18" s="10">
        <f>VLOOKUP('Form Responses 1'!S17,ConvTable!$A$1:$B$5,2,FALSE)</f>
        <v>3</v>
      </c>
      <c r="Q18" s="10">
        <f>VLOOKUP('Form Responses 1'!T17,ConvTable!$A$1:$B$5,2,FALSE)</f>
        <v>2</v>
      </c>
      <c r="R18" s="10">
        <f>VLOOKUP('Form Responses 1'!U17,ConvTable!$A$1:$B$5,2,FALSE)</f>
        <v>0</v>
      </c>
      <c r="S18" s="10">
        <f>VLOOKUP('Form Responses 1'!V17,ConvTable!$A$1:$B$5,2,FALSE)</f>
        <v>0</v>
      </c>
      <c r="T18" s="10">
        <f>VLOOKUP('Form Responses 1'!W17,ConvTable!$A$1:$B$5,2,FALSE)</f>
        <v>3</v>
      </c>
      <c r="U18" s="10">
        <f>VLOOKUP('Form Responses 1'!X17,ConvTable!$A$1:$B$5,2,FALSE)</f>
        <v>3</v>
      </c>
      <c r="V18" s="10">
        <f>VLOOKUP('Form Responses 1'!Y17,ConvTable!$A$1:$B$5,2,FALSE)</f>
        <v>3</v>
      </c>
      <c r="W18" s="10">
        <f>VLOOKUP('Form Responses 1'!Z17,ConvTable!$A$1:$B$5,2,FALSE)</f>
        <v>2</v>
      </c>
      <c r="X18" s="10">
        <f>VLOOKUP('Form Responses 1'!AA17,ConvTable!$A$1:$B$5,2,FALSE)</f>
        <v>2</v>
      </c>
      <c r="Y18" s="10">
        <f>VLOOKUP('Form Responses 1'!AB17,ConvTable!$A$1:$B$5,2,FALSE)</f>
        <v>1</v>
      </c>
      <c r="Z18" s="10">
        <f>VLOOKUP('Form Responses 1'!AC17,ConvTable!$A$1:$B$5,2,FALSE)</f>
        <v>3</v>
      </c>
      <c r="AA18" s="10">
        <f>VLOOKUP('Form Responses 1'!AD17,ConvTable!$A$1:$B$5,2,FALSE)</f>
        <v>2</v>
      </c>
      <c r="AB18" s="10">
        <f>VLOOKUP('Form Responses 1'!AE17,ConvTable!$A$1:$B$5,2,FALSE)</f>
        <v>2</v>
      </c>
      <c r="AC18" s="10">
        <f>VLOOKUP('Form Responses 1'!AF17,ConvTable!$A$1:$B$5,2,FALSE)</f>
        <v>2</v>
      </c>
      <c r="AD18" s="10">
        <f>VLOOKUP('Form Responses 1'!AG17,ConvTable!$A$1:$B$5,2,FALSE)</f>
        <v>0</v>
      </c>
      <c r="AE18" s="10">
        <f>VLOOKUP('Form Responses 1'!AH17,ConvTable!$A$1:$B$5,2,FALSE)</f>
        <v>0</v>
      </c>
      <c r="AF18" s="10">
        <f>VLOOKUP('Form Responses 1'!AI17,ConvTable!$A$1:$B$5,2,FALSE)</f>
        <v>3</v>
      </c>
      <c r="AG18" s="10">
        <f>VLOOKUP('Form Responses 1'!AJ17,ConvTable!$A$1:$B$5,2,FALSE)</f>
        <v>3</v>
      </c>
      <c r="AH18" s="10">
        <f>VLOOKUP('Form Responses 1'!AK17,ConvTable!$A$1:$B$5,2,FALSE)</f>
        <v>3</v>
      </c>
      <c r="AI18" s="10">
        <f>VLOOKUP('Form Responses 1'!AL17,ConvTable!$A$1:$B$5,2,FALSE)</f>
        <v>2</v>
      </c>
      <c r="AJ18" s="10">
        <f>VLOOKUP('Form Responses 1'!AM17,ConvTable!$A$1:$B$5,2,FALSE)</f>
        <v>3</v>
      </c>
      <c r="AK18" s="10">
        <f>VLOOKUP('Form Responses 1'!AN17,ConvTable!$A$1:$B$5,2,FALSE)</f>
        <v>2</v>
      </c>
      <c r="AL18" s="10">
        <f>VLOOKUP('Form Responses 1'!AO17,ConvTable!$A$1:$B$5,2,FALSE)</f>
        <v>2</v>
      </c>
      <c r="AM18" s="10">
        <f>VLOOKUP('Form Responses 1'!AP17,ConvTable!$A$1:$B$5,2,FALSE)</f>
        <v>2</v>
      </c>
      <c r="AN18" s="10">
        <f>VLOOKUP('Form Responses 1'!AQ17,ConvTable!$A$1:$B$5,2,FALSE)</f>
        <v>2</v>
      </c>
      <c r="AO18" s="10">
        <f>VLOOKUP('Form Responses 1'!AR17,ConvTable!$A$1:$B$5,2,FALSE)</f>
        <v>1</v>
      </c>
      <c r="AP18" s="10">
        <f>VLOOKUP('Form Responses 1'!AS17,ConvTable!$A$1:$B$5,2,FALSE)</f>
        <v>3</v>
      </c>
      <c r="AQ18" s="10">
        <f>VLOOKUP('Form Responses 1'!AT17,ConvTable!$A$1:$B$5,2,FALSE)</f>
        <v>2</v>
      </c>
      <c r="AR18" s="10">
        <f>VLOOKUP('Form Responses 1'!AU17,ConvTable!$A$1:$B$5,2,FALSE)</f>
        <v>0</v>
      </c>
      <c r="AS18" s="10">
        <f>VLOOKUP('Form Responses 1'!AV17,ConvTable!$A$1:$B$5,2,FALSE)</f>
        <v>0</v>
      </c>
      <c r="AT18" s="10">
        <f>VLOOKUP('Form Responses 1'!AW17,ConvTable!$A$1:$B$5,2,FALSE)</f>
        <v>2</v>
      </c>
      <c r="AU18" s="10">
        <f>VLOOKUP('Form Responses 1'!AX17,ConvTable!$A$1:$B$5,2,FALSE)</f>
        <v>1</v>
      </c>
      <c r="AV18" s="10">
        <f>VLOOKUP('Form Responses 1'!AY17,ConvTable!$A$1:$B$5,2,FALSE)</f>
        <v>0</v>
      </c>
      <c r="AW18" s="10">
        <f>VLOOKUP('Form Responses 1'!AZ17,ConvTable!$A$1:$B$5,2,FALSE)</f>
        <v>0</v>
      </c>
      <c r="AX18" s="10">
        <f>VLOOKUP('Form Responses 1'!BA17,ConvTable!$A$1:$B$5,2,FALSE)</f>
        <v>0</v>
      </c>
      <c r="AY18" s="10">
        <f>VLOOKUP('Form Responses 1'!BB17,ConvTable!$A$1:$B$5,2,FALSE)</f>
        <v>0</v>
      </c>
      <c r="AZ18" s="10">
        <f>VLOOKUP('Form Responses 1'!BC17,ConvTable!$A$1:$B$5,2,FALSE)</f>
        <v>3</v>
      </c>
      <c r="BA18" s="10">
        <f>VLOOKUP('Form Responses 1'!BD17,ConvTable!$A$1:$B$5,2,FALSE)</f>
        <v>3</v>
      </c>
      <c r="BB18" s="10">
        <f>VLOOKUP('Form Responses 1'!BE17,ConvTable!$A$1:$B$5,2,FALSE)</f>
        <v>3</v>
      </c>
      <c r="BC18" s="10">
        <f>VLOOKUP('Form Responses 1'!BF17,ConvTable!$A$1:$B$5,2,FALSE)</f>
        <v>2</v>
      </c>
      <c r="BD18" s="10">
        <f>VLOOKUP('Form Responses 1'!BG17,ConvTable!$A$1:$B$5,2,FALSE)</f>
        <v>2</v>
      </c>
      <c r="BE18" s="10">
        <f>VLOOKUP('Form Responses 1'!BH17,ConvTable!$A$1:$B$5,2,FALSE)</f>
        <v>3</v>
      </c>
      <c r="BF18" s="10">
        <f>VLOOKUP('Form Responses 1'!BI17,ConvTable!$A$1:$B$5,2,FALSE)</f>
        <v>3</v>
      </c>
      <c r="BG18" s="10">
        <f>VLOOKUP('Form Responses 1'!BJ17,ConvTable!$A$1:$B$5,2,FALSE)</f>
        <v>2</v>
      </c>
      <c r="BH18" s="10">
        <f>VLOOKUP('Form Responses 1'!BK17,ConvTable!$A$1:$B$5,2,FALSE)</f>
        <v>3</v>
      </c>
      <c r="BI18" s="10">
        <f>VLOOKUP('Form Responses 1'!BL17,ConvTable!$A$1:$B$5,2,FALSE)</f>
        <v>3</v>
      </c>
      <c r="BJ18" s="10">
        <f>VLOOKUP('Form Responses 1'!BM17,ConvTable!$A$1:$B$5,2,FALSE)</f>
        <v>3</v>
      </c>
      <c r="BK18" s="10">
        <f>VLOOKUP('Form Responses 1'!BN17,ConvTable!$A$1:$B$5,2,FALSE)</f>
        <v>3</v>
      </c>
      <c r="BL18" s="10">
        <f>VLOOKUP('Form Responses 1'!BO17,ConvTable!$A$1:$B$5,2,FALSE)</f>
        <v>3</v>
      </c>
      <c r="BM18" s="10">
        <f>VLOOKUP('Form Responses 1'!BP17,ConvTable!$A$1:$B$5,2,FALSE)</f>
        <v>2</v>
      </c>
      <c r="BN18" s="10">
        <f>VLOOKUP('Form Responses 1'!BQ17,ConvTable!$A$1:$B$5,2,FALSE)</f>
        <v>3</v>
      </c>
      <c r="BO18" s="10">
        <f>VLOOKUP('Form Responses 1'!BR17,ConvTable!$A$1:$B$5,2,FALSE)</f>
        <v>2</v>
      </c>
      <c r="BP18" s="10">
        <f>VLOOKUP('Form Responses 1'!BS17,ConvTable!$A$1:$B$5,2,FALSE)</f>
        <v>2</v>
      </c>
      <c r="BQ18" s="10">
        <f>VLOOKUP('Form Responses 1'!BT17,ConvTable!$A$1:$B$5,2,FALSE)</f>
        <v>2</v>
      </c>
      <c r="BR18" s="10">
        <f>VLOOKUP('Form Responses 1'!BU17,ConvTable!$A$1:$B$5,2,FALSE)</f>
        <v>0</v>
      </c>
      <c r="BS18" s="10">
        <f>VLOOKUP('Form Responses 1'!BV17,ConvTable!$A$1:$B$5,2,FALSE)</f>
        <v>0</v>
      </c>
      <c r="BT18" s="10">
        <f>VLOOKUP('Form Responses 1'!BW17,ConvTable!$A$1:$B$5,2,FALSE)</f>
        <v>3</v>
      </c>
      <c r="BU18" s="10">
        <f>VLOOKUP('Form Responses 1'!BX17,ConvTable!$A$1:$B$5,2,FALSE)</f>
        <v>3</v>
      </c>
      <c r="BV18" s="10">
        <f>VLOOKUP('Form Responses 1'!BY17,ConvTable!$A$1:$B$5,2,FALSE)</f>
        <v>3</v>
      </c>
      <c r="BW18" s="10">
        <f>VLOOKUP('Form Responses 1'!BZ17,ConvTable!$A$1:$B$5,2,FALSE)</f>
        <v>2</v>
      </c>
      <c r="BX18" s="10">
        <f>VLOOKUP('Form Responses 1'!CA17,ConvTable!$A$1:$B$5,2,FALSE)</f>
        <v>3</v>
      </c>
      <c r="BY18" s="10">
        <f>VLOOKUP('Form Responses 1'!CB17,ConvTable!$A$1:$B$5,2,FALSE)</f>
        <v>2</v>
      </c>
      <c r="BZ18" s="10">
        <f>VLOOKUP('Form Responses 1'!CC17,ConvTable!$A$1:$B$5,2,FALSE)</f>
        <v>3</v>
      </c>
      <c r="CA18" s="10">
        <f>VLOOKUP('Form Responses 1'!CD17,ConvTable!$A$1:$B$5,2,FALSE)</f>
        <v>2</v>
      </c>
      <c r="CB18" s="10">
        <f>VLOOKUP('Form Responses 1'!CE17,ConvTable!$A$1:$B$5,2,FALSE)</f>
        <v>0</v>
      </c>
      <c r="CC18" s="10">
        <f>VLOOKUP('Form Responses 1'!CF17,ConvTable!$A$1:$B$5,2,FALSE)</f>
        <v>0</v>
      </c>
      <c r="CD18" s="10">
        <f>VLOOKUP('Form Responses 1'!CG17,ConvTable!$A$1:$B$5,2,FALSE)</f>
        <v>0</v>
      </c>
      <c r="CE18" s="10">
        <f>VLOOKUP('Form Responses 1'!CH17,ConvTable!$A$1:$B$5,2,FALSE)</f>
        <v>0</v>
      </c>
      <c r="CF18" s="10">
        <f>VLOOKUP('Form Responses 1'!CI17,ConvTable!$A$1:$B$5,2,FALSE)</f>
        <v>2</v>
      </c>
      <c r="CG18" s="10">
        <f>VLOOKUP('Form Responses 1'!CJ17,ConvTable!$A$1:$B$5,2,FALSE)</f>
        <v>1</v>
      </c>
      <c r="CH18" s="10">
        <f>VLOOKUP('Form Responses 1'!CK17,ConvTable!$A$1:$B$5,2,FALSE)</f>
        <v>1</v>
      </c>
      <c r="CI18" s="10">
        <f>VLOOKUP('Form Responses 1'!CL17,ConvTable!$A$1:$B$5,2,FALSE)</f>
        <v>1</v>
      </c>
      <c r="CJ18" s="10">
        <f>VLOOKUP('Form Responses 1'!CM17,ConvTable!$A$1:$B$5,2,FALSE)</f>
        <v>0</v>
      </c>
      <c r="CK18" s="10">
        <f>VLOOKUP('Form Responses 1'!CN17,ConvTable!$A$1:$B$5,2,FALSE)</f>
        <v>0</v>
      </c>
      <c r="CL18" s="10">
        <f>VLOOKUP('Form Responses 1'!CO17,ConvTable!$A$1:$B$5,2,FALSE)</f>
        <v>0</v>
      </c>
      <c r="CM18" s="10">
        <f>VLOOKUP('Form Responses 1'!CP17,ConvTable!$A$1:$B$5,2,FALSE)</f>
        <v>0</v>
      </c>
      <c r="CN18" s="10">
        <f>VLOOKUP('Form Responses 1'!CQ17,ConvTable!$A$1:$B$5,2,FALSE)</f>
        <v>4</v>
      </c>
      <c r="CO18" s="10">
        <f>VLOOKUP('Form Responses 1'!CR17,ConvTable!$A$1:$B$5,2,FALSE)</f>
        <v>3</v>
      </c>
      <c r="CP18" s="10">
        <f>VLOOKUP('Form Responses 1'!CS17,ConvTable!$A$1:$B$5,2,FALSE)</f>
        <v>3</v>
      </c>
      <c r="CQ18" s="10">
        <f>VLOOKUP('Form Responses 1'!CT17,ConvTable!$A$1:$B$5,2,FALSE)</f>
        <v>2</v>
      </c>
      <c r="CR18" s="10">
        <f>VLOOKUP('Form Responses 1'!CU17,ConvTable!$A$1:$B$5,2,FALSE)</f>
        <v>3</v>
      </c>
      <c r="CS18" s="10">
        <f>VLOOKUP('Form Responses 1'!CV17,ConvTable!$A$1:$B$5,2,FALSE)</f>
        <v>3</v>
      </c>
      <c r="CT18" s="10">
        <f>VLOOKUP('Form Responses 1'!CW17,ConvTable!$A$1:$B$5,2,FALSE)</f>
        <v>3</v>
      </c>
      <c r="CU18" s="10">
        <f>VLOOKUP('Form Responses 1'!CX17,ConvTable!$A$1:$B$5,2,FALSE)</f>
        <v>2</v>
      </c>
      <c r="CV18" s="10">
        <f>VLOOKUP('Form Responses 1'!CY17,ConvTable!$A$1:$B$5,2,FALSE)</f>
        <v>0</v>
      </c>
      <c r="CW18" s="10">
        <f>VLOOKUP('Form Responses 1'!CZ17,ConvTable!$A$1:$B$5,2,FALSE)</f>
        <v>0</v>
      </c>
      <c r="CX18" s="10">
        <f>VLOOKUP('Form Responses 1'!DA17,ConvTable!$A$1:$B$5,2,FALSE)</f>
        <v>0</v>
      </c>
      <c r="CY18" s="10">
        <f>VLOOKUP('Form Responses 1'!DB17,ConvTable!$A$1:$B$5,2,FALSE)</f>
        <v>0</v>
      </c>
      <c r="CZ18" s="10">
        <f>VLOOKUP('Form Responses 1'!DC17,ConvTable!$A$1:$B$5,2,FALSE)</f>
        <v>2</v>
      </c>
      <c r="DA18" s="10">
        <f>VLOOKUP('Form Responses 1'!DD17,ConvTable!$A$1:$B$5,2,FALSE)</f>
        <v>1</v>
      </c>
      <c r="DB18" s="10">
        <f>VLOOKUP('Form Responses 1'!DE17,ConvTable!$A$1:$B$5,2,FALSE)</f>
        <v>2</v>
      </c>
      <c r="DC18" s="10">
        <f>VLOOKUP('Form Responses 1'!DF17,ConvTable!$A$1:$B$5,2,FALSE)</f>
        <v>1</v>
      </c>
      <c r="DD18" s="10">
        <f>VLOOKUP('Form Responses 1'!DG17,ConvTable!$A$1:$B$5,2,FALSE)</f>
        <v>0</v>
      </c>
      <c r="DE18" s="10">
        <f>VLOOKUP('Form Responses 1'!DH17,ConvTable!$A$1:$B$5,2,FALSE)</f>
        <v>0</v>
      </c>
      <c r="DF18" s="10">
        <f>VLOOKUP('Form Responses 1'!DI17,ConvTable!$A$1:$B$5,2,FALSE)</f>
        <v>0</v>
      </c>
      <c r="DG18" s="10">
        <f>VLOOKUP('Form Responses 1'!DJ17,ConvTable!$A$1:$B$5,2,FALSE)</f>
        <v>0</v>
      </c>
      <c r="DH18" s="10">
        <f>VLOOKUP('Form Responses 1'!DK17,ConvTable!$A$1:$B$5,2,FALSE)</f>
        <v>0</v>
      </c>
      <c r="DI18" s="10">
        <f>VLOOKUP('Form Responses 1'!DL17,ConvTable!$A$1:$B$5,2,FALSE)</f>
        <v>0</v>
      </c>
      <c r="DJ18" s="10">
        <f>VLOOKUP('Form Responses 1'!DM17,ConvTable!$A$1:$B$5,2,FALSE)</f>
        <v>0</v>
      </c>
      <c r="DK18" s="10">
        <f>VLOOKUP('Form Responses 1'!DN17,ConvTable!$A$1:$B$5,2,FALSE)</f>
        <v>0</v>
      </c>
      <c r="DL18" s="10">
        <f>VLOOKUP('Form Responses 1'!DO17,ConvTable!$A$1:$B$5,2,FALSE)</f>
        <v>0</v>
      </c>
      <c r="DM18" s="10">
        <f>VLOOKUP('Form Responses 1'!DP17,ConvTable!$A$1:$B$5,2,FALSE)</f>
        <v>0</v>
      </c>
      <c r="DN18" s="10">
        <f>VLOOKUP('Form Responses 1'!DQ17,ConvTable!$A$1:$B$5,2,FALSE)</f>
        <v>0</v>
      </c>
      <c r="DO18" s="10">
        <f>VLOOKUP('Form Responses 1'!DR17,ConvTable!$A$1:$B$5,2,FALSE)</f>
        <v>0</v>
      </c>
      <c r="DP18" s="10">
        <f>VLOOKUP('Form Responses 1'!DS17,ConvTable!$A$1:$B$5,2,FALSE)</f>
        <v>0</v>
      </c>
      <c r="DQ18" s="10">
        <f>VLOOKUP('Form Responses 1'!DT17,ConvTable!$A$1:$B$5,2,FALSE)</f>
        <v>0</v>
      </c>
    </row>
    <row r="19" ht="12.75" customHeight="1">
      <c r="B19" s="10">
        <f>VLOOKUP('Form Responses 1'!E18,ConvTable!$A$1:$B$5,2,FALSE)</f>
        <v>3</v>
      </c>
      <c r="C19" s="10">
        <f>VLOOKUP('Form Responses 1'!F18,ConvTable!$A$1:$B$5,2,FALSE)</f>
        <v>3</v>
      </c>
      <c r="D19" s="10">
        <f>VLOOKUP('Form Responses 1'!G18,ConvTable!$A$1:$B$5,2,FALSE)</f>
        <v>2</v>
      </c>
      <c r="E19" s="10">
        <f>VLOOKUP('Form Responses 1'!H18,ConvTable!$A$1:$B$5,2,FALSE)</f>
        <v>2</v>
      </c>
      <c r="F19" s="10">
        <f>VLOOKUP('Form Responses 1'!I18,ConvTable!$A$1:$B$5,2,FALSE)</f>
        <v>3</v>
      </c>
      <c r="G19" s="10">
        <f>VLOOKUP('Form Responses 1'!J18,ConvTable!$A$1:$B$5,2,FALSE)</f>
        <v>2</v>
      </c>
      <c r="H19" s="10">
        <f>VLOOKUP('Form Responses 1'!K18,ConvTable!$A$1:$B$5,2,FALSE)</f>
        <v>2</v>
      </c>
      <c r="I19" s="10">
        <f>VLOOKUP('Form Responses 1'!L18,ConvTable!$A$1:$B$5,2,FALSE)</f>
        <v>2</v>
      </c>
      <c r="J19" s="10">
        <f>VLOOKUP('Form Responses 1'!M18,ConvTable!$A$1:$B$5,2,FALSE)</f>
        <v>4</v>
      </c>
      <c r="K19" s="10">
        <f>VLOOKUP('Form Responses 1'!N18,ConvTable!$A$1:$B$5,2,FALSE)</f>
        <v>4</v>
      </c>
      <c r="L19" s="10">
        <f>VLOOKUP('Form Responses 1'!O18,ConvTable!$A$1:$B$5,2,FALSE)</f>
        <v>3</v>
      </c>
      <c r="M19" s="10">
        <f>VLOOKUP('Form Responses 1'!P18,ConvTable!$A$1:$B$5,2,FALSE)</f>
        <v>2</v>
      </c>
      <c r="N19" s="10">
        <f>VLOOKUP('Form Responses 1'!Q18,ConvTable!$A$1:$B$5,2,FALSE)</f>
        <v>3</v>
      </c>
      <c r="O19" s="10">
        <f>VLOOKUP('Form Responses 1'!R18,ConvTable!$A$1:$B$5,2,FALSE)</f>
        <v>2</v>
      </c>
      <c r="P19" s="10">
        <f>VLOOKUP('Form Responses 1'!S18,ConvTable!$A$1:$B$5,2,FALSE)</f>
        <v>2</v>
      </c>
      <c r="Q19" s="10">
        <f>VLOOKUP('Form Responses 1'!T18,ConvTable!$A$1:$B$5,2,FALSE)</f>
        <v>2</v>
      </c>
      <c r="R19" s="10">
        <f>VLOOKUP('Form Responses 1'!U18,ConvTable!$A$1:$B$5,2,FALSE)</f>
        <v>2</v>
      </c>
      <c r="S19" s="10">
        <f>VLOOKUP('Form Responses 1'!V18,ConvTable!$A$1:$B$5,2,FALSE)</f>
        <v>2</v>
      </c>
      <c r="T19" s="10">
        <f>VLOOKUP('Form Responses 1'!W18,ConvTable!$A$1:$B$5,2,FALSE)</f>
        <v>4</v>
      </c>
      <c r="U19" s="10">
        <f>VLOOKUP('Form Responses 1'!X18,ConvTable!$A$1:$B$5,2,FALSE)</f>
        <v>4</v>
      </c>
      <c r="V19" s="10">
        <f>VLOOKUP('Form Responses 1'!Y18,ConvTable!$A$1:$B$5,2,FALSE)</f>
        <v>3</v>
      </c>
      <c r="W19" s="10">
        <f>VLOOKUP('Form Responses 1'!Z18,ConvTable!$A$1:$B$5,2,FALSE)</f>
        <v>3</v>
      </c>
      <c r="X19" s="10">
        <f>VLOOKUP('Form Responses 1'!AA18,ConvTable!$A$1:$B$5,2,FALSE)</f>
        <v>3</v>
      </c>
      <c r="Y19" s="10">
        <f>VLOOKUP('Form Responses 1'!AB18,ConvTable!$A$1:$B$5,2,FALSE)</f>
        <v>3</v>
      </c>
      <c r="Z19" s="10">
        <f>VLOOKUP('Form Responses 1'!AC18,ConvTable!$A$1:$B$5,2,FALSE)</f>
        <v>3</v>
      </c>
      <c r="AA19" s="10">
        <f>VLOOKUP('Form Responses 1'!AD18,ConvTable!$A$1:$B$5,2,FALSE)</f>
        <v>2</v>
      </c>
      <c r="AB19" s="10">
        <f>VLOOKUP('Form Responses 1'!AE18,ConvTable!$A$1:$B$5,2,FALSE)</f>
        <v>1</v>
      </c>
      <c r="AC19" s="10">
        <f>VLOOKUP('Form Responses 1'!AF18,ConvTable!$A$1:$B$5,2,FALSE)</f>
        <v>1</v>
      </c>
      <c r="AD19" s="10">
        <f>VLOOKUP('Form Responses 1'!AG18,ConvTable!$A$1:$B$5,2,FALSE)</f>
        <v>4</v>
      </c>
      <c r="AE19" s="10">
        <f>VLOOKUP('Form Responses 1'!AH18,ConvTable!$A$1:$B$5,2,FALSE)</f>
        <v>4</v>
      </c>
      <c r="AF19" s="10">
        <f>VLOOKUP('Form Responses 1'!AI18,ConvTable!$A$1:$B$5,2,FALSE)</f>
        <v>3</v>
      </c>
      <c r="AG19" s="10">
        <f>VLOOKUP('Form Responses 1'!AJ18,ConvTable!$A$1:$B$5,2,FALSE)</f>
        <v>2</v>
      </c>
      <c r="AH19" s="10">
        <f>VLOOKUP('Form Responses 1'!AK18,ConvTable!$A$1:$B$5,2,FALSE)</f>
        <v>3</v>
      </c>
      <c r="AI19" s="10">
        <f>VLOOKUP('Form Responses 1'!AL18,ConvTable!$A$1:$B$5,2,FALSE)</f>
        <v>2</v>
      </c>
      <c r="AJ19" s="10">
        <f>VLOOKUP('Form Responses 1'!AM18,ConvTable!$A$1:$B$5,2,FALSE)</f>
        <v>2</v>
      </c>
      <c r="AK19" s="10">
        <f>VLOOKUP('Form Responses 1'!AN18,ConvTable!$A$1:$B$5,2,FALSE)</f>
        <v>2</v>
      </c>
      <c r="AL19" s="10">
        <f>VLOOKUP('Form Responses 1'!AO18,ConvTable!$A$1:$B$5,2,FALSE)</f>
        <v>1</v>
      </c>
      <c r="AM19" s="10">
        <f>VLOOKUP('Form Responses 1'!AP18,ConvTable!$A$1:$B$5,2,FALSE)</f>
        <v>1</v>
      </c>
      <c r="AN19" s="10">
        <f>VLOOKUP('Form Responses 1'!AQ18,ConvTable!$A$1:$B$5,2,FALSE)</f>
        <v>4</v>
      </c>
      <c r="AO19" s="10">
        <f>VLOOKUP('Form Responses 1'!AR18,ConvTable!$A$1:$B$5,2,FALSE)</f>
        <v>4</v>
      </c>
      <c r="AP19" s="10">
        <f>VLOOKUP('Form Responses 1'!AS18,ConvTable!$A$1:$B$5,2,FALSE)</f>
        <v>3</v>
      </c>
      <c r="AQ19" s="10">
        <f>VLOOKUP('Form Responses 1'!AT18,ConvTable!$A$1:$B$5,2,FALSE)</f>
        <v>2</v>
      </c>
      <c r="AR19" s="10">
        <f>VLOOKUP('Form Responses 1'!AU18,ConvTable!$A$1:$B$5,2,FALSE)</f>
        <v>2</v>
      </c>
      <c r="AS19" s="10">
        <f>VLOOKUP('Form Responses 1'!AV18,ConvTable!$A$1:$B$5,2,FALSE)</f>
        <v>2</v>
      </c>
      <c r="AT19" s="10">
        <f>VLOOKUP('Form Responses 1'!AW18,ConvTable!$A$1:$B$5,2,FALSE)</f>
        <v>3</v>
      </c>
      <c r="AU19" s="10">
        <f>VLOOKUP('Form Responses 1'!AX18,ConvTable!$A$1:$B$5,2,FALSE)</f>
        <v>2</v>
      </c>
      <c r="AV19" s="10">
        <f>VLOOKUP('Form Responses 1'!AY18,ConvTable!$A$1:$B$5,2,FALSE)</f>
        <v>2</v>
      </c>
      <c r="AW19" s="10">
        <f>VLOOKUP('Form Responses 1'!AZ18,ConvTable!$A$1:$B$5,2,FALSE)</f>
        <v>2</v>
      </c>
      <c r="AX19" s="10">
        <f>VLOOKUP('Form Responses 1'!BA18,ConvTable!$A$1:$B$5,2,FALSE)</f>
        <v>4</v>
      </c>
      <c r="AY19" s="10">
        <f>VLOOKUP('Form Responses 1'!BB18,ConvTable!$A$1:$B$5,2,FALSE)</f>
        <v>4</v>
      </c>
      <c r="AZ19" s="10">
        <f>VLOOKUP('Form Responses 1'!BC18,ConvTable!$A$1:$B$5,2,FALSE)</f>
        <v>3</v>
      </c>
      <c r="BA19" s="10">
        <f>VLOOKUP('Form Responses 1'!BD18,ConvTable!$A$1:$B$5,2,FALSE)</f>
        <v>2</v>
      </c>
      <c r="BB19" s="10">
        <f>VLOOKUP('Form Responses 1'!BE18,ConvTable!$A$1:$B$5,2,FALSE)</f>
        <v>2</v>
      </c>
      <c r="BC19" s="10">
        <f>VLOOKUP('Form Responses 1'!BF18,ConvTable!$A$1:$B$5,2,FALSE)</f>
        <v>2</v>
      </c>
      <c r="BD19" s="10">
        <f>VLOOKUP('Form Responses 1'!BG18,ConvTable!$A$1:$B$5,2,FALSE)</f>
        <v>2</v>
      </c>
      <c r="BE19" s="10">
        <f>VLOOKUP('Form Responses 1'!BH18,ConvTable!$A$1:$B$5,2,FALSE)</f>
        <v>2</v>
      </c>
      <c r="BF19" s="10">
        <f>VLOOKUP('Form Responses 1'!BI18,ConvTable!$A$1:$B$5,2,FALSE)</f>
        <v>3</v>
      </c>
      <c r="BG19" s="10">
        <f>VLOOKUP('Form Responses 1'!BJ18,ConvTable!$A$1:$B$5,2,FALSE)</f>
        <v>3</v>
      </c>
      <c r="BH19" s="10">
        <f>VLOOKUP('Form Responses 1'!BK18,ConvTable!$A$1:$B$5,2,FALSE)</f>
        <v>4</v>
      </c>
      <c r="BI19" s="10">
        <f>VLOOKUP('Form Responses 1'!BL18,ConvTable!$A$1:$B$5,2,FALSE)</f>
        <v>4</v>
      </c>
      <c r="BJ19" s="10">
        <f>VLOOKUP('Form Responses 1'!BM18,ConvTable!$A$1:$B$5,2,FALSE)</f>
        <v>3</v>
      </c>
      <c r="BK19" s="10">
        <f>VLOOKUP('Form Responses 1'!BN18,ConvTable!$A$1:$B$5,2,FALSE)</f>
        <v>3</v>
      </c>
      <c r="BL19" s="10">
        <f>VLOOKUP('Form Responses 1'!BO18,ConvTable!$A$1:$B$5,2,FALSE)</f>
        <v>2</v>
      </c>
      <c r="BM19" s="10">
        <f>VLOOKUP('Form Responses 1'!BP18,ConvTable!$A$1:$B$5,2,FALSE)</f>
        <v>2</v>
      </c>
      <c r="BN19" s="10">
        <f>VLOOKUP('Form Responses 1'!BQ18,ConvTable!$A$1:$B$5,2,FALSE)</f>
        <v>3</v>
      </c>
      <c r="BO19" s="10">
        <f>VLOOKUP('Form Responses 1'!BR18,ConvTable!$A$1:$B$5,2,FALSE)</f>
        <v>3</v>
      </c>
      <c r="BP19" s="10">
        <f>VLOOKUP('Form Responses 1'!BS18,ConvTable!$A$1:$B$5,2,FALSE)</f>
        <v>2</v>
      </c>
      <c r="BQ19" s="10">
        <f>VLOOKUP('Form Responses 1'!BT18,ConvTable!$A$1:$B$5,2,FALSE)</f>
        <v>2</v>
      </c>
      <c r="BR19" s="10">
        <f>VLOOKUP('Form Responses 1'!BU18,ConvTable!$A$1:$B$5,2,FALSE)</f>
        <v>4</v>
      </c>
      <c r="BS19" s="10">
        <f>VLOOKUP('Form Responses 1'!BV18,ConvTable!$A$1:$B$5,2,FALSE)</f>
        <v>4</v>
      </c>
      <c r="BT19" s="10">
        <f>VLOOKUP('Form Responses 1'!BW18,ConvTable!$A$1:$B$5,2,FALSE)</f>
        <v>3</v>
      </c>
      <c r="BU19" s="10">
        <f>VLOOKUP('Form Responses 1'!BX18,ConvTable!$A$1:$B$5,2,FALSE)</f>
        <v>2</v>
      </c>
      <c r="BV19" s="10">
        <f>VLOOKUP('Form Responses 1'!BY18,ConvTable!$A$1:$B$5,2,FALSE)</f>
        <v>1</v>
      </c>
      <c r="BW19" s="10">
        <f>VLOOKUP('Form Responses 1'!BZ18,ConvTable!$A$1:$B$5,2,FALSE)</f>
        <v>1</v>
      </c>
      <c r="BX19" s="10">
        <f>VLOOKUP('Form Responses 1'!CA18,ConvTable!$A$1:$B$5,2,FALSE)</f>
        <v>2</v>
      </c>
      <c r="BY19" s="10">
        <f>VLOOKUP('Form Responses 1'!CB18,ConvTable!$A$1:$B$5,2,FALSE)</f>
        <v>1</v>
      </c>
      <c r="BZ19" s="10">
        <f>VLOOKUP('Form Responses 1'!CC18,ConvTable!$A$1:$B$5,2,FALSE)</f>
        <v>1</v>
      </c>
      <c r="CA19" s="10">
        <f>VLOOKUP('Form Responses 1'!CD18,ConvTable!$A$1:$B$5,2,FALSE)</f>
        <v>1</v>
      </c>
      <c r="CB19" s="10">
        <f>VLOOKUP('Form Responses 1'!CE18,ConvTable!$A$1:$B$5,2,FALSE)</f>
        <v>4</v>
      </c>
      <c r="CC19" s="10">
        <f>VLOOKUP('Form Responses 1'!CF18,ConvTable!$A$1:$B$5,2,FALSE)</f>
        <v>4</v>
      </c>
      <c r="CD19" s="10">
        <f>VLOOKUP('Form Responses 1'!CG18,ConvTable!$A$1:$B$5,2,FALSE)</f>
        <v>2</v>
      </c>
      <c r="CE19" s="10">
        <f>VLOOKUP('Form Responses 1'!CH18,ConvTable!$A$1:$B$5,2,FALSE)</f>
        <v>1</v>
      </c>
      <c r="CF19" s="10">
        <f>VLOOKUP('Form Responses 1'!CI18,ConvTable!$A$1:$B$5,2,FALSE)</f>
        <v>2</v>
      </c>
      <c r="CG19" s="10">
        <f>VLOOKUP('Form Responses 1'!CJ18,ConvTable!$A$1:$B$5,2,FALSE)</f>
        <v>1</v>
      </c>
      <c r="CH19" s="10">
        <f>VLOOKUP('Form Responses 1'!CK18,ConvTable!$A$1:$B$5,2,FALSE)</f>
        <v>1</v>
      </c>
      <c r="CI19" s="10">
        <f>VLOOKUP('Form Responses 1'!CL18,ConvTable!$A$1:$B$5,2,FALSE)</f>
        <v>1</v>
      </c>
      <c r="CJ19" s="10">
        <f>VLOOKUP('Form Responses 1'!CM18,ConvTable!$A$1:$B$5,2,FALSE)</f>
        <v>1</v>
      </c>
      <c r="CK19" s="10">
        <f>VLOOKUP('Form Responses 1'!CN18,ConvTable!$A$1:$B$5,2,FALSE)</f>
        <v>1</v>
      </c>
      <c r="CL19" s="10">
        <f>VLOOKUP('Form Responses 1'!CO18,ConvTable!$A$1:$B$5,2,FALSE)</f>
        <v>4</v>
      </c>
      <c r="CM19" s="10">
        <f>VLOOKUP('Form Responses 1'!CP18,ConvTable!$A$1:$B$5,2,FALSE)</f>
        <v>4</v>
      </c>
      <c r="CN19" s="10">
        <f>VLOOKUP('Form Responses 1'!CQ18,ConvTable!$A$1:$B$5,2,FALSE)</f>
        <v>3</v>
      </c>
      <c r="CO19" s="10">
        <f>VLOOKUP('Form Responses 1'!CR18,ConvTable!$A$1:$B$5,2,FALSE)</f>
        <v>2</v>
      </c>
      <c r="CP19" s="10">
        <f>VLOOKUP('Form Responses 1'!CS18,ConvTable!$A$1:$B$5,2,FALSE)</f>
        <v>2</v>
      </c>
      <c r="CQ19" s="10">
        <f>VLOOKUP('Form Responses 1'!CT18,ConvTable!$A$1:$B$5,2,FALSE)</f>
        <v>2</v>
      </c>
      <c r="CR19" s="10">
        <f>VLOOKUP('Form Responses 1'!CU18,ConvTable!$A$1:$B$5,2,FALSE)</f>
        <v>3</v>
      </c>
      <c r="CS19" s="10">
        <f>VLOOKUP('Form Responses 1'!CV18,ConvTable!$A$1:$B$5,2,FALSE)</f>
        <v>2</v>
      </c>
      <c r="CT19" s="10">
        <f>VLOOKUP('Form Responses 1'!CW18,ConvTable!$A$1:$B$5,2,FALSE)</f>
        <v>2</v>
      </c>
      <c r="CU19" s="10">
        <f>VLOOKUP('Form Responses 1'!CX18,ConvTable!$A$1:$B$5,2,FALSE)</f>
        <v>2</v>
      </c>
      <c r="CV19" s="10">
        <f>VLOOKUP('Form Responses 1'!CY18,ConvTable!$A$1:$B$5,2,FALSE)</f>
        <v>4</v>
      </c>
      <c r="CW19" s="10">
        <f>VLOOKUP('Form Responses 1'!CZ18,ConvTable!$A$1:$B$5,2,FALSE)</f>
        <v>4</v>
      </c>
      <c r="CX19" s="10">
        <f>VLOOKUP('Form Responses 1'!DA18,ConvTable!$A$1:$B$5,2,FALSE)</f>
        <v>3</v>
      </c>
      <c r="CY19" s="10">
        <f>VLOOKUP('Form Responses 1'!DB18,ConvTable!$A$1:$B$5,2,FALSE)</f>
        <v>3</v>
      </c>
      <c r="CZ19" s="10">
        <f>VLOOKUP('Form Responses 1'!DC18,ConvTable!$A$1:$B$5,2,FALSE)</f>
        <v>2</v>
      </c>
      <c r="DA19" s="10">
        <f>VLOOKUP('Form Responses 1'!DD18,ConvTable!$A$1:$B$5,2,FALSE)</f>
        <v>2</v>
      </c>
      <c r="DB19" s="10">
        <f>VLOOKUP('Form Responses 1'!DE18,ConvTable!$A$1:$B$5,2,FALSE)</f>
        <v>2</v>
      </c>
      <c r="DC19" s="10">
        <f>VLOOKUP('Form Responses 1'!DF18,ConvTable!$A$1:$B$5,2,FALSE)</f>
        <v>2</v>
      </c>
      <c r="DD19" s="10">
        <f>VLOOKUP('Form Responses 1'!DG18,ConvTable!$A$1:$B$5,2,FALSE)</f>
        <v>2</v>
      </c>
      <c r="DE19" s="10">
        <f>VLOOKUP('Form Responses 1'!DH18,ConvTable!$A$1:$B$5,2,FALSE)</f>
        <v>2</v>
      </c>
      <c r="DF19" s="10">
        <f>VLOOKUP('Form Responses 1'!DI18,ConvTable!$A$1:$B$5,2,FALSE)</f>
        <v>4</v>
      </c>
      <c r="DG19" s="10">
        <f>VLOOKUP('Form Responses 1'!DJ18,ConvTable!$A$1:$B$5,2,FALSE)</f>
        <v>4</v>
      </c>
      <c r="DH19" s="10">
        <f>VLOOKUP('Form Responses 1'!DK18,ConvTable!$A$1:$B$5,2,FALSE)</f>
        <v>3</v>
      </c>
      <c r="DI19" s="10">
        <f>VLOOKUP('Form Responses 1'!DL18,ConvTable!$A$1:$B$5,2,FALSE)</f>
        <v>2</v>
      </c>
      <c r="DJ19" s="10">
        <f>VLOOKUP('Form Responses 1'!DM18,ConvTable!$A$1:$B$5,2,FALSE)</f>
        <v>3</v>
      </c>
      <c r="DK19" s="10">
        <f>VLOOKUP('Form Responses 1'!DN18,ConvTable!$A$1:$B$5,2,FALSE)</f>
        <v>2</v>
      </c>
      <c r="DL19" s="10">
        <f>VLOOKUP('Form Responses 1'!DO18,ConvTable!$A$1:$B$5,2,FALSE)</f>
        <v>2</v>
      </c>
      <c r="DM19" s="10">
        <f>VLOOKUP('Form Responses 1'!DP18,ConvTable!$A$1:$B$5,2,FALSE)</f>
        <v>2</v>
      </c>
      <c r="DN19" s="10">
        <f>VLOOKUP('Form Responses 1'!DQ18,ConvTable!$A$1:$B$5,2,FALSE)</f>
        <v>1</v>
      </c>
      <c r="DO19" s="10">
        <f>VLOOKUP('Form Responses 1'!DR18,ConvTable!$A$1:$B$5,2,FALSE)</f>
        <v>1</v>
      </c>
      <c r="DP19" s="10">
        <f>VLOOKUP('Form Responses 1'!DS18,ConvTable!$A$1:$B$5,2,FALSE)</f>
        <v>4</v>
      </c>
      <c r="DQ19" s="10">
        <f>VLOOKUP('Form Responses 1'!DT18,ConvTable!$A$1:$B$5,2,FALSE)</f>
        <v>4</v>
      </c>
    </row>
    <row r="20" ht="12.75" customHeight="1">
      <c r="B20" s="10">
        <f>VLOOKUP('Form Responses 1'!E19,ConvTable!$A$1:$B$5,2,FALSE)</f>
        <v>3</v>
      </c>
      <c r="C20" s="10">
        <f>VLOOKUP('Form Responses 1'!F19,ConvTable!$A$1:$B$5,2,FALSE)</f>
        <v>2</v>
      </c>
      <c r="D20" s="10">
        <f>VLOOKUP('Form Responses 1'!G19,ConvTable!$A$1:$B$5,2,FALSE)</f>
        <v>1</v>
      </c>
      <c r="E20" s="10">
        <f>VLOOKUP('Form Responses 1'!H19,ConvTable!$A$1:$B$5,2,FALSE)</f>
        <v>1</v>
      </c>
      <c r="F20" s="10">
        <f>VLOOKUP('Form Responses 1'!I19,ConvTable!$A$1:$B$5,2,FALSE)</f>
        <v>1</v>
      </c>
      <c r="G20" s="10">
        <f>VLOOKUP('Form Responses 1'!J19,ConvTable!$A$1:$B$5,2,FALSE)</f>
        <v>1</v>
      </c>
      <c r="H20" s="10">
        <f>VLOOKUP('Form Responses 1'!K19,ConvTable!$A$1:$B$5,2,FALSE)</f>
        <v>0</v>
      </c>
      <c r="I20" s="10">
        <f>VLOOKUP('Form Responses 1'!L19,ConvTable!$A$1:$B$5,2,FALSE)</f>
        <v>0</v>
      </c>
      <c r="J20" s="10">
        <f>VLOOKUP('Form Responses 1'!M19,ConvTable!$A$1:$B$5,2,FALSE)</f>
        <v>0</v>
      </c>
      <c r="K20" s="10">
        <f>VLOOKUP('Form Responses 1'!N19,ConvTable!$A$1:$B$5,2,FALSE)</f>
        <v>0</v>
      </c>
      <c r="L20" s="10">
        <f>VLOOKUP('Form Responses 1'!O19,ConvTable!$A$1:$B$5,2,FALSE)</f>
        <v>3</v>
      </c>
      <c r="M20" s="10">
        <f>VLOOKUP('Form Responses 1'!P19,ConvTable!$A$1:$B$5,2,FALSE)</f>
        <v>2</v>
      </c>
      <c r="N20" s="10">
        <f>VLOOKUP('Form Responses 1'!Q19,ConvTable!$A$1:$B$5,2,FALSE)</f>
        <v>2</v>
      </c>
      <c r="O20" s="10">
        <f>VLOOKUP('Form Responses 1'!R19,ConvTable!$A$1:$B$5,2,FALSE)</f>
        <v>1</v>
      </c>
      <c r="P20" s="10">
        <f>VLOOKUP('Form Responses 1'!S19,ConvTable!$A$1:$B$5,2,FALSE)</f>
        <v>1</v>
      </c>
      <c r="Q20" s="10">
        <f>VLOOKUP('Form Responses 1'!T19,ConvTable!$A$1:$B$5,2,FALSE)</f>
        <v>1</v>
      </c>
      <c r="R20" s="10">
        <f>VLOOKUP('Form Responses 1'!U19,ConvTable!$A$1:$B$5,2,FALSE)</f>
        <v>2</v>
      </c>
      <c r="S20" s="10">
        <f>VLOOKUP('Form Responses 1'!V19,ConvTable!$A$1:$B$5,2,FALSE)</f>
        <v>1</v>
      </c>
      <c r="T20" s="10">
        <f>VLOOKUP('Form Responses 1'!W19,ConvTable!$A$1:$B$5,2,FALSE)</f>
        <v>2</v>
      </c>
      <c r="U20" s="10">
        <f>VLOOKUP('Form Responses 1'!X19,ConvTable!$A$1:$B$5,2,FALSE)</f>
        <v>2</v>
      </c>
      <c r="V20" s="10">
        <f>VLOOKUP('Form Responses 1'!Y19,ConvTable!$A$1:$B$5,2,FALSE)</f>
        <v>3</v>
      </c>
      <c r="W20" s="10">
        <f>VLOOKUP('Form Responses 1'!Z19,ConvTable!$A$1:$B$5,2,FALSE)</f>
        <v>2</v>
      </c>
      <c r="X20" s="10">
        <f>VLOOKUP('Form Responses 1'!AA19,ConvTable!$A$1:$B$5,2,FALSE)</f>
        <v>3</v>
      </c>
      <c r="Y20" s="10">
        <f>VLOOKUP('Form Responses 1'!AB19,ConvTable!$A$1:$B$5,2,FALSE)</f>
        <v>2</v>
      </c>
      <c r="Z20" s="10">
        <f>VLOOKUP('Form Responses 1'!AC19,ConvTable!$A$1:$B$5,2,FALSE)</f>
        <v>2</v>
      </c>
      <c r="AA20" s="10">
        <f>VLOOKUP('Form Responses 1'!AD19,ConvTable!$A$1:$B$5,2,FALSE)</f>
        <v>1</v>
      </c>
      <c r="AB20" s="10">
        <f>VLOOKUP('Form Responses 1'!AE19,ConvTable!$A$1:$B$5,2,FALSE)</f>
        <v>2</v>
      </c>
      <c r="AC20" s="10">
        <f>VLOOKUP('Form Responses 1'!AF19,ConvTable!$A$1:$B$5,2,FALSE)</f>
        <v>2</v>
      </c>
      <c r="AD20" s="10">
        <f>VLOOKUP('Form Responses 1'!AG19,ConvTable!$A$1:$B$5,2,FALSE)</f>
        <v>0</v>
      </c>
      <c r="AE20" s="10">
        <f>VLOOKUP('Form Responses 1'!AH19,ConvTable!$A$1:$B$5,2,FALSE)</f>
        <v>0</v>
      </c>
      <c r="AF20" s="10">
        <f>VLOOKUP('Form Responses 1'!AI19,ConvTable!$A$1:$B$5,2,FALSE)</f>
        <v>3</v>
      </c>
      <c r="AG20" s="10">
        <f>VLOOKUP('Form Responses 1'!AJ19,ConvTable!$A$1:$B$5,2,FALSE)</f>
        <v>2</v>
      </c>
      <c r="AH20" s="10">
        <f>VLOOKUP('Form Responses 1'!AK19,ConvTable!$A$1:$B$5,2,FALSE)</f>
        <v>2</v>
      </c>
      <c r="AI20" s="10">
        <f>VLOOKUP('Form Responses 1'!AL19,ConvTable!$A$1:$B$5,2,FALSE)</f>
        <v>1</v>
      </c>
      <c r="AJ20" s="10">
        <f>VLOOKUP('Form Responses 1'!AM19,ConvTable!$A$1:$B$5,2,FALSE)</f>
        <v>2</v>
      </c>
      <c r="AK20" s="10">
        <f>VLOOKUP('Form Responses 1'!AN19,ConvTable!$A$1:$B$5,2,FALSE)</f>
        <v>2</v>
      </c>
      <c r="AL20" s="10">
        <f>VLOOKUP('Form Responses 1'!AO19,ConvTable!$A$1:$B$5,2,FALSE)</f>
        <v>1</v>
      </c>
      <c r="AM20" s="10">
        <f>VLOOKUP('Form Responses 1'!AP19,ConvTable!$A$1:$B$5,2,FALSE)</f>
        <v>1</v>
      </c>
      <c r="AN20" s="10">
        <f>VLOOKUP('Form Responses 1'!AQ19,ConvTable!$A$1:$B$5,2,FALSE)</f>
        <v>2</v>
      </c>
      <c r="AO20" s="10">
        <f>VLOOKUP('Form Responses 1'!AR19,ConvTable!$A$1:$B$5,2,FALSE)</f>
        <v>0</v>
      </c>
      <c r="AP20" s="10">
        <f>VLOOKUP('Form Responses 1'!AS19,ConvTable!$A$1:$B$5,2,FALSE)</f>
        <v>2</v>
      </c>
      <c r="AQ20" s="10">
        <f>VLOOKUP('Form Responses 1'!AT19,ConvTable!$A$1:$B$5,2,FALSE)</f>
        <v>1</v>
      </c>
      <c r="AR20" s="10">
        <f>VLOOKUP('Form Responses 1'!AU19,ConvTable!$A$1:$B$5,2,FALSE)</f>
        <v>0</v>
      </c>
      <c r="AS20" s="10">
        <f>VLOOKUP('Form Responses 1'!AV19,ConvTable!$A$1:$B$5,2,FALSE)</f>
        <v>0</v>
      </c>
      <c r="AT20" s="10">
        <f>VLOOKUP('Form Responses 1'!AW19,ConvTable!$A$1:$B$5,2,FALSE)</f>
        <v>0</v>
      </c>
      <c r="AU20" s="10">
        <f>VLOOKUP('Form Responses 1'!AX19,ConvTable!$A$1:$B$5,2,FALSE)</f>
        <v>0</v>
      </c>
      <c r="AV20" s="10">
        <f>VLOOKUP('Form Responses 1'!AY19,ConvTable!$A$1:$B$5,2,FALSE)</f>
        <v>0</v>
      </c>
      <c r="AW20" s="10">
        <f>VLOOKUP('Form Responses 1'!AZ19,ConvTable!$A$1:$B$5,2,FALSE)</f>
        <v>0</v>
      </c>
      <c r="AX20" s="10">
        <f>VLOOKUP('Form Responses 1'!BA19,ConvTable!$A$1:$B$5,2,FALSE)</f>
        <v>0</v>
      </c>
      <c r="AY20" s="10">
        <f>VLOOKUP('Form Responses 1'!BB19,ConvTable!$A$1:$B$5,2,FALSE)</f>
        <v>0</v>
      </c>
      <c r="AZ20" s="10">
        <f>VLOOKUP('Form Responses 1'!BC19,ConvTable!$A$1:$B$5,2,FALSE)</f>
        <v>3</v>
      </c>
      <c r="BA20" s="10">
        <f>VLOOKUP('Form Responses 1'!BD19,ConvTable!$A$1:$B$5,2,FALSE)</f>
        <v>3</v>
      </c>
      <c r="BB20" s="10">
        <f>VLOOKUP('Form Responses 1'!BE19,ConvTable!$A$1:$B$5,2,FALSE)</f>
        <v>3</v>
      </c>
      <c r="BC20" s="10">
        <f>VLOOKUP('Form Responses 1'!BF19,ConvTable!$A$1:$B$5,2,FALSE)</f>
        <v>2</v>
      </c>
      <c r="BD20" s="10">
        <f>VLOOKUP('Form Responses 1'!BG19,ConvTable!$A$1:$B$5,2,FALSE)</f>
        <v>1</v>
      </c>
      <c r="BE20" s="10">
        <f>VLOOKUP('Form Responses 1'!BH19,ConvTable!$A$1:$B$5,2,FALSE)</f>
        <v>2</v>
      </c>
      <c r="BF20" s="10">
        <f>VLOOKUP('Form Responses 1'!BI19,ConvTable!$A$1:$B$5,2,FALSE)</f>
        <v>2</v>
      </c>
      <c r="BG20" s="10">
        <f>VLOOKUP('Form Responses 1'!BJ19,ConvTable!$A$1:$B$5,2,FALSE)</f>
        <v>1</v>
      </c>
      <c r="BH20" s="10">
        <f>VLOOKUP('Form Responses 1'!BK19,ConvTable!$A$1:$B$5,2,FALSE)</f>
        <v>0</v>
      </c>
      <c r="BI20" s="10">
        <f>VLOOKUP('Form Responses 1'!BL19,ConvTable!$A$1:$B$5,2,FALSE)</f>
        <v>0</v>
      </c>
      <c r="BJ20" s="10">
        <f>VLOOKUP('Form Responses 1'!BM19,ConvTable!$A$1:$B$5,2,FALSE)</f>
        <v>3</v>
      </c>
      <c r="BK20" s="10">
        <f>VLOOKUP('Form Responses 1'!BN19,ConvTable!$A$1:$B$5,2,FALSE)</f>
        <v>2</v>
      </c>
      <c r="BL20" s="10">
        <f>VLOOKUP('Form Responses 1'!BO19,ConvTable!$A$1:$B$5,2,FALSE)</f>
        <v>3</v>
      </c>
      <c r="BM20" s="10">
        <f>VLOOKUP('Form Responses 1'!BP19,ConvTable!$A$1:$B$5,2,FALSE)</f>
        <v>2</v>
      </c>
      <c r="BN20" s="10">
        <f>VLOOKUP('Form Responses 1'!BQ19,ConvTable!$A$1:$B$5,2,FALSE)</f>
        <v>3</v>
      </c>
      <c r="BO20" s="10">
        <f>VLOOKUP('Form Responses 1'!BR19,ConvTable!$A$1:$B$5,2,FALSE)</f>
        <v>1</v>
      </c>
      <c r="BP20" s="10">
        <f>VLOOKUP('Form Responses 1'!BS19,ConvTable!$A$1:$B$5,2,FALSE)</f>
        <v>2</v>
      </c>
      <c r="BQ20" s="10">
        <f>VLOOKUP('Form Responses 1'!BT19,ConvTable!$A$1:$B$5,2,FALSE)</f>
        <v>1</v>
      </c>
      <c r="BR20" s="10">
        <f>VLOOKUP('Form Responses 1'!BU19,ConvTable!$A$1:$B$5,2,FALSE)</f>
        <v>0</v>
      </c>
      <c r="BS20" s="10">
        <f>VLOOKUP('Form Responses 1'!BV19,ConvTable!$A$1:$B$5,2,FALSE)</f>
        <v>0</v>
      </c>
      <c r="BT20" s="10">
        <f>VLOOKUP('Form Responses 1'!BW19,ConvTable!$A$1:$B$5,2,FALSE)</f>
        <v>3</v>
      </c>
      <c r="BU20" s="10">
        <f>VLOOKUP('Form Responses 1'!BX19,ConvTable!$A$1:$B$5,2,FALSE)</f>
        <v>2</v>
      </c>
      <c r="BV20" s="10">
        <f>VLOOKUP('Form Responses 1'!BY19,ConvTable!$A$1:$B$5,2,FALSE)</f>
        <v>2</v>
      </c>
      <c r="BW20" s="10">
        <f>VLOOKUP('Form Responses 1'!BZ19,ConvTable!$A$1:$B$5,2,FALSE)</f>
        <v>1</v>
      </c>
      <c r="BX20" s="10">
        <f>VLOOKUP('Form Responses 1'!CA19,ConvTable!$A$1:$B$5,2,FALSE)</f>
        <v>2</v>
      </c>
      <c r="BY20" s="10">
        <f>VLOOKUP('Form Responses 1'!CB19,ConvTable!$A$1:$B$5,2,FALSE)</f>
        <v>1</v>
      </c>
      <c r="BZ20" s="10">
        <f>VLOOKUP('Form Responses 1'!CC19,ConvTable!$A$1:$B$5,2,FALSE)</f>
        <v>1</v>
      </c>
      <c r="CA20" s="10">
        <f>VLOOKUP('Form Responses 1'!CD19,ConvTable!$A$1:$B$5,2,FALSE)</f>
        <v>0</v>
      </c>
      <c r="CB20" s="10">
        <f>VLOOKUP('Form Responses 1'!CE19,ConvTable!$A$1:$B$5,2,FALSE)</f>
        <v>0</v>
      </c>
      <c r="CC20" s="10">
        <f>VLOOKUP('Form Responses 1'!CF19,ConvTable!$A$1:$B$5,2,FALSE)</f>
        <v>0</v>
      </c>
      <c r="CD20" s="10">
        <f>VLOOKUP('Form Responses 1'!CG19,ConvTable!$A$1:$B$5,2,FALSE)</f>
        <v>3</v>
      </c>
      <c r="CE20" s="10">
        <f>VLOOKUP('Form Responses 1'!CH19,ConvTable!$A$1:$B$5,2,FALSE)</f>
        <v>2</v>
      </c>
      <c r="CF20" s="10">
        <f>VLOOKUP('Form Responses 1'!CI19,ConvTable!$A$1:$B$5,2,FALSE)</f>
        <v>2</v>
      </c>
      <c r="CG20" s="10">
        <f>VLOOKUP('Form Responses 1'!CJ19,ConvTable!$A$1:$B$5,2,FALSE)</f>
        <v>1</v>
      </c>
      <c r="CH20" s="10">
        <f>VLOOKUP('Form Responses 1'!CK19,ConvTable!$A$1:$B$5,2,FALSE)</f>
        <v>1</v>
      </c>
      <c r="CI20" s="10">
        <f>VLOOKUP('Form Responses 1'!CL19,ConvTable!$A$1:$B$5,2,FALSE)</f>
        <v>1</v>
      </c>
      <c r="CJ20" s="10">
        <f>VLOOKUP('Form Responses 1'!CM19,ConvTable!$A$1:$B$5,2,FALSE)</f>
        <v>0</v>
      </c>
      <c r="CK20" s="10">
        <f>VLOOKUP('Form Responses 1'!CN19,ConvTable!$A$1:$B$5,2,FALSE)</f>
        <v>0</v>
      </c>
      <c r="CL20" s="10">
        <f>VLOOKUP('Form Responses 1'!CO19,ConvTable!$A$1:$B$5,2,FALSE)</f>
        <v>0</v>
      </c>
      <c r="CM20" s="10">
        <f>VLOOKUP('Form Responses 1'!CP19,ConvTable!$A$1:$B$5,2,FALSE)</f>
        <v>0</v>
      </c>
      <c r="CN20" s="10">
        <f>VLOOKUP('Form Responses 1'!CQ19,ConvTable!$A$1:$B$5,2,FALSE)</f>
        <v>0</v>
      </c>
      <c r="CO20" s="10">
        <f>VLOOKUP('Form Responses 1'!CR19,ConvTable!$A$1:$B$5,2,FALSE)</f>
        <v>0</v>
      </c>
      <c r="CP20" s="10">
        <f>VLOOKUP('Form Responses 1'!CS19,ConvTable!$A$1:$B$5,2,FALSE)</f>
        <v>3</v>
      </c>
      <c r="CQ20" s="10">
        <f>VLOOKUP('Form Responses 1'!CT19,ConvTable!$A$1:$B$5,2,FALSE)</f>
        <v>2</v>
      </c>
      <c r="CR20" s="10">
        <f>VLOOKUP('Form Responses 1'!CU19,ConvTable!$A$1:$B$5,2,FALSE)</f>
        <v>3</v>
      </c>
      <c r="CS20" s="10">
        <f>VLOOKUP('Form Responses 1'!CV19,ConvTable!$A$1:$B$5,2,FALSE)</f>
        <v>2</v>
      </c>
      <c r="CT20" s="10">
        <f>VLOOKUP('Form Responses 1'!CW19,ConvTable!$A$1:$B$5,2,FALSE)</f>
        <v>1</v>
      </c>
      <c r="CU20" s="10">
        <f>VLOOKUP('Form Responses 1'!CX19,ConvTable!$A$1:$B$5,2,FALSE)</f>
        <v>1</v>
      </c>
      <c r="CV20" s="10">
        <f>VLOOKUP('Form Responses 1'!CY19,ConvTable!$A$1:$B$5,2,FALSE)</f>
        <v>4</v>
      </c>
      <c r="CW20" s="10">
        <f>VLOOKUP('Form Responses 1'!CZ19,ConvTable!$A$1:$B$5,2,FALSE)</f>
        <v>4</v>
      </c>
      <c r="CX20" s="10">
        <f>VLOOKUP('Form Responses 1'!DA19,ConvTable!$A$1:$B$5,2,FALSE)</f>
        <v>3</v>
      </c>
      <c r="CY20" s="10">
        <f>VLOOKUP('Form Responses 1'!DB19,ConvTable!$A$1:$B$5,2,FALSE)</f>
        <v>2</v>
      </c>
      <c r="CZ20" s="10">
        <f>VLOOKUP('Form Responses 1'!DC19,ConvTable!$A$1:$B$5,2,FALSE)</f>
        <v>3</v>
      </c>
      <c r="DA20" s="10">
        <f>VLOOKUP('Form Responses 1'!DD19,ConvTable!$A$1:$B$5,2,FALSE)</f>
        <v>2</v>
      </c>
      <c r="DB20" s="10">
        <f>VLOOKUP('Form Responses 1'!DE19,ConvTable!$A$1:$B$5,2,FALSE)</f>
        <v>3</v>
      </c>
      <c r="DC20" s="10">
        <f>VLOOKUP('Form Responses 1'!DF19,ConvTable!$A$1:$B$5,2,FALSE)</f>
        <v>2</v>
      </c>
      <c r="DD20" s="10">
        <f>VLOOKUP('Form Responses 1'!DG19,ConvTable!$A$1:$B$5,2,FALSE)</f>
        <v>3</v>
      </c>
      <c r="DE20" s="10">
        <f>VLOOKUP('Form Responses 1'!DH19,ConvTable!$A$1:$B$5,2,FALSE)</f>
        <v>2</v>
      </c>
      <c r="DF20" s="10">
        <f>VLOOKUP('Form Responses 1'!DI19,ConvTable!$A$1:$B$5,2,FALSE)</f>
        <v>0</v>
      </c>
      <c r="DG20" s="10">
        <f>VLOOKUP('Form Responses 1'!DJ19,ConvTable!$A$1:$B$5,2,FALSE)</f>
        <v>0</v>
      </c>
      <c r="DH20" s="10">
        <f>VLOOKUP('Form Responses 1'!DK19,ConvTable!$A$1:$B$5,2,FALSE)</f>
        <v>0</v>
      </c>
      <c r="DI20" s="10">
        <f>VLOOKUP('Form Responses 1'!DL19,ConvTable!$A$1:$B$5,2,FALSE)</f>
        <v>0</v>
      </c>
      <c r="DJ20" s="10">
        <f>VLOOKUP('Form Responses 1'!DM19,ConvTable!$A$1:$B$5,2,FALSE)</f>
        <v>3</v>
      </c>
      <c r="DK20" s="10">
        <f>VLOOKUP('Form Responses 1'!DN19,ConvTable!$A$1:$B$5,2,FALSE)</f>
        <v>2</v>
      </c>
      <c r="DL20" s="10">
        <f>VLOOKUP('Form Responses 1'!DO19,ConvTable!$A$1:$B$5,2,FALSE)</f>
        <v>3</v>
      </c>
      <c r="DM20" s="10">
        <f>VLOOKUP('Form Responses 1'!DP19,ConvTable!$A$1:$B$5,2,FALSE)</f>
        <v>2</v>
      </c>
      <c r="DN20" s="10">
        <f>VLOOKUP('Form Responses 1'!DQ19,ConvTable!$A$1:$B$5,2,FALSE)</f>
        <v>3</v>
      </c>
      <c r="DO20" s="10">
        <f>VLOOKUP('Form Responses 1'!DR19,ConvTable!$A$1:$B$5,2,FALSE)</f>
        <v>3</v>
      </c>
      <c r="DP20" s="10">
        <f>VLOOKUP('Form Responses 1'!DS19,ConvTable!$A$1:$B$5,2,FALSE)</f>
        <v>4</v>
      </c>
      <c r="DQ20" s="10">
        <f>VLOOKUP('Form Responses 1'!DT19,ConvTable!$A$1:$B$5,2,FALSE)</f>
        <v>4</v>
      </c>
    </row>
    <row r="21" ht="12.75" customHeight="1">
      <c r="B21" s="10">
        <f>VLOOKUP('Form Responses 1'!E20,ConvTable!$A$1:$B$5,2,FALSE)</f>
        <v>3</v>
      </c>
      <c r="C21" s="10">
        <f>VLOOKUP('Form Responses 1'!F20,ConvTable!$A$1:$B$5,2,FALSE)</f>
        <v>2</v>
      </c>
      <c r="D21" s="10">
        <f>VLOOKUP('Form Responses 1'!G20,ConvTable!$A$1:$B$5,2,FALSE)</f>
        <v>2</v>
      </c>
      <c r="E21" s="10">
        <f>VLOOKUP('Form Responses 1'!H20,ConvTable!$A$1:$B$5,2,FALSE)</f>
        <v>1</v>
      </c>
      <c r="F21" s="10">
        <f>VLOOKUP('Form Responses 1'!I20,ConvTable!$A$1:$B$5,2,FALSE)</f>
        <v>1</v>
      </c>
      <c r="G21" s="10">
        <f>VLOOKUP('Form Responses 1'!J20,ConvTable!$A$1:$B$5,2,FALSE)</f>
        <v>1</v>
      </c>
      <c r="H21" s="10">
        <f>VLOOKUP('Form Responses 1'!K20,ConvTable!$A$1:$B$5,2,FALSE)</f>
        <v>0</v>
      </c>
      <c r="I21" s="10">
        <f>VLOOKUP('Form Responses 1'!L20,ConvTable!$A$1:$B$5,2,FALSE)</f>
        <v>0</v>
      </c>
      <c r="J21" s="10">
        <f>VLOOKUP('Form Responses 1'!M20,ConvTable!$A$1:$B$5,2,FALSE)</f>
        <v>0</v>
      </c>
      <c r="K21" s="10">
        <f>VLOOKUP('Form Responses 1'!N20,ConvTable!$A$1:$B$5,2,FALSE)</f>
        <v>0</v>
      </c>
      <c r="L21" s="10">
        <f>VLOOKUP('Form Responses 1'!O20,ConvTable!$A$1:$B$5,2,FALSE)</f>
        <v>3</v>
      </c>
      <c r="M21" s="10">
        <f>VLOOKUP('Form Responses 1'!P20,ConvTable!$A$1:$B$5,2,FALSE)</f>
        <v>3</v>
      </c>
      <c r="N21" s="10">
        <f>VLOOKUP('Form Responses 1'!Q20,ConvTable!$A$1:$B$5,2,FALSE)</f>
        <v>2</v>
      </c>
      <c r="O21" s="10">
        <f>VLOOKUP('Form Responses 1'!R20,ConvTable!$A$1:$B$5,2,FALSE)</f>
        <v>1</v>
      </c>
      <c r="P21" s="10">
        <f>VLOOKUP('Form Responses 1'!S20,ConvTable!$A$1:$B$5,2,FALSE)</f>
        <v>2</v>
      </c>
      <c r="Q21" s="10">
        <f>VLOOKUP('Form Responses 1'!T20,ConvTable!$A$1:$B$5,2,FALSE)</f>
        <v>1</v>
      </c>
      <c r="R21" s="10">
        <f>VLOOKUP('Form Responses 1'!U20,ConvTable!$A$1:$B$5,2,FALSE)</f>
        <v>2</v>
      </c>
      <c r="S21" s="10">
        <f>VLOOKUP('Form Responses 1'!V20,ConvTable!$A$1:$B$5,2,FALSE)</f>
        <v>1</v>
      </c>
      <c r="T21" s="10">
        <f>VLOOKUP('Form Responses 1'!W20,ConvTable!$A$1:$B$5,2,FALSE)</f>
        <v>0</v>
      </c>
      <c r="U21" s="10">
        <f>VLOOKUP('Form Responses 1'!X20,ConvTable!$A$1:$B$5,2,FALSE)</f>
        <v>0</v>
      </c>
      <c r="V21" s="10">
        <f>VLOOKUP('Form Responses 1'!Y20,ConvTable!$A$1:$B$5,2,FALSE)</f>
        <v>3</v>
      </c>
      <c r="W21" s="10">
        <f>VLOOKUP('Form Responses 1'!Z20,ConvTable!$A$1:$B$5,2,FALSE)</f>
        <v>3</v>
      </c>
      <c r="X21" s="10">
        <f>VLOOKUP('Form Responses 1'!AA20,ConvTable!$A$1:$B$5,2,FALSE)</f>
        <v>3</v>
      </c>
      <c r="Y21" s="10">
        <f>VLOOKUP('Form Responses 1'!AB20,ConvTable!$A$1:$B$5,2,FALSE)</f>
        <v>2</v>
      </c>
      <c r="Z21" s="10">
        <f>VLOOKUP('Form Responses 1'!AC20,ConvTable!$A$1:$B$5,2,FALSE)</f>
        <v>3</v>
      </c>
      <c r="AA21" s="10">
        <f>VLOOKUP('Form Responses 1'!AD20,ConvTable!$A$1:$B$5,2,FALSE)</f>
        <v>2</v>
      </c>
      <c r="AB21" s="10">
        <f>VLOOKUP('Form Responses 1'!AE20,ConvTable!$A$1:$B$5,2,FALSE)</f>
        <v>2</v>
      </c>
      <c r="AC21" s="10">
        <f>VLOOKUP('Form Responses 1'!AF20,ConvTable!$A$1:$B$5,2,FALSE)</f>
        <v>1</v>
      </c>
      <c r="AD21" s="10">
        <f>VLOOKUP('Form Responses 1'!AG20,ConvTable!$A$1:$B$5,2,FALSE)</f>
        <v>0</v>
      </c>
      <c r="AE21" s="10">
        <f>VLOOKUP('Form Responses 1'!AH20,ConvTable!$A$1:$B$5,2,FALSE)</f>
        <v>0</v>
      </c>
      <c r="AF21" s="10">
        <f>VLOOKUP('Form Responses 1'!AI20,ConvTable!$A$1:$B$5,2,FALSE)</f>
        <v>3</v>
      </c>
      <c r="AG21" s="10">
        <f>VLOOKUP('Form Responses 1'!AJ20,ConvTable!$A$1:$B$5,2,FALSE)</f>
        <v>3</v>
      </c>
      <c r="AH21" s="10">
        <f>VLOOKUP('Form Responses 1'!AK20,ConvTable!$A$1:$B$5,2,FALSE)</f>
        <v>2</v>
      </c>
      <c r="AI21" s="10">
        <f>VLOOKUP('Form Responses 1'!AL20,ConvTable!$A$1:$B$5,2,FALSE)</f>
        <v>1</v>
      </c>
      <c r="AJ21" s="10">
        <f>VLOOKUP('Form Responses 1'!AM20,ConvTable!$A$1:$B$5,2,FALSE)</f>
        <v>2</v>
      </c>
      <c r="AK21" s="10">
        <f>VLOOKUP('Form Responses 1'!AN20,ConvTable!$A$1:$B$5,2,FALSE)</f>
        <v>2</v>
      </c>
      <c r="AL21" s="10">
        <f>VLOOKUP('Form Responses 1'!AO20,ConvTable!$A$1:$B$5,2,FALSE)</f>
        <v>2</v>
      </c>
      <c r="AM21" s="10">
        <f>VLOOKUP('Form Responses 1'!AP20,ConvTable!$A$1:$B$5,2,FALSE)</f>
        <v>1</v>
      </c>
      <c r="AN21" s="10">
        <f>VLOOKUP('Form Responses 1'!AQ20,ConvTable!$A$1:$B$5,2,FALSE)</f>
        <v>0</v>
      </c>
      <c r="AO21" s="10">
        <f>VLOOKUP('Form Responses 1'!AR20,ConvTable!$A$1:$B$5,2,FALSE)</f>
        <v>0</v>
      </c>
      <c r="AP21" s="10">
        <f>VLOOKUP('Form Responses 1'!AS20,ConvTable!$A$1:$B$5,2,FALSE)</f>
        <v>3</v>
      </c>
      <c r="AQ21" s="10">
        <f>VLOOKUP('Form Responses 1'!AT20,ConvTable!$A$1:$B$5,2,FALSE)</f>
        <v>1</v>
      </c>
      <c r="AR21" s="10">
        <f>VLOOKUP('Form Responses 1'!AU20,ConvTable!$A$1:$B$5,2,FALSE)</f>
        <v>0</v>
      </c>
      <c r="AS21" s="10">
        <f>VLOOKUP('Form Responses 1'!AV20,ConvTable!$A$1:$B$5,2,FALSE)</f>
        <v>0</v>
      </c>
      <c r="AT21" s="10">
        <f>VLOOKUP('Form Responses 1'!AW20,ConvTable!$A$1:$B$5,2,FALSE)</f>
        <v>0</v>
      </c>
      <c r="AU21" s="10">
        <f>VLOOKUP('Form Responses 1'!AX20,ConvTable!$A$1:$B$5,2,FALSE)</f>
        <v>0</v>
      </c>
      <c r="AV21" s="10">
        <f>VLOOKUP('Form Responses 1'!AY20,ConvTable!$A$1:$B$5,2,FALSE)</f>
        <v>0</v>
      </c>
      <c r="AW21" s="10">
        <f>VLOOKUP('Form Responses 1'!AZ20,ConvTable!$A$1:$B$5,2,FALSE)</f>
        <v>0</v>
      </c>
      <c r="AX21" s="10">
        <f>VLOOKUP('Form Responses 1'!BA20,ConvTable!$A$1:$B$5,2,FALSE)</f>
        <v>0</v>
      </c>
      <c r="AY21" s="10">
        <f>VLOOKUP('Form Responses 1'!BB20,ConvTable!$A$1:$B$5,2,FALSE)</f>
        <v>0</v>
      </c>
      <c r="AZ21" s="10">
        <f>VLOOKUP('Form Responses 1'!BC20,ConvTable!$A$1:$B$5,2,FALSE)</f>
        <v>3</v>
      </c>
      <c r="BA21" s="10">
        <f>VLOOKUP('Form Responses 1'!BD20,ConvTable!$A$1:$B$5,2,FALSE)</f>
        <v>3</v>
      </c>
      <c r="BB21" s="10">
        <f>VLOOKUP('Form Responses 1'!BE20,ConvTable!$A$1:$B$5,2,FALSE)</f>
        <v>3</v>
      </c>
      <c r="BC21" s="10">
        <f>VLOOKUP('Form Responses 1'!BF20,ConvTable!$A$1:$B$5,2,FALSE)</f>
        <v>2</v>
      </c>
      <c r="BD21" s="10">
        <f>VLOOKUP('Form Responses 1'!BG20,ConvTable!$A$1:$B$5,2,FALSE)</f>
        <v>2</v>
      </c>
      <c r="BE21" s="10">
        <f>VLOOKUP('Form Responses 1'!BH20,ConvTable!$A$1:$B$5,2,FALSE)</f>
        <v>3</v>
      </c>
      <c r="BF21" s="10">
        <f>VLOOKUP('Form Responses 1'!BI20,ConvTable!$A$1:$B$5,2,FALSE)</f>
        <v>3</v>
      </c>
      <c r="BG21" s="10">
        <f>VLOOKUP('Form Responses 1'!BJ20,ConvTable!$A$1:$B$5,2,FALSE)</f>
        <v>1</v>
      </c>
      <c r="BH21" s="10">
        <f>VLOOKUP('Form Responses 1'!BK20,ConvTable!$A$1:$B$5,2,FALSE)</f>
        <v>4</v>
      </c>
      <c r="BI21" s="10">
        <f>VLOOKUP('Form Responses 1'!BL20,ConvTable!$A$1:$B$5,2,FALSE)</f>
        <v>4</v>
      </c>
      <c r="BJ21" s="10">
        <f>VLOOKUP('Form Responses 1'!BM20,ConvTable!$A$1:$B$5,2,FALSE)</f>
        <v>3</v>
      </c>
      <c r="BK21" s="10">
        <f>VLOOKUP('Form Responses 1'!BN20,ConvTable!$A$1:$B$5,2,FALSE)</f>
        <v>3</v>
      </c>
      <c r="BL21" s="10">
        <f>VLOOKUP('Form Responses 1'!BO20,ConvTable!$A$1:$B$5,2,FALSE)</f>
        <v>3</v>
      </c>
      <c r="BM21" s="10">
        <f>VLOOKUP('Form Responses 1'!BP20,ConvTable!$A$1:$B$5,2,FALSE)</f>
        <v>2</v>
      </c>
      <c r="BN21" s="10">
        <f>VLOOKUP('Form Responses 1'!BQ20,ConvTable!$A$1:$B$5,2,FALSE)</f>
        <v>3</v>
      </c>
      <c r="BO21" s="10">
        <f>VLOOKUP('Form Responses 1'!BR20,ConvTable!$A$1:$B$5,2,FALSE)</f>
        <v>1</v>
      </c>
      <c r="BP21" s="10">
        <f>VLOOKUP('Form Responses 1'!BS20,ConvTable!$A$1:$B$5,2,FALSE)</f>
        <v>2</v>
      </c>
      <c r="BQ21" s="10">
        <f>VLOOKUP('Form Responses 1'!BT20,ConvTable!$A$1:$B$5,2,FALSE)</f>
        <v>1</v>
      </c>
      <c r="BR21" s="10">
        <f>VLOOKUP('Form Responses 1'!BU20,ConvTable!$A$1:$B$5,2,FALSE)</f>
        <v>0</v>
      </c>
      <c r="BS21" s="10">
        <f>VLOOKUP('Form Responses 1'!BV20,ConvTable!$A$1:$B$5,2,FALSE)</f>
        <v>0</v>
      </c>
      <c r="BT21" s="10">
        <f>VLOOKUP('Form Responses 1'!BW20,ConvTable!$A$1:$B$5,2,FALSE)</f>
        <v>3</v>
      </c>
      <c r="BU21" s="10">
        <f>VLOOKUP('Form Responses 1'!BX20,ConvTable!$A$1:$B$5,2,FALSE)</f>
        <v>3</v>
      </c>
      <c r="BV21" s="10">
        <f>VLOOKUP('Form Responses 1'!BY20,ConvTable!$A$1:$B$5,2,FALSE)</f>
        <v>3</v>
      </c>
      <c r="BW21" s="10">
        <f>VLOOKUP('Form Responses 1'!BZ20,ConvTable!$A$1:$B$5,2,FALSE)</f>
        <v>1</v>
      </c>
      <c r="BX21" s="10">
        <f>VLOOKUP('Form Responses 1'!CA20,ConvTable!$A$1:$B$5,2,FALSE)</f>
        <v>3</v>
      </c>
      <c r="BY21" s="10">
        <f>VLOOKUP('Form Responses 1'!CB20,ConvTable!$A$1:$B$5,2,FALSE)</f>
        <v>2</v>
      </c>
      <c r="BZ21" s="10">
        <f>VLOOKUP('Form Responses 1'!CC20,ConvTable!$A$1:$B$5,2,FALSE)</f>
        <v>2</v>
      </c>
      <c r="CA21" s="10">
        <f>VLOOKUP('Form Responses 1'!CD20,ConvTable!$A$1:$B$5,2,FALSE)</f>
        <v>1</v>
      </c>
      <c r="CB21" s="10">
        <f>VLOOKUP('Form Responses 1'!CE20,ConvTable!$A$1:$B$5,2,FALSE)</f>
        <v>0</v>
      </c>
      <c r="CC21" s="10">
        <f>VLOOKUP('Form Responses 1'!CF20,ConvTable!$A$1:$B$5,2,FALSE)</f>
        <v>0</v>
      </c>
      <c r="CD21" s="10">
        <f>VLOOKUP('Form Responses 1'!CG20,ConvTable!$A$1:$B$5,2,FALSE)</f>
        <v>0</v>
      </c>
      <c r="CE21" s="10">
        <f>VLOOKUP('Form Responses 1'!CH20,ConvTable!$A$1:$B$5,2,FALSE)</f>
        <v>0</v>
      </c>
      <c r="CF21" s="10">
        <f>VLOOKUP('Form Responses 1'!CI20,ConvTable!$A$1:$B$5,2,FALSE)</f>
        <v>3</v>
      </c>
      <c r="CG21" s="10">
        <f>VLOOKUP('Form Responses 1'!CJ20,ConvTable!$A$1:$B$5,2,FALSE)</f>
        <v>2</v>
      </c>
      <c r="CH21" s="10">
        <f>VLOOKUP('Form Responses 1'!CK20,ConvTable!$A$1:$B$5,2,FALSE)</f>
        <v>3</v>
      </c>
      <c r="CI21" s="10">
        <f>VLOOKUP('Form Responses 1'!CL20,ConvTable!$A$1:$B$5,2,FALSE)</f>
        <v>1</v>
      </c>
      <c r="CJ21" s="10">
        <f>VLOOKUP('Form Responses 1'!CM20,ConvTable!$A$1:$B$5,2,FALSE)</f>
        <v>0</v>
      </c>
      <c r="CK21" s="10">
        <f>VLOOKUP('Form Responses 1'!CN20,ConvTable!$A$1:$B$5,2,FALSE)</f>
        <v>0</v>
      </c>
      <c r="CL21" s="10">
        <f>VLOOKUP('Form Responses 1'!CO20,ConvTable!$A$1:$B$5,2,FALSE)</f>
        <v>0</v>
      </c>
      <c r="CM21" s="10">
        <f>VLOOKUP('Form Responses 1'!CP20,ConvTable!$A$1:$B$5,2,FALSE)</f>
        <v>0</v>
      </c>
      <c r="CN21" s="10">
        <f>VLOOKUP('Form Responses 1'!CQ20,ConvTable!$A$1:$B$5,2,FALSE)</f>
        <v>0</v>
      </c>
      <c r="CO21" s="10">
        <f>VLOOKUP('Form Responses 1'!CR20,ConvTable!$A$1:$B$5,2,FALSE)</f>
        <v>0</v>
      </c>
      <c r="CP21" s="10">
        <f>VLOOKUP('Form Responses 1'!CS20,ConvTable!$A$1:$B$5,2,FALSE)</f>
        <v>3</v>
      </c>
      <c r="CQ21" s="10">
        <f>VLOOKUP('Form Responses 1'!CT20,ConvTable!$A$1:$B$5,2,FALSE)</f>
        <v>2</v>
      </c>
      <c r="CR21" s="10">
        <f>VLOOKUP('Form Responses 1'!CU20,ConvTable!$A$1:$B$5,2,FALSE)</f>
        <v>3</v>
      </c>
      <c r="CS21" s="10">
        <f>VLOOKUP('Form Responses 1'!CV20,ConvTable!$A$1:$B$5,2,FALSE)</f>
        <v>1</v>
      </c>
      <c r="CT21" s="10">
        <f>VLOOKUP('Form Responses 1'!CW20,ConvTable!$A$1:$B$5,2,FALSE)</f>
        <v>0</v>
      </c>
      <c r="CU21" s="10">
        <f>VLOOKUP('Form Responses 1'!CX20,ConvTable!$A$1:$B$5,2,FALSE)</f>
        <v>0</v>
      </c>
      <c r="CV21" s="10">
        <f>VLOOKUP('Form Responses 1'!CY20,ConvTable!$A$1:$B$5,2,FALSE)</f>
        <v>0</v>
      </c>
      <c r="CW21" s="10">
        <f>VLOOKUP('Form Responses 1'!CZ20,ConvTable!$A$1:$B$5,2,FALSE)</f>
        <v>0</v>
      </c>
      <c r="CX21" s="10">
        <f>VLOOKUP('Form Responses 1'!DA20,ConvTable!$A$1:$B$5,2,FALSE)</f>
        <v>0</v>
      </c>
      <c r="CY21" s="10">
        <f>VLOOKUP('Form Responses 1'!DB20,ConvTable!$A$1:$B$5,2,FALSE)</f>
        <v>0</v>
      </c>
      <c r="CZ21" s="10">
        <f>VLOOKUP('Form Responses 1'!DC20,ConvTable!$A$1:$B$5,2,FALSE)</f>
        <v>2</v>
      </c>
      <c r="DA21" s="10">
        <f>VLOOKUP('Form Responses 1'!DD20,ConvTable!$A$1:$B$5,2,FALSE)</f>
        <v>1</v>
      </c>
      <c r="DB21" s="10">
        <f>VLOOKUP('Form Responses 1'!DE20,ConvTable!$A$1:$B$5,2,FALSE)</f>
        <v>3</v>
      </c>
      <c r="DC21" s="10">
        <f>VLOOKUP('Form Responses 1'!DF20,ConvTable!$A$1:$B$5,2,FALSE)</f>
        <v>2</v>
      </c>
      <c r="DD21" s="10">
        <f>VLOOKUP('Form Responses 1'!DG20,ConvTable!$A$1:$B$5,2,FALSE)</f>
        <v>0</v>
      </c>
      <c r="DE21" s="10">
        <f>VLOOKUP('Form Responses 1'!DH20,ConvTable!$A$1:$B$5,2,FALSE)</f>
        <v>0</v>
      </c>
      <c r="DF21" s="10">
        <f>VLOOKUP('Form Responses 1'!DI20,ConvTable!$A$1:$B$5,2,FALSE)</f>
        <v>0</v>
      </c>
      <c r="DG21" s="10">
        <f>VLOOKUP('Form Responses 1'!DJ20,ConvTable!$A$1:$B$5,2,FALSE)</f>
        <v>0</v>
      </c>
      <c r="DH21" s="10">
        <f>VLOOKUP('Form Responses 1'!DK20,ConvTable!$A$1:$B$5,2,FALSE)</f>
        <v>3</v>
      </c>
      <c r="DI21" s="10">
        <f>VLOOKUP('Form Responses 1'!DL20,ConvTable!$A$1:$B$5,2,FALSE)</f>
        <v>3</v>
      </c>
      <c r="DJ21" s="10">
        <f>VLOOKUP('Form Responses 1'!DM20,ConvTable!$A$1:$B$5,2,FALSE)</f>
        <v>3</v>
      </c>
      <c r="DK21" s="10">
        <f>VLOOKUP('Form Responses 1'!DN20,ConvTable!$A$1:$B$5,2,FALSE)</f>
        <v>2</v>
      </c>
      <c r="DL21" s="10">
        <f>VLOOKUP('Form Responses 1'!DO20,ConvTable!$A$1:$B$5,2,FALSE)</f>
        <v>3</v>
      </c>
      <c r="DM21" s="10">
        <f>VLOOKUP('Form Responses 1'!DP20,ConvTable!$A$1:$B$5,2,FALSE)</f>
        <v>1</v>
      </c>
      <c r="DN21" s="10">
        <f>VLOOKUP('Form Responses 1'!DQ20,ConvTable!$A$1:$B$5,2,FALSE)</f>
        <v>2</v>
      </c>
      <c r="DO21" s="10">
        <f>VLOOKUP('Form Responses 1'!DR20,ConvTable!$A$1:$B$5,2,FALSE)</f>
        <v>1</v>
      </c>
      <c r="DP21" s="10">
        <f>VLOOKUP('Form Responses 1'!DS20,ConvTable!$A$1:$B$5,2,FALSE)</f>
        <v>0</v>
      </c>
      <c r="DQ21" s="10">
        <f>VLOOKUP('Form Responses 1'!DT20,ConvTable!$A$1:$B$5,2,FALSE)</f>
        <v>0</v>
      </c>
    </row>
    <row r="22" ht="12.75" customHeight="1">
      <c r="B22" s="10">
        <f>VLOOKUP('Form Responses 1'!E21,ConvTable!$A$1:$B$5,2,FALSE)</f>
        <v>3</v>
      </c>
      <c r="C22" s="10">
        <f>VLOOKUP('Form Responses 1'!F21,ConvTable!$A$1:$B$5,2,FALSE)</f>
        <v>3</v>
      </c>
      <c r="D22" s="10">
        <f>VLOOKUP('Form Responses 1'!G21,ConvTable!$A$1:$B$5,2,FALSE)</f>
        <v>3</v>
      </c>
      <c r="E22" s="10">
        <f>VLOOKUP('Form Responses 1'!H21,ConvTable!$A$1:$B$5,2,FALSE)</f>
        <v>3</v>
      </c>
      <c r="F22" s="10">
        <f>VLOOKUP('Form Responses 1'!I21,ConvTable!$A$1:$B$5,2,FALSE)</f>
        <v>3</v>
      </c>
      <c r="G22" s="10">
        <f>VLOOKUP('Form Responses 1'!J21,ConvTable!$A$1:$B$5,2,FALSE)</f>
        <v>3</v>
      </c>
      <c r="H22" s="10">
        <f>VLOOKUP('Form Responses 1'!K21,ConvTable!$A$1:$B$5,2,FALSE)</f>
        <v>3</v>
      </c>
      <c r="I22" s="10">
        <f>VLOOKUP('Form Responses 1'!L21,ConvTable!$A$1:$B$5,2,FALSE)</f>
        <v>3</v>
      </c>
      <c r="J22" s="10">
        <f>VLOOKUP('Form Responses 1'!M21,ConvTable!$A$1:$B$5,2,FALSE)</f>
        <v>2</v>
      </c>
      <c r="K22" s="10">
        <f>VLOOKUP('Form Responses 1'!N21,ConvTable!$A$1:$B$5,2,FALSE)</f>
        <v>2</v>
      </c>
      <c r="L22" s="10">
        <f>VLOOKUP('Form Responses 1'!O21,ConvTable!$A$1:$B$5,2,FALSE)</f>
        <v>1</v>
      </c>
      <c r="M22" s="10">
        <f>VLOOKUP('Form Responses 1'!P21,ConvTable!$A$1:$B$5,2,FALSE)</f>
        <v>2</v>
      </c>
      <c r="N22" s="10">
        <f>VLOOKUP('Form Responses 1'!Q21,ConvTable!$A$1:$B$5,2,FALSE)</f>
        <v>1</v>
      </c>
      <c r="O22" s="10">
        <f>VLOOKUP('Form Responses 1'!R21,ConvTable!$A$1:$B$5,2,FALSE)</f>
        <v>1</v>
      </c>
      <c r="P22" s="10">
        <f>VLOOKUP('Form Responses 1'!S21,ConvTable!$A$1:$B$5,2,FALSE)</f>
        <v>2</v>
      </c>
      <c r="Q22" s="10">
        <f>VLOOKUP('Form Responses 1'!T21,ConvTable!$A$1:$B$5,2,FALSE)</f>
        <v>1</v>
      </c>
      <c r="R22" s="10">
        <f>VLOOKUP('Form Responses 1'!U21,ConvTable!$A$1:$B$5,2,FALSE)</f>
        <v>1</v>
      </c>
      <c r="S22" s="10">
        <f>VLOOKUP('Form Responses 1'!V21,ConvTable!$A$1:$B$5,2,FALSE)</f>
        <v>1</v>
      </c>
      <c r="T22" s="10">
        <f>VLOOKUP('Form Responses 1'!W21,ConvTable!$A$1:$B$5,2,FALSE)</f>
        <v>2</v>
      </c>
      <c r="U22" s="10">
        <f>VLOOKUP('Form Responses 1'!X21,ConvTable!$A$1:$B$5,2,FALSE)</f>
        <v>2</v>
      </c>
      <c r="V22" s="10">
        <f>VLOOKUP('Form Responses 1'!Y21,ConvTable!$A$1:$B$5,2,FALSE)</f>
        <v>3</v>
      </c>
      <c r="W22" s="10">
        <f>VLOOKUP('Form Responses 1'!Z21,ConvTable!$A$1:$B$5,2,FALSE)</f>
        <v>3</v>
      </c>
      <c r="X22" s="10">
        <f>VLOOKUP('Form Responses 1'!AA21,ConvTable!$A$1:$B$5,2,FALSE)</f>
        <v>3</v>
      </c>
      <c r="Y22" s="10">
        <f>VLOOKUP('Form Responses 1'!AB21,ConvTable!$A$1:$B$5,2,FALSE)</f>
        <v>3</v>
      </c>
      <c r="Z22" s="10">
        <f>VLOOKUP('Form Responses 1'!AC21,ConvTable!$A$1:$B$5,2,FALSE)</f>
        <v>3</v>
      </c>
      <c r="AA22" s="10">
        <f>VLOOKUP('Form Responses 1'!AD21,ConvTable!$A$1:$B$5,2,FALSE)</f>
        <v>3</v>
      </c>
      <c r="AB22" s="10">
        <f>VLOOKUP('Form Responses 1'!AE21,ConvTable!$A$1:$B$5,2,FALSE)</f>
        <v>3</v>
      </c>
      <c r="AC22" s="10">
        <f>VLOOKUP('Form Responses 1'!AF21,ConvTable!$A$1:$B$5,2,FALSE)</f>
        <v>3</v>
      </c>
      <c r="AD22" s="10">
        <f>VLOOKUP('Form Responses 1'!AG21,ConvTable!$A$1:$B$5,2,FALSE)</f>
        <v>2</v>
      </c>
      <c r="AE22" s="10">
        <f>VLOOKUP('Form Responses 1'!AH21,ConvTable!$A$1:$B$5,2,FALSE)</f>
        <v>2</v>
      </c>
      <c r="AF22" s="10">
        <f>VLOOKUP('Form Responses 1'!AI21,ConvTable!$A$1:$B$5,2,FALSE)</f>
        <v>3</v>
      </c>
      <c r="AG22" s="10">
        <f>VLOOKUP('Form Responses 1'!AJ21,ConvTable!$A$1:$B$5,2,FALSE)</f>
        <v>3</v>
      </c>
      <c r="AH22" s="10">
        <f>VLOOKUP('Form Responses 1'!AK21,ConvTable!$A$1:$B$5,2,FALSE)</f>
        <v>3</v>
      </c>
      <c r="AI22" s="10">
        <f>VLOOKUP('Form Responses 1'!AL21,ConvTable!$A$1:$B$5,2,FALSE)</f>
        <v>3</v>
      </c>
      <c r="AJ22" s="10">
        <f>VLOOKUP('Form Responses 1'!AM21,ConvTable!$A$1:$B$5,2,FALSE)</f>
        <v>3</v>
      </c>
      <c r="AK22" s="10">
        <f>VLOOKUP('Form Responses 1'!AN21,ConvTable!$A$1:$B$5,2,FALSE)</f>
        <v>3</v>
      </c>
      <c r="AL22" s="10">
        <f>VLOOKUP('Form Responses 1'!AO21,ConvTable!$A$1:$B$5,2,FALSE)</f>
        <v>3</v>
      </c>
      <c r="AM22" s="10">
        <f>VLOOKUP('Form Responses 1'!AP21,ConvTable!$A$1:$B$5,2,FALSE)</f>
        <v>3</v>
      </c>
      <c r="AN22" s="10">
        <f>VLOOKUP('Form Responses 1'!AQ21,ConvTable!$A$1:$B$5,2,FALSE)</f>
        <v>3</v>
      </c>
      <c r="AO22" s="10">
        <f>VLOOKUP('Form Responses 1'!AR21,ConvTable!$A$1:$B$5,2,FALSE)</f>
        <v>3</v>
      </c>
      <c r="AP22" s="10">
        <f>VLOOKUP('Form Responses 1'!AS21,ConvTable!$A$1:$B$5,2,FALSE)</f>
        <v>2</v>
      </c>
      <c r="AQ22" s="10">
        <f>VLOOKUP('Form Responses 1'!AT21,ConvTable!$A$1:$B$5,2,FALSE)</f>
        <v>1</v>
      </c>
      <c r="AR22" s="10">
        <f>VLOOKUP('Form Responses 1'!AU21,ConvTable!$A$1:$B$5,2,FALSE)</f>
        <v>2</v>
      </c>
      <c r="AS22" s="10">
        <f>VLOOKUP('Form Responses 1'!AV21,ConvTable!$A$1:$B$5,2,FALSE)</f>
        <v>1</v>
      </c>
      <c r="AT22" s="10">
        <f>VLOOKUP('Form Responses 1'!AW21,ConvTable!$A$1:$B$5,2,FALSE)</f>
        <v>2</v>
      </c>
      <c r="AU22" s="10">
        <f>VLOOKUP('Form Responses 1'!AX21,ConvTable!$A$1:$B$5,2,FALSE)</f>
        <v>1</v>
      </c>
      <c r="AV22" s="10">
        <f>VLOOKUP('Form Responses 1'!AY21,ConvTable!$A$1:$B$5,2,FALSE)</f>
        <v>3</v>
      </c>
      <c r="AW22" s="10">
        <f>VLOOKUP('Form Responses 1'!AZ21,ConvTable!$A$1:$B$5,2,FALSE)</f>
        <v>2</v>
      </c>
      <c r="AX22" s="10">
        <f>VLOOKUP('Form Responses 1'!BA21,ConvTable!$A$1:$B$5,2,FALSE)</f>
        <v>2</v>
      </c>
      <c r="AY22" s="10">
        <f>VLOOKUP('Form Responses 1'!BB21,ConvTable!$A$1:$B$5,2,FALSE)</f>
        <v>2</v>
      </c>
      <c r="AZ22" s="10">
        <f>VLOOKUP('Form Responses 1'!BC21,ConvTable!$A$1:$B$5,2,FALSE)</f>
        <v>3</v>
      </c>
      <c r="BA22" s="10">
        <f>VLOOKUP('Form Responses 1'!BD21,ConvTable!$A$1:$B$5,2,FALSE)</f>
        <v>3</v>
      </c>
      <c r="BB22" s="10">
        <f>VLOOKUP('Form Responses 1'!BE21,ConvTable!$A$1:$B$5,2,FALSE)</f>
        <v>3</v>
      </c>
      <c r="BC22" s="10">
        <f>VLOOKUP('Form Responses 1'!BF21,ConvTable!$A$1:$B$5,2,FALSE)</f>
        <v>3</v>
      </c>
      <c r="BD22" s="10">
        <f>VLOOKUP('Form Responses 1'!BG21,ConvTable!$A$1:$B$5,2,FALSE)</f>
        <v>3</v>
      </c>
      <c r="BE22" s="10">
        <f>VLOOKUP('Form Responses 1'!BH21,ConvTable!$A$1:$B$5,2,FALSE)</f>
        <v>3</v>
      </c>
      <c r="BF22" s="10">
        <f>VLOOKUP('Form Responses 1'!BI21,ConvTable!$A$1:$B$5,2,FALSE)</f>
        <v>3</v>
      </c>
      <c r="BG22" s="10">
        <f>VLOOKUP('Form Responses 1'!BJ21,ConvTable!$A$1:$B$5,2,FALSE)</f>
        <v>3</v>
      </c>
      <c r="BH22" s="10">
        <f>VLOOKUP('Form Responses 1'!BK21,ConvTable!$A$1:$B$5,2,FALSE)</f>
        <v>3</v>
      </c>
      <c r="BI22" s="10">
        <f>VLOOKUP('Form Responses 1'!BL21,ConvTable!$A$1:$B$5,2,FALSE)</f>
        <v>3</v>
      </c>
      <c r="BJ22" s="10">
        <f>VLOOKUP('Form Responses 1'!BM21,ConvTable!$A$1:$B$5,2,FALSE)</f>
        <v>3</v>
      </c>
      <c r="BK22" s="10">
        <f>VLOOKUP('Form Responses 1'!BN21,ConvTable!$A$1:$B$5,2,FALSE)</f>
        <v>3</v>
      </c>
      <c r="BL22" s="10">
        <f>VLOOKUP('Form Responses 1'!BO21,ConvTable!$A$1:$B$5,2,FALSE)</f>
        <v>3</v>
      </c>
      <c r="BM22" s="10">
        <f>VLOOKUP('Form Responses 1'!BP21,ConvTable!$A$1:$B$5,2,FALSE)</f>
        <v>2</v>
      </c>
      <c r="BN22" s="10">
        <f>VLOOKUP('Form Responses 1'!BQ21,ConvTable!$A$1:$B$5,2,FALSE)</f>
        <v>3</v>
      </c>
      <c r="BO22" s="10">
        <f>VLOOKUP('Form Responses 1'!BR21,ConvTable!$A$1:$B$5,2,FALSE)</f>
        <v>3</v>
      </c>
      <c r="BP22" s="10">
        <f>VLOOKUP('Form Responses 1'!BS21,ConvTable!$A$1:$B$5,2,FALSE)</f>
        <v>3</v>
      </c>
      <c r="BQ22" s="10">
        <f>VLOOKUP('Form Responses 1'!BT21,ConvTable!$A$1:$B$5,2,FALSE)</f>
        <v>3</v>
      </c>
      <c r="BR22" s="10">
        <f>VLOOKUP('Form Responses 1'!BU21,ConvTable!$A$1:$B$5,2,FALSE)</f>
        <v>1</v>
      </c>
      <c r="BS22" s="10">
        <f>VLOOKUP('Form Responses 1'!BV21,ConvTable!$A$1:$B$5,2,FALSE)</f>
        <v>1</v>
      </c>
      <c r="BT22" s="10">
        <f>VLOOKUP('Form Responses 1'!BW21,ConvTable!$A$1:$B$5,2,FALSE)</f>
        <v>3</v>
      </c>
      <c r="BU22" s="10">
        <f>VLOOKUP('Form Responses 1'!BX21,ConvTable!$A$1:$B$5,2,FALSE)</f>
        <v>2</v>
      </c>
      <c r="BV22" s="10">
        <f>VLOOKUP('Form Responses 1'!BY21,ConvTable!$A$1:$B$5,2,FALSE)</f>
        <v>3</v>
      </c>
      <c r="BW22" s="10">
        <f>VLOOKUP('Form Responses 1'!BZ21,ConvTable!$A$1:$B$5,2,FALSE)</f>
        <v>2</v>
      </c>
      <c r="BX22" s="10">
        <f>VLOOKUP('Form Responses 1'!CA21,ConvTable!$A$1:$B$5,2,FALSE)</f>
        <v>3</v>
      </c>
      <c r="BY22" s="10">
        <f>VLOOKUP('Form Responses 1'!CB21,ConvTable!$A$1:$B$5,2,FALSE)</f>
        <v>3</v>
      </c>
      <c r="BZ22" s="10">
        <f>VLOOKUP('Form Responses 1'!CC21,ConvTable!$A$1:$B$5,2,FALSE)</f>
        <v>3</v>
      </c>
      <c r="CA22" s="10">
        <f>VLOOKUP('Form Responses 1'!CD21,ConvTable!$A$1:$B$5,2,FALSE)</f>
        <v>3</v>
      </c>
      <c r="CB22" s="10">
        <f>VLOOKUP('Form Responses 1'!CE21,ConvTable!$A$1:$B$5,2,FALSE)</f>
        <v>1</v>
      </c>
      <c r="CC22" s="10">
        <f>VLOOKUP('Form Responses 1'!CF21,ConvTable!$A$1:$B$5,2,FALSE)</f>
        <v>1</v>
      </c>
      <c r="CD22" s="10">
        <f>VLOOKUP('Form Responses 1'!CG21,ConvTable!$A$1:$B$5,2,FALSE)</f>
        <v>3</v>
      </c>
      <c r="CE22" s="10">
        <f>VLOOKUP('Form Responses 1'!CH21,ConvTable!$A$1:$B$5,2,FALSE)</f>
        <v>3</v>
      </c>
      <c r="CF22" s="10">
        <f>VLOOKUP('Form Responses 1'!CI21,ConvTable!$A$1:$B$5,2,FALSE)</f>
        <v>3</v>
      </c>
      <c r="CG22" s="10">
        <f>VLOOKUP('Form Responses 1'!CJ21,ConvTable!$A$1:$B$5,2,FALSE)</f>
        <v>2</v>
      </c>
      <c r="CH22" s="10">
        <f>VLOOKUP('Form Responses 1'!CK21,ConvTable!$A$1:$B$5,2,FALSE)</f>
        <v>3</v>
      </c>
      <c r="CI22" s="10">
        <f>VLOOKUP('Form Responses 1'!CL21,ConvTable!$A$1:$B$5,2,FALSE)</f>
        <v>2</v>
      </c>
      <c r="CJ22" s="10">
        <f>VLOOKUP('Form Responses 1'!CM21,ConvTable!$A$1:$B$5,2,FALSE)</f>
        <v>3</v>
      </c>
      <c r="CK22" s="10">
        <f>VLOOKUP('Form Responses 1'!CN21,ConvTable!$A$1:$B$5,2,FALSE)</f>
        <v>3</v>
      </c>
      <c r="CL22" s="10">
        <f>VLOOKUP('Form Responses 1'!CO21,ConvTable!$A$1:$B$5,2,FALSE)</f>
        <v>2</v>
      </c>
      <c r="CM22" s="10">
        <f>VLOOKUP('Form Responses 1'!CP21,ConvTable!$A$1:$B$5,2,FALSE)</f>
        <v>2</v>
      </c>
      <c r="CN22" s="10">
        <f>VLOOKUP('Form Responses 1'!CQ21,ConvTable!$A$1:$B$5,2,FALSE)</f>
        <v>3</v>
      </c>
      <c r="CO22" s="10">
        <f>VLOOKUP('Form Responses 1'!CR21,ConvTable!$A$1:$B$5,2,FALSE)</f>
        <v>3</v>
      </c>
      <c r="CP22" s="10">
        <f>VLOOKUP('Form Responses 1'!CS21,ConvTable!$A$1:$B$5,2,FALSE)</f>
        <v>3</v>
      </c>
      <c r="CQ22" s="10">
        <f>VLOOKUP('Form Responses 1'!CT21,ConvTable!$A$1:$B$5,2,FALSE)</f>
        <v>3</v>
      </c>
      <c r="CR22" s="10">
        <f>VLOOKUP('Form Responses 1'!CU21,ConvTable!$A$1:$B$5,2,FALSE)</f>
        <v>3</v>
      </c>
      <c r="CS22" s="10">
        <f>VLOOKUP('Form Responses 1'!CV21,ConvTable!$A$1:$B$5,2,FALSE)</f>
        <v>3</v>
      </c>
      <c r="CT22" s="10">
        <f>VLOOKUP('Form Responses 1'!CW21,ConvTable!$A$1:$B$5,2,FALSE)</f>
        <v>3</v>
      </c>
      <c r="CU22" s="10">
        <f>VLOOKUP('Form Responses 1'!CX21,ConvTable!$A$1:$B$5,2,FALSE)</f>
        <v>3</v>
      </c>
      <c r="CV22" s="10">
        <f>VLOOKUP('Form Responses 1'!CY21,ConvTable!$A$1:$B$5,2,FALSE)</f>
        <v>3</v>
      </c>
      <c r="CW22" s="10">
        <f>VLOOKUP('Form Responses 1'!CZ21,ConvTable!$A$1:$B$5,2,FALSE)</f>
        <v>3</v>
      </c>
      <c r="CX22" s="10">
        <f>VLOOKUP('Form Responses 1'!DA21,ConvTable!$A$1:$B$5,2,FALSE)</f>
        <v>3</v>
      </c>
      <c r="CY22" s="10">
        <f>VLOOKUP('Form Responses 1'!DB21,ConvTable!$A$1:$B$5,2,FALSE)</f>
        <v>3</v>
      </c>
      <c r="CZ22" s="10">
        <f>VLOOKUP('Form Responses 1'!DC21,ConvTable!$A$1:$B$5,2,FALSE)</f>
        <v>3</v>
      </c>
      <c r="DA22" s="10">
        <f>VLOOKUP('Form Responses 1'!DD21,ConvTable!$A$1:$B$5,2,FALSE)</f>
        <v>3</v>
      </c>
      <c r="DB22" s="10">
        <f>VLOOKUP('Form Responses 1'!DE21,ConvTable!$A$1:$B$5,2,FALSE)</f>
        <v>2</v>
      </c>
      <c r="DC22" s="10">
        <f>VLOOKUP('Form Responses 1'!DF21,ConvTable!$A$1:$B$5,2,FALSE)</f>
        <v>2</v>
      </c>
      <c r="DD22" s="10">
        <f>VLOOKUP('Form Responses 1'!DG21,ConvTable!$A$1:$B$5,2,FALSE)</f>
        <v>3</v>
      </c>
      <c r="DE22" s="10">
        <f>VLOOKUP('Form Responses 1'!DH21,ConvTable!$A$1:$B$5,2,FALSE)</f>
        <v>2</v>
      </c>
      <c r="DF22" s="10">
        <f>VLOOKUP('Form Responses 1'!DI21,ConvTable!$A$1:$B$5,2,FALSE)</f>
        <v>2</v>
      </c>
      <c r="DG22" s="10">
        <f>VLOOKUP('Form Responses 1'!DJ21,ConvTable!$A$1:$B$5,2,FALSE)</f>
        <v>2</v>
      </c>
      <c r="DH22" s="10">
        <f>VLOOKUP('Form Responses 1'!DK21,ConvTable!$A$1:$B$5,2,FALSE)</f>
        <v>3</v>
      </c>
      <c r="DI22" s="10">
        <f>VLOOKUP('Form Responses 1'!DL21,ConvTable!$A$1:$B$5,2,FALSE)</f>
        <v>3</v>
      </c>
      <c r="DJ22" s="10">
        <f>VLOOKUP('Form Responses 1'!DM21,ConvTable!$A$1:$B$5,2,FALSE)</f>
        <v>3</v>
      </c>
      <c r="DK22" s="10">
        <f>VLOOKUP('Form Responses 1'!DN21,ConvTable!$A$1:$B$5,2,FALSE)</f>
        <v>3</v>
      </c>
      <c r="DL22" s="10">
        <f>VLOOKUP('Form Responses 1'!DO21,ConvTable!$A$1:$B$5,2,FALSE)</f>
        <v>3</v>
      </c>
      <c r="DM22" s="10">
        <f>VLOOKUP('Form Responses 1'!DP21,ConvTable!$A$1:$B$5,2,FALSE)</f>
        <v>3</v>
      </c>
      <c r="DN22" s="10">
        <f>VLOOKUP('Form Responses 1'!DQ21,ConvTable!$A$1:$B$5,2,FALSE)</f>
        <v>3</v>
      </c>
      <c r="DO22" s="10">
        <f>VLOOKUP('Form Responses 1'!DR21,ConvTable!$A$1:$B$5,2,FALSE)</f>
        <v>2</v>
      </c>
      <c r="DP22" s="10">
        <f>VLOOKUP('Form Responses 1'!DS21,ConvTable!$A$1:$B$5,2,FALSE)</f>
        <v>2</v>
      </c>
      <c r="DQ22" s="10">
        <f>VLOOKUP('Form Responses 1'!DT21,ConvTable!$A$1:$B$5,2,FALSE)</f>
        <v>2</v>
      </c>
    </row>
    <row r="23" ht="12.75" customHeight="1">
      <c r="B23" s="10">
        <f>VLOOKUP('Form Responses 1'!E22,ConvTable!$A$1:$B$5,2,FALSE)</f>
        <v>3</v>
      </c>
      <c r="C23" s="10">
        <f>VLOOKUP('Form Responses 1'!F22,ConvTable!$A$1:$B$5,2,FALSE)</f>
        <v>2</v>
      </c>
      <c r="D23" s="10">
        <f>VLOOKUP('Form Responses 1'!G22,ConvTable!$A$1:$B$5,2,FALSE)</f>
        <v>2</v>
      </c>
      <c r="E23" s="10">
        <f>VLOOKUP('Form Responses 1'!H22,ConvTable!$A$1:$B$5,2,FALSE)</f>
        <v>2</v>
      </c>
      <c r="F23" s="10">
        <f>VLOOKUP('Form Responses 1'!I22,ConvTable!$A$1:$B$5,2,FALSE)</f>
        <v>1</v>
      </c>
      <c r="G23" s="10">
        <f>VLOOKUP('Form Responses 1'!J22,ConvTable!$A$1:$B$5,2,FALSE)</f>
        <v>1</v>
      </c>
      <c r="H23" s="10">
        <f>VLOOKUP('Form Responses 1'!K22,ConvTable!$A$1:$B$5,2,FALSE)</f>
        <v>1</v>
      </c>
      <c r="I23" s="10">
        <f>VLOOKUP('Form Responses 1'!L22,ConvTable!$A$1:$B$5,2,FALSE)</f>
        <v>1</v>
      </c>
      <c r="J23" s="10">
        <f>VLOOKUP('Form Responses 1'!M22,ConvTable!$A$1:$B$5,2,FALSE)</f>
        <v>4</v>
      </c>
      <c r="K23" s="10">
        <f>VLOOKUP('Form Responses 1'!N22,ConvTable!$A$1:$B$5,2,FALSE)</f>
        <v>4</v>
      </c>
      <c r="L23" s="10">
        <f>VLOOKUP('Form Responses 1'!O22,ConvTable!$A$1:$B$5,2,FALSE)</f>
        <v>3</v>
      </c>
      <c r="M23" s="10">
        <f>VLOOKUP('Form Responses 1'!P22,ConvTable!$A$1:$B$5,2,FALSE)</f>
        <v>3</v>
      </c>
      <c r="N23" s="10">
        <f>VLOOKUP('Form Responses 1'!Q22,ConvTable!$A$1:$B$5,2,FALSE)</f>
        <v>2</v>
      </c>
      <c r="O23" s="10">
        <f>VLOOKUP('Form Responses 1'!R22,ConvTable!$A$1:$B$5,2,FALSE)</f>
        <v>2</v>
      </c>
      <c r="P23" s="10">
        <f>VLOOKUP('Form Responses 1'!S22,ConvTable!$A$1:$B$5,2,FALSE)</f>
        <v>2</v>
      </c>
      <c r="Q23" s="10">
        <f>VLOOKUP('Form Responses 1'!T22,ConvTable!$A$1:$B$5,2,FALSE)</f>
        <v>1</v>
      </c>
      <c r="R23" s="10">
        <f>VLOOKUP('Form Responses 1'!U22,ConvTable!$A$1:$B$5,2,FALSE)</f>
        <v>2</v>
      </c>
      <c r="S23" s="10">
        <f>VLOOKUP('Form Responses 1'!V22,ConvTable!$A$1:$B$5,2,FALSE)</f>
        <v>2</v>
      </c>
      <c r="T23" s="10">
        <f>VLOOKUP('Form Responses 1'!W22,ConvTable!$A$1:$B$5,2,FALSE)</f>
        <v>4</v>
      </c>
      <c r="U23" s="10">
        <f>VLOOKUP('Form Responses 1'!X22,ConvTable!$A$1:$B$5,2,FALSE)</f>
        <v>4</v>
      </c>
      <c r="V23" s="10">
        <f>VLOOKUP('Form Responses 1'!Y22,ConvTable!$A$1:$B$5,2,FALSE)</f>
        <v>1</v>
      </c>
      <c r="W23" s="10">
        <f>VLOOKUP('Form Responses 1'!Z22,ConvTable!$A$1:$B$5,2,FALSE)</f>
        <v>1</v>
      </c>
      <c r="X23" s="10">
        <f>VLOOKUP('Form Responses 1'!AA22,ConvTable!$A$1:$B$5,2,FALSE)</f>
        <v>2</v>
      </c>
      <c r="Y23" s="10">
        <f>VLOOKUP('Form Responses 1'!AB22,ConvTable!$A$1:$B$5,2,FALSE)</f>
        <v>2</v>
      </c>
      <c r="Z23" s="10">
        <f>VLOOKUP('Form Responses 1'!AC22,ConvTable!$A$1:$B$5,2,FALSE)</f>
        <v>1</v>
      </c>
      <c r="AA23" s="10">
        <f>VLOOKUP('Form Responses 1'!AD22,ConvTable!$A$1:$B$5,2,FALSE)</f>
        <v>1</v>
      </c>
      <c r="AB23" s="10">
        <f>VLOOKUP('Form Responses 1'!AE22,ConvTable!$A$1:$B$5,2,FALSE)</f>
        <v>1</v>
      </c>
      <c r="AC23" s="10">
        <f>VLOOKUP('Form Responses 1'!AF22,ConvTable!$A$1:$B$5,2,FALSE)</f>
        <v>1</v>
      </c>
      <c r="AD23" s="10">
        <f>VLOOKUP('Form Responses 1'!AG22,ConvTable!$A$1:$B$5,2,FALSE)</f>
        <v>4</v>
      </c>
      <c r="AE23" s="10">
        <f>VLOOKUP('Form Responses 1'!AH22,ConvTable!$A$1:$B$5,2,FALSE)</f>
        <v>4</v>
      </c>
      <c r="AF23" s="10">
        <f>VLOOKUP('Form Responses 1'!AI22,ConvTable!$A$1:$B$5,2,FALSE)</f>
        <v>3</v>
      </c>
      <c r="AG23" s="10">
        <f>VLOOKUP('Form Responses 1'!AJ22,ConvTable!$A$1:$B$5,2,FALSE)</f>
        <v>3</v>
      </c>
      <c r="AH23" s="10">
        <f>VLOOKUP('Form Responses 1'!AK22,ConvTable!$A$1:$B$5,2,FALSE)</f>
        <v>3</v>
      </c>
      <c r="AI23" s="10">
        <f>VLOOKUP('Form Responses 1'!AL22,ConvTable!$A$1:$B$5,2,FALSE)</f>
        <v>3</v>
      </c>
      <c r="AJ23" s="10">
        <f>VLOOKUP('Form Responses 1'!AM22,ConvTable!$A$1:$B$5,2,FALSE)</f>
        <v>3</v>
      </c>
      <c r="AK23" s="10">
        <f>VLOOKUP('Form Responses 1'!AN22,ConvTable!$A$1:$B$5,2,FALSE)</f>
        <v>3</v>
      </c>
      <c r="AL23" s="10">
        <f>VLOOKUP('Form Responses 1'!AO22,ConvTable!$A$1:$B$5,2,FALSE)</f>
        <v>2</v>
      </c>
      <c r="AM23" s="10">
        <f>VLOOKUP('Form Responses 1'!AP22,ConvTable!$A$1:$B$5,2,FALSE)</f>
        <v>2</v>
      </c>
      <c r="AN23" s="10">
        <f>VLOOKUP('Form Responses 1'!AQ22,ConvTable!$A$1:$B$5,2,FALSE)</f>
        <v>4</v>
      </c>
      <c r="AO23" s="10">
        <f>VLOOKUP('Form Responses 1'!AR22,ConvTable!$A$1:$B$5,2,FALSE)</f>
        <v>4</v>
      </c>
      <c r="AP23" s="10">
        <f>VLOOKUP('Form Responses 1'!AS22,ConvTable!$A$1:$B$5,2,FALSE)</f>
        <v>1</v>
      </c>
      <c r="AQ23" s="10">
        <f>VLOOKUP('Form Responses 1'!AT22,ConvTable!$A$1:$B$5,2,FALSE)</f>
        <v>1</v>
      </c>
      <c r="AR23" s="10">
        <f>VLOOKUP('Form Responses 1'!AU22,ConvTable!$A$1:$B$5,2,FALSE)</f>
        <v>0</v>
      </c>
      <c r="AS23" s="10">
        <f>VLOOKUP('Form Responses 1'!AV22,ConvTable!$A$1:$B$5,2,FALSE)</f>
        <v>0</v>
      </c>
      <c r="AT23" s="10">
        <f>VLOOKUP('Form Responses 1'!AW22,ConvTable!$A$1:$B$5,2,FALSE)</f>
        <v>0</v>
      </c>
      <c r="AU23" s="10">
        <f>VLOOKUP('Form Responses 1'!AX22,ConvTable!$A$1:$B$5,2,FALSE)</f>
        <v>0</v>
      </c>
      <c r="AV23" s="10">
        <f>VLOOKUP('Form Responses 1'!AY22,ConvTable!$A$1:$B$5,2,FALSE)</f>
        <v>0</v>
      </c>
      <c r="AW23" s="10">
        <f>VLOOKUP('Form Responses 1'!AZ22,ConvTable!$A$1:$B$5,2,FALSE)</f>
        <v>0</v>
      </c>
      <c r="AX23" s="10">
        <f>VLOOKUP('Form Responses 1'!BA22,ConvTable!$A$1:$B$5,2,FALSE)</f>
        <v>4</v>
      </c>
      <c r="AY23" s="10">
        <f>VLOOKUP('Form Responses 1'!BB22,ConvTable!$A$1:$B$5,2,FALSE)</f>
        <v>4</v>
      </c>
      <c r="AZ23" s="10">
        <f>VLOOKUP('Form Responses 1'!BC22,ConvTable!$A$1:$B$5,2,FALSE)</f>
        <v>3</v>
      </c>
      <c r="BA23" s="10">
        <f>VLOOKUP('Form Responses 1'!BD22,ConvTable!$A$1:$B$5,2,FALSE)</f>
        <v>3</v>
      </c>
      <c r="BB23" s="10">
        <f>VLOOKUP('Form Responses 1'!BE22,ConvTable!$A$1:$B$5,2,FALSE)</f>
        <v>2</v>
      </c>
      <c r="BC23" s="10">
        <f>VLOOKUP('Form Responses 1'!BF22,ConvTable!$A$1:$B$5,2,FALSE)</f>
        <v>1</v>
      </c>
      <c r="BD23" s="10">
        <f>VLOOKUP('Form Responses 1'!BG22,ConvTable!$A$1:$B$5,2,FALSE)</f>
        <v>2</v>
      </c>
      <c r="BE23" s="10">
        <f>VLOOKUP('Form Responses 1'!BH22,ConvTable!$A$1:$B$5,2,FALSE)</f>
        <v>1</v>
      </c>
      <c r="BF23" s="10">
        <f>VLOOKUP('Form Responses 1'!BI22,ConvTable!$A$1:$B$5,2,FALSE)</f>
        <v>1</v>
      </c>
      <c r="BG23" s="10">
        <f>VLOOKUP('Form Responses 1'!BJ22,ConvTable!$A$1:$B$5,2,FALSE)</f>
        <v>1</v>
      </c>
      <c r="BH23" s="10">
        <f>VLOOKUP('Form Responses 1'!BK22,ConvTable!$A$1:$B$5,2,FALSE)</f>
        <v>4</v>
      </c>
      <c r="BI23" s="10">
        <f>VLOOKUP('Form Responses 1'!BL22,ConvTable!$A$1:$B$5,2,FALSE)</f>
        <v>4</v>
      </c>
      <c r="BJ23" s="10">
        <f>VLOOKUP('Form Responses 1'!BM22,ConvTable!$A$1:$B$5,2,FALSE)</f>
        <v>3</v>
      </c>
      <c r="BK23" s="10">
        <f>VLOOKUP('Form Responses 1'!BN22,ConvTable!$A$1:$B$5,2,FALSE)</f>
        <v>2</v>
      </c>
      <c r="BL23" s="10">
        <f>VLOOKUP('Form Responses 1'!BO22,ConvTable!$A$1:$B$5,2,FALSE)</f>
        <v>2</v>
      </c>
      <c r="BM23" s="10">
        <f>VLOOKUP('Form Responses 1'!BP22,ConvTable!$A$1:$B$5,2,FALSE)</f>
        <v>2</v>
      </c>
      <c r="BN23" s="10">
        <f>VLOOKUP('Form Responses 1'!BQ22,ConvTable!$A$1:$B$5,2,FALSE)</f>
        <v>2</v>
      </c>
      <c r="BO23" s="10">
        <f>VLOOKUP('Form Responses 1'!BR22,ConvTable!$A$1:$B$5,2,FALSE)</f>
        <v>1</v>
      </c>
      <c r="BP23" s="10">
        <f>VLOOKUP('Form Responses 1'!BS22,ConvTable!$A$1:$B$5,2,FALSE)</f>
        <v>2</v>
      </c>
      <c r="BQ23" s="10">
        <f>VLOOKUP('Form Responses 1'!BT22,ConvTable!$A$1:$B$5,2,FALSE)</f>
        <v>1</v>
      </c>
      <c r="BR23" s="10">
        <f>VLOOKUP('Form Responses 1'!BU22,ConvTable!$A$1:$B$5,2,FALSE)</f>
        <v>4</v>
      </c>
      <c r="BS23" s="10">
        <f>VLOOKUP('Form Responses 1'!BV22,ConvTable!$A$1:$B$5,2,FALSE)</f>
        <v>4</v>
      </c>
      <c r="BT23" s="10">
        <f>VLOOKUP('Form Responses 1'!BW22,ConvTable!$A$1:$B$5,2,FALSE)</f>
        <v>3</v>
      </c>
      <c r="BU23" s="10">
        <f>VLOOKUP('Form Responses 1'!BX22,ConvTable!$A$1:$B$5,2,FALSE)</f>
        <v>3</v>
      </c>
      <c r="BV23" s="10">
        <f>VLOOKUP('Form Responses 1'!BY22,ConvTable!$A$1:$B$5,2,FALSE)</f>
        <v>3</v>
      </c>
      <c r="BW23" s="10">
        <f>VLOOKUP('Form Responses 1'!BZ22,ConvTable!$A$1:$B$5,2,FALSE)</f>
        <v>3</v>
      </c>
      <c r="BX23" s="10">
        <f>VLOOKUP('Form Responses 1'!CA22,ConvTable!$A$1:$B$5,2,FALSE)</f>
        <v>1</v>
      </c>
      <c r="BY23" s="10">
        <f>VLOOKUP('Form Responses 1'!CB22,ConvTable!$A$1:$B$5,2,FALSE)</f>
        <v>1</v>
      </c>
      <c r="BZ23" s="10">
        <f>VLOOKUP('Form Responses 1'!CC22,ConvTable!$A$1:$B$5,2,FALSE)</f>
        <v>1</v>
      </c>
      <c r="CA23" s="10">
        <f>VLOOKUP('Form Responses 1'!CD22,ConvTable!$A$1:$B$5,2,FALSE)</f>
        <v>1</v>
      </c>
      <c r="CB23" s="10">
        <f>VLOOKUP('Form Responses 1'!CE22,ConvTable!$A$1:$B$5,2,FALSE)</f>
        <v>4</v>
      </c>
      <c r="CC23" s="10">
        <f>VLOOKUP('Form Responses 1'!CF22,ConvTable!$A$1:$B$5,2,FALSE)</f>
        <v>4</v>
      </c>
      <c r="CD23" s="10">
        <f>VLOOKUP('Form Responses 1'!CG22,ConvTable!$A$1:$B$5,2,FALSE)</f>
        <v>3</v>
      </c>
      <c r="CE23" s="10">
        <f>VLOOKUP('Form Responses 1'!CH22,ConvTable!$A$1:$B$5,2,FALSE)</f>
        <v>2</v>
      </c>
      <c r="CF23" s="10">
        <f>VLOOKUP('Form Responses 1'!CI22,ConvTable!$A$1:$B$5,2,FALSE)</f>
        <v>3</v>
      </c>
      <c r="CG23" s="10">
        <f>VLOOKUP('Form Responses 1'!CJ22,ConvTable!$A$1:$B$5,2,FALSE)</f>
        <v>2</v>
      </c>
      <c r="CH23" s="10">
        <f>VLOOKUP('Form Responses 1'!CK22,ConvTable!$A$1:$B$5,2,FALSE)</f>
        <v>1</v>
      </c>
      <c r="CI23" s="10">
        <f>VLOOKUP('Form Responses 1'!CL22,ConvTable!$A$1:$B$5,2,FALSE)</f>
        <v>1</v>
      </c>
      <c r="CJ23" s="10">
        <f>VLOOKUP('Form Responses 1'!CM22,ConvTable!$A$1:$B$5,2,FALSE)</f>
        <v>1</v>
      </c>
      <c r="CK23" s="10">
        <f>VLOOKUP('Form Responses 1'!CN22,ConvTable!$A$1:$B$5,2,FALSE)</f>
        <v>1</v>
      </c>
      <c r="CL23" s="10">
        <f>VLOOKUP('Form Responses 1'!CO22,ConvTable!$A$1:$B$5,2,FALSE)</f>
        <v>4</v>
      </c>
      <c r="CM23" s="10">
        <f>VLOOKUP('Form Responses 1'!CP22,ConvTable!$A$1:$B$5,2,FALSE)</f>
        <v>4</v>
      </c>
      <c r="CN23" s="10">
        <f>VLOOKUP('Form Responses 1'!CQ22,ConvTable!$A$1:$B$5,2,FALSE)</f>
        <v>3</v>
      </c>
      <c r="CO23" s="10">
        <f>VLOOKUP('Form Responses 1'!CR22,ConvTable!$A$1:$B$5,2,FALSE)</f>
        <v>3</v>
      </c>
      <c r="CP23" s="10">
        <f>VLOOKUP('Form Responses 1'!CS22,ConvTable!$A$1:$B$5,2,FALSE)</f>
        <v>2</v>
      </c>
      <c r="CQ23" s="10">
        <f>VLOOKUP('Form Responses 1'!CT22,ConvTable!$A$1:$B$5,2,FALSE)</f>
        <v>2</v>
      </c>
      <c r="CR23" s="10">
        <f>VLOOKUP('Form Responses 1'!CU22,ConvTable!$A$1:$B$5,2,FALSE)</f>
        <v>2</v>
      </c>
      <c r="CS23" s="10">
        <f>VLOOKUP('Form Responses 1'!CV22,ConvTable!$A$1:$B$5,2,FALSE)</f>
        <v>1</v>
      </c>
      <c r="CT23" s="10">
        <f>VLOOKUP('Form Responses 1'!CW22,ConvTable!$A$1:$B$5,2,FALSE)</f>
        <v>1</v>
      </c>
      <c r="CU23" s="10">
        <f>VLOOKUP('Form Responses 1'!CX22,ConvTable!$A$1:$B$5,2,FALSE)</f>
        <v>1</v>
      </c>
      <c r="CV23" s="10">
        <f>VLOOKUP('Form Responses 1'!CY22,ConvTable!$A$1:$B$5,2,FALSE)</f>
        <v>4</v>
      </c>
      <c r="CW23" s="10">
        <f>VLOOKUP('Form Responses 1'!CZ22,ConvTable!$A$1:$B$5,2,FALSE)</f>
        <v>4</v>
      </c>
      <c r="CX23" s="10">
        <f>VLOOKUP('Form Responses 1'!DA22,ConvTable!$A$1:$B$5,2,FALSE)</f>
        <v>2</v>
      </c>
      <c r="CY23" s="10">
        <f>VLOOKUP('Form Responses 1'!DB22,ConvTable!$A$1:$B$5,2,FALSE)</f>
        <v>2</v>
      </c>
      <c r="CZ23" s="10">
        <f>VLOOKUP('Form Responses 1'!DC22,ConvTable!$A$1:$B$5,2,FALSE)</f>
        <v>2</v>
      </c>
      <c r="DA23" s="10">
        <f>VLOOKUP('Form Responses 1'!DD22,ConvTable!$A$1:$B$5,2,FALSE)</f>
        <v>1</v>
      </c>
      <c r="DB23" s="10">
        <f>VLOOKUP('Form Responses 1'!DE22,ConvTable!$A$1:$B$5,2,FALSE)</f>
        <v>1</v>
      </c>
      <c r="DC23" s="10">
        <f>VLOOKUP('Form Responses 1'!DF22,ConvTable!$A$1:$B$5,2,FALSE)</f>
        <v>1</v>
      </c>
      <c r="DD23" s="10">
        <f>VLOOKUP('Form Responses 1'!DG22,ConvTable!$A$1:$B$5,2,FALSE)</f>
        <v>2</v>
      </c>
      <c r="DE23" s="10">
        <f>VLOOKUP('Form Responses 1'!DH22,ConvTable!$A$1:$B$5,2,FALSE)</f>
        <v>1</v>
      </c>
      <c r="DF23" s="10">
        <f>VLOOKUP('Form Responses 1'!DI22,ConvTable!$A$1:$B$5,2,FALSE)</f>
        <v>4</v>
      </c>
      <c r="DG23" s="10">
        <f>VLOOKUP('Form Responses 1'!DJ22,ConvTable!$A$1:$B$5,2,FALSE)</f>
        <v>4</v>
      </c>
      <c r="DH23" s="10">
        <f>VLOOKUP('Form Responses 1'!DK22,ConvTable!$A$1:$B$5,2,FALSE)</f>
        <v>2</v>
      </c>
      <c r="DI23" s="10">
        <f>VLOOKUP('Form Responses 1'!DL22,ConvTable!$A$1:$B$5,2,FALSE)</f>
        <v>1</v>
      </c>
      <c r="DJ23" s="10">
        <f>VLOOKUP('Form Responses 1'!DM22,ConvTable!$A$1:$B$5,2,FALSE)</f>
        <v>1</v>
      </c>
      <c r="DK23" s="10">
        <f>VLOOKUP('Form Responses 1'!DN22,ConvTable!$A$1:$B$5,2,FALSE)</f>
        <v>1</v>
      </c>
      <c r="DL23" s="10">
        <f>VLOOKUP('Form Responses 1'!DO22,ConvTable!$A$1:$B$5,2,FALSE)</f>
        <v>1</v>
      </c>
      <c r="DM23" s="10">
        <f>VLOOKUP('Form Responses 1'!DP22,ConvTable!$A$1:$B$5,2,FALSE)</f>
        <v>1</v>
      </c>
      <c r="DN23" s="10">
        <f>VLOOKUP('Form Responses 1'!DQ22,ConvTable!$A$1:$B$5,2,FALSE)</f>
        <v>2</v>
      </c>
      <c r="DO23" s="10">
        <f>VLOOKUP('Form Responses 1'!DR22,ConvTable!$A$1:$B$5,2,FALSE)</f>
        <v>1</v>
      </c>
      <c r="DP23" s="10">
        <f>VLOOKUP('Form Responses 1'!DS22,ConvTable!$A$1:$B$5,2,FALSE)</f>
        <v>4</v>
      </c>
      <c r="DQ23" s="10">
        <f>VLOOKUP('Form Responses 1'!DT22,ConvTable!$A$1:$B$5,2,FALSE)</f>
        <v>4</v>
      </c>
    </row>
    <row r="24" ht="12.75" customHeight="1">
      <c r="B24" s="10">
        <f>VLOOKUP('Form Responses 1'!E23,ConvTable!$A$1:$B$5,2,FALSE)</f>
        <v>0</v>
      </c>
      <c r="C24" s="10">
        <f>VLOOKUP('Form Responses 1'!F23,ConvTable!$A$1:$B$5,2,FALSE)</f>
        <v>0</v>
      </c>
      <c r="D24" s="10">
        <f>VLOOKUP('Form Responses 1'!G23,ConvTable!$A$1:$B$5,2,FALSE)</f>
        <v>0</v>
      </c>
      <c r="E24" s="10">
        <f>VLOOKUP('Form Responses 1'!H23,ConvTable!$A$1:$B$5,2,FALSE)</f>
        <v>0</v>
      </c>
      <c r="F24" s="10">
        <f>VLOOKUP('Form Responses 1'!I23,ConvTable!$A$1:$B$5,2,FALSE)</f>
        <v>0</v>
      </c>
      <c r="G24" s="10">
        <f>VLOOKUP('Form Responses 1'!J23,ConvTable!$A$1:$B$5,2,FALSE)</f>
        <v>0</v>
      </c>
      <c r="H24" s="10">
        <f>VLOOKUP('Form Responses 1'!K23,ConvTable!$A$1:$B$5,2,FALSE)</f>
        <v>0</v>
      </c>
      <c r="I24" s="10">
        <f>VLOOKUP('Form Responses 1'!L23,ConvTable!$A$1:$B$5,2,FALSE)</f>
        <v>0</v>
      </c>
      <c r="J24" s="10">
        <f>VLOOKUP('Form Responses 1'!M23,ConvTable!$A$1:$B$5,2,FALSE)</f>
        <v>0</v>
      </c>
      <c r="K24" s="10">
        <f>VLOOKUP('Form Responses 1'!N23,ConvTable!$A$1:$B$5,2,FALSE)</f>
        <v>0</v>
      </c>
      <c r="L24" s="10">
        <f>VLOOKUP('Form Responses 1'!O23,ConvTable!$A$1:$B$5,2,FALSE)</f>
        <v>0</v>
      </c>
      <c r="M24" s="10">
        <f>VLOOKUP('Form Responses 1'!P23,ConvTable!$A$1:$B$5,2,FALSE)</f>
        <v>0</v>
      </c>
      <c r="N24" s="10">
        <f>VLOOKUP('Form Responses 1'!Q23,ConvTable!$A$1:$B$5,2,FALSE)</f>
        <v>0</v>
      </c>
      <c r="O24" s="10">
        <f>VLOOKUP('Form Responses 1'!R23,ConvTable!$A$1:$B$5,2,FALSE)</f>
        <v>0</v>
      </c>
      <c r="P24" s="10">
        <f>VLOOKUP('Form Responses 1'!S23,ConvTable!$A$1:$B$5,2,FALSE)</f>
        <v>0</v>
      </c>
      <c r="Q24" s="10">
        <f>VLOOKUP('Form Responses 1'!T23,ConvTable!$A$1:$B$5,2,FALSE)</f>
        <v>0</v>
      </c>
      <c r="R24" s="10">
        <f>VLOOKUP('Form Responses 1'!U23,ConvTable!$A$1:$B$5,2,FALSE)</f>
        <v>0</v>
      </c>
      <c r="S24" s="10">
        <f>VLOOKUP('Form Responses 1'!V23,ConvTable!$A$1:$B$5,2,FALSE)</f>
        <v>0</v>
      </c>
      <c r="T24" s="10">
        <f>VLOOKUP('Form Responses 1'!W23,ConvTable!$A$1:$B$5,2,FALSE)</f>
        <v>0</v>
      </c>
      <c r="U24" s="10">
        <f>VLOOKUP('Form Responses 1'!X23,ConvTable!$A$1:$B$5,2,FALSE)</f>
        <v>0</v>
      </c>
      <c r="V24" s="10">
        <f>VLOOKUP('Form Responses 1'!Y23,ConvTable!$A$1:$B$5,2,FALSE)</f>
        <v>2</v>
      </c>
      <c r="W24" s="10">
        <f>VLOOKUP('Form Responses 1'!Z23,ConvTable!$A$1:$B$5,2,FALSE)</f>
        <v>2</v>
      </c>
      <c r="X24" s="10">
        <f>VLOOKUP('Form Responses 1'!AA23,ConvTable!$A$1:$B$5,2,FALSE)</f>
        <v>2</v>
      </c>
      <c r="Y24" s="10">
        <f>VLOOKUP('Form Responses 1'!AB23,ConvTable!$A$1:$B$5,2,FALSE)</f>
        <v>2</v>
      </c>
      <c r="Z24" s="10">
        <f>VLOOKUP('Form Responses 1'!AC23,ConvTable!$A$1:$B$5,2,FALSE)</f>
        <v>2</v>
      </c>
      <c r="AA24" s="10">
        <f>VLOOKUP('Form Responses 1'!AD23,ConvTable!$A$1:$B$5,2,FALSE)</f>
        <v>1</v>
      </c>
      <c r="AB24" s="10">
        <f>VLOOKUP('Form Responses 1'!AE23,ConvTable!$A$1:$B$5,2,FALSE)</f>
        <v>3</v>
      </c>
      <c r="AC24" s="10">
        <f>VLOOKUP('Form Responses 1'!AF23,ConvTable!$A$1:$B$5,2,FALSE)</f>
        <v>2</v>
      </c>
      <c r="AD24" s="10">
        <f>VLOOKUP('Form Responses 1'!AG23,ConvTable!$A$1:$B$5,2,FALSE)</f>
        <v>4</v>
      </c>
      <c r="AE24" s="10">
        <f>VLOOKUP('Form Responses 1'!AH23,ConvTable!$A$1:$B$5,2,FALSE)</f>
        <v>4</v>
      </c>
      <c r="AF24" s="10">
        <f>VLOOKUP('Form Responses 1'!AI23,ConvTable!$A$1:$B$5,2,FALSE)</f>
        <v>2</v>
      </c>
      <c r="AG24" s="10">
        <f>VLOOKUP('Form Responses 1'!AJ23,ConvTable!$A$1:$B$5,2,FALSE)</f>
        <v>2</v>
      </c>
      <c r="AH24" s="10">
        <f>VLOOKUP('Form Responses 1'!AK23,ConvTable!$A$1:$B$5,2,FALSE)</f>
        <v>2</v>
      </c>
      <c r="AI24" s="10">
        <f>VLOOKUP('Form Responses 1'!AL23,ConvTable!$A$1:$B$5,2,FALSE)</f>
        <v>1</v>
      </c>
      <c r="AJ24" s="10">
        <f>VLOOKUP('Form Responses 1'!AM23,ConvTable!$A$1:$B$5,2,FALSE)</f>
        <v>3</v>
      </c>
      <c r="AK24" s="10">
        <f>VLOOKUP('Form Responses 1'!AN23,ConvTable!$A$1:$B$5,2,FALSE)</f>
        <v>2</v>
      </c>
      <c r="AL24" s="10">
        <f>VLOOKUP('Form Responses 1'!AO23,ConvTable!$A$1:$B$5,2,FALSE)</f>
        <v>3</v>
      </c>
      <c r="AM24" s="10">
        <f>VLOOKUP('Form Responses 1'!AP23,ConvTable!$A$1:$B$5,2,FALSE)</f>
        <v>2</v>
      </c>
      <c r="AN24" s="10">
        <f>VLOOKUP('Form Responses 1'!AQ23,ConvTable!$A$1:$B$5,2,FALSE)</f>
        <v>3</v>
      </c>
      <c r="AO24" s="10">
        <f>VLOOKUP('Form Responses 1'!AR23,ConvTable!$A$1:$B$5,2,FALSE)</f>
        <v>3</v>
      </c>
      <c r="AP24" s="10">
        <f>VLOOKUP('Form Responses 1'!AS23,ConvTable!$A$1:$B$5,2,FALSE)</f>
        <v>3</v>
      </c>
      <c r="AQ24" s="10">
        <f>VLOOKUP('Form Responses 1'!AT23,ConvTable!$A$1:$B$5,2,FALSE)</f>
        <v>1</v>
      </c>
      <c r="AR24" s="10">
        <f>VLOOKUP('Form Responses 1'!AU23,ConvTable!$A$1:$B$5,2,FALSE)</f>
        <v>1</v>
      </c>
      <c r="AS24" s="10">
        <f>VLOOKUP('Form Responses 1'!AV23,ConvTable!$A$1:$B$5,2,FALSE)</f>
        <v>1</v>
      </c>
      <c r="AT24" s="10">
        <f>VLOOKUP('Form Responses 1'!AW23,ConvTable!$A$1:$B$5,2,FALSE)</f>
        <v>1</v>
      </c>
      <c r="AU24" s="10">
        <f>VLOOKUP('Form Responses 1'!AX23,ConvTable!$A$1:$B$5,2,FALSE)</f>
        <v>1</v>
      </c>
      <c r="AV24" s="10">
        <f>VLOOKUP('Form Responses 1'!AY23,ConvTable!$A$1:$B$5,2,FALSE)</f>
        <v>2</v>
      </c>
      <c r="AW24" s="10">
        <f>VLOOKUP('Form Responses 1'!AZ23,ConvTable!$A$1:$B$5,2,FALSE)</f>
        <v>1</v>
      </c>
      <c r="AX24" s="10">
        <f>VLOOKUP('Form Responses 1'!BA23,ConvTable!$A$1:$B$5,2,FALSE)</f>
        <v>4</v>
      </c>
      <c r="AY24" s="10">
        <f>VLOOKUP('Form Responses 1'!BB23,ConvTable!$A$1:$B$5,2,FALSE)</f>
        <v>4</v>
      </c>
      <c r="AZ24" s="10">
        <f>VLOOKUP('Form Responses 1'!BC23,ConvTable!$A$1:$B$5,2,FALSE)</f>
        <v>3</v>
      </c>
      <c r="BA24" s="10">
        <f>VLOOKUP('Form Responses 1'!BD23,ConvTable!$A$1:$B$5,2,FALSE)</f>
        <v>2</v>
      </c>
      <c r="BB24" s="10">
        <f>VLOOKUP('Form Responses 1'!BE23,ConvTable!$A$1:$B$5,2,FALSE)</f>
        <v>2</v>
      </c>
      <c r="BC24" s="10">
        <f>VLOOKUP('Form Responses 1'!BF23,ConvTable!$A$1:$B$5,2,FALSE)</f>
        <v>1</v>
      </c>
      <c r="BD24" s="10">
        <f>VLOOKUP('Form Responses 1'!BG23,ConvTable!$A$1:$B$5,2,FALSE)</f>
        <v>2</v>
      </c>
      <c r="BE24" s="10">
        <f>VLOOKUP('Form Responses 1'!BH23,ConvTable!$A$1:$B$5,2,FALSE)</f>
        <v>3</v>
      </c>
      <c r="BF24" s="10">
        <f>VLOOKUP('Form Responses 1'!BI23,ConvTable!$A$1:$B$5,2,FALSE)</f>
        <v>2</v>
      </c>
      <c r="BG24" s="10">
        <f>VLOOKUP('Form Responses 1'!BJ23,ConvTable!$A$1:$B$5,2,FALSE)</f>
        <v>2</v>
      </c>
      <c r="BH24" s="10">
        <f>VLOOKUP('Form Responses 1'!BK23,ConvTable!$A$1:$B$5,2,FALSE)</f>
        <v>0</v>
      </c>
      <c r="BI24" s="10">
        <f>VLOOKUP('Form Responses 1'!BL23,ConvTable!$A$1:$B$5,2,FALSE)</f>
        <v>0</v>
      </c>
      <c r="BJ24" s="10">
        <f>VLOOKUP('Form Responses 1'!BM23,ConvTable!$A$1:$B$5,2,FALSE)</f>
        <v>3</v>
      </c>
      <c r="BK24" s="10">
        <f>VLOOKUP('Form Responses 1'!BN23,ConvTable!$A$1:$B$5,2,FALSE)</f>
        <v>3</v>
      </c>
      <c r="BL24" s="10">
        <f>VLOOKUP('Form Responses 1'!BO23,ConvTable!$A$1:$B$5,2,FALSE)</f>
        <v>2</v>
      </c>
      <c r="BM24" s="10">
        <f>VLOOKUP('Form Responses 1'!BP23,ConvTable!$A$1:$B$5,2,FALSE)</f>
        <v>2</v>
      </c>
      <c r="BN24" s="10">
        <f>VLOOKUP('Form Responses 1'!BQ23,ConvTable!$A$1:$B$5,2,FALSE)</f>
        <v>2</v>
      </c>
      <c r="BO24" s="10">
        <f>VLOOKUP('Form Responses 1'!BR23,ConvTable!$A$1:$B$5,2,FALSE)</f>
        <v>2</v>
      </c>
      <c r="BP24" s="10">
        <f>VLOOKUP('Form Responses 1'!BS23,ConvTable!$A$1:$B$5,2,FALSE)</f>
        <v>2</v>
      </c>
      <c r="BQ24" s="10">
        <f>VLOOKUP('Form Responses 1'!BT23,ConvTable!$A$1:$B$5,2,FALSE)</f>
        <v>1</v>
      </c>
      <c r="BR24" s="10">
        <f>VLOOKUP('Form Responses 1'!BU23,ConvTable!$A$1:$B$5,2,FALSE)</f>
        <v>4</v>
      </c>
      <c r="BS24" s="10">
        <f>VLOOKUP('Form Responses 1'!BV23,ConvTable!$A$1:$B$5,2,FALSE)</f>
        <v>4</v>
      </c>
      <c r="BT24" s="10">
        <f>VLOOKUP('Form Responses 1'!BW23,ConvTable!$A$1:$B$5,2,FALSE)</f>
        <v>3</v>
      </c>
      <c r="BU24" s="10">
        <f>VLOOKUP('Form Responses 1'!BX23,ConvTable!$A$1:$B$5,2,FALSE)</f>
        <v>2</v>
      </c>
      <c r="BV24" s="10">
        <f>VLOOKUP('Form Responses 1'!BY23,ConvTable!$A$1:$B$5,2,FALSE)</f>
        <v>3</v>
      </c>
      <c r="BW24" s="10">
        <f>VLOOKUP('Form Responses 1'!BZ23,ConvTable!$A$1:$B$5,2,FALSE)</f>
        <v>2</v>
      </c>
      <c r="BX24" s="10">
        <f>VLOOKUP('Form Responses 1'!CA23,ConvTable!$A$1:$B$5,2,FALSE)</f>
        <v>3</v>
      </c>
      <c r="BY24" s="10">
        <f>VLOOKUP('Form Responses 1'!CB23,ConvTable!$A$1:$B$5,2,FALSE)</f>
        <v>3</v>
      </c>
      <c r="BZ24" s="10">
        <f>VLOOKUP('Form Responses 1'!CC23,ConvTable!$A$1:$B$5,2,FALSE)</f>
        <v>3</v>
      </c>
      <c r="CA24" s="10">
        <f>VLOOKUP('Form Responses 1'!CD23,ConvTable!$A$1:$B$5,2,FALSE)</f>
        <v>3</v>
      </c>
      <c r="CB24" s="10">
        <f>VLOOKUP('Form Responses 1'!CE23,ConvTable!$A$1:$B$5,2,FALSE)</f>
        <v>4</v>
      </c>
      <c r="CC24" s="10">
        <f>VLOOKUP('Form Responses 1'!CF23,ConvTable!$A$1:$B$5,2,FALSE)</f>
        <v>4</v>
      </c>
      <c r="CD24" s="10">
        <f>VLOOKUP('Form Responses 1'!CG23,ConvTable!$A$1:$B$5,2,FALSE)</f>
        <v>3</v>
      </c>
      <c r="CE24" s="10">
        <f>VLOOKUP('Form Responses 1'!CH23,ConvTable!$A$1:$B$5,2,FALSE)</f>
        <v>2</v>
      </c>
      <c r="CF24" s="10">
        <f>VLOOKUP('Form Responses 1'!CI23,ConvTable!$A$1:$B$5,2,FALSE)</f>
        <v>1</v>
      </c>
      <c r="CG24" s="10">
        <f>VLOOKUP('Form Responses 1'!CJ23,ConvTable!$A$1:$B$5,2,FALSE)</f>
        <v>1</v>
      </c>
      <c r="CH24" s="10">
        <f>VLOOKUP('Form Responses 1'!CK23,ConvTable!$A$1:$B$5,2,FALSE)</f>
        <v>3</v>
      </c>
      <c r="CI24" s="10">
        <f>VLOOKUP('Form Responses 1'!CL23,ConvTable!$A$1:$B$5,2,FALSE)</f>
        <v>1</v>
      </c>
      <c r="CJ24" s="10">
        <f>VLOOKUP('Form Responses 1'!CM23,ConvTable!$A$1:$B$5,2,FALSE)</f>
        <v>1</v>
      </c>
      <c r="CK24" s="10">
        <f>VLOOKUP('Form Responses 1'!CN23,ConvTable!$A$1:$B$5,2,FALSE)</f>
        <v>1</v>
      </c>
      <c r="CL24" s="10">
        <f>VLOOKUP('Form Responses 1'!CO23,ConvTable!$A$1:$B$5,2,FALSE)</f>
        <v>4</v>
      </c>
      <c r="CM24" s="10">
        <f>VLOOKUP('Form Responses 1'!CP23,ConvTable!$A$1:$B$5,2,FALSE)</f>
        <v>4</v>
      </c>
      <c r="CN24" s="10">
        <f>VLOOKUP('Form Responses 1'!CQ23,ConvTable!$A$1:$B$5,2,FALSE)</f>
        <v>3</v>
      </c>
      <c r="CO24" s="10">
        <f>VLOOKUP('Form Responses 1'!CR23,ConvTable!$A$1:$B$5,2,FALSE)</f>
        <v>3</v>
      </c>
      <c r="CP24" s="10">
        <f>VLOOKUP('Form Responses 1'!CS23,ConvTable!$A$1:$B$5,2,FALSE)</f>
        <v>3</v>
      </c>
      <c r="CQ24" s="10">
        <f>VLOOKUP('Form Responses 1'!CT23,ConvTable!$A$1:$B$5,2,FALSE)</f>
        <v>2</v>
      </c>
      <c r="CR24" s="10">
        <f>VLOOKUP('Form Responses 1'!CU23,ConvTable!$A$1:$B$5,2,FALSE)</f>
        <v>3</v>
      </c>
      <c r="CS24" s="10">
        <f>VLOOKUP('Form Responses 1'!CV23,ConvTable!$A$1:$B$5,2,FALSE)</f>
        <v>2</v>
      </c>
      <c r="CT24" s="10">
        <f>VLOOKUP('Form Responses 1'!CW23,ConvTable!$A$1:$B$5,2,FALSE)</f>
        <v>2</v>
      </c>
      <c r="CU24" s="10">
        <f>VLOOKUP('Form Responses 1'!CX23,ConvTable!$A$1:$B$5,2,FALSE)</f>
        <v>2</v>
      </c>
      <c r="CV24" s="10">
        <f>VLOOKUP('Form Responses 1'!CY23,ConvTable!$A$1:$B$5,2,FALSE)</f>
        <v>3</v>
      </c>
      <c r="CW24" s="10">
        <f>VLOOKUP('Form Responses 1'!CZ23,ConvTable!$A$1:$B$5,2,FALSE)</f>
        <v>3</v>
      </c>
      <c r="CX24" s="10">
        <f>VLOOKUP('Form Responses 1'!DA23,ConvTable!$A$1:$B$5,2,FALSE)</f>
        <v>3</v>
      </c>
      <c r="CY24" s="10">
        <f>VLOOKUP('Form Responses 1'!DB23,ConvTable!$A$1:$B$5,2,FALSE)</f>
        <v>3</v>
      </c>
      <c r="CZ24" s="10">
        <f>VLOOKUP('Form Responses 1'!DC23,ConvTable!$A$1:$B$5,2,FALSE)</f>
        <v>3</v>
      </c>
      <c r="DA24" s="10">
        <f>VLOOKUP('Form Responses 1'!DD23,ConvTable!$A$1:$B$5,2,FALSE)</f>
        <v>2</v>
      </c>
      <c r="DB24" s="10">
        <f>VLOOKUP('Form Responses 1'!DE23,ConvTable!$A$1:$B$5,2,FALSE)</f>
        <v>3</v>
      </c>
      <c r="DC24" s="10">
        <f>VLOOKUP('Form Responses 1'!DF23,ConvTable!$A$1:$B$5,2,FALSE)</f>
        <v>2</v>
      </c>
      <c r="DD24" s="10">
        <f>VLOOKUP('Form Responses 1'!DG23,ConvTable!$A$1:$B$5,2,FALSE)</f>
        <v>2</v>
      </c>
      <c r="DE24" s="10">
        <f>VLOOKUP('Form Responses 1'!DH23,ConvTable!$A$1:$B$5,2,FALSE)</f>
        <v>2</v>
      </c>
      <c r="DF24" s="10">
        <f>VLOOKUP('Form Responses 1'!DI23,ConvTable!$A$1:$B$5,2,FALSE)</f>
        <v>1</v>
      </c>
      <c r="DG24" s="10">
        <f>VLOOKUP('Form Responses 1'!DJ23,ConvTable!$A$1:$B$5,2,FALSE)</f>
        <v>0</v>
      </c>
      <c r="DH24" s="10">
        <f>VLOOKUP('Form Responses 1'!DK23,ConvTable!$A$1:$B$5,2,FALSE)</f>
        <v>3</v>
      </c>
      <c r="DI24" s="10">
        <f>VLOOKUP('Form Responses 1'!DL23,ConvTable!$A$1:$B$5,2,FALSE)</f>
        <v>2</v>
      </c>
      <c r="DJ24" s="10">
        <f>VLOOKUP('Form Responses 1'!DM23,ConvTable!$A$1:$B$5,2,FALSE)</f>
        <v>3</v>
      </c>
      <c r="DK24" s="10">
        <f>VLOOKUP('Form Responses 1'!DN23,ConvTable!$A$1:$B$5,2,FALSE)</f>
        <v>2</v>
      </c>
      <c r="DL24" s="10">
        <f>VLOOKUP('Form Responses 1'!DO23,ConvTable!$A$1:$B$5,2,FALSE)</f>
        <v>2</v>
      </c>
      <c r="DM24" s="10">
        <f>VLOOKUP('Form Responses 1'!DP23,ConvTable!$A$1:$B$5,2,FALSE)</f>
        <v>2</v>
      </c>
      <c r="DN24" s="10">
        <f>VLOOKUP('Form Responses 1'!DQ23,ConvTable!$A$1:$B$5,2,FALSE)</f>
        <v>3</v>
      </c>
      <c r="DO24" s="10">
        <f>VLOOKUP('Form Responses 1'!DR23,ConvTable!$A$1:$B$5,2,FALSE)</f>
        <v>2</v>
      </c>
      <c r="DP24" s="10">
        <f>VLOOKUP('Form Responses 1'!DS23,ConvTable!$A$1:$B$5,2,FALSE)</f>
        <v>4</v>
      </c>
      <c r="DQ24" s="10">
        <f>VLOOKUP('Form Responses 1'!DT23,ConvTable!$A$1:$B$5,2,FALSE)</f>
        <v>4</v>
      </c>
    </row>
    <row r="25" ht="12.75" customHeight="1">
      <c r="B25" s="10">
        <f>VLOOKUP('Form Responses 1'!E24,ConvTable!$A$1:$B$5,2,FALSE)</f>
        <v>3</v>
      </c>
      <c r="C25" s="10">
        <f>VLOOKUP('Form Responses 1'!F24,ConvTable!$A$1:$B$5,2,FALSE)</f>
        <v>3</v>
      </c>
      <c r="D25" s="10">
        <f>VLOOKUP('Form Responses 1'!G24,ConvTable!$A$1:$B$5,2,FALSE)</f>
        <v>3</v>
      </c>
      <c r="E25" s="10">
        <f>VLOOKUP('Form Responses 1'!H24,ConvTable!$A$1:$B$5,2,FALSE)</f>
        <v>3</v>
      </c>
      <c r="F25" s="10">
        <f>VLOOKUP('Form Responses 1'!I24,ConvTable!$A$1:$B$5,2,FALSE)</f>
        <v>3</v>
      </c>
      <c r="G25" s="10">
        <f>VLOOKUP('Form Responses 1'!J24,ConvTable!$A$1:$B$5,2,FALSE)</f>
        <v>3</v>
      </c>
      <c r="H25" s="10">
        <f>VLOOKUP('Form Responses 1'!K24,ConvTable!$A$1:$B$5,2,FALSE)</f>
        <v>3</v>
      </c>
      <c r="I25" s="10">
        <f>VLOOKUP('Form Responses 1'!L24,ConvTable!$A$1:$B$5,2,FALSE)</f>
        <v>3</v>
      </c>
      <c r="J25" s="10">
        <f>VLOOKUP('Form Responses 1'!M24,ConvTable!$A$1:$B$5,2,FALSE)</f>
        <v>2</v>
      </c>
      <c r="K25" s="10">
        <f>VLOOKUP('Form Responses 1'!N24,ConvTable!$A$1:$B$5,2,FALSE)</f>
        <v>2</v>
      </c>
      <c r="L25" s="10">
        <f>VLOOKUP('Form Responses 1'!O24,ConvTable!$A$1:$B$5,2,FALSE)</f>
        <v>1</v>
      </c>
      <c r="M25" s="10">
        <f>VLOOKUP('Form Responses 1'!P24,ConvTable!$A$1:$B$5,2,FALSE)</f>
        <v>1</v>
      </c>
      <c r="N25" s="10">
        <f>VLOOKUP('Form Responses 1'!Q24,ConvTable!$A$1:$B$5,2,FALSE)</f>
        <v>2</v>
      </c>
      <c r="O25" s="10">
        <f>VLOOKUP('Form Responses 1'!R24,ConvTable!$A$1:$B$5,2,FALSE)</f>
        <v>3</v>
      </c>
      <c r="P25" s="10">
        <f>VLOOKUP('Form Responses 1'!S24,ConvTable!$A$1:$B$5,2,FALSE)</f>
        <v>2</v>
      </c>
      <c r="Q25" s="10">
        <f>VLOOKUP('Form Responses 1'!T24,ConvTable!$A$1:$B$5,2,FALSE)</f>
        <v>3</v>
      </c>
      <c r="R25" s="10">
        <f>VLOOKUP('Form Responses 1'!U24,ConvTable!$A$1:$B$5,2,FALSE)</f>
        <v>1</v>
      </c>
      <c r="S25" s="10">
        <f>VLOOKUP('Form Responses 1'!V24,ConvTable!$A$1:$B$5,2,FALSE)</f>
        <v>1</v>
      </c>
      <c r="T25" s="10">
        <f>VLOOKUP('Form Responses 1'!W24,ConvTable!$A$1:$B$5,2,FALSE)</f>
        <v>2</v>
      </c>
      <c r="U25" s="10">
        <f>VLOOKUP('Form Responses 1'!X24,ConvTable!$A$1:$B$5,2,FALSE)</f>
        <v>2</v>
      </c>
      <c r="V25" s="10">
        <f>VLOOKUP('Form Responses 1'!Y24,ConvTable!$A$1:$B$5,2,FALSE)</f>
        <v>3</v>
      </c>
      <c r="W25" s="10">
        <f>VLOOKUP('Form Responses 1'!Z24,ConvTable!$A$1:$B$5,2,FALSE)</f>
        <v>3</v>
      </c>
      <c r="X25" s="10">
        <f>VLOOKUP('Form Responses 1'!AA24,ConvTable!$A$1:$B$5,2,FALSE)</f>
        <v>2</v>
      </c>
      <c r="Y25" s="10">
        <f>VLOOKUP('Form Responses 1'!AB24,ConvTable!$A$1:$B$5,2,FALSE)</f>
        <v>2</v>
      </c>
      <c r="Z25" s="10">
        <f>VLOOKUP('Form Responses 1'!AC24,ConvTable!$A$1:$B$5,2,FALSE)</f>
        <v>3</v>
      </c>
      <c r="AA25" s="10">
        <f>VLOOKUP('Form Responses 1'!AD24,ConvTable!$A$1:$B$5,2,FALSE)</f>
        <v>2</v>
      </c>
      <c r="AB25" s="10">
        <f>VLOOKUP('Form Responses 1'!AE24,ConvTable!$A$1:$B$5,2,FALSE)</f>
        <v>3</v>
      </c>
      <c r="AC25" s="10">
        <f>VLOOKUP('Form Responses 1'!AF24,ConvTable!$A$1:$B$5,2,FALSE)</f>
        <v>3</v>
      </c>
      <c r="AD25" s="10">
        <f>VLOOKUP('Form Responses 1'!AG24,ConvTable!$A$1:$B$5,2,FALSE)</f>
        <v>3</v>
      </c>
      <c r="AE25" s="10">
        <f>VLOOKUP('Form Responses 1'!AH24,ConvTable!$A$1:$B$5,2,FALSE)</f>
        <v>3</v>
      </c>
      <c r="AF25" s="10">
        <f>VLOOKUP('Form Responses 1'!AI24,ConvTable!$A$1:$B$5,2,FALSE)</f>
        <v>2</v>
      </c>
      <c r="AG25" s="10">
        <f>VLOOKUP('Form Responses 1'!AJ24,ConvTable!$A$1:$B$5,2,FALSE)</f>
        <v>1</v>
      </c>
      <c r="AH25" s="10">
        <f>VLOOKUP('Form Responses 1'!AK24,ConvTable!$A$1:$B$5,2,FALSE)</f>
        <v>3</v>
      </c>
      <c r="AI25" s="10">
        <f>VLOOKUP('Form Responses 1'!AL24,ConvTable!$A$1:$B$5,2,FALSE)</f>
        <v>2</v>
      </c>
      <c r="AJ25" s="10">
        <f>VLOOKUP('Form Responses 1'!AM24,ConvTable!$A$1:$B$5,2,FALSE)</f>
        <v>2</v>
      </c>
      <c r="AK25" s="10">
        <f>VLOOKUP('Form Responses 1'!AN24,ConvTable!$A$1:$B$5,2,FALSE)</f>
        <v>3</v>
      </c>
      <c r="AL25" s="10">
        <f>VLOOKUP('Form Responses 1'!AO24,ConvTable!$A$1:$B$5,2,FALSE)</f>
        <v>3</v>
      </c>
      <c r="AM25" s="10">
        <f>VLOOKUP('Form Responses 1'!AP24,ConvTable!$A$1:$B$5,2,FALSE)</f>
        <v>3</v>
      </c>
      <c r="AN25" s="10">
        <f>VLOOKUP('Form Responses 1'!AQ24,ConvTable!$A$1:$B$5,2,FALSE)</f>
        <v>3</v>
      </c>
      <c r="AO25" s="10">
        <f>VLOOKUP('Form Responses 1'!AR24,ConvTable!$A$1:$B$5,2,FALSE)</f>
        <v>3</v>
      </c>
      <c r="AP25" s="10">
        <f>VLOOKUP('Form Responses 1'!AS24,ConvTable!$A$1:$B$5,2,FALSE)</f>
        <v>1</v>
      </c>
      <c r="AQ25" s="10">
        <f>VLOOKUP('Form Responses 1'!AT24,ConvTable!$A$1:$B$5,2,FALSE)</f>
        <v>1</v>
      </c>
      <c r="AR25" s="10">
        <f>VLOOKUP('Form Responses 1'!AU24,ConvTable!$A$1:$B$5,2,FALSE)</f>
        <v>2</v>
      </c>
      <c r="AS25" s="10">
        <f>VLOOKUP('Form Responses 1'!AV24,ConvTable!$A$1:$B$5,2,FALSE)</f>
        <v>2</v>
      </c>
      <c r="AT25" s="10">
        <f>VLOOKUP('Form Responses 1'!AW24,ConvTable!$A$1:$B$5,2,FALSE)</f>
        <v>1</v>
      </c>
      <c r="AU25" s="10">
        <f>VLOOKUP('Form Responses 1'!AX24,ConvTable!$A$1:$B$5,2,FALSE)</f>
        <v>1</v>
      </c>
      <c r="AV25" s="10">
        <f>VLOOKUP('Form Responses 1'!AY24,ConvTable!$A$1:$B$5,2,FALSE)</f>
        <v>1</v>
      </c>
      <c r="AW25" s="10">
        <f>VLOOKUP('Form Responses 1'!AZ24,ConvTable!$A$1:$B$5,2,FALSE)</f>
        <v>1</v>
      </c>
      <c r="AX25" s="10">
        <f>VLOOKUP('Form Responses 1'!BA24,ConvTable!$A$1:$B$5,2,FALSE)</f>
        <v>2</v>
      </c>
      <c r="AY25" s="10">
        <f>VLOOKUP('Form Responses 1'!BB24,ConvTable!$A$1:$B$5,2,FALSE)</f>
        <v>2</v>
      </c>
      <c r="AZ25" s="10">
        <f>VLOOKUP('Form Responses 1'!BC24,ConvTable!$A$1:$B$5,2,FALSE)</f>
        <v>3</v>
      </c>
      <c r="BA25" s="10">
        <f>VLOOKUP('Form Responses 1'!BD24,ConvTable!$A$1:$B$5,2,FALSE)</f>
        <v>3</v>
      </c>
      <c r="BB25" s="10">
        <f>VLOOKUP('Form Responses 1'!BE24,ConvTable!$A$1:$B$5,2,FALSE)</f>
        <v>3</v>
      </c>
      <c r="BC25" s="10">
        <f>VLOOKUP('Form Responses 1'!BF24,ConvTable!$A$1:$B$5,2,FALSE)</f>
        <v>3</v>
      </c>
      <c r="BD25" s="10">
        <f>VLOOKUP('Form Responses 1'!BG24,ConvTable!$A$1:$B$5,2,FALSE)</f>
        <v>3</v>
      </c>
      <c r="BE25" s="10">
        <f>VLOOKUP('Form Responses 1'!BH24,ConvTable!$A$1:$B$5,2,FALSE)</f>
        <v>3</v>
      </c>
      <c r="BF25" s="10">
        <f>VLOOKUP('Form Responses 1'!BI24,ConvTable!$A$1:$B$5,2,FALSE)</f>
        <v>3</v>
      </c>
      <c r="BG25" s="10">
        <f>VLOOKUP('Form Responses 1'!BJ24,ConvTable!$A$1:$B$5,2,FALSE)</f>
        <v>3</v>
      </c>
      <c r="BH25" s="10">
        <f>VLOOKUP('Form Responses 1'!BK24,ConvTable!$A$1:$B$5,2,FALSE)</f>
        <v>3</v>
      </c>
      <c r="BI25" s="10">
        <f>VLOOKUP('Form Responses 1'!BL24,ConvTable!$A$1:$B$5,2,FALSE)</f>
        <v>3</v>
      </c>
      <c r="BJ25" s="10">
        <f>VLOOKUP('Form Responses 1'!BM24,ConvTable!$A$1:$B$5,2,FALSE)</f>
        <v>3</v>
      </c>
      <c r="BK25" s="10">
        <f>VLOOKUP('Form Responses 1'!BN24,ConvTable!$A$1:$B$5,2,FALSE)</f>
        <v>3</v>
      </c>
      <c r="BL25" s="10">
        <f>VLOOKUP('Form Responses 1'!BO24,ConvTable!$A$1:$B$5,2,FALSE)</f>
        <v>3</v>
      </c>
      <c r="BM25" s="10">
        <f>VLOOKUP('Form Responses 1'!BP24,ConvTable!$A$1:$B$5,2,FALSE)</f>
        <v>2</v>
      </c>
      <c r="BN25" s="10">
        <f>VLOOKUP('Form Responses 1'!BQ24,ConvTable!$A$1:$B$5,2,FALSE)</f>
        <v>3</v>
      </c>
      <c r="BO25" s="10">
        <f>VLOOKUP('Form Responses 1'!BR24,ConvTable!$A$1:$B$5,2,FALSE)</f>
        <v>3</v>
      </c>
      <c r="BP25" s="10">
        <f>VLOOKUP('Form Responses 1'!BS24,ConvTable!$A$1:$B$5,2,FALSE)</f>
        <v>2</v>
      </c>
      <c r="BQ25" s="10">
        <f>VLOOKUP('Form Responses 1'!BT24,ConvTable!$A$1:$B$5,2,FALSE)</f>
        <v>3</v>
      </c>
      <c r="BR25" s="10">
        <f>VLOOKUP('Form Responses 1'!BU24,ConvTable!$A$1:$B$5,2,FALSE)</f>
        <v>1</v>
      </c>
      <c r="BS25" s="10">
        <f>VLOOKUP('Form Responses 1'!BV24,ConvTable!$A$1:$B$5,2,FALSE)</f>
        <v>1</v>
      </c>
      <c r="BT25" s="10">
        <f>VLOOKUP('Form Responses 1'!BW24,ConvTable!$A$1:$B$5,2,FALSE)</f>
        <v>3</v>
      </c>
      <c r="BU25" s="10">
        <f>VLOOKUP('Form Responses 1'!BX24,ConvTable!$A$1:$B$5,2,FALSE)</f>
        <v>3</v>
      </c>
      <c r="BV25" s="10">
        <f>VLOOKUP('Form Responses 1'!BY24,ConvTable!$A$1:$B$5,2,FALSE)</f>
        <v>3</v>
      </c>
      <c r="BW25" s="10">
        <f>VLOOKUP('Form Responses 1'!BZ24,ConvTable!$A$1:$B$5,2,FALSE)</f>
        <v>3</v>
      </c>
      <c r="BX25" s="10">
        <f>VLOOKUP('Form Responses 1'!CA24,ConvTable!$A$1:$B$5,2,FALSE)</f>
        <v>3</v>
      </c>
      <c r="BY25" s="10">
        <f>VLOOKUP('Form Responses 1'!CB24,ConvTable!$A$1:$B$5,2,FALSE)</f>
        <v>3</v>
      </c>
      <c r="BZ25" s="10">
        <f>VLOOKUP('Form Responses 1'!CC24,ConvTable!$A$1:$B$5,2,FALSE)</f>
        <v>3</v>
      </c>
      <c r="CA25" s="10">
        <f>VLOOKUP('Form Responses 1'!CD24,ConvTable!$A$1:$B$5,2,FALSE)</f>
        <v>2</v>
      </c>
      <c r="CB25" s="10">
        <f>VLOOKUP('Form Responses 1'!CE24,ConvTable!$A$1:$B$5,2,FALSE)</f>
        <v>1</v>
      </c>
      <c r="CC25" s="10">
        <f>VLOOKUP('Form Responses 1'!CF24,ConvTable!$A$1:$B$5,2,FALSE)</f>
        <v>1</v>
      </c>
      <c r="CD25" s="10">
        <f>VLOOKUP('Form Responses 1'!CG24,ConvTable!$A$1:$B$5,2,FALSE)</f>
        <v>3</v>
      </c>
      <c r="CE25" s="10">
        <f>VLOOKUP('Form Responses 1'!CH24,ConvTable!$A$1:$B$5,2,FALSE)</f>
        <v>3</v>
      </c>
      <c r="CF25" s="10">
        <f>VLOOKUP('Form Responses 1'!CI24,ConvTable!$A$1:$B$5,2,FALSE)</f>
        <v>2</v>
      </c>
      <c r="CG25" s="10">
        <f>VLOOKUP('Form Responses 1'!CJ24,ConvTable!$A$1:$B$5,2,FALSE)</f>
        <v>2</v>
      </c>
      <c r="CH25" s="10">
        <f>VLOOKUP('Form Responses 1'!CK24,ConvTable!$A$1:$B$5,2,FALSE)</f>
        <v>3</v>
      </c>
      <c r="CI25" s="10">
        <f>VLOOKUP('Form Responses 1'!CL24,ConvTable!$A$1:$B$5,2,FALSE)</f>
        <v>2</v>
      </c>
      <c r="CJ25" s="10">
        <f>VLOOKUP('Form Responses 1'!CM24,ConvTable!$A$1:$B$5,2,FALSE)</f>
        <v>3</v>
      </c>
      <c r="CK25" s="10">
        <f>VLOOKUP('Form Responses 1'!CN24,ConvTable!$A$1:$B$5,2,FALSE)</f>
        <v>2</v>
      </c>
      <c r="CL25" s="10">
        <f>VLOOKUP('Form Responses 1'!CO24,ConvTable!$A$1:$B$5,2,FALSE)</f>
        <v>2</v>
      </c>
      <c r="CM25" s="10">
        <f>VLOOKUP('Form Responses 1'!CP24,ConvTable!$A$1:$B$5,2,FALSE)</f>
        <v>2</v>
      </c>
      <c r="CN25" s="10">
        <f>VLOOKUP('Form Responses 1'!CQ24,ConvTable!$A$1:$B$5,2,FALSE)</f>
        <v>3</v>
      </c>
      <c r="CO25" s="10">
        <f>VLOOKUP('Form Responses 1'!CR24,ConvTable!$A$1:$B$5,2,FALSE)</f>
        <v>3</v>
      </c>
      <c r="CP25" s="10">
        <f>VLOOKUP('Form Responses 1'!CS24,ConvTable!$A$1:$B$5,2,FALSE)</f>
        <v>3</v>
      </c>
      <c r="CQ25" s="10">
        <f>VLOOKUP('Form Responses 1'!CT24,ConvTable!$A$1:$B$5,2,FALSE)</f>
        <v>3</v>
      </c>
      <c r="CR25" s="10">
        <f>VLOOKUP('Form Responses 1'!CU24,ConvTable!$A$1:$B$5,2,FALSE)</f>
        <v>3</v>
      </c>
      <c r="CS25" s="10">
        <f>VLOOKUP('Form Responses 1'!CV24,ConvTable!$A$1:$B$5,2,FALSE)</f>
        <v>3</v>
      </c>
      <c r="CT25" s="10">
        <f>VLOOKUP('Form Responses 1'!CW24,ConvTable!$A$1:$B$5,2,FALSE)</f>
        <v>2</v>
      </c>
      <c r="CU25" s="10">
        <f>VLOOKUP('Form Responses 1'!CX24,ConvTable!$A$1:$B$5,2,FALSE)</f>
        <v>2</v>
      </c>
      <c r="CV25" s="10">
        <f>VLOOKUP('Form Responses 1'!CY24,ConvTable!$A$1:$B$5,2,FALSE)</f>
        <v>3</v>
      </c>
      <c r="CW25" s="10">
        <f>VLOOKUP('Form Responses 1'!CZ24,ConvTable!$A$1:$B$5,2,FALSE)</f>
        <v>3</v>
      </c>
      <c r="CX25" s="10">
        <f>VLOOKUP('Form Responses 1'!DA24,ConvTable!$A$1:$B$5,2,FALSE)</f>
        <v>3</v>
      </c>
      <c r="CY25" s="10">
        <f>VLOOKUP('Form Responses 1'!DB24,ConvTable!$A$1:$B$5,2,FALSE)</f>
        <v>3</v>
      </c>
      <c r="CZ25" s="10">
        <f>VLOOKUP('Form Responses 1'!DC24,ConvTable!$A$1:$B$5,2,FALSE)</f>
        <v>3</v>
      </c>
      <c r="DA25" s="10">
        <f>VLOOKUP('Form Responses 1'!DD24,ConvTable!$A$1:$B$5,2,FALSE)</f>
        <v>3</v>
      </c>
      <c r="DB25" s="10">
        <f>VLOOKUP('Form Responses 1'!DE24,ConvTable!$A$1:$B$5,2,FALSE)</f>
        <v>3</v>
      </c>
      <c r="DC25" s="10">
        <f>VLOOKUP('Form Responses 1'!DF24,ConvTable!$A$1:$B$5,2,FALSE)</f>
        <v>3</v>
      </c>
      <c r="DD25" s="10">
        <f>VLOOKUP('Form Responses 1'!DG24,ConvTable!$A$1:$B$5,2,FALSE)</f>
        <v>3</v>
      </c>
      <c r="DE25" s="10">
        <f>VLOOKUP('Form Responses 1'!DH24,ConvTable!$A$1:$B$5,2,FALSE)</f>
        <v>3</v>
      </c>
      <c r="DF25" s="10">
        <f>VLOOKUP('Form Responses 1'!DI24,ConvTable!$A$1:$B$5,2,FALSE)</f>
        <v>3</v>
      </c>
      <c r="DG25" s="10">
        <f>VLOOKUP('Form Responses 1'!DJ24,ConvTable!$A$1:$B$5,2,FALSE)</f>
        <v>3</v>
      </c>
      <c r="DH25" s="10">
        <f>VLOOKUP('Form Responses 1'!DK24,ConvTable!$A$1:$B$5,2,FALSE)</f>
        <v>3</v>
      </c>
      <c r="DI25" s="10">
        <f>VLOOKUP('Form Responses 1'!DL24,ConvTable!$A$1:$B$5,2,FALSE)</f>
        <v>2</v>
      </c>
      <c r="DJ25" s="10">
        <f>VLOOKUP('Form Responses 1'!DM24,ConvTable!$A$1:$B$5,2,FALSE)</f>
        <v>2</v>
      </c>
      <c r="DK25" s="10">
        <f>VLOOKUP('Form Responses 1'!DN24,ConvTable!$A$1:$B$5,2,FALSE)</f>
        <v>2</v>
      </c>
      <c r="DL25" s="10">
        <f>VLOOKUP('Form Responses 1'!DO24,ConvTable!$A$1:$B$5,2,FALSE)</f>
        <v>3</v>
      </c>
      <c r="DM25" s="10">
        <f>VLOOKUP('Form Responses 1'!DP24,ConvTable!$A$1:$B$5,2,FALSE)</f>
        <v>2</v>
      </c>
      <c r="DN25" s="10">
        <f>VLOOKUP('Form Responses 1'!DQ24,ConvTable!$A$1:$B$5,2,FALSE)</f>
        <v>3</v>
      </c>
      <c r="DO25" s="10">
        <f>VLOOKUP('Form Responses 1'!DR24,ConvTable!$A$1:$B$5,2,FALSE)</f>
        <v>3</v>
      </c>
      <c r="DP25" s="10">
        <f>VLOOKUP('Form Responses 1'!DS24,ConvTable!$A$1:$B$5,2,FALSE)</f>
        <v>2</v>
      </c>
      <c r="DQ25" s="10">
        <f>VLOOKUP('Form Responses 1'!DT24,ConvTable!$A$1:$B$5,2,FALSE)</f>
        <v>2</v>
      </c>
    </row>
    <row r="26" ht="12.75" customHeight="1">
      <c r="B26" s="10">
        <f>VLOOKUP('Form Responses 1'!E25,ConvTable!$A$1:$B$5,2,FALSE)</f>
        <v>3</v>
      </c>
      <c r="C26" s="10">
        <f>VLOOKUP('Form Responses 1'!F25,ConvTable!$A$1:$B$5,2,FALSE)</f>
        <v>2</v>
      </c>
      <c r="D26" s="10">
        <f>VLOOKUP('Form Responses 1'!G25,ConvTable!$A$1:$B$5,2,FALSE)</f>
        <v>2</v>
      </c>
      <c r="E26" s="10">
        <f>VLOOKUP('Form Responses 1'!H25,ConvTable!$A$1:$B$5,2,FALSE)</f>
        <v>3</v>
      </c>
      <c r="F26" s="10">
        <f>VLOOKUP('Form Responses 1'!I25,ConvTable!$A$1:$B$5,2,FALSE)</f>
        <v>3</v>
      </c>
      <c r="G26" s="10">
        <f>VLOOKUP('Form Responses 1'!J25,ConvTable!$A$1:$B$5,2,FALSE)</f>
        <v>2</v>
      </c>
      <c r="H26" s="10">
        <f>VLOOKUP('Form Responses 1'!K25,ConvTable!$A$1:$B$5,2,FALSE)</f>
        <v>2</v>
      </c>
      <c r="I26" s="10">
        <f>VLOOKUP('Form Responses 1'!L25,ConvTable!$A$1:$B$5,2,FALSE)</f>
        <v>2</v>
      </c>
      <c r="J26" s="10">
        <f>VLOOKUP('Form Responses 1'!M25,ConvTable!$A$1:$B$5,2,FALSE)</f>
        <v>2</v>
      </c>
      <c r="K26" s="10">
        <f>VLOOKUP('Form Responses 1'!N25,ConvTable!$A$1:$B$5,2,FALSE)</f>
        <v>2</v>
      </c>
      <c r="L26" s="10">
        <f>VLOOKUP('Form Responses 1'!O25,ConvTable!$A$1:$B$5,2,FALSE)</f>
        <v>1</v>
      </c>
      <c r="M26" s="10">
        <f>VLOOKUP('Form Responses 1'!P25,ConvTable!$A$1:$B$5,2,FALSE)</f>
        <v>1</v>
      </c>
      <c r="N26" s="10">
        <f>VLOOKUP('Form Responses 1'!Q25,ConvTable!$A$1:$B$5,2,FALSE)</f>
        <v>2</v>
      </c>
      <c r="O26" s="10">
        <f>VLOOKUP('Form Responses 1'!R25,ConvTable!$A$1:$B$5,2,FALSE)</f>
        <v>2</v>
      </c>
      <c r="P26" s="10">
        <f>VLOOKUP('Form Responses 1'!S25,ConvTable!$A$1:$B$5,2,FALSE)</f>
        <v>2</v>
      </c>
      <c r="Q26" s="10">
        <f>VLOOKUP('Form Responses 1'!T25,ConvTable!$A$1:$B$5,2,FALSE)</f>
        <v>1</v>
      </c>
      <c r="R26" s="10">
        <f>VLOOKUP('Form Responses 1'!U25,ConvTable!$A$1:$B$5,2,FALSE)</f>
        <v>1</v>
      </c>
      <c r="S26" s="10">
        <f>VLOOKUP('Form Responses 1'!V25,ConvTable!$A$1:$B$5,2,FALSE)</f>
        <v>1</v>
      </c>
      <c r="T26" s="10">
        <f>VLOOKUP('Form Responses 1'!W25,ConvTable!$A$1:$B$5,2,FALSE)</f>
        <v>1</v>
      </c>
      <c r="U26" s="10">
        <f>VLOOKUP('Form Responses 1'!X25,ConvTable!$A$1:$B$5,2,FALSE)</f>
        <v>1</v>
      </c>
      <c r="V26" s="10">
        <f>VLOOKUP('Form Responses 1'!Y25,ConvTable!$A$1:$B$5,2,FALSE)</f>
        <v>1</v>
      </c>
      <c r="W26" s="10">
        <f>VLOOKUP('Form Responses 1'!Z25,ConvTable!$A$1:$B$5,2,FALSE)</f>
        <v>1</v>
      </c>
      <c r="X26" s="10">
        <f>VLOOKUP('Form Responses 1'!AA25,ConvTable!$A$1:$B$5,2,FALSE)</f>
        <v>1</v>
      </c>
      <c r="Y26" s="10">
        <f>VLOOKUP('Form Responses 1'!AB25,ConvTable!$A$1:$B$5,2,FALSE)</f>
        <v>2</v>
      </c>
      <c r="Z26" s="10">
        <f>VLOOKUP('Form Responses 1'!AC25,ConvTable!$A$1:$B$5,2,FALSE)</f>
        <v>1</v>
      </c>
      <c r="AA26" s="10">
        <f>VLOOKUP('Form Responses 1'!AD25,ConvTable!$A$1:$B$5,2,FALSE)</f>
        <v>2</v>
      </c>
      <c r="AB26" s="10">
        <f>VLOOKUP('Form Responses 1'!AE25,ConvTable!$A$1:$B$5,2,FALSE)</f>
        <v>1</v>
      </c>
      <c r="AC26" s="10">
        <f>VLOOKUP('Form Responses 1'!AF25,ConvTable!$A$1:$B$5,2,FALSE)</f>
        <v>1</v>
      </c>
      <c r="AD26" s="10">
        <f>VLOOKUP('Form Responses 1'!AG25,ConvTable!$A$1:$B$5,2,FALSE)</f>
        <v>1</v>
      </c>
      <c r="AE26" s="10">
        <f>VLOOKUP('Form Responses 1'!AH25,ConvTable!$A$1:$B$5,2,FALSE)</f>
        <v>1</v>
      </c>
      <c r="AF26" s="10">
        <f>VLOOKUP('Form Responses 1'!AI25,ConvTable!$A$1:$B$5,2,FALSE)</f>
        <v>3</v>
      </c>
      <c r="AG26" s="10">
        <f>VLOOKUP('Form Responses 1'!AJ25,ConvTable!$A$1:$B$5,2,FALSE)</f>
        <v>3</v>
      </c>
      <c r="AH26" s="10">
        <f>VLOOKUP('Form Responses 1'!AK25,ConvTable!$A$1:$B$5,2,FALSE)</f>
        <v>3</v>
      </c>
      <c r="AI26" s="10">
        <f>VLOOKUP('Form Responses 1'!AL25,ConvTable!$A$1:$B$5,2,FALSE)</f>
        <v>2</v>
      </c>
      <c r="AJ26" s="10">
        <f>VLOOKUP('Form Responses 1'!AM25,ConvTable!$A$1:$B$5,2,FALSE)</f>
        <v>3</v>
      </c>
      <c r="AK26" s="10">
        <f>VLOOKUP('Form Responses 1'!AN25,ConvTable!$A$1:$B$5,2,FALSE)</f>
        <v>3</v>
      </c>
      <c r="AL26" s="10">
        <f>VLOOKUP('Form Responses 1'!AO25,ConvTable!$A$1:$B$5,2,FALSE)</f>
        <v>3</v>
      </c>
      <c r="AM26" s="10">
        <f>VLOOKUP('Form Responses 1'!AP25,ConvTable!$A$1:$B$5,2,FALSE)</f>
        <v>3</v>
      </c>
      <c r="AN26" s="10">
        <f>VLOOKUP('Form Responses 1'!AQ25,ConvTable!$A$1:$B$5,2,FALSE)</f>
        <v>2</v>
      </c>
      <c r="AO26" s="10">
        <f>VLOOKUP('Form Responses 1'!AR25,ConvTable!$A$1:$B$5,2,FALSE)</f>
        <v>2</v>
      </c>
      <c r="AP26" s="10">
        <f>VLOOKUP('Form Responses 1'!AS25,ConvTable!$A$1:$B$5,2,FALSE)</f>
        <v>3</v>
      </c>
      <c r="AQ26" s="10">
        <f>VLOOKUP('Form Responses 1'!AT25,ConvTable!$A$1:$B$5,2,FALSE)</f>
        <v>3</v>
      </c>
      <c r="AR26" s="10">
        <f>VLOOKUP('Form Responses 1'!AU25,ConvTable!$A$1:$B$5,2,FALSE)</f>
        <v>2</v>
      </c>
      <c r="AS26" s="10">
        <f>VLOOKUP('Form Responses 1'!AV25,ConvTable!$A$1:$B$5,2,FALSE)</f>
        <v>2</v>
      </c>
      <c r="AT26" s="10">
        <f>VLOOKUP('Form Responses 1'!AW25,ConvTable!$A$1:$B$5,2,FALSE)</f>
        <v>3</v>
      </c>
      <c r="AU26" s="10">
        <f>VLOOKUP('Form Responses 1'!AX25,ConvTable!$A$1:$B$5,2,FALSE)</f>
        <v>3</v>
      </c>
      <c r="AV26" s="10">
        <f>VLOOKUP('Form Responses 1'!AY25,ConvTable!$A$1:$B$5,2,FALSE)</f>
        <v>3</v>
      </c>
      <c r="AW26" s="10">
        <f>VLOOKUP('Form Responses 1'!AZ25,ConvTable!$A$1:$B$5,2,FALSE)</f>
        <v>3</v>
      </c>
      <c r="AX26" s="10">
        <f>VLOOKUP('Form Responses 1'!BA25,ConvTable!$A$1:$B$5,2,FALSE)</f>
        <v>2</v>
      </c>
      <c r="AY26" s="10">
        <f>VLOOKUP('Form Responses 1'!BB25,ConvTable!$A$1:$B$5,2,FALSE)</f>
        <v>2</v>
      </c>
      <c r="AZ26" s="10">
        <f>VLOOKUP('Form Responses 1'!BC25,ConvTable!$A$1:$B$5,2,FALSE)</f>
        <v>2</v>
      </c>
      <c r="BA26" s="10">
        <f>VLOOKUP('Form Responses 1'!BD25,ConvTable!$A$1:$B$5,2,FALSE)</f>
        <v>2</v>
      </c>
      <c r="BB26" s="10">
        <f>VLOOKUP('Form Responses 1'!BE25,ConvTable!$A$1:$B$5,2,FALSE)</f>
        <v>3</v>
      </c>
      <c r="BC26" s="10">
        <f>VLOOKUP('Form Responses 1'!BF25,ConvTable!$A$1:$B$5,2,FALSE)</f>
        <v>2</v>
      </c>
      <c r="BD26" s="10">
        <f>VLOOKUP('Form Responses 1'!BG25,ConvTable!$A$1:$B$5,2,FALSE)</f>
        <v>2</v>
      </c>
      <c r="BE26" s="10">
        <f>VLOOKUP('Form Responses 1'!BH25,ConvTable!$A$1:$B$5,2,FALSE)</f>
        <v>3</v>
      </c>
      <c r="BF26" s="10">
        <f>VLOOKUP('Form Responses 1'!BI25,ConvTable!$A$1:$B$5,2,FALSE)</f>
        <v>2</v>
      </c>
      <c r="BG26" s="10">
        <f>VLOOKUP('Form Responses 1'!BJ25,ConvTable!$A$1:$B$5,2,FALSE)</f>
        <v>2</v>
      </c>
      <c r="BH26" s="10">
        <f>VLOOKUP('Form Responses 1'!BK25,ConvTable!$A$1:$B$5,2,FALSE)</f>
        <v>1</v>
      </c>
      <c r="BI26" s="10">
        <f>VLOOKUP('Form Responses 1'!BL25,ConvTable!$A$1:$B$5,2,FALSE)</f>
        <v>1</v>
      </c>
      <c r="BJ26" s="10">
        <f>VLOOKUP('Form Responses 1'!BM25,ConvTable!$A$1:$B$5,2,FALSE)</f>
        <v>3</v>
      </c>
      <c r="BK26" s="10">
        <f>VLOOKUP('Form Responses 1'!BN25,ConvTable!$A$1:$B$5,2,FALSE)</f>
        <v>2</v>
      </c>
      <c r="BL26" s="10">
        <f>VLOOKUP('Form Responses 1'!BO25,ConvTable!$A$1:$B$5,2,FALSE)</f>
        <v>3</v>
      </c>
      <c r="BM26" s="10">
        <f>VLOOKUP('Form Responses 1'!BP25,ConvTable!$A$1:$B$5,2,FALSE)</f>
        <v>2</v>
      </c>
      <c r="BN26" s="10">
        <f>VLOOKUP('Form Responses 1'!BQ25,ConvTable!$A$1:$B$5,2,FALSE)</f>
        <v>3</v>
      </c>
      <c r="BO26" s="10">
        <f>VLOOKUP('Form Responses 1'!BR25,ConvTable!$A$1:$B$5,2,FALSE)</f>
        <v>2</v>
      </c>
      <c r="BP26" s="10">
        <f>VLOOKUP('Form Responses 1'!BS25,ConvTable!$A$1:$B$5,2,FALSE)</f>
        <v>3</v>
      </c>
      <c r="BQ26" s="10">
        <f>VLOOKUP('Form Responses 1'!BT25,ConvTable!$A$1:$B$5,2,FALSE)</f>
        <v>3</v>
      </c>
      <c r="BR26" s="10">
        <f>VLOOKUP('Form Responses 1'!BU25,ConvTable!$A$1:$B$5,2,FALSE)</f>
        <v>2</v>
      </c>
      <c r="BS26" s="10">
        <f>VLOOKUP('Form Responses 1'!BV25,ConvTable!$A$1:$B$5,2,FALSE)</f>
        <v>2</v>
      </c>
      <c r="BT26" s="10">
        <f>VLOOKUP('Form Responses 1'!BW25,ConvTable!$A$1:$B$5,2,FALSE)</f>
        <v>3</v>
      </c>
      <c r="BU26" s="10">
        <f>VLOOKUP('Form Responses 1'!BX25,ConvTable!$A$1:$B$5,2,FALSE)</f>
        <v>2</v>
      </c>
      <c r="BV26" s="10">
        <f>VLOOKUP('Form Responses 1'!BY25,ConvTable!$A$1:$B$5,2,FALSE)</f>
        <v>3</v>
      </c>
      <c r="BW26" s="10">
        <f>VLOOKUP('Form Responses 1'!BZ25,ConvTable!$A$1:$B$5,2,FALSE)</f>
        <v>2</v>
      </c>
      <c r="BX26" s="10">
        <f>VLOOKUP('Form Responses 1'!CA25,ConvTable!$A$1:$B$5,2,FALSE)</f>
        <v>2</v>
      </c>
      <c r="BY26" s="10">
        <f>VLOOKUP('Form Responses 1'!CB25,ConvTable!$A$1:$B$5,2,FALSE)</f>
        <v>2</v>
      </c>
      <c r="BZ26" s="10">
        <f>VLOOKUP('Form Responses 1'!CC25,ConvTable!$A$1:$B$5,2,FALSE)</f>
        <v>3</v>
      </c>
      <c r="CA26" s="10">
        <f>VLOOKUP('Form Responses 1'!CD25,ConvTable!$A$1:$B$5,2,FALSE)</f>
        <v>2</v>
      </c>
      <c r="CB26" s="10">
        <f>VLOOKUP('Form Responses 1'!CE25,ConvTable!$A$1:$B$5,2,FALSE)</f>
        <v>2</v>
      </c>
      <c r="CC26" s="10">
        <f>VLOOKUP('Form Responses 1'!CF25,ConvTable!$A$1:$B$5,2,FALSE)</f>
        <v>2</v>
      </c>
      <c r="CD26" s="10">
        <f>VLOOKUP('Form Responses 1'!CG25,ConvTable!$A$1:$B$5,2,FALSE)</f>
        <v>1</v>
      </c>
      <c r="CE26" s="10">
        <f>VLOOKUP('Form Responses 1'!CH25,ConvTable!$A$1:$B$5,2,FALSE)</f>
        <v>1</v>
      </c>
      <c r="CF26" s="10">
        <f>VLOOKUP('Form Responses 1'!CI25,ConvTable!$A$1:$B$5,2,FALSE)</f>
        <v>3</v>
      </c>
      <c r="CG26" s="10">
        <f>VLOOKUP('Form Responses 1'!CJ25,ConvTable!$A$1:$B$5,2,FALSE)</f>
        <v>3</v>
      </c>
      <c r="CH26" s="10">
        <f>VLOOKUP('Form Responses 1'!CK25,ConvTable!$A$1:$B$5,2,FALSE)</f>
        <v>3</v>
      </c>
      <c r="CI26" s="10">
        <f>VLOOKUP('Form Responses 1'!CL25,ConvTable!$A$1:$B$5,2,FALSE)</f>
        <v>3</v>
      </c>
      <c r="CJ26" s="10">
        <f>VLOOKUP('Form Responses 1'!CM25,ConvTable!$A$1:$B$5,2,FALSE)</f>
        <v>2</v>
      </c>
      <c r="CK26" s="10">
        <f>VLOOKUP('Form Responses 1'!CN25,ConvTable!$A$1:$B$5,2,FALSE)</f>
        <v>2</v>
      </c>
      <c r="CL26" s="10">
        <f>VLOOKUP('Form Responses 1'!CO25,ConvTable!$A$1:$B$5,2,FALSE)</f>
        <v>2</v>
      </c>
      <c r="CM26" s="10">
        <f>VLOOKUP('Form Responses 1'!CP25,ConvTable!$A$1:$B$5,2,FALSE)</f>
        <v>2</v>
      </c>
      <c r="CN26" s="10">
        <f>VLOOKUP('Form Responses 1'!CQ25,ConvTable!$A$1:$B$5,2,FALSE)</f>
        <v>3</v>
      </c>
      <c r="CO26" s="10">
        <f>VLOOKUP('Form Responses 1'!CR25,ConvTable!$A$1:$B$5,2,FALSE)</f>
        <v>2</v>
      </c>
      <c r="CP26" s="10">
        <f>VLOOKUP('Form Responses 1'!CS25,ConvTable!$A$1:$B$5,2,FALSE)</f>
        <v>3</v>
      </c>
      <c r="CQ26" s="10">
        <f>VLOOKUP('Form Responses 1'!CT25,ConvTable!$A$1:$B$5,2,FALSE)</f>
        <v>2</v>
      </c>
      <c r="CR26" s="10">
        <f>VLOOKUP('Form Responses 1'!CU25,ConvTable!$A$1:$B$5,2,FALSE)</f>
        <v>3</v>
      </c>
      <c r="CS26" s="10">
        <f>VLOOKUP('Form Responses 1'!CV25,ConvTable!$A$1:$B$5,2,FALSE)</f>
        <v>2</v>
      </c>
      <c r="CT26" s="10">
        <f>VLOOKUP('Form Responses 1'!CW25,ConvTable!$A$1:$B$5,2,FALSE)</f>
        <v>1</v>
      </c>
      <c r="CU26" s="10">
        <f>VLOOKUP('Form Responses 1'!CX25,ConvTable!$A$1:$B$5,2,FALSE)</f>
        <v>1</v>
      </c>
      <c r="CV26" s="10">
        <f>VLOOKUP('Form Responses 1'!CY25,ConvTable!$A$1:$B$5,2,FALSE)</f>
        <v>1</v>
      </c>
      <c r="CW26" s="10">
        <f>VLOOKUP('Form Responses 1'!CZ25,ConvTable!$A$1:$B$5,2,FALSE)</f>
        <v>1</v>
      </c>
      <c r="CX26" s="10">
        <f>VLOOKUP('Form Responses 1'!DA25,ConvTable!$A$1:$B$5,2,FALSE)</f>
        <v>3</v>
      </c>
      <c r="CY26" s="10">
        <f>VLOOKUP('Form Responses 1'!DB25,ConvTable!$A$1:$B$5,2,FALSE)</f>
        <v>2</v>
      </c>
      <c r="CZ26" s="10">
        <f>VLOOKUP('Form Responses 1'!DC25,ConvTable!$A$1:$B$5,2,FALSE)</f>
        <v>3</v>
      </c>
      <c r="DA26" s="10">
        <f>VLOOKUP('Form Responses 1'!DD25,ConvTable!$A$1:$B$5,2,FALSE)</f>
        <v>2</v>
      </c>
      <c r="DB26" s="10">
        <f>VLOOKUP('Form Responses 1'!DE25,ConvTable!$A$1:$B$5,2,FALSE)</f>
        <v>3</v>
      </c>
      <c r="DC26" s="10">
        <f>VLOOKUP('Form Responses 1'!DF25,ConvTable!$A$1:$B$5,2,FALSE)</f>
        <v>2</v>
      </c>
      <c r="DD26" s="10">
        <f>VLOOKUP('Form Responses 1'!DG25,ConvTable!$A$1:$B$5,2,FALSE)</f>
        <v>2</v>
      </c>
      <c r="DE26" s="10">
        <f>VLOOKUP('Form Responses 1'!DH25,ConvTable!$A$1:$B$5,2,FALSE)</f>
        <v>2</v>
      </c>
      <c r="DF26" s="10">
        <f>VLOOKUP('Form Responses 1'!DI25,ConvTable!$A$1:$B$5,2,FALSE)</f>
        <v>2</v>
      </c>
      <c r="DG26" s="10">
        <f>VLOOKUP('Form Responses 1'!DJ25,ConvTable!$A$1:$B$5,2,FALSE)</f>
        <v>2</v>
      </c>
      <c r="DH26" s="10">
        <f>VLOOKUP('Form Responses 1'!DK25,ConvTable!$A$1:$B$5,2,FALSE)</f>
        <v>3</v>
      </c>
      <c r="DI26" s="10">
        <f>VLOOKUP('Form Responses 1'!DL25,ConvTable!$A$1:$B$5,2,FALSE)</f>
        <v>2</v>
      </c>
      <c r="DJ26" s="10">
        <f>VLOOKUP('Form Responses 1'!DM25,ConvTable!$A$1:$B$5,2,FALSE)</f>
        <v>3</v>
      </c>
      <c r="DK26" s="10">
        <f>VLOOKUP('Form Responses 1'!DN25,ConvTable!$A$1:$B$5,2,FALSE)</f>
        <v>2</v>
      </c>
      <c r="DL26" s="10">
        <f>VLOOKUP('Form Responses 1'!DO25,ConvTable!$A$1:$B$5,2,FALSE)</f>
        <v>3</v>
      </c>
      <c r="DM26" s="10">
        <f>VLOOKUP('Form Responses 1'!DP25,ConvTable!$A$1:$B$5,2,FALSE)</f>
        <v>2</v>
      </c>
      <c r="DN26" s="10">
        <f>VLOOKUP('Form Responses 1'!DQ25,ConvTable!$A$1:$B$5,2,FALSE)</f>
        <v>2</v>
      </c>
      <c r="DO26" s="10">
        <f>VLOOKUP('Form Responses 1'!DR25,ConvTable!$A$1:$B$5,2,FALSE)</f>
        <v>2</v>
      </c>
      <c r="DP26" s="10">
        <f>VLOOKUP('Form Responses 1'!DS25,ConvTable!$A$1:$B$5,2,FALSE)</f>
        <v>2</v>
      </c>
      <c r="DQ26" s="10">
        <f>VLOOKUP('Form Responses 1'!DT25,ConvTable!$A$1:$B$5,2,FALSE)</f>
        <v>2</v>
      </c>
    </row>
    <row r="27" ht="12.75" customHeight="1">
      <c r="B27" s="10">
        <f>VLOOKUP('Form Responses 1'!E26,ConvTable!$A$1:$B$5,2,FALSE)</f>
        <v>1</v>
      </c>
      <c r="C27" s="10">
        <f>VLOOKUP('Form Responses 1'!F26,ConvTable!$A$1:$B$5,2,FALSE)</f>
        <v>3</v>
      </c>
      <c r="D27" s="10">
        <f>VLOOKUP('Form Responses 1'!G26,ConvTable!$A$1:$B$5,2,FALSE)</f>
        <v>3</v>
      </c>
      <c r="E27" s="10">
        <f>VLOOKUP('Form Responses 1'!H26,ConvTable!$A$1:$B$5,2,FALSE)</f>
        <v>0</v>
      </c>
      <c r="F27" s="10">
        <f>VLOOKUP('Form Responses 1'!I26,ConvTable!$A$1:$B$5,2,FALSE)</f>
        <v>0</v>
      </c>
      <c r="G27" s="10">
        <f>VLOOKUP('Form Responses 1'!J26,ConvTable!$A$1:$B$5,2,FALSE)</f>
        <v>0</v>
      </c>
      <c r="H27" s="10">
        <f>VLOOKUP('Form Responses 1'!K26,ConvTable!$A$1:$B$5,2,FALSE)</f>
        <v>0</v>
      </c>
      <c r="I27" s="10">
        <f>VLOOKUP('Form Responses 1'!L26,ConvTable!$A$1:$B$5,2,FALSE)</f>
        <v>0</v>
      </c>
      <c r="J27" s="10">
        <f>VLOOKUP('Form Responses 1'!M26,ConvTable!$A$1:$B$5,2,FALSE)</f>
        <v>4</v>
      </c>
      <c r="K27" s="10">
        <f>VLOOKUP('Form Responses 1'!N26,ConvTable!$A$1:$B$5,2,FALSE)</f>
        <v>0</v>
      </c>
      <c r="L27" s="10">
        <f>VLOOKUP('Form Responses 1'!O26,ConvTable!$A$1:$B$5,2,FALSE)</f>
        <v>1</v>
      </c>
      <c r="M27" s="10">
        <f>VLOOKUP('Form Responses 1'!P26,ConvTable!$A$1:$B$5,2,FALSE)</f>
        <v>1</v>
      </c>
      <c r="N27" s="10">
        <f>VLOOKUP('Form Responses 1'!Q26,ConvTable!$A$1:$B$5,2,FALSE)</f>
        <v>0</v>
      </c>
      <c r="O27" s="10">
        <f>VLOOKUP('Form Responses 1'!R26,ConvTable!$A$1:$B$5,2,FALSE)</f>
        <v>0</v>
      </c>
      <c r="P27" s="10">
        <f>VLOOKUP('Form Responses 1'!S26,ConvTable!$A$1:$B$5,2,FALSE)</f>
        <v>0</v>
      </c>
      <c r="Q27" s="10">
        <f>VLOOKUP('Form Responses 1'!T26,ConvTable!$A$1:$B$5,2,FALSE)</f>
        <v>0</v>
      </c>
      <c r="R27" s="10">
        <f>VLOOKUP('Form Responses 1'!U26,ConvTable!$A$1:$B$5,2,FALSE)</f>
        <v>0</v>
      </c>
      <c r="S27" s="10">
        <f>VLOOKUP('Form Responses 1'!V26,ConvTable!$A$1:$B$5,2,FALSE)</f>
        <v>4</v>
      </c>
      <c r="T27" s="10">
        <f>VLOOKUP('Form Responses 1'!W26,ConvTable!$A$1:$B$5,2,FALSE)</f>
        <v>4</v>
      </c>
      <c r="U27" s="10">
        <f>VLOOKUP('Form Responses 1'!X26,ConvTable!$A$1:$B$5,2,FALSE)</f>
        <v>4</v>
      </c>
      <c r="V27" s="10">
        <f>VLOOKUP('Form Responses 1'!Y26,ConvTable!$A$1:$B$5,2,FALSE)</f>
        <v>2</v>
      </c>
      <c r="W27" s="10">
        <f>VLOOKUP('Form Responses 1'!Z26,ConvTable!$A$1:$B$5,2,FALSE)</f>
        <v>1</v>
      </c>
      <c r="X27" s="10">
        <f>VLOOKUP('Form Responses 1'!AA26,ConvTable!$A$1:$B$5,2,FALSE)</f>
        <v>1</v>
      </c>
      <c r="Y27" s="10">
        <f>VLOOKUP('Form Responses 1'!AB26,ConvTable!$A$1:$B$5,2,FALSE)</f>
        <v>0</v>
      </c>
      <c r="Z27" s="10">
        <f>VLOOKUP('Form Responses 1'!AC26,ConvTable!$A$1:$B$5,2,FALSE)</f>
        <v>1</v>
      </c>
      <c r="AA27" s="10">
        <f>VLOOKUP('Form Responses 1'!AD26,ConvTable!$A$1:$B$5,2,FALSE)</f>
        <v>1</v>
      </c>
      <c r="AB27" s="10">
        <f>VLOOKUP('Form Responses 1'!AE26,ConvTable!$A$1:$B$5,2,FALSE)</f>
        <v>2</v>
      </c>
      <c r="AC27" s="10">
        <f>VLOOKUP('Form Responses 1'!AF26,ConvTable!$A$1:$B$5,2,FALSE)</f>
        <v>0</v>
      </c>
      <c r="AD27" s="10">
        <f>VLOOKUP('Form Responses 1'!AG26,ConvTable!$A$1:$B$5,2,FALSE)</f>
        <v>4</v>
      </c>
      <c r="AE27" s="10">
        <f>VLOOKUP('Form Responses 1'!AH26,ConvTable!$A$1:$B$5,2,FALSE)</f>
        <v>4</v>
      </c>
      <c r="AF27" s="10">
        <f>VLOOKUP('Form Responses 1'!AI26,ConvTable!$A$1:$B$5,2,FALSE)</f>
        <v>1</v>
      </c>
      <c r="AG27" s="10">
        <f>VLOOKUP('Form Responses 1'!AJ26,ConvTable!$A$1:$B$5,2,FALSE)</f>
        <v>1</v>
      </c>
      <c r="AH27" s="10">
        <f>VLOOKUP('Form Responses 1'!AK26,ConvTable!$A$1:$B$5,2,FALSE)</f>
        <v>3</v>
      </c>
      <c r="AI27" s="10">
        <f>VLOOKUP('Form Responses 1'!AL26,ConvTable!$A$1:$B$5,2,FALSE)</f>
        <v>0</v>
      </c>
      <c r="AJ27" s="10">
        <f>VLOOKUP('Form Responses 1'!AM26,ConvTable!$A$1:$B$5,2,FALSE)</f>
        <v>2</v>
      </c>
      <c r="AK27" s="10">
        <f>VLOOKUP('Form Responses 1'!AN26,ConvTable!$A$1:$B$5,2,FALSE)</f>
        <v>0</v>
      </c>
      <c r="AL27" s="10">
        <f>VLOOKUP('Form Responses 1'!AO26,ConvTable!$A$1:$B$5,2,FALSE)</f>
        <v>0</v>
      </c>
      <c r="AM27" s="10">
        <f>VLOOKUP('Form Responses 1'!AP26,ConvTable!$A$1:$B$5,2,FALSE)</f>
        <v>0</v>
      </c>
      <c r="AN27" s="10">
        <f>VLOOKUP('Form Responses 1'!AQ26,ConvTable!$A$1:$B$5,2,FALSE)</f>
        <v>4</v>
      </c>
      <c r="AO27" s="10">
        <f>VLOOKUP('Form Responses 1'!AR26,ConvTable!$A$1:$B$5,2,FALSE)</f>
        <v>4</v>
      </c>
      <c r="AP27" s="10">
        <f>VLOOKUP('Form Responses 1'!AS26,ConvTable!$A$1:$B$5,2,FALSE)</f>
        <v>1</v>
      </c>
      <c r="AQ27" s="10">
        <f>VLOOKUP('Form Responses 1'!AT26,ConvTable!$A$1:$B$5,2,FALSE)</f>
        <v>1</v>
      </c>
      <c r="AR27" s="10">
        <f>VLOOKUP('Form Responses 1'!AU26,ConvTable!$A$1:$B$5,2,FALSE)</f>
        <v>0</v>
      </c>
      <c r="AS27" s="10">
        <f>VLOOKUP('Form Responses 1'!AV26,ConvTable!$A$1:$B$5,2,FALSE)</f>
        <v>0</v>
      </c>
      <c r="AT27" s="10">
        <f>VLOOKUP('Form Responses 1'!AW26,ConvTable!$A$1:$B$5,2,FALSE)</f>
        <v>0</v>
      </c>
      <c r="AU27" s="10">
        <f>VLOOKUP('Form Responses 1'!AX26,ConvTable!$A$1:$B$5,2,FALSE)</f>
        <v>0</v>
      </c>
      <c r="AV27" s="10">
        <f>VLOOKUP('Form Responses 1'!AY26,ConvTable!$A$1:$B$5,2,FALSE)</f>
        <v>0</v>
      </c>
      <c r="AW27" s="10">
        <f>VLOOKUP('Form Responses 1'!AZ26,ConvTable!$A$1:$B$5,2,FALSE)</f>
        <v>0</v>
      </c>
      <c r="AX27" s="10">
        <f>VLOOKUP('Form Responses 1'!BA26,ConvTable!$A$1:$B$5,2,FALSE)</f>
        <v>0</v>
      </c>
      <c r="AY27" s="10">
        <f>VLOOKUP('Form Responses 1'!BB26,ConvTable!$A$1:$B$5,2,FALSE)</f>
        <v>0</v>
      </c>
      <c r="AZ27" s="10">
        <f>VLOOKUP('Form Responses 1'!BC26,ConvTable!$A$1:$B$5,2,FALSE)</f>
        <v>4</v>
      </c>
      <c r="BA27" s="10">
        <f>VLOOKUP('Form Responses 1'!BD26,ConvTable!$A$1:$B$5,2,FALSE)</f>
        <v>2</v>
      </c>
      <c r="BB27" s="10">
        <f>VLOOKUP('Form Responses 1'!BE26,ConvTable!$A$1:$B$5,2,FALSE)</f>
        <v>3</v>
      </c>
      <c r="BC27" s="10">
        <f>VLOOKUP('Form Responses 1'!BF26,ConvTable!$A$1:$B$5,2,FALSE)</f>
        <v>1</v>
      </c>
      <c r="BD27" s="10">
        <f>VLOOKUP('Form Responses 1'!BG26,ConvTable!$A$1:$B$5,2,FALSE)</f>
        <v>2</v>
      </c>
      <c r="BE27" s="10">
        <f>VLOOKUP('Form Responses 1'!BH26,ConvTable!$A$1:$B$5,2,FALSE)</f>
        <v>1</v>
      </c>
      <c r="BF27" s="10">
        <f>VLOOKUP('Form Responses 1'!BI26,ConvTable!$A$1:$B$5,2,FALSE)</f>
        <v>1</v>
      </c>
      <c r="BG27" s="10">
        <f>VLOOKUP('Form Responses 1'!BJ26,ConvTable!$A$1:$B$5,2,FALSE)</f>
        <v>1</v>
      </c>
      <c r="BH27" s="10">
        <f>VLOOKUP('Form Responses 1'!BK26,ConvTable!$A$1:$B$5,2,FALSE)</f>
        <v>3</v>
      </c>
      <c r="BI27" s="10">
        <f>VLOOKUP('Form Responses 1'!BL26,ConvTable!$A$1:$B$5,2,FALSE)</f>
        <v>3</v>
      </c>
      <c r="BJ27" s="10">
        <f>VLOOKUP('Form Responses 1'!BM26,ConvTable!$A$1:$B$5,2,FALSE)</f>
        <v>1</v>
      </c>
      <c r="BK27" s="10">
        <f>VLOOKUP('Form Responses 1'!BN26,ConvTable!$A$1:$B$5,2,FALSE)</f>
        <v>3</v>
      </c>
      <c r="BL27" s="10">
        <f>VLOOKUP('Form Responses 1'!BO26,ConvTable!$A$1:$B$5,2,FALSE)</f>
        <v>1</v>
      </c>
      <c r="BM27" s="10">
        <f>VLOOKUP('Form Responses 1'!BP26,ConvTable!$A$1:$B$5,2,FALSE)</f>
        <v>3</v>
      </c>
      <c r="BN27" s="10">
        <f>VLOOKUP('Form Responses 1'!BQ26,ConvTable!$A$1:$B$5,2,FALSE)</f>
        <v>1</v>
      </c>
      <c r="BO27" s="10">
        <f>VLOOKUP('Form Responses 1'!BR26,ConvTable!$A$1:$B$5,2,FALSE)</f>
        <v>3</v>
      </c>
      <c r="BP27" s="10">
        <f>VLOOKUP('Form Responses 1'!BS26,ConvTable!$A$1:$B$5,2,FALSE)</f>
        <v>0</v>
      </c>
      <c r="BQ27" s="10">
        <f>VLOOKUP('Form Responses 1'!BT26,ConvTable!$A$1:$B$5,2,FALSE)</f>
        <v>2</v>
      </c>
      <c r="BR27" s="10">
        <f>VLOOKUP('Form Responses 1'!BU26,ConvTable!$A$1:$B$5,2,FALSE)</f>
        <v>0</v>
      </c>
      <c r="BS27" s="10">
        <f>VLOOKUP('Form Responses 1'!BV26,ConvTable!$A$1:$B$5,2,FALSE)</f>
        <v>0</v>
      </c>
      <c r="BT27" s="10">
        <f>VLOOKUP('Form Responses 1'!BW26,ConvTable!$A$1:$B$5,2,FALSE)</f>
        <v>2</v>
      </c>
      <c r="BU27" s="10">
        <f>VLOOKUP('Form Responses 1'!BX26,ConvTable!$A$1:$B$5,2,FALSE)</f>
        <v>3</v>
      </c>
      <c r="BV27" s="10">
        <f>VLOOKUP('Form Responses 1'!BY26,ConvTable!$A$1:$B$5,2,FALSE)</f>
        <v>1</v>
      </c>
      <c r="BW27" s="10">
        <f>VLOOKUP('Form Responses 1'!BZ26,ConvTable!$A$1:$B$5,2,FALSE)</f>
        <v>2</v>
      </c>
      <c r="BX27" s="10">
        <f>VLOOKUP('Form Responses 1'!CA26,ConvTable!$A$1:$B$5,2,FALSE)</f>
        <v>1</v>
      </c>
      <c r="BY27" s="10">
        <f>VLOOKUP('Form Responses 1'!CB26,ConvTable!$A$1:$B$5,2,FALSE)</f>
        <v>3</v>
      </c>
      <c r="BZ27" s="10">
        <f>VLOOKUP('Form Responses 1'!CC26,ConvTable!$A$1:$B$5,2,FALSE)</f>
        <v>1</v>
      </c>
      <c r="CA27" s="10">
        <f>VLOOKUP('Form Responses 1'!CD26,ConvTable!$A$1:$B$5,2,FALSE)</f>
        <v>2</v>
      </c>
      <c r="CB27" s="10">
        <f>VLOOKUP('Form Responses 1'!CE26,ConvTable!$A$1:$B$5,2,FALSE)</f>
        <v>0</v>
      </c>
      <c r="CC27" s="10">
        <f>VLOOKUP('Form Responses 1'!CF26,ConvTable!$A$1:$B$5,2,FALSE)</f>
        <v>0</v>
      </c>
      <c r="CD27" s="10">
        <f>VLOOKUP('Form Responses 1'!CG26,ConvTable!$A$1:$B$5,2,FALSE)</f>
        <v>2</v>
      </c>
      <c r="CE27" s="10">
        <f>VLOOKUP('Form Responses 1'!CH26,ConvTable!$A$1:$B$5,2,FALSE)</f>
        <v>3</v>
      </c>
      <c r="CF27" s="10">
        <f>VLOOKUP('Form Responses 1'!CI26,ConvTable!$A$1:$B$5,2,FALSE)</f>
        <v>1</v>
      </c>
      <c r="CG27" s="10">
        <f>VLOOKUP('Form Responses 1'!CJ26,ConvTable!$A$1:$B$5,2,FALSE)</f>
        <v>0</v>
      </c>
      <c r="CH27" s="10">
        <f>VLOOKUP('Form Responses 1'!CK26,ConvTable!$A$1:$B$5,2,FALSE)</f>
        <v>1</v>
      </c>
      <c r="CI27" s="10">
        <f>VLOOKUP('Form Responses 1'!CL26,ConvTable!$A$1:$B$5,2,FALSE)</f>
        <v>2</v>
      </c>
      <c r="CJ27" s="10">
        <f>VLOOKUP('Form Responses 1'!CM26,ConvTable!$A$1:$B$5,2,FALSE)</f>
        <v>0</v>
      </c>
      <c r="CK27" s="10">
        <f>VLOOKUP('Form Responses 1'!CN26,ConvTable!$A$1:$B$5,2,FALSE)</f>
        <v>0</v>
      </c>
      <c r="CL27" s="10">
        <f>VLOOKUP('Form Responses 1'!CO26,ConvTable!$A$1:$B$5,2,FALSE)</f>
        <v>0</v>
      </c>
      <c r="CM27" s="10">
        <f>VLOOKUP('Form Responses 1'!CP26,ConvTable!$A$1:$B$5,2,FALSE)</f>
        <v>0</v>
      </c>
      <c r="CN27" s="10">
        <f>VLOOKUP('Form Responses 1'!CQ26,ConvTable!$A$1:$B$5,2,FALSE)</f>
        <v>0</v>
      </c>
      <c r="CO27" s="10">
        <f>VLOOKUP('Form Responses 1'!CR26,ConvTable!$A$1:$B$5,2,FALSE)</f>
        <v>0</v>
      </c>
      <c r="CP27" s="10">
        <f>VLOOKUP('Form Responses 1'!CS26,ConvTable!$A$1:$B$5,2,FALSE)</f>
        <v>1</v>
      </c>
      <c r="CQ27" s="10">
        <f>VLOOKUP('Form Responses 1'!CT26,ConvTable!$A$1:$B$5,2,FALSE)</f>
        <v>3</v>
      </c>
      <c r="CR27" s="10">
        <f>VLOOKUP('Form Responses 1'!CU26,ConvTable!$A$1:$B$5,2,FALSE)</f>
        <v>1</v>
      </c>
      <c r="CS27" s="10">
        <f>VLOOKUP('Form Responses 1'!CV26,ConvTable!$A$1:$B$5,2,FALSE)</f>
        <v>3</v>
      </c>
      <c r="CT27" s="10">
        <f>VLOOKUP('Form Responses 1'!CW26,ConvTable!$A$1:$B$5,2,FALSE)</f>
        <v>0</v>
      </c>
      <c r="CU27" s="10">
        <f>VLOOKUP('Form Responses 1'!CX26,ConvTable!$A$1:$B$5,2,FALSE)</f>
        <v>4</v>
      </c>
      <c r="CV27" s="10">
        <f>VLOOKUP('Form Responses 1'!CY26,ConvTable!$A$1:$B$5,2,FALSE)</f>
        <v>0</v>
      </c>
      <c r="CW27" s="10">
        <f>VLOOKUP('Form Responses 1'!CZ26,ConvTable!$A$1:$B$5,2,FALSE)</f>
        <v>0</v>
      </c>
      <c r="CX27" s="10">
        <f>VLOOKUP('Form Responses 1'!DA26,ConvTable!$A$1:$B$5,2,FALSE)</f>
        <v>3</v>
      </c>
      <c r="CY27" s="10">
        <f>VLOOKUP('Form Responses 1'!DB26,ConvTable!$A$1:$B$5,2,FALSE)</f>
        <v>2</v>
      </c>
      <c r="CZ27" s="10">
        <f>VLOOKUP('Form Responses 1'!DC26,ConvTable!$A$1:$B$5,2,FALSE)</f>
        <v>3</v>
      </c>
      <c r="DA27" s="10">
        <f>VLOOKUP('Form Responses 1'!DD26,ConvTable!$A$1:$B$5,2,FALSE)</f>
        <v>1</v>
      </c>
      <c r="DB27" s="10">
        <f>VLOOKUP('Form Responses 1'!DE26,ConvTable!$A$1:$B$5,2,FALSE)</f>
        <v>1</v>
      </c>
      <c r="DC27" s="10">
        <f>VLOOKUP('Form Responses 1'!DF26,ConvTable!$A$1:$B$5,2,FALSE)</f>
        <v>3</v>
      </c>
      <c r="DD27" s="10">
        <f>VLOOKUP('Form Responses 1'!DG26,ConvTable!$A$1:$B$5,2,FALSE)</f>
        <v>1</v>
      </c>
      <c r="DE27" s="10">
        <f>VLOOKUP('Form Responses 1'!DH26,ConvTable!$A$1:$B$5,2,FALSE)</f>
        <v>3</v>
      </c>
      <c r="DF27" s="10">
        <f>VLOOKUP('Form Responses 1'!DI26,ConvTable!$A$1:$B$5,2,FALSE)</f>
        <v>0</v>
      </c>
      <c r="DG27" s="10">
        <f>VLOOKUP('Form Responses 1'!DJ26,ConvTable!$A$1:$B$5,2,FALSE)</f>
        <v>0</v>
      </c>
      <c r="DH27" s="10">
        <f>VLOOKUP('Form Responses 1'!DK26,ConvTable!$A$1:$B$5,2,FALSE)</f>
        <v>2</v>
      </c>
      <c r="DI27" s="10">
        <f>VLOOKUP('Form Responses 1'!DL26,ConvTable!$A$1:$B$5,2,FALSE)</f>
        <v>3</v>
      </c>
      <c r="DJ27" s="10">
        <f>VLOOKUP('Form Responses 1'!DM26,ConvTable!$A$1:$B$5,2,FALSE)</f>
        <v>1</v>
      </c>
      <c r="DK27" s="10">
        <f>VLOOKUP('Form Responses 1'!DN26,ConvTable!$A$1:$B$5,2,FALSE)</f>
        <v>1</v>
      </c>
      <c r="DL27" s="10">
        <f>VLOOKUP('Form Responses 1'!DO26,ConvTable!$A$1:$B$5,2,FALSE)</f>
        <v>1</v>
      </c>
      <c r="DM27" s="10">
        <f>VLOOKUP('Form Responses 1'!DP26,ConvTable!$A$1:$B$5,2,FALSE)</f>
        <v>3</v>
      </c>
      <c r="DN27" s="10">
        <f>VLOOKUP('Form Responses 1'!DQ26,ConvTable!$A$1:$B$5,2,FALSE)</f>
        <v>0</v>
      </c>
      <c r="DO27" s="10">
        <f>VLOOKUP('Form Responses 1'!DR26,ConvTable!$A$1:$B$5,2,FALSE)</f>
        <v>3</v>
      </c>
      <c r="DP27" s="10">
        <f>VLOOKUP('Form Responses 1'!DS26,ConvTable!$A$1:$B$5,2,FALSE)</f>
        <v>0</v>
      </c>
      <c r="DQ27" s="10">
        <f>VLOOKUP('Form Responses 1'!DT26,ConvTable!$A$1:$B$5,2,FALSE)</f>
        <v>0</v>
      </c>
    </row>
    <row r="28" ht="12.75" customHeight="1">
      <c r="B28" s="10">
        <f>VLOOKUP('Form Responses 1'!E27,ConvTable!$A$1:$B$5,2,FALSE)</f>
        <v>1</v>
      </c>
      <c r="C28" s="10">
        <f>VLOOKUP('Form Responses 1'!F27,ConvTable!$A$1:$B$5,2,FALSE)</f>
        <v>3</v>
      </c>
      <c r="D28" s="10">
        <f>VLOOKUP('Form Responses 1'!G27,ConvTable!$A$1:$B$5,2,FALSE)</f>
        <v>0</v>
      </c>
      <c r="E28" s="10">
        <f>VLOOKUP('Form Responses 1'!H27,ConvTable!$A$1:$B$5,2,FALSE)</f>
        <v>0</v>
      </c>
      <c r="F28" s="10">
        <f>VLOOKUP('Form Responses 1'!I27,ConvTable!$A$1:$B$5,2,FALSE)</f>
        <v>1</v>
      </c>
      <c r="G28" s="10">
        <f>VLOOKUP('Form Responses 1'!J27,ConvTable!$A$1:$B$5,2,FALSE)</f>
        <v>0</v>
      </c>
      <c r="H28" s="10">
        <f>VLOOKUP('Form Responses 1'!K27,ConvTable!$A$1:$B$5,2,FALSE)</f>
        <v>0</v>
      </c>
      <c r="I28" s="10">
        <f>VLOOKUP('Form Responses 1'!L27,ConvTable!$A$1:$B$5,2,FALSE)</f>
        <v>0</v>
      </c>
      <c r="J28" s="10">
        <f>VLOOKUP('Form Responses 1'!M27,ConvTable!$A$1:$B$5,2,FALSE)</f>
        <v>4</v>
      </c>
      <c r="K28" s="10">
        <f>VLOOKUP('Form Responses 1'!N27,ConvTable!$A$1:$B$5,2,FALSE)</f>
        <v>4</v>
      </c>
      <c r="L28" s="10">
        <f>VLOOKUP('Form Responses 1'!O27,ConvTable!$A$1:$B$5,2,FALSE)</f>
        <v>3</v>
      </c>
      <c r="M28" s="10">
        <f>VLOOKUP('Form Responses 1'!P27,ConvTable!$A$1:$B$5,2,FALSE)</f>
        <v>2</v>
      </c>
      <c r="N28" s="10">
        <f>VLOOKUP('Form Responses 1'!Q27,ConvTable!$A$1:$B$5,2,FALSE)</f>
        <v>2</v>
      </c>
      <c r="O28" s="10">
        <f>VLOOKUP('Form Responses 1'!R27,ConvTable!$A$1:$B$5,2,FALSE)</f>
        <v>1</v>
      </c>
      <c r="P28" s="10">
        <f>VLOOKUP('Form Responses 1'!S27,ConvTable!$A$1:$B$5,2,FALSE)</f>
        <v>2</v>
      </c>
      <c r="Q28" s="10">
        <f>VLOOKUP('Form Responses 1'!T27,ConvTable!$A$1:$B$5,2,FALSE)</f>
        <v>0</v>
      </c>
      <c r="R28" s="10">
        <f>VLOOKUP('Form Responses 1'!U27,ConvTable!$A$1:$B$5,2,FALSE)</f>
        <v>1</v>
      </c>
      <c r="S28" s="10">
        <f>VLOOKUP('Form Responses 1'!V27,ConvTable!$A$1:$B$5,2,FALSE)</f>
        <v>1</v>
      </c>
      <c r="T28" s="10">
        <f>VLOOKUP('Form Responses 1'!W27,ConvTable!$A$1:$B$5,2,FALSE)</f>
        <v>0</v>
      </c>
      <c r="U28" s="10">
        <f>VLOOKUP('Form Responses 1'!X27,ConvTable!$A$1:$B$5,2,FALSE)</f>
        <v>0</v>
      </c>
      <c r="V28" s="10">
        <f>VLOOKUP('Form Responses 1'!Y27,ConvTable!$A$1:$B$5,2,FALSE)</f>
        <v>2</v>
      </c>
      <c r="W28" s="10">
        <f>VLOOKUP('Form Responses 1'!Z27,ConvTable!$A$1:$B$5,2,FALSE)</f>
        <v>0</v>
      </c>
      <c r="X28" s="10">
        <f>VLOOKUP('Form Responses 1'!AA27,ConvTable!$A$1:$B$5,2,FALSE)</f>
        <v>3</v>
      </c>
      <c r="Y28" s="10">
        <f>VLOOKUP('Form Responses 1'!AB27,ConvTable!$A$1:$B$5,2,FALSE)</f>
        <v>1</v>
      </c>
      <c r="Z28" s="10">
        <f>VLOOKUP('Form Responses 1'!AC27,ConvTable!$A$1:$B$5,2,FALSE)</f>
        <v>2</v>
      </c>
      <c r="AA28" s="10">
        <f>VLOOKUP('Form Responses 1'!AD27,ConvTable!$A$1:$B$5,2,FALSE)</f>
        <v>0</v>
      </c>
      <c r="AB28" s="10">
        <f>VLOOKUP('Form Responses 1'!AE27,ConvTable!$A$1:$B$5,2,FALSE)</f>
        <v>1</v>
      </c>
      <c r="AC28" s="10">
        <f>VLOOKUP('Form Responses 1'!AF27,ConvTable!$A$1:$B$5,2,FALSE)</f>
        <v>3</v>
      </c>
      <c r="AD28" s="10">
        <f>VLOOKUP('Form Responses 1'!AG27,ConvTable!$A$1:$B$5,2,FALSE)</f>
        <v>4</v>
      </c>
      <c r="AE28" s="10">
        <f>VLOOKUP('Form Responses 1'!AH27,ConvTable!$A$1:$B$5,2,FALSE)</f>
        <v>4</v>
      </c>
      <c r="AF28" s="10">
        <f>VLOOKUP('Form Responses 1'!AI27,ConvTable!$A$1:$B$5,2,FALSE)</f>
        <v>3</v>
      </c>
      <c r="AG28" s="10">
        <f>VLOOKUP('Form Responses 1'!AJ27,ConvTable!$A$1:$B$5,2,FALSE)</f>
        <v>1</v>
      </c>
      <c r="AH28" s="10">
        <f>VLOOKUP('Form Responses 1'!AK27,ConvTable!$A$1:$B$5,2,FALSE)</f>
        <v>3</v>
      </c>
      <c r="AI28" s="10">
        <f>VLOOKUP('Form Responses 1'!AL27,ConvTable!$A$1:$B$5,2,FALSE)</f>
        <v>1</v>
      </c>
      <c r="AJ28" s="10">
        <f>VLOOKUP('Form Responses 1'!AM27,ConvTable!$A$1:$B$5,2,FALSE)</f>
        <v>3</v>
      </c>
      <c r="AK28" s="10">
        <f>VLOOKUP('Form Responses 1'!AN27,ConvTable!$A$1:$B$5,2,FALSE)</f>
        <v>0</v>
      </c>
      <c r="AL28" s="10">
        <f>VLOOKUP('Form Responses 1'!AO27,ConvTable!$A$1:$B$5,2,FALSE)</f>
        <v>3</v>
      </c>
      <c r="AM28" s="10">
        <f>VLOOKUP('Form Responses 1'!AP27,ConvTable!$A$1:$B$5,2,FALSE)</f>
        <v>2</v>
      </c>
      <c r="AN28" s="10">
        <f>VLOOKUP('Form Responses 1'!AQ27,ConvTable!$A$1:$B$5,2,FALSE)</f>
        <v>4</v>
      </c>
      <c r="AO28" s="10">
        <f>VLOOKUP('Form Responses 1'!AR27,ConvTable!$A$1:$B$5,2,FALSE)</f>
        <v>4</v>
      </c>
      <c r="AP28" s="10">
        <f>VLOOKUP('Form Responses 1'!AS27,ConvTable!$A$1:$B$5,2,FALSE)</f>
        <v>3</v>
      </c>
      <c r="AQ28" s="10">
        <f>VLOOKUP('Form Responses 1'!AT27,ConvTable!$A$1:$B$5,2,FALSE)</f>
        <v>1</v>
      </c>
      <c r="AR28" s="10">
        <f>VLOOKUP('Form Responses 1'!AU27,ConvTable!$A$1:$B$5,2,FALSE)</f>
        <v>3</v>
      </c>
      <c r="AS28" s="10">
        <f>VLOOKUP('Form Responses 1'!AV27,ConvTable!$A$1:$B$5,2,FALSE)</f>
        <v>2</v>
      </c>
      <c r="AT28" s="10">
        <f>VLOOKUP('Form Responses 1'!AW27,ConvTable!$A$1:$B$5,2,FALSE)</f>
        <v>3</v>
      </c>
      <c r="AU28" s="10">
        <f>VLOOKUP('Form Responses 1'!AX27,ConvTable!$A$1:$B$5,2,FALSE)</f>
        <v>1</v>
      </c>
      <c r="AV28" s="10">
        <f>VLOOKUP('Form Responses 1'!AY27,ConvTable!$A$1:$B$5,2,FALSE)</f>
        <v>3</v>
      </c>
      <c r="AW28" s="10">
        <f>VLOOKUP('Form Responses 1'!AZ27,ConvTable!$A$1:$B$5,2,FALSE)</f>
        <v>2</v>
      </c>
      <c r="AX28" s="10">
        <f>VLOOKUP('Form Responses 1'!BA27,ConvTable!$A$1:$B$5,2,FALSE)</f>
        <v>4</v>
      </c>
      <c r="AY28" s="10">
        <f>VLOOKUP('Form Responses 1'!BB27,ConvTable!$A$1:$B$5,2,FALSE)</f>
        <v>4</v>
      </c>
      <c r="AZ28" s="10">
        <f>VLOOKUP('Form Responses 1'!BC27,ConvTable!$A$1:$B$5,2,FALSE)</f>
        <v>2</v>
      </c>
      <c r="BA28" s="10">
        <f>VLOOKUP('Form Responses 1'!BD27,ConvTable!$A$1:$B$5,2,FALSE)</f>
        <v>3</v>
      </c>
      <c r="BB28" s="10">
        <f>VLOOKUP('Form Responses 1'!BE27,ConvTable!$A$1:$B$5,2,FALSE)</f>
        <v>3</v>
      </c>
      <c r="BC28" s="10">
        <f>VLOOKUP('Form Responses 1'!BF27,ConvTable!$A$1:$B$5,2,FALSE)</f>
        <v>1</v>
      </c>
      <c r="BD28" s="10">
        <f>VLOOKUP('Form Responses 1'!BG27,ConvTable!$A$1:$B$5,2,FALSE)</f>
        <v>0</v>
      </c>
      <c r="BE28" s="10">
        <f>VLOOKUP('Form Responses 1'!BH27,ConvTable!$A$1:$B$5,2,FALSE)</f>
        <v>3</v>
      </c>
      <c r="BF28" s="10">
        <f>VLOOKUP('Form Responses 1'!BI27,ConvTable!$A$1:$B$5,2,FALSE)</f>
        <v>1</v>
      </c>
      <c r="BG28" s="10">
        <f>VLOOKUP('Form Responses 1'!BJ27,ConvTable!$A$1:$B$5,2,FALSE)</f>
        <v>1</v>
      </c>
      <c r="BH28" s="10">
        <f>VLOOKUP('Form Responses 1'!BK27,ConvTable!$A$1:$B$5,2,FALSE)</f>
        <v>0</v>
      </c>
      <c r="BI28" s="10">
        <f>VLOOKUP('Form Responses 1'!BL27,ConvTable!$A$1:$B$5,2,FALSE)</f>
        <v>0</v>
      </c>
      <c r="BJ28" s="10">
        <f>VLOOKUP('Form Responses 1'!BM27,ConvTable!$A$1:$B$5,2,FALSE)</f>
        <v>1</v>
      </c>
      <c r="BK28" s="10">
        <f>VLOOKUP('Form Responses 1'!BN27,ConvTable!$A$1:$B$5,2,FALSE)</f>
        <v>3</v>
      </c>
      <c r="BL28" s="10">
        <f>VLOOKUP('Form Responses 1'!BO27,ConvTable!$A$1:$B$5,2,FALSE)</f>
        <v>1</v>
      </c>
      <c r="BM28" s="10">
        <f>VLOOKUP('Form Responses 1'!BP27,ConvTable!$A$1:$B$5,2,FALSE)</f>
        <v>3</v>
      </c>
      <c r="BN28" s="10">
        <f>VLOOKUP('Form Responses 1'!BQ27,ConvTable!$A$1:$B$5,2,FALSE)</f>
        <v>1</v>
      </c>
      <c r="BO28" s="10">
        <f>VLOOKUP('Form Responses 1'!BR27,ConvTable!$A$1:$B$5,2,FALSE)</f>
        <v>3</v>
      </c>
      <c r="BP28" s="10">
        <f>VLOOKUP('Form Responses 1'!BS27,ConvTable!$A$1:$B$5,2,FALSE)</f>
        <v>1</v>
      </c>
      <c r="BQ28" s="10">
        <f>VLOOKUP('Form Responses 1'!BT27,ConvTable!$A$1:$B$5,2,FALSE)</f>
        <v>3</v>
      </c>
      <c r="BR28" s="10">
        <f>VLOOKUP('Form Responses 1'!BU27,ConvTable!$A$1:$B$5,2,FALSE)</f>
        <v>4</v>
      </c>
      <c r="BS28" s="10">
        <f>VLOOKUP('Form Responses 1'!BV27,ConvTable!$A$1:$B$5,2,FALSE)</f>
        <v>4</v>
      </c>
      <c r="BT28" s="10">
        <f>VLOOKUP('Form Responses 1'!BW27,ConvTable!$A$1:$B$5,2,FALSE)</f>
        <v>3</v>
      </c>
      <c r="BU28" s="10">
        <f>VLOOKUP('Form Responses 1'!BX27,ConvTable!$A$1:$B$5,2,FALSE)</f>
        <v>2</v>
      </c>
      <c r="BV28" s="10">
        <f>VLOOKUP('Form Responses 1'!BY27,ConvTable!$A$1:$B$5,2,FALSE)</f>
        <v>3</v>
      </c>
      <c r="BW28" s="10">
        <f>VLOOKUP('Form Responses 1'!BZ27,ConvTable!$A$1:$B$5,2,FALSE)</f>
        <v>2</v>
      </c>
      <c r="BX28" s="10">
        <f>VLOOKUP('Form Responses 1'!CA27,ConvTable!$A$1:$B$5,2,FALSE)</f>
        <v>3</v>
      </c>
      <c r="BY28" s="10">
        <f>VLOOKUP('Form Responses 1'!CB27,ConvTable!$A$1:$B$5,2,FALSE)</f>
        <v>1</v>
      </c>
      <c r="BZ28" s="10">
        <f>VLOOKUP('Form Responses 1'!CC27,ConvTable!$A$1:$B$5,2,FALSE)</f>
        <v>2</v>
      </c>
      <c r="CA28" s="10">
        <f>VLOOKUP('Form Responses 1'!CD27,ConvTable!$A$1:$B$5,2,FALSE)</f>
        <v>0</v>
      </c>
      <c r="CB28" s="10">
        <f>VLOOKUP('Form Responses 1'!CE27,ConvTable!$A$1:$B$5,2,FALSE)</f>
        <v>4</v>
      </c>
      <c r="CC28" s="10">
        <f>VLOOKUP('Form Responses 1'!CF27,ConvTable!$A$1:$B$5,2,FALSE)</f>
        <v>4</v>
      </c>
      <c r="CD28" s="10">
        <f>VLOOKUP('Form Responses 1'!CG27,ConvTable!$A$1:$B$5,2,FALSE)</f>
        <v>1</v>
      </c>
      <c r="CE28" s="10">
        <f>VLOOKUP('Form Responses 1'!CH27,ConvTable!$A$1:$B$5,2,FALSE)</f>
        <v>3</v>
      </c>
      <c r="CF28" s="10">
        <f>VLOOKUP('Form Responses 1'!CI27,ConvTable!$A$1:$B$5,2,FALSE)</f>
        <v>1</v>
      </c>
      <c r="CG28" s="10">
        <f>VLOOKUP('Form Responses 1'!CJ27,ConvTable!$A$1:$B$5,2,FALSE)</f>
        <v>3</v>
      </c>
      <c r="CH28" s="10">
        <f>VLOOKUP('Form Responses 1'!CK27,ConvTable!$A$1:$B$5,2,FALSE)</f>
        <v>1</v>
      </c>
      <c r="CI28" s="10">
        <f>VLOOKUP('Form Responses 1'!CL27,ConvTable!$A$1:$B$5,2,FALSE)</f>
        <v>1</v>
      </c>
      <c r="CJ28" s="10">
        <f>VLOOKUP('Form Responses 1'!CM27,ConvTable!$A$1:$B$5,2,FALSE)</f>
        <v>0</v>
      </c>
      <c r="CK28" s="10">
        <f>VLOOKUP('Form Responses 1'!CN27,ConvTable!$A$1:$B$5,2,FALSE)</f>
        <v>0</v>
      </c>
      <c r="CL28" s="10">
        <f>VLOOKUP('Form Responses 1'!CO27,ConvTable!$A$1:$B$5,2,FALSE)</f>
        <v>0</v>
      </c>
      <c r="CM28" s="10">
        <f>VLOOKUP('Form Responses 1'!CP27,ConvTable!$A$1:$B$5,2,FALSE)</f>
        <v>0</v>
      </c>
      <c r="CN28" s="10">
        <f>VLOOKUP('Form Responses 1'!CQ27,ConvTable!$A$1:$B$5,2,FALSE)</f>
        <v>3</v>
      </c>
      <c r="CO28" s="10">
        <f>VLOOKUP('Form Responses 1'!CR27,ConvTable!$A$1:$B$5,2,FALSE)</f>
        <v>1</v>
      </c>
      <c r="CP28" s="10">
        <f>VLOOKUP('Form Responses 1'!CS27,ConvTable!$A$1:$B$5,2,FALSE)</f>
        <v>2</v>
      </c>
      <c r="CQ28" s="10">
        <f>VLOOKUP('Form Responses 1'!CT27,ConvTable!$A$1:$B$5,2,FALSE)</f>
        <v>4</v>
      </c>
      <c r="CR28" s="10">
        <f>VLOOKUP('Form Responses 1'!CU27,ConvTable!$A$1:$B$5,2,FALSE)</f>
        <v>1</v>
      </c>
      <c r="CS28" s="10">
        <f>VLOOKUP('Form Responses 1'!CV27,ConvTable!$A$1:$B$5,2,FALSE)</f>
        <v>1</v>
      </c>
      <c r="CT28" s="10">
        <f>VLOOKUP('Form Responses 1'!CW27,ConvTable!$A$1:$B$5,2,FALSE)</f>
        <v>2</v>
      </c>
      <c r="CU28" s="10">
        <f>VLOOKUP('Form Responses 1'!CX27,ConvTable!$A$1:$B$5,2,FALSE)</f>
        <v>1</v>
      </c>
      <c r="CV28" s="10">
        <f>VLOOKUP('Form Responses 1'!CY27,ConvTable!$A$1:$B$5,2,FALSE)</f>
        <v>4</v>
      </c>
      <c r="CW28" s="10">
        <f>VLOOKUP('Form Responses 1'!CZ27,ConvTable!$A$1:$B$5,2,FALSE)</f>
        <v>4</v>
      </c>
      <c r="CX28" s="10">
        <f>VLOOKUP('Form Responses 1'!DA27,ConvTable!$A$1:$B$5,2,FALSE)</f>
        <v>2</v>
      </c>
      <c r="CY28" s="10">
        <f>VLOOKUP('Form Responses 1'!DB27,ConvTable!$A$1:$B$5,2,FALSE)</f>
        <v>0</v>
      </c>
      <c r="CZ28" s="10">
        <f>VLOOKUP('Form Responses 1'!DC27,ConvTable!$A$1:$B$5,2,FALSE)</f>
        <v>3</v>
      </c>
      <c r="DA28" s="10">
        <f>VLOOKUP('Form Responses 1'!DD27,ConvTable!$A$1:$B$5,2,FALSE)</f>
        <v>1</v>
      </c>
      <c r="DB28" s="10">
        <f>VLOOKUP('Form Responses 1'!DE27,ConvTable!$A$1:$B$5,2,FALSE)</f>
        <v>2</v>
      </c>
      <c r="DC28" s="10">
        <f>VLOOKUP('Form Responses 1'!DF27,ConvTable!$A$1:$B$5,2,FALSE)</f>
        <v>0</v>
      </c>
      <c r="DD28" s="10">
        <f>VLOOKUP('Form Responses 1'!DG27,ConvTable!$A$1:$B$5,2,FALSE)</f>
        <v>1</v>
      </c>
      <c r="DE28" s="10">
        <f>VLOOKUP('Form Responses 1'!DH27,ConvTable!$A$1:$B$5,2,FALSE)</f>
        <v>0</v>
      </c>
      <c r="DF28" s="10">
        <f>VLOOKUP('Form Responses 1'!DI27,ConvTable!$A$1:$B$5,2,FALSE)</f>
        <v>4</v>
      </c>
      <c r="DG28" s="10">
        <f>VLOOKUP('Form Responses 1'!DJ27,ConvTable!$A$1:$B$5,2,FALSE)</f>
        <v>4</v>
      </c>
      <c r="DH28" s="10">
        <f>VLOOKUP('Form Responses 1'!DK27,ConvTable!$A$1:$B$5,2,FALSE)</f>
        <v>3</v>
      </c>
      <c r="DI28" s="10">
        <f>VLOOKUP('Form Responses 1'!DL27,ConvTable!$A$1:$B$5,2,FALSE)</f>
        <v>3</v>
      </c>
      <c r="DJ28" s="10">
        <f>VLOOKUP('Form Responses 1'!DM27,ConvTable!$A$1:$B$5,2,FALSE)</f>
        <v>3</v>
      </c>
      <c r="DK28" s="10">
        <f>VLOOKUP('Form Responses 1'!DN27,ConvTable!$A$1:$B$5,2,FALSE)</f>
        <v>2</v>
      </c>
      <c r="DL28" s="10">
        <f>VLOOKUP('Form Responses 1'!DO27,ConvTable!$A$1:$B$5,2,FALSE)</f>
        <v>0</v>
      </c>
      <c r="DM28" s="10">
        <f>VLOOKUP('Form Responses 1'!DP27,ConvTable!$A$1:$B$5,2,FALSE)</f>
        <v>1</v>
      </c>
      <c r="DN28" s="10">
        <f>VLOOKUP('Form Responses 1'!DQ27,ConvTable!$A$1:$B$5,2,FALSE)</f>
        <v>1</v>
      </c>
      <c r="DO28" s="10">
        <f>VLOOKUP('Form Responses 1'!DR27,ConvTable!$A$1:$B$5,2,FALSE)</f>
        <v>2</v>
      </c>
      <c r="DP28" s="10">
        <f>VLOOKUP('Form Responses 1'!DS27,ConvTable!$A$1:$B$5,2,FALSE)</f>
        <v>4</v>
      </c>
      <c r="DQ28" s="10">
        <f>VLOOKUP('Form Responses 1'!DT27,ConvTable!$A$1:$B$5,2,FALSE)</f>
        <v>4</v>
      </c>
    </row>
    <row r="29" ht="12.75" customHeight="1">
      <c r="B29" s="10">
        <f>VLOOKUP('Form Responses 1'!E28,ConvTable!$A$1:$B$5,2,FALSE)</f>
        <v>4</v>
      </c>
      <c r="C29" s="10">
        <f>VLOOKUP('Form Responses 1'!F28,ConvTable!$A$1:$B$5,2,FALSE)</f>
        <v>4</v>
      </c>
      <c r="D29" s="10">
        <f>VLOOKUP('Form Responses 1'!G28,ConvTable!$A$1:$B$5,2,FALSE)</f>
        <v>4</v>
      </c>
      <c r="E29" s="10">
        <f>VLOOKUP('Form Responses 1'!H28,ConvTable!$A$1:$B$5,2,FALSE)</f>
        <v>4</v>
      </c>
      <c r="F29" s="10">
        <f>VLOOKUP('Form Responses 1'!I28,ConvTable!$A$1:$B$5,2,FALSE)</f>
        <v>4</v>
      </c>
      <c r="G29" s="10">
        <f>VLOOKUP('Form Responses 1'!J28,ConvTable!$A$1:$B$5,2,FALSE)</f>
        <v>3</v>
      </c>
      <c r="H29" s="10">
        <f>VLOOKUP('Form Responses 1'!K28,ConvTable!$A$1:$B$5,2,FALSE)</f>
        <v>4</v>
      </c>
      <c r="I29" s="10">
        <f>VLOOKUP('Form Responses 1'!L28,ConvTable!$A$1:$B$5,2,FALSE)</f>
        <v>3</v>
      </c>
      <c r="J29" s="10">
        <f>VLOOKUP('Form Responses 1'!M28,ConvTable!$A$1:$B$5,2,FALSE)</f>
        <v>2</v>
      </c>
      <c r="K29" s="10">
        <f>VLOOKUP('Form Responses 1'!N28,ConvTable!$A$1:$B$5,2,FALSE)</f>
        <v>2</v>
      </c>
      <c r="L29" s="10">
        <f>VLOOKUP('Form Responses 1'!O28,ConvTable!$A$1:$B$5,2,FALSE)</f>
        <v>4</v>
      </c>
      <c r="M29" s="10">
        <f>VLOOKUP('Form Responses 1'!P28,ConvTable!$A$1:$B$5,2,FALSE)</f>
        <v>4</v>
      </c>
      <c r="N29" s="10">
        <f>VLOOKUP('Form Responses 1'!Q28,ConvTable!$A$1:$B$5,2,FALSE)</f>
        <v>4</v>
      </c>
      <c r="O29" s="10">
        <f>VLOOKUP('Form Responses 1'!R28,ConvTable!$A$1:$B$5,2,FALSE)</f>
        <v>4</v>
      </c>
      <c r="P29" s="10">
        <f>VLOOKUP('Form Responses 1'!S28,ConvTable!$A$1:$B$5,2,FALSE)</f>
        <v>4</v>
      </c>
      <c r="Q29" s="10">
        <f>VLOOKUP('Form Responses 1'!T28,ConvTable!$A$1:$B$5,2,FALSE)</f>
        <v>3</v>
      </c>
      <c r="R29" s="10">
        <f>VLOOKUP('Form Responses 1'!U28,ConvTable!$A$1:$B$5,2,FALSE)</f>
        <v>4</v>
      </c>
      <c r="S29" s="10">
        <f>VLOOKUP('Form Responses 1'!V28,ConvTable!$A$1:$B$5,2,FALSE)</f>
        <v>4</v>
      </c>
      <c r="T29" s="10">
        <f>VLOOKUP('Form Responses 1'!W28,ConvTable!$A$1:$B$5,2,FALSE)</f>
        <v>4</v>
      </c>
      <c r="U29" s="10">
        <f>VLOOKUP('Form Responses 1'!X28,ConvTable!$A$1:$B$5,2,FALSE)</f>
        <v>4</v>
      </c>
      <c r="V29" s="10">
        <f>VLOOKUP('Form Responses 1'!Y28,ConvTable!$A$1:$B$5,2,FALSE)</f>
        <v>4</v>
      </c>
      <c r="W29" s="10">
        <f>VLOOKUP('Form Responses 1'!Z28,ConvTable!$A$1:$B$5,2,FALSE)</f>
        <v>4</v>
      </c>
      <c r="X29" s="10">
        <f>VLOOKUP('Form Responses 1'!AA28,ConvTable!$A$1:$B$5,2,FALSE)</f>
        <v>4</v>
      </c>
      <c r="Y29" s="10">
        <f>VLOOKUP('Form Responses 1'!AB28,ConvTable!$A$1:$B$5,2,FALSE)</f>
        <v>4</v>
      </c>
      <c r="Z29" s="10">
        <f>VLOOKUP('Form Responses 1'!AC28,ConvTable!$A$1:$B$5,2,FALSE)</f>
        <v>4</v>
      </c>
      <c r="AA29" s="10">
        <f>VLOOKUP('Form Responses 1'!AD28,ConvTable!$A$1:$B$5,2,FALSE)</f>
        <v>3</v>
      </c>
      <c r="AB29" s="10">
        <f>VLOOKUP('Form Responses 1'!AE28,ConvTable!$A$1:$B$5,2,FALSE)</f>
        <v>4</v>
      </c>
      <c r="AC29" s="10">
        <f>VLOOKUP('Form Responses 1'!AF28,ConvTable!$A$1:$B$5,2,FALSE)</f>
        <v>3</v>
      </c>
      <c r="AD29" s="10">
        <f>VLOOKUP('Form Responses 1'!AG28,ConvTable!$A$1:$B$5,2,FALSE)</f>
        <v>4</v>
      </c>
      <c r="AE29" s="10">
        <f>VLOOKUP('Form Responses 1'!AH28,ConvTable!$A$1:$B$5,2,FALSE)</f>
        <v>4</v>
      </c>
      <c r="AF29" s="10">
        <f>VLOOKUP('Form Responses 1'!AI28,ConvTable!$A$1:$B$5,2,FALSE)</f>
        <v>4</v>
      </c>
      <c r="AG29" s="10">
        <f>VLOOKUP('Form Responses 1'!AJ28,ConvTable!$A$1:$B$5,2,FALSE)</f>
        <v>4</v>
      </c>
      <c r="AH29" s="10">
        <f>VLOOKUP('Form Responses 1'!AK28,ConvTable!$A$1:$B$5,2,FALSE)</f>
        <v>4</v>
      </c>
      <c r="AI29" s="10">
        <f>VLOOKUP('Form Responses 1'!AL28,ConvTable!$A$1:$B$5,2,FALSE)</f>
        <v>3</v>
      </c>
      <c r="AJ29" s="10">
        <f>VLOOKUP('Form Responses 1'!AM28,ConvTable!$A$1:$B$5,2,FALSE)</f>
        <v>4</v>
      </c>
      <c r="AK29" s="10">
        <f>VLOOKUP('Form Responses 1'!AN28,ConvTable!$A$1:$B$5,2,FALSE)</f>
        <v>3</v>
      </c>
      <c r="AL29" s="10">
        <f>VLOOKUP('Form Responses 1'!AO28,ConvTable!$A$1:$B$5,2,FALSE)</f>
        <v>4</v>
      </c>
      <c r="AM29" s="10">
        <f>VLOOKUP('Form Responses 1'!AP28,ConvTable!$A$1:$B$5,2,FALSE)</f>
        <v>3</v>
      </c>
      <c r="AN29" s="10">
        <f>VLOOKUP('Form Responses 1'!AQ28,ConvTable!$A$1:$B$5,2,FALSE)</f>
        <v>3</v>
      </c>
      <c r="AO29" s="10">
        <f>VLOOKUP('Form Responses 1'!AR28,ConvTable!$A$1:$B$5,2,FALSE)</f>
        <v>3</v>
      </c>
      <c r="AP29" s="10">
        <f>VLOOKUP('Form Responses 1'!AS28,ConvTable!$A$1:$B$5,2,FALSE)</f>
        <v>2</v>
      </c>
      <c r="AQ29" s="10">
        <f>VLOOKUP('Form Responses 1'!AT28,ConvTable!$A$1:$B$5,2,FALSE)</f>
        <v>2</v>
      </c>
      <c r="AR29" s="10">
        <f>VLOOKUP('Form Responses 1'!AU28,ConvTable!$A$1:$B$5,2,FALSE)</f>
        <v>3</v>
      </c>
      <c r="AS29" s="10">
        <f>VLOOKUP('Form Responses 1'!AV28,ConvTable!$A$1:$B$5,2,FALSE)</f>
        <v>2</v>
      </c>
      <c r="AT29" s="10">
        <f>VLOOKUP('Form Responses 1'!AW28,ConvTable!$A$1:$B$5,2,FALSE)</f>
        <v>3</v>
      </c>
      <c r="AU29" s="10">
        <f>VLOOKUP('Form Responses 1'!AX28,ConvTable!$A$1:$B$5,2,FALSE)</f>
        <v>2</v>
      </c>
      <c r="AV29" s="10">
        <f>VLOOKUP('Form Responses 1'!AY28,ConvTable!$A$1:$B$5,2,FALSE)</f>
        <v>3</v>
      </c>
      <c r="AW29" s="10">
        <f>VLOOKUP('Form Responses 1'!AZ28,ConvTable!$A$1:$B$5,2,FALSE)</f>
        <v>2</v>
      </c>
      <c r="AX29" s="10">
        <f>VLOOKUP('Form Responses 1'!BA28,ConvTable!$A$1:$B$5,2,FALSE)</f>
        <v>2</v>
      </c>
      <c r="AY29" s="10">
        <f>VLOOKUP('Form Responses 1'!BB28,ConvTable!$A$1:$B$5,2,FALSE)</f>
        <v>2</v>
      </c>
      <c r="AZ29" s="10">
        <f>VLOOKUP('Form Responses 1'!BC28,ConvTable!$A$1:$B$5,2,FALSE)</f>
        <v>4</v>
      </c>
      <c r="BA29" s="10">
        <f>VLOOKUP('Form Responses 1'!BD28,ConvTable!$A$1:$B$5,2,FALSE)</f>
        <v>4</v>
      </c>
      <c r="BB29" s="10">
        <f>VLOOKUP('Form Responses 1'!BE28,ConvTable!$A$1:$B$5,2,FALSE)</f>
        <v>4</v>
      </c>
      <c r="BC29" s="10">
        <f>VLOOKUP('Form Responses 1'!BF28,ConvTable!$A$1:$B$5,2,FALSE)</f>
        <v>4</v>
      </c>
      <c r="BD29" s="10">
        <f>VLOOKUP('Form Responses 1'!BG28,ConvTable!$A$1:$B$5,2,FALSE)</f>
        <v>4</v>
      </c>
      <c r="BE29" s="10">
        <f>VLOOKUP('Form Responses 1'!BH28,ConvTable!$A$1:$B$5,2,FALSE)</f>
        <v>3</v>
      </c>
      <c r="BF29" s="10">
        <f>VLOOKUP('Form Responses 1'!BI28,ConvTable!$A$1:$B$5,2,FALSE)</f>
        <v>4</v>
      </c>
      <c r="BG29" s="10">
        <f>VLOOKUP('Form Responses 1'!BJ28,ConvTable!$A$1:$B$5,2,FALSE)</f>
        <v>4</v>
      </c>
      <c r="BH29" s="10">
        <f>VLOOKUP('Form Responses 1'!BK28,ConvTable!$A$1:$B$5,2,FALSE)</f>
        <v>2</v>
      </c>
      <c r="BI29" s="10">
        <f>VLOOKUP('Form Responses 1'!BL28,ConvTable!$A$1:$B$5,2,FALSE)</f>
        <v>2</v>
      </c>
      <c r="BJ29" s="10">
        <f>VLOOKUP('Form Responses 1'!BM28,ConvTable!$A$1:$B$5,2,FALSE)</f>
        <v>3</v>
      </c>
      <c r="BK29" s="10">
        <f>VLOOKUP('Form Responses 1'!BN28,ConvTable!$A$1:$B$5,2,FALSE)</f>
        <v>2</v>
      </c>
      <c r="BL29" s="10">
        <f>VLOOKUP('Form Responses 1'!BO28,ConvTable!$A$1:$B$5,2,FALSE)</f>
        <v>4</v>
      </c>
      <c r="BM29" s="10">
        <f>VLOOKUP('Form Responses 1'!BP28,ConvTable!$A$1:$B$5,2,FALSE)</f>
        <v>4</v>
      </c>
      <c r="BN29" s="10">
        <f>VLOOKUP('Form Responses 1'!BQ28,ConvTable!$A$1:$B$5,2,FALSE)</f>
        <v>4</v>
      </c>
      <c r="BO29" s="10">
        <f>VLOOKUP('Form Responses 1'!BR28,ConvTable!$A$1:$B$5,2,FALSE)</f>
        <v>4</v>
      </c>
      <c r="BP29" s="10">
        <f>VLOOKUP('Form Responses 1'!BS28,ConvTable!$A$1:$B$5,2,FALSE)</f>
        <v>3</v>
      </c>
      <c r="BQ29" s="10">
        <f>VLOOKUP('Form Responses 1'!BT28,ConvTable!$A$1:$B$5,2,FALSE)</f>
        <v>2</v>
      </c>
      <c r="BR29" s="10">
        <f>VLOOKUP('Form Responses 1'!BU28,ConvTable!$A$1:$B$5,2,FALSE)</f>
        <v>3</v>
      </c>
      <c r="BS29" s="10">
        <f>VLOOKUP('Form Responses 1'!BV28,ConvTable!$A$1:$B$5,2,FALSE)</f>
        <v>3</v>
      </c>
      <c r="BT29" s="10">
        <f>VLOOKUP('Form Responses 1'!BW28,ConvTable!$A$1:$B$5,2,FALSE)</f>
        <v>3</v>
      </c>
      <c r="BU29" s="10">
        <f>VLOOKUP('Form Responses 1'!BX28,ConvTable!$A$1:$B$5,2,FALSE)</f>
        <v>3</v>
      </c>
      <c r="BV29" s="10">
        <f>VLOOKUP('Form Responses 1'!BY28,ConvTable!$A$1:$B$5,2,FALSE)</f>
        <v>4</v>
      </c>
      <c r="BW29" s="10">
        <f>VLOOKUP('Form Responses 1'!BZ28,ConvTable!$A$1:$B$5,2,FALSE)</f>
        <v>4</v>
      </c>
      <c r="BX29" s="10">
        <f>VLOOKUP('Form Responses 1'!CA28,ConvTable!$A$1:$B$5,2,FALSE)</f>
        <v>3</v>
      </c>
      <c r="BY29" s="10">
        <f>VLOOKUP('Form Responses 1'!CB28,ConvTable!$A$1:$B$5,2,FALSE)</f>
        <v>3</v>
      </c>
      <c r="BZ29" s="10">
        <f>VLOOKUP('Form Responses 1'!CC28,ConvTable!$A$1:$B$5,2,FALSE)</f>
        <v>3</v>
      </c>
      <c r="CA29" s="10">
        <f>VLOOKUP('Form Responses 1'!CD28,ConvTable!$A$1:$B$5,2,FALSE)</f>
        <v>4</v>
      </c>
      <c r="CB29" s="10">
        <f>VLOOKUP('Form Responses 1'!CE28,ConvTable!$A$1:$B$5,2,FALSE)</f>
        <v>2</v>
      </c>
      <c r="CC29" s="10">
        <f>VLOOKUP('Form Responses 1'!CF28,ConvTable!$A$1:$B$5,2,FALSE)</f>
        <v>2</v>
      </c>
      <c r="CD29" s="10">
        <f>VLOOKUP('Form Responses 1'!CG28,ConvTable!$A$1:$B$5,2,FALSE)</f>
        <v>2</v>
      </c>
      <c r="CE29" s="10">
        <f>VLOOKUP('Form Responses 1'!CH28,ConvTable!$A$1:$B$5,2,FALSE)</f>
        <v>2</v>
      </c>
      <c r="CF29" s="10">
        <f>VLOOKUP('Form Responses 1'!CI28,ConvTable!$A$1:$B$5,2,FALSE)</f>
        <v>2</v>
      </c>
      <c r="CG29" s="10">
        <f>VLOOKUP('Form Responses 1'!CJ28,ConvTable!$A$1:$B$5,2,FALSE)</f>
        <v>2</v>
      </c>
      <c r="CH29" s="10">
        <f>VLOOKUP('Form Responses 1'!CK28,ConvTable!$A$1:$B$5,2,FALSE)</f>
        <v>2</v>
      </c>
      <c r="CI29" s="10">
        <f>VLOOKUP('Form Responses 1'!CL28,ConvTable!$A$1:$B$5,2,FALSE)</f>
        <v>2</v>
      </c>
      <c r="CJ29" s="10">
        <f>VLOOKUP('Form Responses 1'!CM28,ConvTable!$A$1:$B$5,2,FALSE)</f>
        <v>2</v>
      </c>
      <c r="CK29" s="10">
        <f>VLOOKUP('Form Responses 1'!CN28,ConvTable!$A$1:$B$5,2,FALSE)</f>
        <v>2</v>
      </c>
      <c r="CL29" s="10">
        <f>VLOOKUP('Form Responses 1'!CO28,ConvTable!$A$1:$B$5,2,FALSE)</f>
        <v>2</v>
      </c>
      <c r="CM29" s="10">
        <f>VLOOKUP('Form Responses 1'!CP28,ConvTable!$A$1:$B$5,2,FALSE)</f>
        <v>2</v>
      </c>
      <c r="CN29" s="10">
        <f>VLOOKUP('Form Responses 1'!CQ28,ConvTable!$A$1:$B$5,2,FALSE)</f>
        <v>2</v>
      </c>
      <c r="CO29" s="10">
        <f>VLOOKUP('Form Responses 1'!CR28,ConvTable!$A$1:$B$5,2,FALSE)</f>
        <v>2</v>
      </c>
      <c r="CP29" s="10">
        <f>VLOOKUP('Form Responses 1'!CS28,ConvTable!$A$1:$B$5,2,FALSE)</f>
        <v>4</v>
      </c>
      <c r="CQ29" s="10">
        <f>VLOOKUP('Form Responses 1'!CT28,ConvTable!$A$1:$B$5,2,FALSE)</f>
        <v>3</v>
      </c>
      <c r="CR29" s="10">
        <f>VLOOKUP('Form Responses 1'!CU28,ConvTable!$A$1:$B$5,2,FALSE)</f>
        <v>4</v>
      </c>
      <c r="CS29" s="10">
        <f>VLOOKUP('Form Responses 1'!CV28,ConvTable!$A$1:$B$5,2,FALSE)</f>
        <v>3</v>
      </c>
      <c r="CT29" s="10">
        <f>VLOOKUP('Form Responses 1'!CW28,ConvTable!$A$1:$B$5,2,FALSE)</f>
        <v>2</v>
      </c>
      <c r="CU29" s="10">
        <f>VLOOKUP('Form Responses 1'!CX28,ConvTable!$A$1:$B$5,2,FALSE)</f>
        <v>2</v>
      </c>
      <c r="CV29" s="10">
        <f>VLOOKUP('Form Responses 1'!CY28,ConvTable!$A$1:$B$5,2,FALSE)</f>
        <v>2</v>
      </c>
      <c r="CW29" s="10">
        <f>VLOOKUP('Form Responses 1'!CZ28,ConvTable!$A$1:$B$5,2,FALSE)</f>
        <v>2</v>
      </c>
      <c r="CX29" s="10">
        <f>VLOOKUP('Form Responses 1'!DA28,ConvTable!$A$1:$B$5,2,FALSE)</f>
        <v>4</v>
      </c>
      <c r="CY29" s="10">
        <f>VLOOKUP('Form Responses 1'!DB28,ConvTable!$A$1:$B$5,2,FALSE)</f>
        <v>3</v>
      </c>
      <c r="CZ29" s="10">
        <f>VLOOKUP('Form Responses 1'!DC28,ConvTable!$A$1:$B$5,2,FALSE)</f>
        <v>4</v>
      </c>
      <c r="DA29" s="10">
        <f>VLOOKUP('Form Responses 1'!DD28,ConvTable!$A$1:$B$5,2,FALSE)</f>
        <v>3</v>
      </c>
      <c r="DB29" s="10">
        <f>VLOOKUP('Form Responses 1'!DE28,ConvTable!$A$1:$B$5,2,FALSE)</f>
        <v>4</v>
      </c>
      <c r="DC29" s="10">
        <f>VLOOKUP('Form Responses 1'!DF28,ConvTable!$A$1:$B$5,2,FALSE)</f>
        <v>3</v>
      </c>
      <c r="DD29" s="10">
        <f>VLOOKUP('Form Responses 1'!DG28,ConvTable!$A$1:$B$5,2,FALSE)</f>
        <v>4</v>
      </c>
      <c r="DE29" s="10">
        <f>VLOOKUP('Form Responses 1'!DH28,ConvTable!$A$1:$B$5,2,FALSE)</f>
        <v>3</v>
      </c>
      <c r="DF29" s="10">
        <f>VLOOKUP('Form Responses 1'!DI28,ConvTable!$A$1:$B$5,2,FALSE)</f>
        <v>2</v>
      </c>
      <c r="DG29" s="10">
        <f>VLOOKUP('Form Responses 1'!DJ28,ConvTable!$A$1:$B$5,2,FALSE)</f>
        <v>2</v>
      </c>
      <c r="DH29" s="10">
        <f>VLOOKUP('Form Responses 1'!DK28,ConvTable!$A$1:$B$5,2,FALSE)</f>
        <v>3</v>
      </c>
      <c r="DI29" s="10">
        <f>VLOOKUP('Form Responses 1'!DL28,ConvTable!$A$1:$B$5,2,FALSE)</f>
        <v>2</v>
      </c>
      <c r="DJ29" s="10">
        <f>VLOOKUP('Form Responses 1'!DM28,ConvTable!$A$1:$B$5,2,FALSE)</f>
        <v>2</v>
      </c>
      <c r="DK29" s="10">
        <f>VLOOKUP('Form Responses 1'!DN28,ConvTable!$A$1:$B$5,2,FALSE)</f>
        <v>2</v>
      </c>
      <c r="DL29" s="10">
        <f>VLOOKUP('Form Responses 1'!DO28,ConvTable!$A$1:$B$5,2,FALSE)</f>
        <v>3</v>
      </c>
      <c r="DM29" s="10">
        <f>VLOOKUP('Form Responses 1'!DP28,ConvTable!$A$1:$B$5,2,FALSE)</f>
        <v>3</v>
      </c>
      <c r="DN29" s="10">
        <f>VLOOKUP('Form Responses 1'!DQ28,ConvTable!$A$1:$B$5,2,FALSE)</f>
        <v>3</v>
      </c>
      <c r="DO29" s="10">
        <f>VLOOKUP('Form Responses 1'!DR28,ConvTable!$A$1:$B$5,2,FALSE)</f>
        <v>3</v>
      </c>
      <c r="DP29" s="10">
        <f>VLOOKUP('Form Responses 1'!DS28,ConvTable!$A$1:$B$5,2,FALSE)</f>
        <v>2</v>
      </c>
      <c r="DQ29" s="10">
        <f>VLOOKUP('Form Responses 1'!DT28,ConvTable!$A$1:$B$5,2,FALSE)</f>
        <v>2</v>
      </c>
    </row>
    <row r="30" ht="12.75" customHeight="1">
      <c r="B30" s="10">
        <f>VLOOKUP('Form Responses 1'!E29,ConvTable!$A$1:$B$5,2,FALSE)</f>
        <v>3</v>
      </c>
      <c r="C30" s="10">
        <f>VLOOKUP('Form Responses 1'!F29,ConvTable!$A$1:$B$5,2,FALSE)</f>
        <v>2</v>
      </c>
      <c r="D30" s="10">
        <f>VLOOKUP('Form Responses 1'!G29,ConvTable!$A$1:$B$5,2,FALSE)</f>
        <v>4</v>
      </c>
      <c r="E30" s="10">
        <f>VLOOKUP('Form Responses 1'!H29,ConvTable!$A$1:$B$5,2,FALSE)</f>
        <v>3</v>
      </c>
      <c r="F30" s="10">
        <f>VLOOKUP('Form Responses 1'!I29,ConvTable!$A$1:$B$5,2,FALSE)</f>
        <v>2</v>
      </c>
      <c r="G30" s="10">
        <f>VLOOKUP('Form Responses 1'!J29,ConvTable!$A$1:$B$5,2,FALSE)</f>
        <v>2</v>
      </c>
      <c r="H30" s="10">
        <f>VLOOKUP('Form Responses 1'!K29,ConvTable!$A$1:$B$5,2,FALSE)</f>
        <v>1</v>
      </c>
      <c r="I30" s="10">
        <f>VLOOKUP('Form Responses 1'!L29,ConvTable!$A$1:$B$5,2,FALSE)</f>
        <v>1</v>
      </c>
      <c r="J30" s="10">
        <f>VLOOKUP('Form Responses 1'!M29,ConvTable!$A$1:$B$5,2,FALSE)</f>
        <v>3</v>
      </c>
      <c r="K30" s="10">
        <f>VLOOKUP('Form Responses 1'!N29,ConvTable!$A$1:$B$5,2,FALSE)</f>
        <v>3</v>
      </c>
      <c r="L30" s="10">
        <f>VLOOKUP('Form Responses 1'!O29,ConvTable!$A$1:$B$5,2,FALSE)</f>
        <v>4</v>
      </c>
      <c r="M30" s="10">
        <f>VLOOKUP('Form Responses 1'!P29,ConvTable!$A$1:$B$5,2,FALSE)</f>
        <v>2</v>
      </c>
      <c r="N30" s="10">
        <f>VLOOKUP('Form Responses 1'!Q29,ConvTable!$A$1:$B$5,2,FALSE)</f>
        <v>2</v>
      </c>
      <c r="O30" s="10">
        <f>VLOOKUP('Form Responses 1'!R29,ConvTable!$A$1:$B$5,2,FALSE)</f>
        <v>1</v>
      </c>
      <c r="P30" s="10">
        <f>VLOOKUP('Form Responses 1'!S29,ConvTable!$A$1:$B$5,2,FALSE)</f>
        <v>0</v>
      </c>
      <c r="Q30" s="10">
        <f>VLOOKUP('Form Responses 1'!T29,ConvTable!$A$1:$B$5,2,FALSE)</f>
        <v>0</v>
      </c>
      <c r="R30" s="10">
        <f>VLOOKUP('Form Responses 1'!U29,ConvTable!$A$1:$B$5,2,FALSE)</f>
        <v>1</v>
      </c>
      <c r="S30" s="10">
        <f>VLOOKUP('Form Responses 1'!V29,ConvTable!$A$1:$B$5,2,FALSE)</f>
        <v>1</v>
      </c>
      <c r="T30" s="10">
        <f>VLOOKUP('Form Responses 1'!W29,ConvTable!$A$1:$B$5,2,FALSE)</f>
        <v>4</v>
      </c>
      <c r="U30" s="10">
        <f>VLOOKUP('Form Responses 1'!X29,ConvTable!$A$1:$B$5,2,FALSE)</f>
        <v>4</v>
      </c>
      <c r="V30" s="10">
        <f>VLOOKUP('Form Responses 1'!Y29,ConvTable!$A$1:$B$5,2,FALSE)</f>
        <v>4</v>
      </c>
      <c r="W30" s="10">
        <f>VLOOKUP('Form Responses 1'!Z29,ConvTable!$A$1:$B$5,2,FALSE)</f>
        <v>3</v>
      </c>
      <c r="X30" s="10">
        <f>VLOOKUP('Form Responses 1'!AA29,ConvTable!$A$1:$B$5,2,FALSE)</f>
        <v>4</v>
      </c>
      <c r="Y30" s="10">
        <f>VLOOKUP('Form Responses 1'!AB29,ConvTable!$A$1:$B$5,2,FALSE)</f>
        <v>3</v>
      </c>
      <c r="Z30" s="10">
        <f>VLOOKUP('Form Responses 1'!AC29,ConvTable!$A$1:$B$5,2,FALSE)</f>
        <v>3</v>
      </c>
      <c r="AA30" s="10">
        <f>VLOOKUP('Form Responses 1'!AD29,ConvTable!$A$1:$B$5,2,FALSE)</f>
        <v>2</v>
      </c>
      <c r="AB30" s="10">
        <f>VLOOKUP('Form Responses 1'!AE29,ConvTable!$A$1:$B$5,2,FALSE)</f>
        <v>3</v>
      </c>
      <c r="AC30" s="10">
        <f>VLOOKUP('Form Responses 1'!AF29,ConvTable!$A$1:$B$5,2,FALSE)</f>
        <v>3</v>
      </c>
      <c r="AD30" s="10">
        <f>VLOOKUP('Form Responses 1'!AG29,ConvTable!$A$1:$B$5,2,FALSE)</f>
        <v>4</v>
      </c>
      <c r="AE30" s="10">
        <f>VLOOKUP('Form Responses 1'!AH29,ConvTable!$A$1:$B$5,2,FALSE)</f>
        <v>4</v>
      </c>
      <c r="AF30" s="10">
        <f>VLOOKUP('Form Responses 1'!AI29,ConvTable!$A$1:$B$5,2,FALSE)</f>
        <v>2</v>
      </c>
      <c r="AG30" s="10">
        <f>VLOOKUP('Form Responses 1'!AJ29,ConvTable!$A$1:$B$5,2,FALSE)</f>
        <v>3</v>
      </c>
      <c r="AH30" s="10">
        <f>VLOOKUP('Form Responses 1'!AK29,ConvTable!$A$1:$B$5,2,FALSE)</f>
        <v>3</v>
      </c>
      <c r="AI30" s="10">
        <f>VLOOKUP('Form Responses 1'!AL29,ConvTable!$A$1:$B$5,2,FALSE)</f>
        <v>1</v>
      </c>
      <c r="AJ30" s="10">
        <f>VLOOKUP('Form Responses 1'!AM29,ConvTable!$A$1:$B$5,2,FALSE)</f>
        <v>3</v>
      </c>
      <c r="AK30" s="10">
        <f>VLOOKUP('Form Responses 1'!AN29,ConvTable!$A$1:$B$5,2,FALSE)</f>
        <v>2</v>
      </c>
      <c r="AL30" s="10">
        <f>VLOOKUP('Form Responses 1'!AO29,ConvTable!$A$1:$B$5,2,FALSE)</f>
        <v>1</v>
      </c>
      <c r="AM30" s="10">
        <f>VLOOKUP('Form Responses 1'!AP29,ConvTable!$A$1:$B$5,2,FALSE)</f>
        <v>2</v>
      </c>
      <c r="AN30" s="10">
        <f>VLOOKUP('Form Responses 1'!AQ29,ConvTable!$A$1:$B$5,2,FALSE)</f>
        <v>4</v>
      </c>
      <c r="AO30" s="10">
        <f>VLOOKUP('Form Responses 1'!AR29,ConvTable!$A$1:$B$5,2,FALSE)</f>
        <v>4</v>
      </c>
      <c r="AP30" s="10">
        <f>VLOOKUP('Form Responses 1'!AS29,ConvTable!$A$1:$B$5,2,FALSE)</f>
        <v>1</v>
      </c>
      <c r="AQ30" s="10">
        <f>VLOOKUP('Form Responses 1'!AT29,ConvTable!$A$1:$B$5,2,FALSE)</f>
        <v>0</v>
      </c>
      <c r="AR30" s="10">
        <f>VLOOKUP('Form Responses 1'!AU29,ConvTable!$A$1:$B$5,2,FALSE)</f>
        <v>0</v>
      </c>
      <c r="AS30" s="10">
        <f>VLOOKUP('Form Responses 1'!AV29,ConvTable!$A$1:$B$5,2,FALSE)</f>
        <v>0</v>
      </c>
      <c r="AT30" s="10">
        <f>VLOOKUP('Form Responses 1'!AW29,ConvTable!$A$1:$B$5,2,FALSE)</f>
        <v>0</v>
      </c>
      <c r="AU30" s="10">
        <f>VLOOKUP('Form Responses 1'!AX29,ConvTable!$A$1:$B$5,2,FALSE)</f>
        <v>0</v>
      </c>
      <c r="AV30" s="10">
        <f>VLOOKUP('Form Responses 1'!AY29,ConvTable!$A$1:$B$5,2,FALSE)</f>
        <v>0</v>
      </c>
      <c r="AW30" s="10">
        <f>VLOOKUP('Form Responses 1'!AZ29,ConvTable!$A$1:$B$5,2,FALSE)</f>
        <v>0</v>
      </c>
      <c r="AX30" s="10">
        <f>VLOOKUP('Form Responses 1'!BA29,ConvTable!$A$1:$B$5,2,FALSE)</f>
        <v>0</v>
      </c>
      <c r="AY30" s="10">
        <f>VLOOKUP('Form Responses 1'!BB29,ConvTable!$A$1:$B$5,2,FALSE)</f>
        <v>0</v>
      </c>
      <c r="AZ30" s="10">
        <f>VLOOKUP('Form Responses 1'!BC29,ConvTable!$A$1:$B$5,2,FALSE)</f>
        <v>3</v>
      </c>
      <c r="BA30" s="10">
        <f>VLOOKUP('Form Responses 1'!BD29,ConvTable!$A$1:$B$5,2,FALSE)</f>
        <v>4</v>
      </c>
      <c r="BB30" s="10">
        <f>VLOOKUP('Form Responses 1'!BE29,ConvTable!$A$1:$B$5,2,FALSE)</f>
        <v>3</v>
      </c>
      <c r="BC30" s="10">
        <f>VLOOKUP('Form Responses 1'!BF29,ConvTable!$A$1:$B$5,2,FALSE)</f>
        <v>3</v>
      </c>
      <c r="BD30" s="10">
        <f>VLOOKUP('Form Responses 1'!BG29,ConvTable!$A$1:$B$5,2,FALSE)</f>
        <v>2</v>
      </c>
      <c r="BE30" s="10">
        <f>VLOOKUP('Form Responses 1'!BH29,ConvTable!$A$1:$B$5,2,FALSE)</f>
        <v>4</v>
      </c>
      <c r="BF30" s="10">
        <f>VLOOKUP('Form Responses 1'!BI29,ConvTable!$A$1:$B$5,2,FALSE)</f>
        <v>1</v>
      </c>
      <c r="BG30" s="10">
        <f>VLOOKUP('Form Responses 1'!BJ29,ConvTable!$A$1:$B$5,2,FALSE)</f>
        <v>1</v>
      </c>
      <c r="BH30" s="10">
        <f>VLOOKUP('Form Responses 1'!BK29,ConvTable!$A$1:$B$5,2,FALSE)</f>
        <v>4</v>
      </c>
      <c r="BI30" s="10">
        <f>VLOOKUP('Form Responses 1'!BL29,ConvTable!$A$1:$B$5,2,FALSE)</f>
        <v>4</v>
      </c>
      <c r="BJ30" s="10">
        <f>VLOOKUP('Form Responses 1'!BM29,ConvTable!$A$1:$B$5,2,FALSE)</f>
        <v>3</v>
      </c>
      <c r="BK30" s="10">
        <f>VLOOKUP('Form Responses 1'!BN29,ConvTable!$A$1:$B$5,2,FALSE)</f>
        <v>3</v>
      </c>
      <c r="BL30" s="10">
        <f>VLOOKUP('Form Responses 1'!BO29,ConvTable!$A$1:$B$5,2,FALSE)</f>
        <v>4</v>
      </c>
      <c r="BM30" s="10">
        <f>VLOOKUP('Form Responses 1'!BP29,ConvTable!$A$1:$B$5,2,FALSE)</f>
        <v>3</v>
      </c>
      <c r="BN30" s="10">
        <f>VLOOKUP('Form Responses 1'!BQ29,ConvTable!$A$1:$B$5,2,FALSE)</f>
        <v>2</v>
      </c>
      <c r="BO30" s="10">
        <f>VLOOKUP('Form Responses 1'!BR29,ConvTable!$A$1:$B$5,2,FALSE)</f>
        <v>3</v>
      </c>
      <c r="BP30" s="10">
        <f>VLOOKUP('Form Responses 1'!BS29,ConvTable!$A$1:$B$5,2,FALSE)</f>
        <v>2</v>
      </c>
      <c r="BQ30" s="10">
        <f>VLOOKUP('Form Responses 1'!BT29,ConvTable!$A$1:$B$5,2,FALSE)</f>
        <v>4</v>
      </c>
      <c r="BR30" s="10">
        <f>VLOOKUP('Form Responses 1'!BU29,ConvTable!$A$1:$B$5,2,FALSE)</f>
        <v>4</v>
      </c>
      <c r="BS30" s="10">
        <f>VLOOKUP('Form Responses 1'!BV29,ConvTable!$A$1:$B$5,2,FALSE)</f>
        <v>4</v>
      </c>
      <c r="BT30" s="10">
        <f>VLOOKUP('Form Responses 1'!BW29,ConvTable!$A$1:$B$5,2,FALSE)</f>
        <v>4</v>
      </c>
      <c r="BU30" s="10">
        <f>VLOOKUP('Form Responses 1'!BX29,ConvTable!$A$1:$B$5,2,FALSE)</f>
        <v>2</v>
      </c>
      <c r="BV30" s="10">
        <f>VLOOKUP('Form Responses 1'!BY29,ConvTable!$A$1:$B$5,2,FALSE)</f>
        <v>3</v>
      </c>
      <c r="BW30" s="10">
        <f>VLOOKUP('Form Responses 1'!BZ29,ConvTable!$A$1:$B$5,2,FALSE)</f>
        <v>1</v>
      </c>
      <c r="BX30" s="10">
        <f>VLOOKUP('Form Responses 1'!CA29,ConvTable!$A$1:$B$5,2,FALSE)</f>
        <v>2</v>
      </c>
      <c r="BY30" s="10">
        <f>VLOOKUP('Form Responses 1'!CB29,ConvTable!$A$1:$B$5,2,FALSE)</f>
        <v>0</v>
      </c>
      <c r="BZ30" s="10">
        <f>VLOOKUP('Form Responses 1'!CC29,ConvTable!$A$1:$B$5,2,FALSE)</f>
        <v>1</v>
      </c>
      <c r="CA30" s="10">
        <f>VLOOKUP('Form Responses 1'!CD29,ConvTable!$A$1:$B$5,2,FALSE)</f>
        <v>3</v>
      </c>
      <c r="CB30" s="10">
        <f>VLOOKUP('Form Responses 1'!CE29,ConvTable!$A$1:$B$5,2,FALSE)</f>
        <v>4</v>
      </c>
      <c r="CC30" s="10">
        <f>VLOOKUP('Form Responses 1'!CF29,ConvTable!$A$1:$B$5,2,FALSE)</f>
        <v>4</v>
      </c>
      <c r="CD30" s="10">
        <f>VLOOKUP('Form Responses 1'!CG29,ConvTable!$A$1:$B$5,2,FALSE)</f>
        <v>0</v>
      </c>
      <c r="CE30" s="10">
        <f>VLOOKUP('Form Responses 1'!CH29,ConvTable!$A$1:$B$5,2,FALSE)</f>
        <v>0</v>
      </c>
      <c r="CF30" s="10">
        <f>VLOOKUP('Form Responses 1'!CI29,ConvTable!$A$1:$B$5,2,FALSE)</f>
        <v>2</v>
      </c>
      <c r="CG30" s="10">
        <f>VLOOKUP('Form Responses 1'!CJ29,ConvTable!$A$1:$B$5,2,FALSE)</f>
        <v>4</v>
      </c>
      <c r="CH30" s="10">
        <f>VLOOKUP('Form Responses 1'!CK29,ConvTable!$A$1:$B$5,2,FALSE)</f>
        <v>2</v>
      </c>
      <c r="CI30" s="10">
        <f>VLOOKUP('Form Responses 1'!CL29,ConvTable!$A$1:$B$5,2,FALSE)</f>
        <v>4</v>
      </c>
      <c r="CJ30" s="10">
        <f>VLOOKUP('Form Responses 1'!CM29,ConvTable!$A$1:$B$5,2,FALSE)</f>
        <v>0</v>
      </c>
      <c r="CK30" s="10">
        <f>VLOOKUP('Form Responses 1'!CN29,ConvTable!$A$1:$B$5,2,FALSE)</f>
        <v>0</v>
      </c>
      <c r="CL30" s="10">
        <f>VLOOKUP('Form Responses 1'!CO29,ConvTable!$A$1:$B$5,2,FALSE)</f>
        <v>0</v>
      </c>
      <c r="CM30" s="10">
        <f>VLOOKUP('Form Responses 1'!CP29,ConvTable!$A$1:$B$5,2,FALSE)</f>
        <v>0</v>
      </c>
      <c r="CN30" s="10">
        <f>VLOOKUP('Form Responses 1'!CQ29,ConvTable!$A$1:$B$5,2,FALSE)</f>
        <v>2</v>
      </c>
      <c r="CO30" s="10">
        <f>VLOOKUP('Form Responses 1'!CR29,ConvTable!$A$1:$B$5,2,FALSE)</f>
        <v>2</v>
      </c>
      <c r="CP30" s="10">
        <f>VLOOKUP('Form Responses 1'!CS29,ConvTable!$A$1:$B$5,2,FALSE)</f>
        <v>1</v>
      </c>
      <c r="CQ30" s="10">
        <f>VLOOKUP('Form Responses 1'!CT29,ConvTable!$A$1:$B$5,2,FALSE)</f>
        <v>3</v>
      </c>
      <c r="CR30" s="10">
        <f>VLOOKUP('Form Responses 1'!CU29,ConvTable!$A$1:$B$5,2,FALSE)</f>
        <v>0</v>
      </c>
      <c r="CS30" s="10">
        <f>VLOOKUP('Form Responses 1'!CV29,ConvTable!$A$1:$B$5,2,FALSE)</f>
        <v>0</v>
      </c>
      <c r="CT30" s="10">
        <f>VLOOKUP('Form Responses 1'!CW29,ConvTable!$A$1:$B$5,2,FALSE)</f>
        <v>0</v>
      </c>
      <c r="CU30" s="10">
        <f>VLOOKUP('Form Responses 1'!CX29,ConvTable!$A$1:$B$5,2,FALSE)</f>
        <v>0</v>
      </c>
      <c r="CV30" s="10">
        <f>VLOOKUP('Form Responses 1'!CY29,ConvTable!$A$1:$B$5,2,FALSE)</f>
        <v>0</v>
      </c>
      <c r="CW30" s="10">
        <f>VLOOKUP('Form Responses 1'!CZ29,ConvTable!$A$1:$B$5,2,FALSE)</f>
        <v>0</v>
      </c>
      <c r="CX30" s="10">
        <f>VLOOKUP('Form Responses 1'!DA29,ConvTable!$A$1:$B$5,2,FALSE)</f>
        <v>0</v>
      </c>
      <c r="CY30" s="10">
        <f>VLOOKUP('Form Responses 1'!DB29,ConvTable!$A$1:$B$5,2,FALSE)</f>
        <v>0</v>
      </c>
      <c r="CZ30" s="10">
        <f>VLOOKUP('Form Responses 1'!DC29,ConvTable!$A$1:$B$5,2,FALSE)</f>
        <v>2</v>
      </c>
      <c r="DA30" s="10">
        <f>VLOOKUP('Form Responses 1'!DD29,ConvTable!$A$1:$B$5,2,FALSE)</f>
        <v>3</v>
      </c>
      <c r="DB30" s="10">
        <f>VLOOKUP('Form Responses 1'!DE29,ConvTable!$A$1:$B$5,2,FALSE)</f>
        <v>1</v>
      </c>
      <c r="DC30" s="10">
        <f>VLOOKUP('Form Responses 1'!DF29,ConvTable!$A$1:$B$5,2,FALSE)</f>
        <v>2</v>
      </c>
      <c r="DD30" s="10">
        <f>VLOOKUP('Form Responses 1'!DG29,ConvTable!$A$1:$B$5,2,FALSE)</f>
        <v>1</v>
      </c>
      <c r="DE30" s="10">
        <f>VLOOKUP('Form Responses 1'!DH29,ConvTable!$A$1:$B$5,2,FALSE)</f>
        <v>3</v>
      </c>
      <c r="DF30" s="10">
        <f>VLOOKUP('Form Responses 1'!DI29,ConvTable!$A$1:$B$5,2,FALSE)</f>
        <v>0</v>
      </c>
      <c r="DG30" s="10">
        <f>VLOOKUP('Form Responses 1'!DJ29,ConvTable!$A$1:$B$5,2,FALSE)</f>
        <v>0</v>
      </c>
      <c r="DH30" s="10">
        <f>VLOOKUP('Form Responses 1'!DK29,ConvTable!$A$1:$B$5,2,FALSE)</f>
        <v>0</v>
      </c>
      <c r="DI30" s="10">
        <f>VLOOKUP('Form Responses 1'!DL29,ConvTable!$A$1:$B$5,2,FALSE)</f>
        <v>0</v>
      </c>
      <c r="DJ30" s="10">
        <f>VLOOKUP('Form Responses 1'!DM29,ConvTable!$A$1:$B$5,2,FALSE)</f>
        <v>0</v>
      </c>
      <c r="DK30" s="10">
        <f>VLOOKUP('Form Responses 1'!DN29,ConvTable!$A$1:$B$5,2,FALSE)</f>
        <v>0</v>
      </c>
      <c r="DL30" s="10">
        <f>VLOOKUP('Form Responses 1'!DO29,ConvTable!$A$1:$B$5,2,FALSE)</f>
        <v>0</v>
      </c>
      <c r="DM30" s="10">
        <f>VLOOKUP('Form Responses 1'!DP29,ConvTable!$A$1:$B$5,2,FALSE)</f>
        <v>0</v>
      </c>
      <c r="DN30" s="10">
        <f>VLOOKUP('Form Responses 1'!DQ29,ConvTable!$A$1:$B$5,2,FALSE)</f>
        <v>0</v>
      </c>
      <c r="DO30" s="10">
        <f>VLOOKUP('Form Responses 1'!DR29,ConvTable!$A$1:$B$5,2,FALSE)</f>
        <v>0</v>
      </c>
      <c r="DP30" s="10">
        <f>VLOOKUP('Form Responses 1'!DS29,ConvTable!$A$1:$B$5,2,FALSE)</f>
        <v>0</v>
      </c>
      <c r="DQ30" s="10">
        <f>VLOOKUP('Form Responses 1'!DT29,ConvTable!$A$1:$B$5,2,FALSE)</f>
        <v>0</v>
      </c>
    </row>
    <row r="31" ht="12.75" customHeight="1">
      <c r="B31" s="10">
        <f>VLOOKUP('Form Responses 1'!E30,ConvTable!$A$1:$B$5,2,FALSE)</f>
        <v>1</v>
      </c>
      <c r="C31" s="10">
        <f>VLOOKUP('Form Responses 1'!F30,ConvTable!$A$1:$B$5,2,FALSE)</f>
        <v>0</v>
      </c>
      <c r="D31" s="10">
        <f>VLOOKUP('Form Responses 1'!G30,ConvTable!$A$1:$B$5,2,FALSE)</f>
        <v>1</v>
      </c>
      <c r="E31" s="10">
        <f>VLOOKUP('Form Responses 1'!H30,ConvTable!$A$1:$B$5,2,FALSE)</f>
        <v>0</v>
      </c>
      <c r="F31" s="10">
        <f>VLOOKUP('Form Responses 1'!I30,ConvTable!$A$1:$B$5,2,FALSE)</f>
        <v>2</v>
      </c>
      <c r="G31" s="10">
        <f>VLOOKUP('Form Responses 1'!J30,ConvTable!$A$1:$B$5,2,FALSE)</f>
        <v>0</v>
      </c>
      <c r="H31" s="10">
        <f>VLOOKUP('Form Responses 1'!K30,ConvTable!$A$1:$B$5,2,FALSE)</f>
        <v>2</v>
      </c>
      <c r="I31" s="10">
        <f>VLOOKUP('Form Responses 1'!L30,ConvTable!$A$1:$B$5,2,FALSE)</f>
        <v>1</v>
      </c>
      <c r="J31" s="10">
        <f>VLOOKUP('Form Responses 1'!M30,ConvTable!$A$1:$B$5,2,FALSE)</f>
        <v>3</v>
      </c>
      <c r="K31" s="10">
        <f>VLOOKUP('Form Responses 1'!N30,ConvTable!$A$1:$B$5,2,FALSE)</f>
        <v>3</v>
      </c>
      <c r="L31" s="10">
        <f>VLOOKUP('Form Responses 1'!O30,ConvTable!$A$1:$B$5,2,FALSE)</f>
        <v>2</v>
      </c>
      <c r="M31" s="10">
        <f>VLOOKUP('Form Responses 1'!P30,ConvTable!$A$1:$B$5,2,FALSE)</f>
        <v>0</v>
      </c>
      <c r="N31" s="10">
        <f>VLOOKUP('Form Responses 1'!Q30,ConvTable!$A$1:$B$5,2,FALSE)</f>
        <v>3</v>
      </c>
      <c r="O31" s="10">
        <f>VLOOKUP('Form Responses 1'!R30,ConvTable!$A$1:$B$5,2,FALSE)</f>
        <v>1</v>
      </c>
      <c r="P31" s="10">
        <f>VLOOKUP('Form Responses 1'!S30,ConvTable!$A$1:$B$5,2,FALSE)</f>
        <v>3</v>
      </c>
      <c r="Q31" s="10">
        <f>VLOOKUP('Form Responses 1'!T30,ConvTable!$A$1:$B$5,2,FALSE)</f>
        <v>0</v>
      </c>
      <c r="R31" s="10">
        <f>VLOOKUP('Form Responses 1'!U30,ConvTable!$A$1:$B$5,2,FALSE)</f>
        <v>2</v>
      </c>
      <c r="S31" s="10">
        <f>VLOOKUP('Form Responses 1'!V30,ConvTable!$A$1:$B$5,2,FALSE)</f>
        <v>1</v>
      </c>
      <c r="T31" s="10">
        <f>VLOOKUP('Form Responses 1'!W30,ConvTable!$A$1:$B$5,2,FALSE)</f>
        <v>0</v>
      </c>
      <c r="U31" s="10">
        <f>VLOOKUP('Form Responses 1'!X30,ConvTable!$A$1:$B$5,2,FALSE)</f>
        <v>0</v>
      </c>
      <c r="V31" s="10">
        <f>VLOOKUP('Form Responses 1'!Y30,ConvTable!$A$1:$B$5,2,FALSE)</f>
        <v>3</v>
      </c>
      <c r="W31" s="10">
        <f>VLOOKUP('Form Responses 1'!Z30,ConvTable!$A$1:$B$5,2,FALSE)</f>
        <v>2</v>
      </c>
      <c r="X31" s="10">
        <f>VLOOKUP('Form Responses 1'!AA30,ConvTable!$A$1:$B$5,2,FALSE)</f>
        <v>3</v>
      </c>
      <c r="Y31" s="10">
        <f>VLOOKUP('Form Responses 1'!AB30,ConvTable!$A$1:$B$5,2,FALSE)</f>
        <v>1</v>
      </c>
      <c r="Z31" s="10">
        <f>VLOOKUP('Form Responses 1'!AC30,ConvTable!$A$1:$B$5,2,FALSE)</f>
        <v>3</v>
      </c>
      <c r="AA31" s="10">
        <f>VLOOKUP('Form Responses 1'!AD30,ConvTable!$A$1:$B$5,2,FALSE)</f>
        <v>2</v>
      </c>
      <c r="AB31" s="10">
        <f>VLOOKUP('Form Responses 1'!AE30,ConvTable!$A$1:$B$5,2,FALSE)</f>
        <v>2</v>
      </c>
      <c r="AC31" s="10">
        <f>VLOOKUP('Form Responses 1'!AF30,ConvTable!$A$1:$B$5,2,FALSE)</f>
        <v>1</v>
      </c>
      <c r="AD31" s="10">
        <f>VLOOKUP('Form Responses 1'!AG30,ConvTable!$A$1:$B$5,2,FALSE)</f>
        <v>3</v>
      </c>
      <c r="AE31" s="10">
        <f>VLOOKUP('Form Responses 1'!AH30,ConvTable!$A$1:$B$5,2,FALSE)</f>
        <v>3</v>
      </c>
      <c r="AF31" s="10">
        <f>VLOOKUP('Form Responses 1'!AI30,ConvTable!$A$1:$B$5,2,FALSE)</f>
        <v>4</v>
      </c>
      <c r="AG31" s="10">
        <f>VLOOKUP('Form Responses 1'!AJ30,ConvTable!$A$1:$B$5,2,FALSE)</f>
        <v>3</v>
      </c>
      <c r="AH31" s="10">
        <f>VLOOKUP('Form Responses 1'!AK30,ConvTable!$A$1:$B$5,2,FALSE)</f>
        <v>3</v>
      </c>
      <c r="AI31" s="10">
        <f>VLOOKUP('Form Responses 1'!AL30,ConvTable!$A$1:$B$5,2,FALSE)</f>
        <v>1</v>
      </c>
      <c r="AJ31" s="10">
        <f>VLOOKUP('Form Responses 1'!AM30,ConvTable!$A$1:$B$5,2,FALSE)</f>
        <v>2</v>
      </c>
      <c r="AK31" s="10">
        <f>VLOOKUP('Form Responses 1'!AN30,ConvTable!$A$1:$B$5,2,FALSE)</f>
        <v>2</v>
      </c>
      <c r="AL31" s="10">
        <f>VLOOKUP('Form Responses 1'!AO30,ConvTable!$A$1:$B$5,2,FALSE)</f>
        <v>3</v>
      </c>
      <c r="AM31" s="10">
        <f>VLOOKUP('Form Responses 1'!AP30,ConvTable!$A$1:$B$5,2,FALSE)</f>
        <v>2</v>
      </c>
      <c r="AN31" s="10">
        <f>VLOOKUP('Form Responses 1'!AQ30,ConvTable!$A$1:$B$5,2,FALSE)</f>
        <v>3</v>
      </c>
      <c r="AO31" s="10">
        <f>VLOOKUP('Form Responses 1'!AR30,ConvTable!$A$1:$B$5,2,FALSE)</f>
        <v>3</v>
      </c>
      <c r="AP31" s="10">
        <f>VLOOKUP('Form Responses 1'!AS30,ConvTable!$A$1:$B$5,2,FALSE)</f>
        <v>1</v>
      </c>
      <c r="AQ31" s="10">
        <f>VLOOKUP('Form Responses 1'!AT30,ConvTable!$A$1:$B$5,2,FALSE)</f>
        <v>0</v>
      </c>
      <c r="AR31" s="10">
        <f>VLOOKUP('Form Responses 1'!AU30,ConvTable!$A$1:$B$5,2,FALSE)</f>
        <v>3</v>
      </c>
      <c r="AS31" s="10">
        <f>VLOOKUP('Form Responses 1'!AV30,ConvTable!$A$1:$B$5,2,FALSE)</f>
        <v>2</v>
      </c>
      <c r="AT31" s="10">
        <f>VLOOKUP('Form Responses 1'!AW30,ConvTable!$A$1:$B$5,2,FALSE)</f>
        <v>1</v>
      </c>
      <c r="AU31" s="10">
        <f>VLOOKUP('Form Responses 1'!AX30,ConvTable!$A$1:$B$5,2,FALSE)</f>
        <v>3</v>
      </c>
      <c r="AV31" s="10">
        <f>VLOOKUP('Form Responses 1'!AY30,ConvTable!$A$1:$B$5,2,FALSE)</f>
        <v>1</v>
      </c>
      <c r="AW31" s="10">
        <f>VLOOKUP('Form Responses 1'!AZ30,ConvTable!$A$1:$B$5,2,FALSE)</f>
        <v>1</v>
      </c>
      <c r="AX31" s="10">
        <f>VLOOKUP('Form Responses 1'!BA30,ConvTable!$A$1:$B$5,2,FALSE)</f>
        <v>3</v>
      </c>
      <c r="AY31" s="10">
        <f>VLOOKUP('Form Responses 1'!BB30,ConvTable!$A$1:$B$5,2,FALSE)</f>
        <v>3</v>
      </c>
      <c r="AZ31" s="10">
        <f>VLOOKUP('Form Responses 1'!BC30,ConvTable!$A$1:$B$5,2,FALSE)</f>
        <v>3</v>
      </c>
      <c r="BA31" s="10">
        <f>VLOOKUP('Form Responses 1'!BD30,ConvTable!$A$1:$B$5,2,FALSE)</f>
        <v>2</v>
      </c>
      <c r="BB31" s="10">
        <f>VLOOKUP('Form Responses 1'!BE30,ConvTable!$A$1:$B$5,2,FALSE)</f>
        <v>4</v>
      </c>
      <c r="BC31" s="10">
        <f>VLOOKUP('Form Responses 1'!BF30,ConvTable!$A$1:$B$5,2,FALSE)</f>
        <v>3</v>
      </c>
      <c r="BD31" s="10">
        <f>VLOOKUP('Form Responses 1'!BG30,ConvTable!$A$1:$B$5,2,FALSE)</f>
        <v>2</v>
      </c>
      <c r="BE31" s="10">
        <f>VLOOKUP('Form Responses 1'!BH30,ConvTable!$A$1:$B$5,2,FALSE)</f>
        <v>3</v>
      </c>
      <c r="BF31" s="10">
        <f>VLOOKUP('Form Responses 1'!BI30,ConvTable!$A$1:$B$5,2,FALSE)</f>
        <v>1</v>
      </c>
      <c r="BG31" s="10">
        <f>VLOOKUP('Form Responses 1'!BJ30,ConvTable!$A$1:$B$5,2,FALSE)</f>
        <v>2</v>
      </c>
      <c r="BH31" s="10">
        <f>VLOOKUP('Form Responses 1'!BK30,ConvTable!$A$1:$B$5,2,FALSE)</f>
        <v>1</v>
      </c>
      <c r="BI31" s="10">
        <f>VLOOKUP('Form Responses 1'!BL30,ConvTable!$A$1:$B$5,2,FALSE)</f>
        <v>1</v>
      </c>
      <c r="BJ31" s="10">
        <f>VLOOKUP('Form Responses 1'!BM30,ConvTable!$A$1:$B$5,2,FALSE)</f>
        <v>2</v>
      </c>
      <c r="BK31" s="10">
        <f>VLOOKUP('Form Responses 1'!BN30,ConvTable!$A$1:$B$5,2,FALSE)</f>
        <v>2</v>
      </c>
      <c r="BL31" s="10">
        <f>VLOOKUP('Form Responses 1'!BO30,ConvTable!$A$1:$B$5,2,FALSE)</f>
        <v>2</v>
      </c>
      <c r="BM31" s="10">
        <f>VLOOKUP('Form Responses 1'!BP30,ConvTable!$A$1:$B$5,2,FALSE)</f>
        <v>1</v>
      </c>
      <c r="BN31" s="10">
        <f>VLOOKUP('Form Responses 1'!BQ30,ConvTable!$A$1:$B$5,2,FALSE)</f>
        <v>3</v>
      </c>
      <c r="BO31" s="10">
        <f>VLOOKUP('Form Responses 1'!BR30,ConvTable!$A$1:$B$5,2,FALSE)</f>
        <v>2</v>
      </c>
      <c r="BP31" s="10">
        <f>VLOOKUP('Form Responses 1'!BS30,ConvTable!$A$1:$B$5,2,FALSE)</f>
        <v>3</v>
      </c>
      <c r="BQ31" s="10">
        <f>VLOOKUP('Form Responses 1'!BT30,ConvTable!$A$1:$B$5,2,FALSE)</f>
        <v>3</v>
      </c>
      <c r="BR31" s="10">
        <f>VLOOKUP('Form Responses 1'!BU30,ConvTable!$A$1:$B$5,2,FALSE)</f>
        <v>3</v>
      </c>
      <c r="BS31" s="10">
        <f>VLOOKUP('Form Responses 1'!BV30,ConvTable!$A$1:$B$5,2,FALSE)</f>
        <v>3</v>
      </c>
      <c r="BT31" s="10">
        <f>VLOOKUP('Form Responses 1'!BW30,ConvTable!$A$1:$B$5,2,FALSE)</f>
        <v>3</v>
      </c>
      <c r="BU31" s="10">
        <f>VLOOKUP('Form Responses 1'!BX30,ConvTable!$A$1:$B$5,2,FALSE)</f>
        <v>3</v>
      </c>
      <c r="BV31" s="10">
        <f>VLOOKUP('Form Responses 1'!BY30,ConvTable!$A$1:$B$5,2,FALSE)</f>
        <v>4</v>
      </c>
      <c r="BW31" s="10">
        <f>VLOOKUP('Form Responses 1'!BZ30,ConvTable!$A$1:$B$5,2,FALSE)</f>
        <v>3</v>
      </c>
      <c r="BX31" s="10">
        <f>VLOOKUP('Form Responses 1'!CA30,ConvTable!$A$1:$B$5,2,FALSE)</f>
        <v>3</v>
      </c>
      <c r="BY31" s="10">
        <f>VLOOKUP('Form Responses 1'!CB30,ConvTable!$A$1:$B$5,2,FALSE)</f>
        <v>1</v>
      </c>
      <c r="BZ31" s="10">
        <f>VLOOKUP('Form Responses 1'!CC30,ConvTable!$A$1:$B$5,2,FALSE)</f>
        <v>3</v>
      </c>
      <c r="CA31" s="10">
        <f>VLOOKUP('Form Responses 1'!CD30,ConvTable!$A$1:$B$5,2,FALSE)</f>
        <v>2</v>
      </c>
      <c r="CB31" s="10">
        <f>VLOOKUP('Form Responses 1'!CE30,ConvTable!$A$1:$B$5,2,FALSE)</f>
        <v>3</v>
      </c>
      <c r="CC31" s="10">
        <f>VLOOKUP('Form Responses 1'!CF30,ConvTable!$A$1:$B$5,2,FALSE)</f>
        <v>3</v>
      </c>
      <c r="CD31" s="10">
        <f>VLOOKUP('Form Responses 1'!CG30,ConvTable!$A$1:$B$5,2,FALSE)</f>
        <v>1</v>
      </c>
      <c r="CE31" s="10">
        <f>VLOOKUP('Form Responses 1'!CH30,ConvTable!$A$1:$B$5,2,FALSE)</f>
        <v>3</v>
      </c>
      <c r="CF31" s="10">
        <f>VLOOKUP('Form Responses 1'!CI30,ConvTable!$A$1:$B$5,2,FALSE)</f>
        <v>1</v>
      </c>
      <c r="CG31" s="10">
        <f>VLOOKUP('Form Responses 1'!CJ30,ConvTable!$A$1:$B$5,2,FALSE)</f>
        <v>0</v>
      </c>
      <c r="CH31" s="10">
        <f>VLOOKUP('Form Responses 1'!CK30,ConvTable!$A$1:$B$5,2,FALSE)</f>
        <v>1</v>
      </c>
      <c r="CI31" s="10">
        <f>VLOOKUP('Form Responses 1'!CL30,ConvTable!$A$1:$B$5,2,FALSE)</f>
        <v>1</v>
      </c>
      <c r="CJ31" s="10">
        <f>VLOOKUP('Form Responses 1'!CM30,ConvTable!$A$1:$B$5,2,FALSE)</f>
        <v>0</v>
      </c>
      <c r="CK31" s="10">
        <f>VLOOKUP('Form Responses 1'!CN30,ConvTable!$A$1:$B$5,2,FALSE)</f>
        <v>0</v>
      </c>
      <c r="CL31" s="10">
        <f>VLOOKUP('Form Responses 1'!CO30,ConvTable!$A$1:$B$5,2,FALSE)</f>
        <v>0</v>
      </c>
      <c r="CM31" s="10">
        <f>VLOOKUP('Form Responses 1'!CP30,ConvTable!$A$1:$B$5,2,FALSE)</f>
        <v>0</v>
      </c>
      <c r="CN31" s="10">
        <f>VLOOKUP('Form Responses 1'!CQ30,ConvTable!$A$1:$B$5,2,FALSE)</f>
        <v>0</v>
      </c>
      <c r="CO31" s="10">
        <f>VLOOKUP('Form Responses 1'!CR30,ConvTable!$A$1:$B$5,2,FALSE)</f>
        <v>0</v>
      </c>
      <c r="CP31" s="10">
        <f>VLOOKUP('Form Responses 1'!CS30,ConvTable!$A$1:$B$5,2,FALSE)</f>
        <v>0</v>
      </c>
      <c r="CQ31" s="10">
        <f>VLOOKUP('Form Responses 1'!CT30,ConvTable!$A$1:$B$5,2,FALSE)</f>
        <v>2</v>
      </c>
      <c r="CR31" s="10">
        <f>VLOOKUP('Form Responses 1'!CU30,ConvTable!$A$1:$B$5,2,FALSE)</f>
        <v>1</v>
      </c>
      <c r="CS31" s="10">
        <f>VLOOKUP('Form Responses 1'!CV30,ConvTable!$A$1:$B$5,2,FALSE)</f>
        <v>2</v>
      </c>
      <c r="CT31" s="10">
        <f>VLOOKUP('Form Responses 1'!CW30,ConvTable!$A$1:$B$5,2,FALSE)</f>
        <v>0</v>
      </c>
      <c r="CU31" s="10">
        <f>VLOOKUP('Form Responses 1'!CX30,ConvTable!$A$1:$B$5,2,FALSE)</f>
        <v>1</v>
      </c>
      <c r="CV31" s="10">
        <f>VLOOKUP('Form Responses 1'!CY30,ConvTable!$A$1:$B$5,2,FALSE)</f>
        <v>0</v>
      </c>
      <c r="CW31" s="10">
        <f>VLOOKUP('Form Responses 1'!CZ30,ConvTable!$A$1:$B$5,2,FALSE)</f>
        <v>0</v>
      </c>
      <c r="CX31" s="10">
        <f>VLOOKUP('Form Responses 1'!DA30,ConvTable!$A$1:$B$5,2,FALSE)</f>
        <v>4</v>
      </c>
      <c r="CY31" s="10">
        <f>VLOOKUP('Form Responses 1'!DB30,ConvTable!$A$1:$B$5,2,FALSE)</f>
        <v>3</v>
      </c>
      <c r="CZ31" s="10">
        <f>VLOOKUP('Form Responses 1'!DC30,ConvTable!$A$1:$B$5,2,FALSE)</f>
        <v>3</v>
      </c>
      <c r="DA31" s="10">
        <f>VLOOKUP('Form Responses 1'!DD30,ConvTable!$A$1:$B$5,2,FALSE)</f>
        <v>1</v>
      </c>
      <c r="DB31" s="10">
        <f>VLOOKUP('Form Responses 1'!DE30,ConvTable!$A$1:$B$5,2,FALSE)</f>
        <v>1</v>
      </c>
      <c r="DC31" s="10">
        <f>VLOOKUP('Form Responses 1'!DF30,ConvTable!$A$1:$B$5,2,FALSE)</f>
        <v>0</v>
      </c>
      <c r="DD31" s="10">
        <f>VLOOKUP('Form Responses 1'!DG30,ConvTable!$A$1:$B$5,2,FALSE)</f>
        <v>2</v>
      </c>
      <c r="DE31" s="10">
        <f>VLOOKUP('Form Responses 1'!DH30,ConvTable!$A$1:$B$5,2,FALSE)</f>
        <v>1</v>
      </c>
      <c r="DF31" s="10">
        <f>VLOOKUP('Form Responses 1'!DI30,ConvTable!$A$1:$B$5,2,FALSE)</f>
        <v>0</v>
      </c>
      <c r="DG31" s="10">
        <f>VLOOKUP('Form Responses 1'!DJ30,ConvTable!$A$1:$B$5,2,FALSE)</f>
        <v>0</v>
      </c>
      <c r="DH31" s="10">
        <f>VLOOKUP('Form Responses 1'!DK30,ConvTable!$A$1:$B$5,2,FALSE)</f>
        <v>0</v>
      </c>
      <c r="DI31" s="10">
        <f>VLOOKUP('Form Responses 1'!DL30,ConvTable!$A$1:$B$5,2,FALSE)</f>
        <v>0</v>
      </c>
      <c r="DJ31" s="10">
        <f>VLOOKUP('Form Responses 1'!DM30,ConvTable!$A$1:$B$5,2,FALSE)</f>
        <v>3</v>
      </c>
      <c r="DK31" s="10">
        <f>VLOOKUP('Form Responses 1'!DN30,ConvTable!$A$1:$B$5,2,FALSE)</f>
        <v>2</v>
      </c>
      <c r="DL31" s="10">
        <f>VLOOKUP('Form Responses 1'!DO30,ConvTable!$A$1:$B$5,2,FALSE)</f>
        <v>2</v>
      </c>
      <c r="DM31" s="10">
        <f>VLOOKUP('Form Responses 1'!DP30,ConvTable!$A$1:$B$5,2,FALSE)</f>
        <v>0</v>
      </c>
      <c r="DN31" s="10">
        <f>VLOOKUP('Form Responses 1'!DQ30,ConvTable!$A$1:$B$5,2,FALSE)</f>
        <v>1</v>
      </c>
      <c r="DO31" s="10">
        <f>VLOOKUP('Form Responses 1'!DR30,ConvTable!$A$1:$B$5,2,FALSE)</f>
        <v>0</v>
      </c>
      <c r="DP31" s="10">
        <f>VLOOKUP('Form Responses 1'!DS30,ConvTable!$A$1:$B$5,2,FALSE)</f>
        <v>4</v>
      </c>
      <c r="DQ31" s="10">
        <f>VLOOKUP('Form Responses 1'!DT30,ConvTable!$A$1:$B$5,2,FALSE)</f>
        <v>4</v>
      </c>
    </row>
    <row r="32" ht="12.75" customHeight="1">
      <c r="B32" s="10">
        <f>VLOOKUP('Form Responses 1'!E31,ConvTable!$A$1:$B$5,2,FALSE)</f>
        <v>3</v>
      </c>
      <c r="C32" s="10">
        <f>VLOOKUP('Form Responses 1'!F31,ConvTable!$A$1:$B$5,2,FALSE)</f>
        <v>4</v>
      </c>
      <c r="D32" s="10">
        <f>VLOOKUP('Form Responses 1'!G31,ConvTable!$A$1:$B$5,2,FALSE)</f>
        <v>4</v>
      </c>
      <c r="E32" s="10">
        <f>VLOOKUP('Form Responses 1'!H31,ConvTable!$A$1:$B$5,2,FALSE)</f>
        <v>4</v>
      </c>
      <c r="F32" s="10">
        <f>VLOOKUP('Form Responses 1'!I31,ConvTable!$A$1:$B$5,2,FALSE)</f>
        <v>3</v>
      </c>
      <c r="G32" s="10">
        <f>VLOOKUP('Form Responses 1'!J31,ConvTable!$A$1:$B$5,2,FALSE)</f>
        <v>3</v>
      </c>
      <c r="H32" s="10">
        <f>VLOOKUP('Form Responses 1'!K31,ConvTable!$A$1:$B$5,2,FALSE)</f>
        <v>3</v>
      </c>
      <c r="I32" s="10">
        <f>VLOOKUP('Form Responses 1'!L31,ConvTable!$A$1:$B$5,2,FALSE)</f>
        <v>3</v>
      </c>
      <c r="J32" s="10">
        <f>VLOOKUP('Form Responses 1'!M31,ConvTable!$A$1:$B$5,2,FALSE)</f>
        <v>4</v>
      </c>
      <c r="K32" s="10">
        <f>VLOOKUP('Form Responses 1'!N31,ConvTable!$A$1:$B$5,2,FALSE)</f>
        <v>4</v>
      </c>
      <c r="L32" s="10">
        <f>VLOOKUP('Form Responses 1'!O31,ConvTable!$A$1:$B$5,2,FALSE)</f>
        <v>2</v>
      </c>
      <c r="M32" s="10">
        <f>VLOOKUP('Form Responses 1'!P31,ConvTable!$A$1:$B$5,2,FALSE)</f>
        <v>4</v>
      </c>
      <c r="N32" s="10">
        <f>VLOOKUP('Form Responses 1'!Q31,ConvTable!$A$1:$B$5,2,FALSE)</f>
        <v>4</v>
      </c>
      <c r="O32" s="10">
        <f>VLOOKUP('Form Responses 1'!R31,ConvTable!$A$1:$B$5,2,FALSE)</f>
        <v>4</v>
      </c>
      <c r="P32" s="10">
        <f>VLOOKUP('Form Responses 1'!S31,ConvTable!$A$1:$B$5,2,FALSE)</f>
        <v>2</v>
      </c>
      <c r="Q32" s="10">
        <f>VLOOKUP('Form Responses 1'!T31,ConvTable!$A$1:$B$5,2,FALSE)</f>
        <v>4</v>
      </c>
      <c r="R32" s="10">
        <f>VLOOKUP('Form Responses 1'!U31,ConvTable!$A$1:$B$5,2,FALSE)</f>
        <v>2</v>
      </c>
      <c r="S32" s="10">
        <f>VLOOKUP('Form Responses 1'!V31,ConvTable!$A$1:$B$5,2,FALSE)</f>
        <v>3</v>
      </c>
      <c r="T32" s="10">
        <f>VLOOKUP('Form Responses 1'!W31,ConvTable!$A$1:$B$5,2,FALSE)</f>
        <v>4</v>
      </c>
      <c r="U32" s="10">
        <f>VLOOKUP('Form Responses 1'!X31,ConvTable!$A$1:$B$5,2,FALSE)</f>
        <v>4</v>
      </c>
      <c r="V32" s="10">
        <f>VLOOKUP('Form Responses 1'!Y31,ConvTable!$A$1:$B$5,2,FALSE)</f>
        <v>3</v>
      </c>
      <c r="W32" s="10">
        <f>VLOOKUP('Form Responses 1'!Z31,ConvTable!$A$1:$B$5,2,FALSE)</f>
        <v>4</v>
      </c>
      <c r="X32" s="10">
        <f>VLOOKUP('Form Responses 1'!AA31,ConvTable!$A$1:$B$5,2,FALSE)</f>
        <v>3</v>
      </c>
      <c r="Y32" s="10">
        <f>VLOOKUP('Form Responses 1'!AB31,ConvTable!$A$1:$B$5,2,FALSE)</f>
        <v>4</v>
      </c>
      <c r="Z32" s="10">
        <f>VLOOKUP('Form Responses 1'!AC31,ConvTable!$A$1:$B$5,2,FALSE)</f>
        <v>3</v>
      </c>
      <c r="AA32" s="10">
        <f>VLOOKUP('Form Responses 1'!AD31,ConvTable!$A$1:$B$5,2,FALSE)</f>
        <v>4</v>
      </c>
      <c r="AB32" s="10">
        <f>VLOOKUP('Form Responses 1'!AE31,ConvTable!$A$1:$B$5,2,FALSE)</f>
        <v>4</v>
      </c>
      <c r="AC32" s="10">
        <f>VLOOKUP('Form Responses 1'!AF31,ConvTable!$A$1:$B$5,2,FALSE)</f>
        <v>4</v>
      </c>
      <c r="AD32" s="10">
        <f>VLOOKUP('Form Responses 1'!AG31,ConvTable!$A$1:$B$5,2,FALSE)</f>
        <v>4</v>
      </c>
      <c r="AE32" s="10">
        <f>VLOOKUP('Form Responses 1'!AH31,ConvTable!$A$1:$B$5,2,FALSE)</f>
        <v>4</v>
      </c>
      <c r="AF32" s="10">
        <f>VLOOKUP('Form Responses 1'!AI31,ConvTable!$A$1:$B$5,2,FALSE)</f>
        <v>3</v>
      </c>
      <c r="AG32" s="10">
        <f>VLOOKUP('Form Responses 1'!AJ31,ConvTable!$A$1:$B$5,2,FALSE)</f>
        <v>4</v>
      </c>
      <c r="AH32" s="10">
        <f>VLOOKUP('Form Responses 1'!AK31,ConvTable!$A$1:$B$5,2,FALSE)</f>
        <v>3</v>
      </c>
      <c r="AI32" s="10">
        <f>VLOOKUP('Form Responses 1'!AL31,ConvTable!$A$1:$B$5,2,FALSE)</f>
        <v>4</v>
      </c>
      <c r="AJ32" s="10">
        <f>VLOOKUP('Form Responses 1'!AM31,ConvTable!$A$1:$B$5,2,FALSE)</f>
        <v>3</v>
      </c>
      <c r="AK32" s="10">
        <f>VLOOKUP('Form Responses 1'!AN31,ConvTable!$A$1:$B$5,2,FALSE)</f>
        <v>4</v>
      </c>
      <c r="AL32" s="10">
        <f>VLOOKUP('Form Responses 1'!AO31,ConvTable!$A$1:$B$5,2,FALSE)</f>
        <v>4</v>
      </c>
      <c r="AM32" s="10">
        <f>VLOOKUP('Form Responses 1'!AP31,ConvTable!$A$1:$B$5,2,FALSE)</f>
        <v>4</v>
      </c>
      <c r="AN32" s="10">
        <f>VLOOKUP('Form Responses 1'!AQ31,ConvTable!$A$1:$B$5,2,FALSE)</f>
        <v>4</v>
      </c>
      <c r="AO32" s="10">
        <f>VLOOKUP('Form Responses 1'!AR31,ConvTable!$A$1:$B$5,2,FALSE)</f>
        <v>4</v>
      </c>
      <c r="AP32" s="10">
        <f>VLOOKUP('Form Responses 1'!AS31,ConvTable!$A$1:$B$5,2,FALSE)</f>
        <v>3</v>
      </c>
      <c r="AQ32" s="10">
        <f>VLOOKUP('Form Responses 1'!AT31,ConvTable!$A$1:$B$5,2,FALSE)</f>
        <v>2</v>
      </c>
      <c r="AR32" s="10">
        <f>VLOOKUP('Form Responses 1'!AU31,ConvTable!$A$1:$B$5,2,FALSE)</f>
        <v>4</v>
      </c>
      <c r="AS32" s="10">
        <f>VLOOKUP('Form Responses 1'!AV31,ConvTable!$A$1:$B$5,2,FALSE)</f>
        <v>4</v>
      </c>
      <c r="AT32" s="10">
        <f>VLOOKUP('Form Responses 1'!AW31,ConvTable!$A$1:$B$5,2,FALSE)</f>
        <v>3</v>
      </c>
      <c r="AU32" s="10">
        <f>VLOOKUP('Form Responses 1'!AX31,ConvTable!$A$1:$B$5,2,FALSE)</f>
        <v>3</v>
      </c>
      <c r="AV32" s="10">
        <f>VLOOKUP('Form Responses 1'!AY31,ConvTable!$A$1:$B$5,2,FALSE)</f>
        <v>2</v>
      </c>
      <c r="AW32" s="10">
        <f>VLOOKUP('Form Responses 1'!AZ31,ConvTable!$A$1:$B$5,2,FALSE)</f>
        <v>2</v>
      </c>
      <c r="AX32" s="10">
        <f>VLOOKUP('Form Responses 1'!BA31,ConvTable!$A$1:$B$5,2,FALSE)</f>
        <v>4</v>
      </c>
      <c r="AY32" s="10">
        <f>VLOOKUP('Form Responses 1'!BB31,ConvTable!$A$1:$B$5,2,FALSE)</f>
        <v>4</v>
      </c>
      <c r="AZ32" s="10">
        <f>VLOOKUP('Form Responses 1'!BC31,ConvTable!$A$1:$B$5,2,FALSE)</f>
        <v>4</v>
      </c>
      <c r="BA32" s="10">
        <f>VLOOKUP('Form Responses 1'!BD31,ConvTable!$A$1:$B$5,2,FALSE)</f>
        <v>4</v>
      </c>
      <c r="BB32" s="10">
        <f>VLOOKUP('Form Responses 1'!BE31,ConvTable!$A$1:$B$5,2,FALSE)</f>
        <v>4</v>
      </c>
      <c r="BC32" s="10">
        <f>VLOOKUP('Form Responses 1'!BF31,ConvTable!$A$1:$B$5,2,FALSE)</f>
        <v>4</v>
      </c>
      <c r="BD32" s="10">
        <f>VLOOKUP('Form Responses 1'!BG31,ConvTable!$A$1:$B$5,2,FALSE)</f>
        <v>3</v>
      </c>
      <c r="BE32" s="10">
        <f>VLOOKUP('Form Responses 1'!BH31,ConvTable!$A$1:$B$5,2,FALSE)</f>
        <v>4</v>
      </c>
      <c r="BF32" s="10">
        <f>VLOOKUP('Form Responses 1'!BI31,ConvTable!$A$1:$B$5,2,FALSE)</f>
        <v>3</v>
      </c>
      <c r="BG32" s="10">
        <f>VLOOKUP('Form Responses 1'!BJ31,ConvTable!$A$1:$B$5,2,FALSE)</f>
        <v>3</v>
      </c>
      <c r="BH32" s="10">
        <f>VLOOKUP('Form Responses 1'!BK31,ConvTable!$A$1:$B$5,2,FALSE)</f>
        <v>1</v>
      </c>
      <c r="BI32" s="10">
        <f>VLOOKUP('Form Responses 1'!BL31,ConvTable!$A$1:$B$5,2,FALSE)</f>
        <v>1</v>
      </c>
      <c r="BJ32" s="10">
        <f>VLOOKUP('Form Responses 1'!BM31,ConvTable!$A$1:$B$5,2,FALSE)</f>
        <v>2</v>
      </c>
      <c r="BK32" s="10">
        <f>VLOOKUP('Form Responses 1'!BN31,ConvTable!$A$1:$B$5,2,FALSE)</f>
        <v>4</v>
      </c>
      <c r="BL32" s="10">
        <f>VLOOKUP('Form Responses 1'!BO31,ConvTable!$A$1:$B$5,2,FALSE)</f>
        <v>4</v>
      </c>
      <c r="BM32" s="10">
        <f>VLOOKUP('Form Responses 1'!BP31,ConvTable!$A$1:$B$5,2,FALSE)</f>
        <v>4</v>
      </c>
      <c r="BN32" s="10">
        <f>VLOOKUP('Form Responses 1'!BQ31,ConvTable!$A$1:$B$5,2,FALSE)</f>
        <v>2</v>
      </c>
      <c r="BO32" s="10">
        <f>VLOOKUP('Form Responses 1'!BR31,ConvTable!$A$1:$B$5,2,FALSE)</f>
        <v>4</v>
      </c>
      <c r="BP32" s="10">
        <f>VLOOKUP('Form Responses 1'!BS31,ConvTable!$A$1:$B$5,2,FALSE)</f>
        <v>2</v>
      </c>
      <c r="BQ32" s="10">
        <f>VLOOKUP('Form Responses 1'!BT31,ConvTable!$A$1:$B$5,2,FALSE)</f>
        <v>4</v>
      </c>
      <c r="BR32" s="10">
        <f>VLOOKUP('Form Responses 1'!BU31,ConvTable!$A$1:$B$5,2,FALSE)</f>
        <v>4</v>
      </c>
      <c r="BS32" s="10">
        <f>VLOOKUP('Form Responses 1'!BV31,ConvTable!$A$1:$B$5,2,FALSE)</f>
        <v>4</v>
      </c>
      <c r="BT32" s="10">
        <f>VLOOKUP('Form Responses 1'!BW31,ConvTable!$A$1:$B$5,2,FALSE)</f>
        <v>4</v>
      </c>
      <c r="BU32" s="10">
        <f>VLOOKUP('Form Responses 1'!BX31,ConvTable!$A$1:$B$5,2,FALSE)</f>
        <v>4</v>
      </c>
      <c r="BV32" s="10">
        <f>VLOOKUP('Form Responses 1'!BY31,ConvTable!$A$1:$B$5,2,FALSE)</f>
        <v>4</v>
      </c>
      <c r="BW32" s="10">
        <f>VLOOKUP('Form Responses 1'!BZ31,ConvTable!$A$1:$B$5,2,FALSE)</f>
        <v>4</v>
      </c>
      <c r="BX32" s="10">
        <f>VLOOKUP('Form Responses 1'!CA31,ConvTable!$A$1:$B$5,2,FALSE)</f>
        <v>2</v>
      </c>
      <c r="BY32" s="10">
        <f>VLOOKUP('Form Responses 1'!CB31,ConvTable!$A$1:$B$5,2,FALSE)</f>
        <v>4</v>
      </c>
      <c r="BZ32" s="10">
        <f>VLOOKUP('Form Responses 1'!CC31,ConvTable!$A$1:$B$5,2,FALSE)</f>
        <v>2</v>
      </c>
      <c r="CA32" s="10">
        <f>VLOOKUP('Form Responses 1'!CD31,ConvTable!$A$1:$B$5,2,FALSE)</f>
        <v>4</v>
      </c>
      <c r="CB32" s="10">
        <f>VLOOKUP('Form Responses 1'!CE31,ConvTable!$A$1:$B$5,2,FALSE)</f>
        <v>4</v>
      </c>
      <c r="CC32" s="10">
        <f>VLOOKUP('Form Responses 1'!CF31,ConvTable!$A$1:$B$5,2,FALSE)</f>
        <v>4</v>
      </c>
      <c r="CD32" s="10">
        <f>VLOOKUP('Form Responses 1'!CG31,ConvTable!$A$1:$B$5,2,FALSE)</f>
        <v>1</v>
      </c>
      <c r="CE32" s="10">
        <f>VLOOKUP('Form Responses 1'!CH31,ConvTable!$A$1:$B$5,2,FALSE)</f>
        <v>1</v>
      </c>
      <c r="CF32" s="10">
        <f>VLOOKUP('Form Responses 1'!CI31,ConvTable!$A$1:$B$5,2,FALSE)</f>
        <v>1</v>
      </c>
      <c r="CG32" s="10">
        <f>VLOOKUP('Form Responses 1'!CJ31,ConvTable!$A$1:$B$5,2,FALSE)</f>
        <v>1</v>
      </c>
      <c r="CH32" s="10">
        <f>VLOOKUP('Form Responses 1'!CK31,ConvTable!$A$1:$B$5,2,FALSE)</f>
        <v>1</v>
      </c>
      <c r="CI32" s="10">
        <f>VLOOKUP('Form Responses 1'!CL31,ConvTable!$A$1:$B$5,2,FALSE)</f>
        <v>1</v>
      </c>
      <c r="CJ32" s="10">
        <f>VLOOKUP('Form Responses 1'!CM31,ConvTable!$A$1:$B$5,2,FALSE)</f>
        <v>1</v>
      </c>
      <c r="CK32" s="10">
        <f>VLOOKUP('Form Responses 1'!CN31,ConvTable!$A$1:$B$5,2,FALSE)</f>
        <v>1</v>
      </c>
      <c r="CL32" s="10">
        <f>VLOOKUP('Form Responses 1'!CO31,ConvTable!$A$1:$B$5,2,FALSE)</f>
        <v>1</v>
      </c>
      <c r="CM32" s="10">
        <f>VLOOKUP('Form Responses 1'!CP31,ConvTable!$A$1:$B$5,2,FALSE)</f>
        <v>1</v>
      </c>
      <c r="CN32" s="10">
        <f>VLOOKUP('Form Responses 1'!CQ31,ConvTable!$A$1:$B$5,2,FALSE)</f>
        <v>4</v>
      </c>
      <c r="CO32" s="10">
        <f>VLOOKUP('Form Responses 1'!CR31,ConvTable!$A$1:$B$5,2,FALSE)</f>
        <v>4</v>
      </c>
      <c r="CP32" s="10">
        <f>VLOOKUP('Form Responses 1'!CS31,ConvTable!$A$1:$B$5,2,FALSE)</f>
        <v>3</v>
      </c>
      <c r="CQ32" s="10">
        <f>VLOOKUP('Form Responses 1'!CT31,ConvTable!$A$1:$B$5,2,FALSE)</f>
        <v>4</v>
      </c>
      <c r="CR32" s="10">
        <f>VLOOKUP('Form Responses 1'!CU31,ConvTable!$A$1:$B$5,2,FALSE)</f>
        <v>2</v>
      </c>
      <c r="CS32" s="10">
        <f>VLOOKUP('Form Responses 1'!CV31,ConvTable!$A$1:$B$5,2,FALSE)</f>
        <v>3</v>
      </c>
      <c r="CT32" s="10">
        <f>VLOOKUP('Form Responses 1'!CW31,ConvTable!$A$1:$B$5,2,FALSE)</f>
        <v>2</v>
      </c>
      <c r="CU32" s="10">
        <f>VLOOKUP('Form Responses 1'!CX31,ConvTable!$A$1:$B$5,2,FALSE)</f>
        <v>3</v>
      </c>
      <c r="CV32" s="10">
        <f>VLOOKUP('Form Responses 1'!CY31,ConvTable!$A$1:$B$5,2,FALSE)</f>
        <v>4</v>
      </c>
      <c r="CW32" s="10">
        <f>VLOOKUP('Form Responses 1'!CZ31,ConvTable!$A$1:$B$5,2,FALSE)</f>
        <v>4</v>
      </c>
      <c r="CX32" s="10">
        <f>VLOOKUP('Form Responses 1'!DA31,ConvTable!$A$1:$B$5,2,FALSE)</f>
        <v>4</v>
      </c>
      <c r="CY32" s="10">
        <f>VLOOKUP('Form Responses 1'!DB31,ConvTable!$A$1:$B$5,2,FALSE)</f>
        <v>4</v>
      </c>
      <c r="CZ32" s="10">
        <f>VLOOKUP('Form Responses 1'!DC31,ConvTable!$A$1:$B$5,2,FALSE)</f>
        <v>4</v>
      </c>
      <c r="DA32" s="10">
        <f>VLOOKUP('Form Responses 1'!DD31,ConvTable!$A$1:$B$5,2,FALSE)</f>
        <v>4</v>
      </c>
      <c r="DB32" s="10">
        <f>VLOOKUP('Form Responses 1'!DE31,ConvTable!$A$1:$B$5,2,FALSE)</f>
        <v>3</v>
      </c>
      <c r="DC32" s="10">
        <f>VLOOKUP('Form Responses 1'!DF31,ConvTable!$A$1:$B$5,2,FALSE)</f>
        <v>3</v>
      </c>
      <c r="DD32" s="10">
        <f>VLOOKUP('Form Responses 1'!DG31,ConvTable!$A$1:$B$5,2,FALSE)</f>
        <v>2</v>
      </c>
      <c r="DE32" s="10">
        <f>VLOOKUP('Form Responses 1'!DH31,ConvTable!$A$1:$B$5,2,FALSE)</f>
        <v>3</v>
      </c>
      <c r="DF32" s="10">
        <f>VLOOKUP('Form Responses 1'!DI31,ConvTable!$A$1:$B$5,2,FALSE)</f>
        <v>4</v>
      </c>
      <c r="DG32" s="10">
        <f>VLOOKUP('Form Responses 1'!DJ31,ConvTable!$A$1:$B$5,2,FALSE)</f>
        <v>4</v>
      </c>
      <c r="DH32" s="10">
        <f>VLOOKUP('Form Responses 1'!DK31,ConvTable!$A$1:$B$5,2,FALSE)</f>
        <v>4</v>
      </c>
      <c r="DI32" s="10">
        <f>VLOOKUP('Form Responses 1'!DL31,ConvTable!$A$1:$B$5,2,FALSE)</f>
        <v>4</v>
      </c>
      <c r="DJ32" s="10">
        <f>VLOOKUP('Form Responses 1'!DM31,ConvTable!$A$1:$B$5,2,FALSE)</f>
        <v>4</v>
      </c>
      <c r="DK32" s="10">
        <f>VLOOKUP('Form Responses 1'!DN31,ConvTable!$A$1:$B$5,2,FALSE)</f>
        <v>4</v>
      </c>
      <c r="DL32" s="10">
        <f>VLOOKUP('Form Responses 1'!DO31,ConvTable!$A$1:$B$5,2,FALSE)</f>
        <v>2</v>
      </c>
      <c r="DM32" s="10">
        <f>VLOOKUP('Form Responses 1'!DP31,ConvTable!$A$1:$B$5,2,FALSE)</f>
        <v>3</v>
      </c>
      <c r="DN32" s="10">
        <f>VLOOKUP('Form Responses 1'!DQ31,ConvTable!$A$1:$B$5,2,FALSE)</f>
        <v>2</v>
      </c>
      <c r="DO32" s="10">
        <f>VLOOKUP('Form Responses 1'!DR31,ConvTable!$A$1:$B$5,2,FALSE)</f>
        <v>3</v>
      </c>
      <c r="DP32" s="10">
        <f>VLOOKUP('Form Responses 1'!DS31,ConvTable!$A$1:$B$5,2,FALSE)</f>
        <v>4</v>
      </c>
      <c r="DQ32" s="10">
        <f>VLOOKUP('Form Responses 1'!DT31,ConvTable!$A$1:$B$5,2,FALSE)</f>
        <v>4</v>
      </c>
    </row>
    <row r="33" ht="12.75" customHeight="1">
      <c r="B33" s="10">
        <f>VLOOKUP('Form Responses 1'!E32,ConvTable!$A$1:$B$5,2,FALSE)</f>
        <v>4</v>
      </c>
      <c r="C33" s="10">
        <f>VLOOKUP('Form Responses 1'!F32,ConvTable!$A$1:$B$5,2,FALSE)</f>
        <v>4</v>
      </c>
      <c r="D33" s="10">
        <f>VLOOKUP('Form Responses 1'!G32,ConvTable!$A$1:$B$5,2,FALSE)</f>
        <v>3</v>
      </c>
      <c r="E33" s="10">
        <f>VLOOKUP('Form Responses 1'!H32,ConvTable!$A$1:$B$5,2,FALSE)</f>
        <v>4</v>
      </c>
      <c r="F33" s="10">
        <f>VLOOKUP('Form Responses 1'!I32,ConvTable!$A$1:$B$5,2,FALSE)</f>
        <v>1</v>
      </c>
      <c r="G33" s="10">
        <f>VLOOKUP('Form Responses 1'!J32,ConvTable!$A$1:$B$5,2,FALSE)</f>
        <v>4</v>
      </c>
      <c r="H33" s="10">
        <f>VLOOKUP('Form Responses 1'!K32,ConvTable!$A$1:$B$5,2,FALSE)</f>
        <v>2</v>
      </c>
      <c r="I33" s="10">
        <f>VLOOKUP('Form Responses 1'!L32,ConvTable!$A$1:$B$5,2,FALSE)</f>
        <v>2</v>
      </c>
      <c r="J33" s="10">
        <f>VLOOKUP('Form Responses 1'!M32,ConvTable!$A$1:$B$5,2,FALSE)</f>
        <v>2</v>
      </c>
      <c r="K33" s="10">
        <f>VLOOKUP('Form Responses 1'!N32,ConvTable!$A$1:$B$5,2,FALSE)</f>
        <v>2</v>
      </c>
      <c r="L33" s="10">
        <f>VLOOKUP('Form Responses 1'!O32,ConvTable!$A$1:$B$5,2,FALSE)</f>
        <v>4</v>
      </c>
      <c r="M33" s="10">
        <f>VLOOKUP('Form Responses 1'!P32,ConvTable!$A$1:$B$5,2,FALSE)</f>
        <v>4</v>
      </c>
      <c r="N33" s="10">
        <f>VLOOKUP('Form Responses 1'!Q32,ConvTable!$A$1:$B$5,2,FALSE)</f>
        <v>3</v>
      </c>
      <c r="O33" s="10">
        <f>VLOOKUP('Form Responses 1'!R32,ConvTable!$A$1:$B$5,2,FALSE)</f>
        <v>4</v>
      </c>
      <c r="P33" s="10">
        <f>VLOOKUP('Form Responses 1'!S32,ConvTable!$A$1:$B$5,2,FALSE)</f>
        <v>3</v>
      </c>
      <c r="Q33" s="10">
        <f>VLOOKUP('Form Responses 1'!T32,ConvTable!$A$1:$B$5,2,FALSE)</f>
        <v>4</v>
      </c>
      <c r="R33" s="10">
        <f>VLOOKUP('Form Responses 1'!U32,ConvTable!$A$1:$B$5,2,FALSE)</f>
        <v>2</v>
      </c>
      <c r="S33" s="10">
        <f>VLOOKUP('Form Responses 1'!V32,ConvTable!$A$1:$B$5,2,FALSE)</f>
        <v>2</v>
      </c>
      <c r="T33" s="10">
        <f>VLOOKUP('Form Responses 1'!W32,ConvTable!$A$1:$B$5,2,FALSE)</f>
        <v>2</v>
      </c>
      <c r="U33" s="10">
        <f>VLOOKUP('Form Responses 1'!X32,ConvTable!$A$1:$B$5,2,FALSE)</f>
        <v>2</v>
      </c>
      <c r="V33" s="10">
        <f>VLOOKUP('Form Responses 1'!Y32,ConvTable!$A$1:$B$5,2,FALSE)</f>
        <v>4</v>
      </c>
      <c r="W33" s="10">
        <f>VLOOKUP('Form Responses 1'!Z32,ConvTable!$A$1:$B$5,2,FALSE)</f>
        <v>4</v>
      </c>
      <c r="X33" s="10">
        <f>VLOOKUP('Form Responses 1'!AA32,ConvTable!$A$1:$B$5,2,FALSE)</f>
        <v>4</v>
      </c>
      <c r="Y33" s="10">
        <f>VLOOKUP('Form Responses 1'!AB32,ConvTable!$A$1:$B$5,2,FALSE)</f>
        <v>4</v>
      </c>
      <c r="Z33" s="10">
        <f>VLOOKUP('Form Responses 1'!AC32,ConvTable!$A$1:$B$5,2,FALSE)</f>
        <v>4</v>
      </c>
      <c r="AA33" s="10">
        <f>VLOOKUP('Form Responses 1'!AD32,ConvTable!$A$1:$B$5,2,FALSE)</f>
        <v>4</v>
      </c>
      <c r="AB33" s="10">
        <f>VLOOKUP('Form Responses 1'!AE32,ConvTable!$A$1:$B$5,2,FALSE)</f>
        <v>4</v>
      </c>
      <c r="AC33" s="10">
        <f>VLOOKUP('Form Responses 1'!AF32,ConvTable!$A$1:$B$5,2,FALSE)</f>
        <v>4</v>
      </c>
      <c r="AD33" s="10">
        <f>VLOOKUP('Form Responses 1'!AG32,ConvTable!$A$1:$B$5,2,FALSE)</f>
        <v>4</v>
      </c>
      <c r="AE33" s="10">
        <f>VLOOKUP('Form Responses 1'!AH32,ConvTable!$A$1:$B$5,2,FALSE)</f>
        <v>4</v>
      </c>
      <c r="AF33" s="10">
        <f>VLOOKUP('Form Responses 1'!AI32,ConvTable!$A$1:$B$5,2,FALSE)</f>
        <v>4</v>
      </c>
      <c r="AG33" s="10">
        <f>VLOOKUP('Form Responses 1'!AJ32,ConvTable!$A$1:$B$5,2,FALSE)</f>
        <v>4</v>
      </c>
      <c r="AH33" s="10">
        <f>VLOOKUP('Form Responses 1'!AK32,ConvTable!$A$1:$B$5,2,FALSE)</f>
        <v>3</v>
      </c>
      <c r="AI33" s="10">
        <f>VLOOKUP('Form Responses 1'!AL32,ConvTable!$A$1:$B$5,2,FALSE)</f>
        <v>4</v>
      </c>
      <c r="AJ33" s="10">
        <f>VLOOKUP('Form Responses 1'!AM32,ConvTable!$A$1:$B$5,2,FALSE)</f>
        <v>3</v>
      </c>
      <c r="AK33" s="10">
        <f>VLOOKUP('Form Responses 1'!AN32,ConvTable!$A$1:$B$5,2,FALSE)</f>
        <v>4</v>
      </c>
      <c r="AL33" s="10">
        <f>VLOOKUP('Form Responses 1'!AO32,ConvTable!$A$1:$B$5,2,FALSE)</f>
        <v>3</v>
      </c>
      <c r="AM33" s="10">
        <f>VLOOKUP('Form Responses 1'!AP32,ConvTable!$A$1:$B$5,2,FALSE)</f>
        <v>3</v>
      </c>
      <c r="AN33" s="10">
        <f>VLOOKUP('Form Responses 1'!AQ32,ConvTable!$A$1:$B$5,2,FALSE)</f>
        <v>4</v>
      </c>
      <c r="AO33" s="10">
        <f>VLOOKUP('Form Responses 1'!AR32,ConvTable!$A$1:$B$5,2,FALSE)</f>
        <v>4</v>
      </c>
      <c r="AP33" s="10">
        <f>VLOOKUP('Form Responses 1'!AS32,ConvTable!$A$1:$B$5,2,FALSE)</f>
        <v>4</v>
      </c>
      <c r="AQ33" s="10">
        <f>VLOOKUP('Form Responses 1'!AT32,ConvTable!$A$1:$B$5,2,FALSE)</f>
        <v>4</v>
      </c>
      <c r="AR33" s="10">
        <f>VLOOKUP('Form Responses 1'!AU32,ConvTable!$A$1:$B$5,2,FALSE)</f>
        <v>2</v>
      </c>
      <c r="AS33" s="10">
        <f>VLOOKUP('Form Responses 1'!AV32,ConvTable!$A$1:$B$5,2,FALSE)</f>
        <v>2</v>
      </c>
      <c r="AT33" s="10">
        <f>VLOOKUP('Form Responses 1'!AW32,ConvTable!$A$1:$B$5,2,FALSE)</f>
        <v>2</v>
      </c>
      <c r="AU33" s="10">
        <f>VLOOKUP('Form Responses 1'!AX32,ConvTable!$A$1:$B$5,2,FALSE)</f>
        <v>2</v>
      </c>
      <c r="AV33" s="10">
        <f>VLOOKUP('Form Responses 1'!AY32,ConvTable!$A$1:$B$5,2,FALSE)</f>
        <v>2</v>
      </c>
      <c r="AW33" s="10">
        <f>VLOOKUP('Form Responses 1'!AZ32,ConvTable!$A$1:$B$5,2,FALSE)</f>
        <v>2</v>
      </c>
      <c r="AX33" s="10">
        <f>VLOOKUP('Form Responses 1'!BA32,ConvTable!$A$1:$B$5,2,FALSE)</f>
        <v>2</v>
      </c>
      <c r="AY33" s="10">
        <f>VLOOKUP('Form Responses 1'!BB32,ConvTable!$A$1:$B$5,2,FALSE)</f>
        <v>2</v>
      </c>
      <c r="AZ33" s="10">
        <f>VLOOKUP('Form Responses 1'!BC32,ConvTable!$A$1:$B$5,2,FALSE)</f>
        <v>4</v>
      </c>
      <c r="BA33" s="10">
        <f>VLOOKUP('Form Responses 1'!BD32,ConvTable!$A$1:$B$5,2,FALSE)</f>
        <v>4</v>
      </c>
      <c r="BB33" s="10">
        <f>VLOOKUP('Form Responses 1'!BE32,ConvTable!$A$1:$B$5,2,FALSE)</f>
        <v>3</v>
      </c>
      <c r="BC33" s="10">
        <f>VLOOKUP('Form Responses 1'!BF32,ConvTable!$A$1:$B$5,2,FALSE)</f>
        <v>4</v>
      </c>
      <c r="BD33" s="10">
        <f>VLOOKUP('Form Responses 1'!BG32,ConvTable!$A$1:$B$5,2,FALSE)</f>
        <v>2</v>
      </c>
      <c r="BE33" s="10">
        <f>VLOOKUP('Form Responses 1'!BH32,ConvTable!$A$1:$B$5,2,FALSE)</f>
        <v>4</v>
      </c>
      <c r="BF33" s="10">
        <f>VLOOKUP('Form Responses 1'!BI32,ConvTable!$A$1:$B$5,2,FALSE)</f>
        <v>2</v>
      </c>
      <c r="BG33" s="10">
        <f>VLOOKUP('Form Responses 1'!BJ32,ConvTable!$A$1:$B$5,2,FALSE)</f>
        <v>3</v>
      </c>
      <c r="BH33" s="10">
        <f>VLOOKUP('Form Responses 1'!BK32,ConvTable!$A$1:$B$5,2,FALSE)</f>
        <v>0</v>
      </c>
      <c r="BI33" s="10">
        <f>VLOOKUP('Form Responses 1'!BL32,ConvTable!$A$1:$B$5,2,FALSE)</f>
        <v>0</v>
      </c>
      <c r="BJ33" s="10">
        <f>VLOOKUP('Form Responses 1'!BM32,ConvTable!$A$1:$B$5,2,FALSE)</f>
        <v>3</v>
      </c>
      <c r="BK33" s="10">
        <f>VLOOKUP('Form Responses 1'!BN32,ConvTable!$A$1:$B$5,2,FALSE)</f>
        <v>4</v>
      </c>
      <c r="BL33" s="10">
        <f>VLOOKUP('Form Responses 1'!BO32,ConvTable!$A$1:$B$5,2,FALSE)</f>
        <v>3</v>
      </c>
      <c r="BM33" s="10">
        <f>VLOOKUP('Form Responses 1'!BP32,ConvTable!$A$1:$B$5,2,FALSE)</f>
        <v>4</v>
      </c>
      <c r="BN33" s="10">
        <f>VLOOKUP('Form Responses 1'!BQ32,ConvTable!$A$1:$B$5,2,FALSE)</f>
        <v>2</v>
      </c>
      <c r="BO33" s="10">
        <f>VLOOKUP('Form Responses 1'!BR32,ConvTable!$A$1:$B$5,2,FALSE)</f>
        <v>4</v>
      </c>
      <c r="BP33" s="10">
        <f>VLOOKUP('Form Responses 1'!BS32,ConvTable!$A$1:$B$5,2,FALSE)</f>
        <v>2</v>
      </c>
      <c r="BQ33" s="10">
        <f>VLOOKUP('Form Responses 1'!BT32,ConvTable!$A$1:$B$5,2,FALSE)</f>
        <v>2</v>
      </c>
      <c r="BR33" s="10">
        <f>VLOOKUP('Form Responses 1'!BU32,ConvTable!$A$1:$B$5,2,FALSE)</f>
        <v>4</v>
      </c>
      <c r="BS33" s="10">
        <f>VLOOKUP('Form Responses 1'!BV32,ConvTable!$A$1:$B$5,2,FALSE)</f>
        <v>4</v>
      </c>
      <c r="BT33" s="10">
        <f>VLOOKUP('Form Responses 1'!BW32,ConvTable!$A$1:$B$5,2,FALSE)</f>
        <v>4</v>
      </c>
      <c r="BU33" s="10">
        <f>VLOOKUP('Form Responses 1'!BX32,ConvTable!$A$1:$B$5,2,FALSE)</f>
        <v>4</v>
      </c>
      <c r="BV33" s="10">
        <f>VLOOKUP('Form Responses 1'!BY32,ConvTable!$A$1:$B$5,2,FALSE)</f>
        <v>4</v>
      </c>
      <c r="BW33" s="10">
        <f>VLOOKUP('Form Responses 1'!BZ32,ConvTable!$A$1:$B$5,2,FALSE)</f>
        <v>4</v>
      </c>
      <c r="BX33" s="10">
        <f>VLOOKUP('Form Responses 1'!CA32,ConvTable!$A$1:$B$5,2,FALSE)</f>
        <v>3</v>
      </c>
      <c r="BY33" s="10">
        <f>VLOOKUP('Form Responses 1'!CB32,ConvTable!$A$1:$B$5,2,FALSE)</f>
        <v>4</v>
      </c>
      <c r="BZ33" s="10">
        <f>VLOOKUP('Form Responses 1'!CC32,ConvTable!$A$1:$B$5,2,FALSE)</f>
        <v>2</v>
      </c>
      <c r="CA33" s="10">
        <f>VLOOKUP('Form Responses 1'!CD32,ConvTable!$A$1:$B$5,2,FALSE)</f>
        <v>3</v>
      </c>
      <c r="CB33" s="10">
        <f>VLOOKUP('Form Responses 1'!CE32,ConvTable!$A$1:$B$5,2,FALSE)</f>
        <v>2</v>
      </c>
      <c r="CC33" s="10">
        <f>VLOOKUP('Form Responses 1'!CF32,ConvTable!$A$1:$B$5,2,FALSE)</f>
        <v>2</v>
      </c>
      <c r="CD33" s="10">
        <f>VLOOKUP('Form Responses 1'!CG32,ConvTable!$A$1:$B$5,2,FALSE)</f>
        <v>4</v>
      </c>
      <c r="CE33" s="10">
        <f>VLOOKUP('Form Responses 1'!CH32,ConvTable!$A$1:$B$5,2,FALSE)</f>
        <v>4</v>
      </c>
      <c r="CF33" s="10">
        <f>VLOOKUP('Form Responses 1'!CI32,ConvTable!$A$1:$B$5,2,FALSE)</f>
        <v>2</v>
      </c>
      <c r="CG33" s="10">
        <f>VLOOKUP('Form Responses 1'!CJ32,ConvTable!$A$1:$B$5,2,FALSE)</f>
        <v>3</v>
      </c>
      <c r="CH33" s="10">
        <f>VLOOKUP('Form Responses 1'!CK32,ConvTable!$A$1:$B$5,2,FALSE)</f>
        <v>3</v>
      </c>
      <c r="CI33" s="10">
        <f>VLOOKUP('Form Responses 1'!CL32,ConvTable!$A$1:$B$5,2,FALSE)</f>
        <v>4</v>
      </c>
      <c r="CJ33" s="10">
        <f>VLOOKUP('Form Responses 1'!CM32,ConvTable!$A$1:$B$5,2,FALSE)</f>
        <v>3</v>
      </c>
      <c r="CK33" s="10">
        <f>VLOOKUP('Form Responses 1'!CN32,ConvTable!$A$1:$B$5,2,FALSE)</f>
        <v>3</v>
      </c>
      <c r="CL33" s="10">
        <f>VLOOKUP('Form Responses 1'!CO32,ConvTable!$A$1:$B$5,2,FALSE)</f>
        <v>2</v>
      </c>
      <c r="CM33" s="10">
        <f>VLOOKUP('Form Responses 1'!CP32,ConvTable!$A$1:$B$5,2,FALSE)</f>
        <v>2</v>
      </c>
      <c r="CN33" s="10">
        <f>VLOOKUP('Form Responses 1'!CQ32,ConvTable!$A$1:$B$5,2,FALSE)</f>
        <v>4</v>
      </c>
      <c r="CO33" s="10">
        <f>VLOOKUP('Form Responses 1'!CR32,ConvTable!$A$1:$B$5,2,FALSE)</f>
        <v>4</v>
      </c>
      <c r="CP33" s="10">
        <f>VLOOKUP('Form Responses 1'!CS32,ConvTable!$A$1:$B$5,2,FALSE)</f>
        <v>3</v>
      </c>
      <c r="CQ33" s="10">
        <f>VLOOKUP('Form Responses 1'!CT32,ConvTable!$A$1:$B$5,2,FALSE)</f>
        <v>4</v>
      </c>
      <c r="CR33" s="10">
        <f>VLOOKUP('Form Responses 1'!CU32,ConvTable!$A$1:$B$5,2,FALSE)</f>
        <v>3</v>
      </c>
      <c r="CS33" s="10">
        <f>VLOOKUP('Form Responses 1'!CV32,ConvTable!$A$1:$B$5,2,FALSE)</f>
        <v>4</v>
      </c>
      <c r="CT33" s="10">
        <f>VLOOKUP('Form Responses 1'!CW32,ConvTable!$A$1:$B$5,2,FALSE)</f>
        <v>2</v>
      </c>
      <c r="CU33" s="10">
        <f>VLOOKUP('Form Responses 1'!CX32,ConvTable!$A$1:$B$5,2,FALSE)</f>
        <v>3</v>
      </c>
      <c r="CV33" s="10">
        <f>VLOOKUP('Form Responses 1'!CY32,ConvTable!$A$1:$B$5,2,FALSE)</f>
        <v>4</v>
      </c>
      <c r="CW33" s="10">
        <f>VLOOKUP('Form Responses 1'!CZ32,ConvTable!$A$1:$B$5,2,FALSE)</f>
        <v>4</v>
      </c>
      <c r="CX33" s="10">
        <f>VLOOKUP('Form Responses 1'!DA32,ConvTable!$A$1:$B$5,2,FALSE)</f>
        <v>3</v>
      </c>
      <c r="CY33" s="10">
        <f>VLOOKUP('Form Responses 1'!DB32,ConvTable!$A$1:$B$5,2,FALSE)</f>
        <v>4</v>
      </c>
      <c r="CZ33" s="10">
        <f>VLOOKUP('Form Responses 1'!DC32,ConvTable!$A$1:$B$5,2,FALSE)</f>
        <v>3</v>
      </c>
      <c r="DA33" s="10">
        <f>VLOOKUP('Form Responses 1'!DD32,ConvTable!$A$1:$B$5,2,FALSE)</f>
        <v>4</v>
      </c>
      <c r="DB33" s="10">
        <f>VLOOKUP('Form Responses 1'!DE32,ConvTable!$A$1:$B$5,2,FALSE)</f>
        <v>2</v>
      </c>
      <c r="DC33" s="10">
        <f>VLOOKUP('Form Responses 1'!DF32,ConvTable!$A$1:$B$5,2,FALSE)</f>
        <v>2</v>
      </c>
      <c r="DD33" s="10">
        <f>VLOOKUP('Form Responses 1'!DG32,ConvTable!$A$1:$B$5,2,FALSE)</f>
        <v>2</v>
      </c>
      <c r="DE33" s="10">
        <f>VLOOKUP('Form Responses 1'!DH32,ConvTable!$A$1:$B$5,2,FALSE)</f>
        <v>2</v>
      </c>
      <c r="DF33" s="10">
        <f>VLOOKUP('Form Responses 1'!DI32,ConvTable!$A$1:$B$5,2,FALSE)</f>
        <v>4</v>
      </c>
      <c r="DG33" s="10">
        <f>VLOOKUP('Form Responses 1'!DJ32,ConvTable!$A$1:$B$5,2,FALSE)</f>
        <v>4</v>
      </c>
      <c r="DH33" s="10">
        <f>VLOOKUP('Form Responses 1'!DK32,ConvTable!$A$1:$B$5,2,FALSE)</f>
        <v>3</v>
      </c>
      <c r="DI33" s="10">
        <f>VLOOKUP('Form Responses 1'!DL32,ConvTable!$A$1:$B$5,2,FALSE)</f>
        <v>4</v>
      </c>
      <c r="DJ33" s="10">
        <f>VLOOKUP('Form Responses 1'!DM32,ConvTable!$A$1:$B$5,2,FALSE)</f>
        <v>3</v>
      </c>
      <c r="DK33" s="10">
        <f>VLOOKUP('Form Responses 1'!DN32,ConvTable!$A$1:$B$5,2,FALSE)</f>
        <v>4</v>
      </c>
      <c r="DL33" s="10">
        <f>VLOOKUP('Form Responses 1'!DO32,ConvTable!$A$1:$B$5,2,FALSE)</f>
        <v>3</v>
      </c>
      <c r="DM33" s="10">
        <f>VLOOKUP('Form Responses 1'!DP32,ConvTable!$A$1:$B$5,2,FALSE)</f>
        <v>4</v>
      </c>
      <c r="DN33" s="10">
        <f>VLOOKUP('Form Responses 1'!DQ32,ConvTable!$A$1:$B$5,2,FALSE)</f>
        <v>2</v>
      </c>
      <c r="DO33" s="10">
        <f>VLOOKUP('Form Responses 1'!DR32,ConvTable!$A$1:$B$5,2,FALSE)</f>
        <v>3</v>
      </c>
      <c r="DP33" s="10">
        <f>VLOOKUP('Form Responses 1'!DS32,ConvTable!$A$1:$B$5,2,FALSE)</f>
        <v>2</v>
      </c>
      <c r="DQ33" s="10">
        <f>VLOOKUP('Form Responses 1'!DT32,ConvTable!$A$1:$B$5,2,FALSE)</f>
        <v>2</v>
      </c>
    </row>
    <row r="34" ht="12.75" customHeight="1">
      <c r="B34" s="10">
        <f>VLOOKUP('Form Responses 1'!E33,ConvTable!$A$1:$B$5,2,FALSE)</f>
        <v>3</v>
      </c>
      <c r="C34" s="10">
        <f>VLOOKUP('Form Responses 1'!F33,ConvTable!$A$1:$B$5,2,FALSE)</f>
        <v>4</v>
      </c>
      <c r="D34" s="10">
        <f>VLOOKUP('Form Responses 1'!G33,ConvTable!$A$1:$B$5,2,FALSE)</f>
        <v>3</v>
      </c>
      <c r="E34" s="10">
        <f>VLOOKUP('Form Responses 1'!H33,ConvTable!$A$1:$B$5,2,FALSE)</f>
        <v>4</v>
      </c>
      <c r="F34" s="10">
        <f>VLOOKUP('Form Responses 1'!I33,ConvTable!$A$1:$B$5,2,FALSE)</f>
        <v>2</v>
      </c>
      <c r="G34" s="10">
        <f>VLOOKUP('Form Responses 1'!J33,ConvTable!$A$1:$B$5,2,FALSE)</f>
        <v>3</v>
      </c>
      <c r="H34" s="10">
        <f>VLOOKUP('Form Responses 1'!K33,ConvTable!$A$1:$B$5,2,FALSE)</f>
        <v>2</v>
      </c>
      <c r="I34" s="10">
        <f>VLOOKUP('Form Responses 1'!L33,ConvTable!$A$1:$B$5,2,FALSE)</f>
        <v>2</v>
      </c>
      <c r="J34" s="10">
        <f>VLOOKUP('Form Responses 1'!M33,ConvTable!$A$1:$B$5,2,FALSE)</f>
        <v>2</v>
      </c>
      <c r="K34" s="10">
        <f>VLOOKUP('Form Responses 1'!N33,ConvTable!$A$1:$B$5,2,FALSE)</f>
        <v>2</v>
      </c>
      <c r="L34" s="10">
        <f>VLOOKUP('Form Responses 1'!O33,ConvTable!$A$1:$B$5,2,FALSE)</f>
        <v>4</v>
      </c>
      <c r="M34" s="10">
        <f>VLOOKUP('Form Responses 1'!P33,ConvTable!$A$1:$B$5,2,FALSE)</f>
        <v>4</v>
      </c>
      <c r="N34" s="10">
        <f>VLOOKUP('Form Responses 1'!Q33,ConvTable!$A$1:$B$5,2,FALSE)</f>
        <v>3</v>
      </c>
      <c r="O34" s="10">
        <f>VLOOKUP('Form Responses 1'!R33,ConvTable!$A$1:$B$5,2,FALSE)</f>
        <v>4</v>
      </c>
      <c r="P34" s="10">
        <f>VLOOKUP('Form Responses 1'!S33,ConvTable!$A$1:$B$5,2,FALSE)</f>
        <v>3</v>
      </c>
      <c r="Q34" s="10">
        <f>VLOOKUP('Form Responses 1'!T33,ConvTable!$A$1:$B$5,2,FALSE)</f>
        <v>4</v>
      </c>
      <c r="R34" s="10">
        <f>VLOOKUP('Form Responses 1'!U33,ConvTable!$A$1:$B$5,2,FALSE)</f>
        <v>3</v>
      </c>
      <c r="S34" s="10">
        <f>VLOOKUP('Form Responses 1'!V33,ConvTable!$A$1:$B$5,2,FALSE)</f>
        <v>3</v>
      </c>
      <c r="T34" s="10">
        <f>VLOOKUP('Form Responses 1'!W33,ConvTable!$A$1:$B$5,2,FALSE)</f>
        <v>3</v>
      </c>
      <c r="U34" s="10">
        <f>VLOOKUP('Form Responses 1'!X33,ConvTable!$A$1:$B$5,2,FALSE)</f>
        <v>3</v>
      </c>
      <c r="V34" s="10">
        <f>VLOOKUP('Form Responses 1'!Y33,ConvTable!$A$1:$B$5,2,FALSE)</f>
        <v>4</v>
      </c>
      <c r="W34" s="10">
        <f>VLOOKUP('Form Responses 1'!Z33,ConvTable!$A$1:$B$5,2,FALSE)</f>
        <v>4</v>
      </c>
      <c r="X34" s="10">
        <f>VLOOKUP('Form Responses 1'!AA33,ConvTable!$A$1:$B$5,2,FALSE)</f>
        <v>3</v>
      </c>
      <c r="Y34" s="10">
        <f>VLOOKUP('Form Responses 1'!AB33,ConvTable!$A$1:$B$5,2,FALSE)</f>
        <v>4</v>
      </c>
      <c r="Z34" s="10">
        <f>VLOOKUP('Form Responses 1'!AC33,ConvTable!$A$1:$B$5,2,FALSE)</f>
        <v>3</v>
      </c>
      <c r="AA34" s="10">
        <f>VLOOKUP('Form Responses 1'!AD33,ConvTable!$A$1:$B$5,2,FALSE)</f>
        <v>4</v>
      </c>
      <c r="AB34" s="10">
        <f>VLOOKUP('Form Responses 1'!AE33,ConvTable!$A$1:$B$5,2,FALSE)</f>
        <v>3</v>
      </c>
      <c r="AC34" s="10">
        <f>VLOOKUP('Form Responses 1'!AF33,ConvTable!$A$1:$B$5,2,FALSE)</f>
        <v>3</v>
      </c>
      <c r="AD34" s="10">
        <f>VLOOKUP('Form Responses 1'!AG33,ConvTable!$A$1:$B$5,2,FALSE)</f>
        <v>3</v>
      </c>
      <c r="AE34" s="10">
        <f>VLOOKUP('Form Responses 1'!AH33,ConvTable!$A$1:$B$5,2,FALSE)</f>
        <v>3</v>
      </c>
      <c r="AF34" s="10">
        <f>VLOOKUP('Form Responses 1'!AI33,ConvTable!$A$1:$B$5,2,FALSE)</f>
        <v>4</v>
      </c>
      <c r="AG34" s="10">
        <f>VLOOKUP('Form Responses 1'!AJ33,ConvTable!$A$1:$B$5,2,FALSE)</f>
        <v>4</v>
      </c>
      <c r="AH34" s="10">
        <f>VLOOKUP('Form Responses 1'!AK33,ConvTable!$A$1:$B$5,2,FALSE)</f>
        <v>3</v>
      </c>
      <c r="AI34" s="10">
        <f>VLOOKUP('Form Responses 1'!AL33,ConvTable!$A$1:$B$5,2,FALSE)</f>
        <v>4</v>
      </c>
      <c r="AJ34" s="10">
        <f>VLOOKUP('Form Responses 1'!AM33,ConvTable!$A$1:$B$5,2,FALSE)</f>
        <v>3</v>
      </c>
      <c r="AK34" s="10">
        <f>VLOOKUP('Form Responses 1'!AN33,ConvTable!$A$1:$B$5,2,FALSE)</f>
        <v>4</v>
      </c>
      <c r="AL34" s="10">
        <f>VLOOKUP('Form Responses 1'!AO33,ConvTable!$A$1:$B$5,2,FALSE)</f>
        <v>3</v>
      </c>
      <c r="AM34" s="10">
        <f>VLOOKUP('Form Responses 1'!AP33,ConvTable!$A$1:$B$5,2,FALSE)</f>
        <v>3</v>
      </c>
      <c r="AN34" s="10">
        <f>VLOOKUP('Form Responses 1'!AQ33,ConvTable!$A$1:$B$5,2,FALSE)</f>
        <v>3</v>
      </c>
      <c r="AO34" s="10">
        <f>VLOOKUP('Form Responses 1'!AR33,ConvTable!$A$1:$B$5,2,FALSE)</f>
        <v>3</v>
      </c>
      <c r="AP34" s="10">
        <f>VLOOKUP('Form Responses 1'!AS33,ConvTable!$A$1:$B$5,2,FALSE)</f>
        <v>3</v>
      </c>
      <c r="AQ34" s="10">
        <f>VLOOKUP('Form Responses 1'!AT33,ConvTable!$A$1:$B$5,2,FALSE)</f>
        <v>4</v>
      </c>
      <c r="AR34" s="10">
        <f>VLOOKUP('Form Responses 1'!AU33,ConvTable!$A$1:$B$5,2,FALSE)</f>
        <v>2</v>
      </c>
      <c r="AS34" s="10">
        <f>VLOOKUP('Form Responses 1'!AV33,ConvTable!$A$1:$B$5,2,FALSE)</f>
        <v>2</v>
      </c>
      <c r="AT34" s="10">
        <f>VLOOKUP('Form Responses 1'!AW33,ConvTable!$A$1:$B$5,2,FALSE)</f>
        <v>2</v>
      </c>
      <c r="AU34" s="10">
        <f>VLOOKUP('Form Responses 1'!AX33,ConvTable!$A$1:$B$5,2,FALSE)</f>
        <v>2</v>
      </c>
      <c r="AV34" s="10">
        <f>VLOOKUP('Form Responses 1'!AY33,ConvTable!$A$1:$B$5,2,FALSE)</f>
        <v>2</v>
      </c>
      <c r="AW34" s="10">
        <f>VLOOKUP('Form Responses 1'!AZ33,ConvTable!$A$1:$B$5,2,FALSE)</f>
        <v>2</v>
      </c>
      <c r="AX34" s="10">
        <f>VLOOKUP('Form Responses 1'!BA33,ConvTable!$A$1:$B$5,2,FALSE)</f>
        <v>2</v>
      </c>
      <c r="AY34" s="10">
        <f>VLOOKUP('Form Responses 1'!BB33,ConvTable!$A$1:$B$5,2,FALSE)</f>
        <v>2</v>
      </c>
      <c r="AZ34" s="10">
        <f>VLOOKUP('Form Responses 1'!BC33,ConvTable!$A$1:$B$5,2,FALSE)</f>
        <v>2</v>
      </c>
      <c r="BA34" s="10">
        <f>VLOOKUP('Form Responses 1'!BD33,ConvTable!$A$1:$B$5,2,FALSE)</f>
        <v>4</v>
      </c>
      <c r="BB34" s="10">
        <f>VLOOKUP('Form Responses 1'!BE33,ConvTable!$A$1:$B$5,2,FALSE)</f>
        <v>3</v>
      </c>
      <c r="BC34" s="10">
        <f>VLOOKUP('Form Responses 1'!BF33,ConvTable!$A$1:$B$5,2,FALSE)</f>
        <v>4</v>
      </c>
      <c r="BD34" s="10">
        <f>VLOOKUP('Form Responses 1'!BG33,ConvTable!$A$1:$B$5,2,FALSE)</f>
        <v>3</v>
      </c>
      <c r="BE34" s="10">
        <f>VLOOKUP('Form Responses 1'!BH33,ConvTable!$A$1:$B$5,2,FALSE)</f>
        <v>4</v>
      </c>
      <c r="BF34" s="10">
        <f>VLOOKUP('Form Responses 1'!BI33,ConvTable!$A$1:$B$5,2,FALSE)</f>
        <v>3</v>
      </c>
      <c r="BG34" s="10">
        <f>VLOOKUP('Form Responses 1'!BJ33,ConvTable!$A$1:$B$5,2,FALSE)</f>
        <v>3</v>
      </c>
      <c r="BH34" s="10">
        <f>VLOOKUP('Form Responses 1'!BK33,ConvTable!$A$1:$B$5,2,FALSE)</f>
        <v>4</v>
      </c>
      <c r="BI34" s="10">
        <f>VLOOKUP('Form Responses 1'!BL33,ConvTable!$A$1:$B$5,2,FALSE)</f>
        <v>4</v>
      </c>
      <c r="BJ34" s="10">
        <f>VLOOKUP('Form Responses 1'!BM33,ConvTable!$A$1:$B$5,2,FALSE)</f>
        <v>4</v>
      </c>
      <c r="BK34" s="10">
        <f>VLOOKUP('Form Responses 1'!BN33,ConvTable!$A$1:$B$5,2,FALSE)</f>
        <v>4</v>
      </c>
      <c r="BL34" s="10">
        <f>VLOOKUP('Form Responses 1'!BO33,ConvTable!$A$1:$B$5,2,FALSE)</f>
        <v>4</v>
      </c>
      <c r="BM34" s="10">
        <f>VLOOKUP('Form Responses 1'!BP33,ConvTable!$A$1:$B$5,2,FALSE)</f>
        <v>4</v>
      </c>
      <c r="BN34" s="10">
        <f>VLOOKUP('Form Responses 1'!BQ33,ConvTable!$A$1:$B$5,2,FALSE)</f>
        <v>3</v>
      </c>
      <c r="BO34" s="10">
        <f>VLOOKUP('Form Responses 1'!BR33,ConvTable!$A$1:$B$5,2,FALSE)</f>
        <v>4</v>
      </c>
      <c r="BP34" s="10">
        <f>VLOOKUP('Form Responses 1'!BS33,ConvTable!$A$1:$B$5,2,FALSE)</f>
        <v>3</v>
      </c>
      <c r="BQ34" s="10">
        <f>VLOOKUP('Form Responses 1'!BT33,ConvTable!$A$1:$B$5,2,FALSE)</f>
        <v>4</v>
      </c>
      <c r="BR34" s="10">
        <f>VLOOKUP('Form Responses 1'!BU33,ConvTable!$A$1:$B$5,2,FALSE)</f>
        <v>4</v>
      </c>
      <c r="BS34" s="10">
        <f>VLOOKUP('Form Responses 1'!BV33,ConvTable!$A$1:$B$5,2,FALSE)</f>
        <v>4</v>
      </c>
      <c r="BT34" s="10">
        <f>VLOOKUP('Form Responses 1'!BW33,ConvTable!$A$1:$B$5,2,FALSE)</f>
        <v>4</v>
      </c>
      <c r="BU34" s="10">
        <f>VLOOKUP('Form Responses 1'!BX33,ConvTable!$A$1:$B$5,2,FALSE)</f>
        <v>4</v>
      </c>
      <c r="BV34" s="10">
        <f>VLOOKUP('Form Responses 1'!BY33,ConvTable!$A$1:$B$5,2,FALSE)</f>
        <v>4</v>
      </c>
      <c r="BW34" s="10">
        <f>VLOOKUP('Form Responses 1'!BZ33,ConvTable!$A$1:$B$5,2,FALSE)</f>
        <v>4</v>
      </c>
      <c r="BX34" s="10">
        <f>VLOOKUP('Form Responses 1'!CA33,ConvTable!$A$1:$B$5,2,FALSE)</f>
        <v>3</v>
      </c>
      <c r="BY34" s="10">
        <f>VLOOKUP('Form Responses 1'!CB33,ConvTable!$A$1:$B$5,2,FALSE)</f>
        <v>3</v>
      </c>
      <c r="BZ34" s="10">
        <f>VLOOKUP('Form Responses 1'!CC33,ConvTable!$A$1:$B$5,2,FALSE)</f>
        <v>3</v>
      </c>
      <c r="CA34" s="10">
        <f>VLOOKUP('Form Responses 1'!CD33,ConvTable!$A$1:$B$5,2,FALSE)</f>
        <v>4</v>
      </c>
      <c r="CB34" s="10">
        <f>VLOOKUP('Form Responses 1'!CE33,ConvTable!$A$1:$B$5,2,FALSE)</f>
        <v>1</v>
      </c>
      <c r="CC34" s="10">
        <f>VLOOKUP('Form Responses 1'!CF33,ConvTable!$A$1:$B$5,2,FALSE)</f>
        <v>1</v>
      </c>
      <c r="CD34" s="10">
        <f>VLOOKUP('Form Responses 1'!CG33,ConvTable!$A$1:$B$5,2,FALSE)</f>
        <v>3</v>
      </c>
      <c r="CE34" s="10">
        <f>VLOOKUP('Form Responses 1'!CH33,ConvTable!$A$1:$B$5,2,FALSE)</f>
        <v>4</v>
      </c>
      <c r="CF34" s="10">
        <f>VLOOKUP('Form Responses 1'!CI33,ConvTable!$A$1:$B$5,2,FALSE)</f>
        <v>3</v>
      </c>
      <c r="CG34" s="10">
        <f>VLOOKUP('Form Responses 1'!CJ33,ConvTable!$A$1:$B$5,2,FALSE)</f>
        <v>4</v>
      </c>
      <c r="CH34" s="10">
        <f>VLOOKUP('Form Responses 1'!CK33,ConvTable!$A$1:$B$5,2,FALSE)</f>
        <v>3</v>
      </c>
      <c r="CI34" s="10">
        <f>VLOOKUP('Form Responses 1'!CL33,ConvTable!$A$1:$B$5,2,FALSE)</f>
        <v>4</v>
      </c>
      <c r="CJ34" s="10">
        <f>VLOOKUP('Form Responses 1'!CM33,ConvTable!$A$1:$B$5,2,FALSE)</f>
        <v>2</v>
      </c>
      <c r="CK34" s="10">
        <f>VLOOKUP('Form Responses 1'!CN33,ConvTable!$A$1:$B$5,2,FALSE)</f>
        <v>2</v>
      </c>
      <c r="CL34" s="10">
        <f>VLOOKUP('Form Responses 1'!CO33,ConvTable!$A$1:$B$5,2,FALSE)</f>
        <v>2</v>
      </c>
      <c r="CM34" s="10">
        <f>VLOOKUP('Form Responses 1'!CP33,ConvTable!$A$1:$B$5,2,FALSE)</f>
        <v>2</v>
      </c>
      <c r="CN34" s="10">
        <f>VLOOKUP('Form Responses 1'!CQ33,ConvTable!$A$1:$B$5,2,FALSE)</f>
        <v>2</v>
      </c>
      <c r="CO34" s="10">
        <f>VLOOKUP('Form Responses 1'!CR33,ConvTable!$A$1:$B$5,2,FALSE)</f>
        <v>2</v>
      </c>
      <c r="CP34" s="10">
        <f>VLOOKUP('Form Responses 1'!CS33,ConvTable!$A$1:$B$5,2,FALSE)</f>
        <v>3</v>
      </c>
      <c r="CQ34" s="10">
        <f>VLOOKUP('Form Responses 1'!CT33,ConvTable!$A$1:$B$5,2,FALSE)</f>
        <v>4</v>
      </c>
      <c r="CR34" s="10">
        <f>VLOOKUP('Form Responses 1'!CU33,ConvTable!$A$1:$B$5,2,FALSE)</f>
        <v>2</v>
      </c>
      <c r="CS34" s="10">
        <f>VLOOKUP('Form Responses 1'!CV33,ConvTable!$A$1:$B$5,2,FALSE)</f>
        <v>3</v>
      </c>
      <c r="CT34" s="10">
        <f>VLOOKUP('Form Responses 1'!CW33,ConvTable!$A$1:$B$5,2,FALSE)</f>
        <v>3</v>
      </c>
      <c r="CU34" s="10">
        <f>VLOOKUP('Form Responses 1'!CX33,ConvTable!$A$1:$B$5,2,FALSE)</f>
        <v>3</v>
      </c>
      <c r="CV34" s="10">
        <f>VLOOKUP('Form Responses 1'!CY33,ConvTable!$A$1:$B$5,2,FALSE)</f>
        <v>2</v>
      </c>
      <c r="CW34" s="10">
        <f>VLOOKUP('Form Responses 1'!CZ33,ConvTable!$A$1:$B$5,2,FALSE)</f>
        <v>2</v>
      </c>
      <c r="CX34" s="10">
        <f>VLOOKUP('Form Responses 1'!DA33,ConvTable!$A$1:$B$5,2,FALSE)</f>
        <v>4</v>
      </c>
      <c r="CY34" s="10">
        <f>VLOOKUP('Form Responses 1'!DB33,ConvTable!$A$1:$B$5,2,FALSE)</f>
        <v>4</v>
      </c>
      <c r="CZ34" s="10">
        <f>VLOOKUP('Form Responses 1'!DC33,ConvTable!$A$1:$B$5,2,FALSE)</f>
        <v>3</v>
      </c>
      <c r="DA34" s="10">
        <f>VLOOKUP('Form Responses 1'!DD33,ConvTable!$A$1:$B$5,2,FALSE)</f>
        <v>4</v>
      </c>
      <c r="DB34" s="10">
        <f>VLOOKUP('Form Responses 1'!DE33,ConvTable!$A$1:$B$5,2,FALSE)</f>
        <v>3</v>
      </c>
      <c r="DC34" s="10">
        <f>VLOOKUP('Form Responses 1'!DF33,ConvTable!$A$1:$B$5,2,FALSE)</f>
        <v>4</v>
      </c>
      <c r="DD34" s="10">
        <f>VLOOKUP('Form Responses 1'!DG33,ConvTable!$A$1:$B$5,2,FALSE)</f>
        <v>3</v>
      </c>
      <c r="DE34" s="10">
        <f>VLOOKUP('Form Responses 1'!DH33,ConvTable!$A$1:$B$5,2,FALSE)</f>
        <v>3</v>
      </c>
      <c r="DF34" s="10">
        <f>VLOOKUP('Form Responses 1'!DI33,ConvTable!$A$1:$B$5,2,FALSE)</f>
        <v>2</v>
      </c>
      <c r="DG34" s="10">
        <f>VLOOKUP('Form Responses 1'!DJ33,ConvTable!$A$1:$B$5,2,FALSE)</f>
        <v>2</v>
      </c>
      <c r="DH34" s="10">
        <f>VLOOKUP('Form Responses 1'!DK33,ConvTable!$A$1:$B$5,2,FALSE)</f>
        <v>4</v>
      </c>
      <c r="DI34" s="10">
        <f>VLOOKUP('Form Responses 1'!DL33,ConvTable!$A$1:$B$5,2,FALSE)</f>
        <v>4</v>
      </c>
      <c r="DJ34" s="10">
        <f>VLOOKUP('Form Responses 1'!DM33,ConvTable!$A$1:$B$5,2,FALSE)</f>
        <v>3</v>
      </c>
      <c r="DK34" s="10">
        <f>VLOOKUP('Form Responses 1'!DN33,ConvTable!$A$1:$B$5,2,FALSE)</f>
        <v>4</v>
      </c>
      <c r="DL34" s="10">
        <f>VLOOKUP('Form Responses 1'!DO33,ConvTable!$A$1:$B$5,2,FALSE)</f>
        <v>3</v>
      </c>
      <c r="DM34" s="10">
        <f>VLOOKUP('Form Responses 1'!DP33,ConvTable!$A$1:$B$5,2,FALSE)</f>
        <v>4</v>
      </c>
      <c r="DN34" s="10">
        <f>VLOOKUP('Form Responses 1'!DQ33,ConvTable!$A$1:$B$5,2,FALSE)</f>
        <v>2</v>
      </c>
      <c r="DO34" s="10">
        <f>VLOOKUP('Form Responses 1'!DR33,ConvTable!$A$1:$B$5,2,FALSE)</f>
        <v>3</v>
      </c>
      <c r="DP34" s="10">
        <f>VLOOKUP('Form Responses 1'!DS33,ConvTable!$A$1:$B$5,2,FALSE)</f>
        <v>2</v>
      </c>
      <c r="DQ34" s="10">
        <f>VLOOKUP('Form Responses 1'!DT33,ConvTable!$A$1:$B$5,2,FALSE)</f>
        <v>2</v>
      </c>
    </row>
    <row r="35" ht="12.75" customHeight="1">
      <c r="B35" s="10">
        <f>VLOOKUP('Form Responses 1'!E34,ConvTable!$A$1:$B$5,2,FALSE)</f>
        <v>0</v>
      </c>
      <c r="C35" s="10">
        <f>VLOOKUP('Form Responses 1'!F34,ConvTable!$A$1:$B$5,2,FALSE)</f>
        <v>0</v>
      </c>
      <c r="D35" s="10">
        <f>VLOOKUP('Form Responses 1'!G34,ConvTable!$A$1:$B$5,2,FALSE)</f>
        <v>1</v>
      </c>
      <c r="E35" s="10">
        <f>VLOOKUP('Form Responses 1'!H34,ConvTable!$A$1:$B$5,2,FALSE)</f>
        <v>1</v>
      </c>
      <c r="F35" s="10">
        <f>VLOOKUP('Form Responses 1'!I34,ConvTable!$A$1:$B$5,2,FALSE)</f>
        <v>2</v>
      </c>
      <c r="G35" s="10">
        <f>VLOOKUP('Form Responses 1'!J34,ConvTable!$A$1:$B$5,2,FALSE)</f>
        <v>2</v>
      </c>
      <c r="H35" s="10">
        <f>VLOOKUP('Form Responses 1'!K34,ConvTable!$A$1:$B$5,2,FALSE)</f>
        <v>4</v>
      </c>
      <c r="I35" s="10">
        <f>VLOOKUP('Form Responses 1'!L34,ConvTable!$A$1:$B$5,2,FALSE)</f>
        <v>4</v>
      </c>
      <c r="J35" s="10">
        <f>VLOOKUP('Form Responses 1'!M34,ConvTable!$A$1:$B$5,2,FALSE)</f>
        <v>2</v>
      </c>
      <c r="K35" s="10">
        <f>VLOOKUP('Form Responses 1'!N34,ConvTable!$A$1:$B$5,2,FALSE)</f>
        <v>2</v>
      </c>
      <c r="L35" s="10">
        <f>VLOOKUP('Form Responses 1'!O34,ConvTable!$A$1:$B$5,2,FALSE)</f>
        <v>3</v>
      </c>
      <c r="M35" s="10">
        <f>VLOOKUP('Form Responses 1'!P34,ConvTable!$A$1:$B$5,2,FALSE)</f>
        <v>3</v>
      </c>
      <c r="N35" s="10">
        <f>VLOOKUP('Form Responses 1'!Q34,ConvTable!$A$1:$B$5,2,FALSE)</f>
        <v>2</v>
      </c>
      <c r="O35" s="10">
        <f>VLOOKUP('Form Responses 1'!R34,ConvTable!$A$1:$B$5,2,FALSE)</f>
        <v>3</v>
      </c>
      <c r="P35" s="10">
        <f>VLOOKUP('Form Responses 1'!S34,ConvTable!$A$1:$B$5,2,FALSE)</f>
        <v>1</v>
      </c>
      <c r="Q35" s="10">
        <f>VLOOKUP('Form Responses 1'!T34,ConvTable!$A$1:$B$5,2,FALSE)</f>
        <v>1</v>
      </c>
      <c r="R35" s="10">
        <f>VLOOKUP('Form Responses 1'!U34,ConvTable!$A$1:$B$5,2,FALSE)</f>
        <v>3</v>
      </c>
      <c r="S35" s="10">
        <f>VLOOKUP('Form Responses 1'!V34,ConvTable!$A$1:$B$5,2,FALSE)</f>
        <v>3</v>
      </c>
      <c r="T35" s="10">
        <f>VLOOKUP('Form Responses 1'!W34,ConvTable!$A$1:$B$5,2,FALSE)</f>
        <v>1</v>
      </c>
      <c r="U35" s="10">
        <f>VLOOKUP('Form Responses 1'!X34,ConvTable!$A$1:$B$5,2,FALSE)</f>
        <v>1</v>
      </c>
      <c r="V35" s="10">
        <f>VLOOKUP('Form Responses 1'!Y34,ConvTable!$A$1:$B$5,2,FALSE)</f>
        <v>3</v>
      </c>
      <c r="W35" s="10">
        <f>VLOOKUP('Form Responses 1'!Z34,ConvTable!$A$1:$B$5,2,FALSE)</f>
        <v>3</v>
      </c>
      <c r="X35" s="10">
        <f>VLOOKUP('Form Responses 1'!AA34,ConvTable!$A$1:$B$5,2,FALSE)</f>
        <v>2</v>
      </c>
      <c r="Y35" s="10">
        <f>VLOOKUP('Form Responses 1'!AB34,ConvTable!$A$1:$B$5,2,FALSE)</f>
        <v>2</v>
      </c>
      <c r="Z35" s="10">
        <f>VLOOKUP('Form Responses 1'!AC34,ConvTable!$A$1:$B$5,2,FALSE)</f>
        <v>2</v>
      </c>
      <c r="AA35" s="10">
        <f>VLOOKUP('Form Responses 1'!AD34,ConvTable!$A$1:$B$5,2,FALSE)</f>
        <v>3</v>
      </c>
      <c r="AB35" s="10">
        <f>VLOOKUP('Form Responses 1'!AE34,ConvTable!$A$1:$B$5,2,FALSE)</f>
        <v>3</v>
      </c>
      <c r="AC35" s="10">
        <f>VLOOKUP('Form Responses 1'!AF34,ConvTable!$A$1:$B$5,2,FALSE)</f>
        <v>3</v>
      </c>
      <c r="AD35" s="10">
        <f>VLOOKUP('Form Responses 1'!AG34,ConvTable!$A$1:$B$5,2,FALSE)</f>
        <v>2</v>
      </c>
      <c r="AE35" s="10">
        <f>VLOOKUP('Form Responses 1'!AH34,ConvTable!$A$1:$B$5,2,FALSE)</f>
        <v>3</v>
      </c>
      <c r="AF35" s="10">
        <f>VLOOKUP('Form Responses 1'!AI34,ConvTable!$A$1:$B$5,2,FALSE)</f>
        <v>3</v>
      </c>
      <c r="AG35" s="10">
        <f>VLOOKUP('Form Responses 1'!AJ34,ConvTable!$A$1:$B$5,2,FALSE)</f>
        <v>3</v>
      </c>
      <c r="AH35" s="10">
        <f>VLOOKUP('Form Responses 1'!AK34,ConvTable!$A$1:$B$5,2,FALSE)</f>
        <v>2</v>
      </c>
      <c r="AI35" s="10">
        <f>VLOOKUP('Form Responses 1'!AL34,ConvTable!$A$1:$B$5,2,FALSE)</f>
        <v>3</v>
      </c>
      <c r="AJ35" s="10">
        <f>VLOOKUP('Form Responses 1'!AM34,ConvTable!$A$1:$B$5,2,FALSE)</f>
        <v>3</v>
      </c>
      <c r="AK35" s="10">
        <f>VLOOKUP('Form Responses 1'!AN34,ConvTable!$A$1:$B$5,2,FALSE)</f>
        <v>3</v>
      </c>
      <c r="AL35" s="10">
        <f>VLOOKUP('Form Responses 1'!AO34,ConvTable!$A$1:$B$5,2,FALSE)</f>
        <v>2</v>
      </c>
      <c r="AM35" s="10">
        <f>VLOOKUP('Form Responses 1'!AP34,ConvTable!$A$1:$B$5,2,FALSE)</f>
        <v>3</v>
      </c>
      <c r="AN35" s="10">
        <f>VLOOKUP('Form Responses 1'!AQ34,ConvTable!$A$1:$B$5,2,FALSE)</f>
        <v>2</v>
      </c>
      <c r="AO35" s="10">
        <f>VLOOKUP('Form Responses 1'!AR34,ConvTable!$A$1:$B$5,2,FALSE)</f>
        <v>3</v>
      </c>
      <c r="AP35" s="10">
        <f>VLOOKUP('Form Responses 1'!AS34,ConvTable!$A$1:$B$5,2,FALSE)</f>
        <v>0</v>
      </c>
      <c r="AQ35" s="10">
        <f>VLOOKUP('Form Responses 1'!AT34,ConvTable!$A$1:$B$5,2,FALSE)</f>
        <v>0</v>
      </c>
      <c r="AR35" s="10">
        <f>VLOOKUP('Form Responses 1'!AU34,ConvTable!$A$1:$B$5,2,FALSE)</f>
        <v>0</v>
      </c>
      <c r="AS35" s="10">
        <f>VLOOKUP('Form Responses 1'!AV34,ConvTable!$A$1:$B$5,2,FALSE)</f>
        <v>1</v>
      </c>
      <c r="AT35" s="10">
        <f>VLOOKUP('Form Responses 1'!AW34,ConvTable!$A$1:$B$5,2,FALSE)</f>
        <v>1</v>
      </c>
      <c r="AU35" s="10">
        <f>VLOOKUP('Form Responses 1'!AX34,ConvTable!$A$1:$B$5,2,FALSE)</f>
        <v>2</v>
      </c>
      <c r="AV35" s="10">
        <f>VLOOKUP('Form Responses 1'!AY34,ConvTable!$A$1:$B$5,2,FALSE)</f>
        <v>0</v>
      </c>
      <c r="AW35" s="10">
        <f>VLOOKUP('Form Responses 1'!AZ34,ConvTable!$A$1:$B$5,2,FALSE)</f>
        <v>1</v>
      </c>
      <c r="AX35" s="10">
        <f>VLOOKUP('Form Responses 1'!BA34,ConvTable!$A$1:$B$5,2,FALSE)</f>
        <v>0</v>
      </c>
      <c r="AY35" s="10">
        <f>VLOOKUP('Form Responses 1'!BB34,ConvTable!$A$1:$B$5,2,FALSE)</f>
        <v>0</v>
      </c>
      <c r="AZ35" s="10">
        <f>VLOOKUP('Form Responses 1'!BC34,ConvTable!$A$1:$B$5,2,FALSE)</f>
        <v>2</v>
      </c>
      <c r="BA35" s="10">
        <f>VLOOKUP('Form Responses 1'!BD34,ConvTable!$A$1:$B$5,2,FALSE)</f>
        <v>3</v>
      </c>
      <c r="BB35" s="10">
        <f>VLOOKUP('Form Responses 1'!BE34,ConvTable!$A$1:$B$5,2,FALSE)</f>
        <v>1</v>
      </c>
      <c r="BC35" s="10">
        <f>VLOOKUP('Form Responses 1'!BF34,ConvTable!$A$1:$B$5,2,FALSE)</f>
        <v>2</v>
      </c>
      <c r="BD35" s="10">
        <f>VLOOKUP('Form Responses 1'!BG34,ConvTable!$A$1:$B$5,2,FALSE)</f>
        <v>3</v>
      </c>
      <c r="BE35" s="10">
        <f>VLOOKUP('Form Responses 1'!BH34,ConvTable!$A$1:$B$5,2,FALSE)</f>
        <v>3</v>
      </c>
      <c r="BF35" s="10">
        <f>VLOOKUP('Form Responses 1'!BI34,ConvTable!$A$1:$B$5,2,FALSE)</f>
        <v>3</v>
      </c>
      <c r="BG35" s="10">
        <f>VLOOKUP('Form Responses 1'!BJ34,ConvTable!$A$1:$B$5,2,FALSE)</f>
        <v>3</v>
      </c>
      <c r="BH35" s="10">
        <f>VLOOKUP('Form Responses 1'!BK34,ConvTable!$A$1:$B$5,2,FALSE)</f>
        <v>2</v>
      </c>
      <c r="BI35" s="10">
        <f>VLOOKUP('Form Responses 1'!BL34,ConvTable!$A$1:$B$5,2,FALSE)</f>
        <v>3</v>
      </c>
      <c r="BJ35" s="10">
        <f>VLOOKUP('Form Responses 1'!BM34,ConvTable!$A$1:$B$5,2,FALSE)</f>
        <v>1</v>
      </c>
      <c r="BK35" s="10">
        <f>VLOOKUP('Form Responses 1'!BN34,ConvTable!$A$1:$B$5,2,FALSE)</f>
        <v>2</v>
      </c>
      <c r="BL35" s="10">
        <f>VLOOKUP('Form Responses 1'!BO34,ConvTable!$A$1:$B$5,2,FALSE)</f>
        <v>1</v>
      </c>
      <c r="BM35" s="10">
        <f>VLOOKUP('Form Responses 1'!BP34,ConvTable!$A$1:$B$5,2,FALSE)</f>
        <v>1</v>
      </c>
      <c r="BN35" s="10">
        <f>VLOOKUP('Form Responses 1'!BQ34,ConvTable!$A$1:$B$5,2,FALSE)</f>
        <v>3</v>
      </c>
      <c r="BO35" s="10">
        <f>VLOOKUP('Form Responses 1'!BR34,ConvTable!$A$1:$B$5,2,FALSE)</f>
        <v>3</v>
      </c>
      <c r="BP35" s="10">
        <f>VLOOKUP('Form Responses 1'!BS34,ConvTable!$A$1:$B$5,2,FALSE)</f>
        <v>2</v>
      </c>
      <c r="BQ35" s="10">
        <f>VLOOKUP('Form Responses 1'!BT34,ConvTable!$A$1:$B$5,2,FALSE)</f>
        <v>3</v>
      </c>
      <c r="BR35" s="10">
        <f>VLOOKUP('Form Responses 1'!BU34,ConvTable!$A$1:$B$5,2,FALSE)</f>
        <v>1</v>
      </c>
      <c r="BS35" s="10">
        <f>VLOOKUP('Form Responses 1'!BV34,ConvTable!$A$1:$B$5,2,FALSE)</f>
        <v>2</v>
      </c>
      <c r="BT35" s="10">
        <f>VLOOKUP('Form Responses 1'!BW34,ConvTable!$A$1:$B$5,2,FALSE)</f>
        <v>1</v>
      </c>
      <c r="BU35" s="10">
        <f>VLOOKUP('Form Responses 1'!BX34,ConvTable!$A$1:$B$5,2,FALSE)</f>
        <v>2</v>
      </c>
      <c r="BV35" s="10">
        <f>VLOOKUP('Form Responses 1'!BY34,ConvTable!$A$1:$B$5,2,FALSE)</f>
        <v>2</v>
      </c>
      <c r="BW35" s="10">
        <f>VLOOKUP('Form Responses 1'!BZ34,ConvTable!$A$1:$B$5,2,FALSE)</f>
        <v>3</v>
      </c>
      <c r="BX35" s="10">
        <f>VLOOKUP('Form Responses 1'!CA34,ConvTable!$A$1:$B$5,2,FALSE)</f>
        <v>2</v>
      </c>
      <c r="BY35" s="10">
        <f>VLOOKUP('Form Responses 1'!CB34,ConvTable!$A$1:$B$5,2,FALSE)</f>
        <v>2</v>
      </c>
      <c r="BZ35" s="10">
        <f>VLOOKUP('Form Responses 1'!CC34,ConvTable!$A$1:$B$5,2,FALSE)</f>
        <v>2</v>
      </c>
      <c r="CA35" s="10">
        <f>VLOOKUP('Form Responses 1'!CD34,ConvTable!$A$1:$B$5,2,FALSE)</f>
        <v>3</v>
      </c>
      <c r="CB35" s="10">
        <f>VLOOKUP('Form Responses 1'!CE34,ConvTable!$A$1:$B$5,2,FALSE)</f>
        <v>1</v>
      </c>
      <c r="CC35" s="10">
        <f>VLOOKUP('Form Responses 1'!CF34,ConvTable!$A$1:$B$5,2,FALSE)</f>
        <v>1</v>
      </c>
      <c r="CD35" s="10">
        <f>VLOOKUP('Form Responses 1'!CG34,ConvTable!$A$1:$B$5,2,FALSE)</f>
        <v>2</v>
      </c>
      <c r="CE35" s="10">
        <f>VLOOKUP('Form Responses 1'!CH34,ConvTable!$A$1:$B$5,2,FALSE)</f>
        <v>3</v>
      </c>
      <c r="CF35" s="10">
        <f>VLOOKUP('Form Responses 1'!CI34,ConvTable!$A$1:$B$5,2,FALSE)</f>
        <v>1</v>
      </c>
      <c r="CG35" s="10">
        <f>VLOOKUP('Form Responses 1'!CJ34,ConvTable!$A$1:$B$5,2,FALSE)</f>
        <v>2</v>
      </c>
      <c r="CH35" s="10">
        <f>VLOOKUP('Form Responses 1'!CK34,ConvTable!$A$1:$B$5,2,FALSE)</f>
        <v>2</v>
      </c>
      <c r="CI35" s="10">
        <f>VLOOKUP('Form Responses 1'!CL34,ConvTable!$A$1:$B$5,2,FALSE)</f>
        <v>3</v>
      </c>
      <c r="CJ35" s="10">
        <f>VLOOKUP('Form Responses 1'!CM34,ConvTable!$A$1:$B$5,2,FALSE)</f>
        <v>1</v>
      </c>
      <c r="CK35" s="10">
        <f>VLOOKUP('Form Responses 1'!CN34,ConvTable!$A$1:$B$5,2,FALSE)</f>
        <v>2</v>
      </c>
      <c r="CL35" s="10">
        <f>VLOOKUP('Form Responses 1'!CO34,ConvTable!$A$1:$B$5,2,FALSE)</f>
        <v>0</v>
      </c>
      <c r="CM35" s="10">
        <f>VLOOKUP('Form Responses 1'!CP34,ConvTable!$A$1:$B$5,2,FALSE)</f>
        <v>0</v>
      </c>
      <c r="CN35" s="10">
        <f>VLOOKUP('Form Responses 1'!CQ34,ConvTable!$A$1:$B$5,2,FALSE)</f>
        <v>3</v>
      </c>
      <c r="CO35" s="10">
        <f>VLOOKUP('Form Responses 1'!CR34,ConvTable!$A$1:$B$5,2,FALSE)</f>
        <v>3</v>
      </c>
      <c r="CP35" s="10">
        <f>VLOOKUP('Form Responses 1'!CS34,ConvTable!$A$1:$B$5,2,FALSE)</f>
        <v>2</v>
      </c>
      <c r="CQ35" s="10">
        <f>VLOOKUP('Form Responses 1'!CT34,ConvTable!$A$1:$B$5,2,FALSE)</f>
        <v>3</v>
      </c>
      <c r="CR35" s="10">
        <f>VLOOKUP('Form Responses 1'!CU34,ConvTable!$A$1:$B$5,2,FALSE)</f>
        <v>2</v>
      </c>
      <c r="CS35" s="10">
        <f>VLOOKUP('Form Responses 1'!CV34,ConvTable!$A$1:$B$5,2,FALSE)</f>
        <v>3</v>
      </c>
      <c r="CT35" s="10">
        <f>VLOOKUP('Form Responses 1'!CW34,ConvTable!$A$1:$B$5,2,FALSE)</f>
        <v>3</v>
      </c>
      <c r="CU35" s="10">
        <f>VLOOKUP('Form Responses 1'!CX34,ConvTable!$A$1:$B$5,2,FALSE)</f>
        <v>3</v>
      </c>
      <c r="CV35" s="10">
        <f>VLOOKUP('Form Responses 1'!CY34,ConvTable!$A$1:$B$5,2,FALSE)</f>
        <v>0</v>
      </c>
      <c r="CW35" s="10">
        <f>VLOOKUP('Form Responses 1'!CZ34,ConvTable!$A$1:$B$5,2,FALSE)</f>
        <v>0</v>
      </c>
      <c r="CX35" s="10">
        <f>VLOOKUP('Form Responses 1'!DA34,ConvTable!$A$1:$B$5,2,FALSE)</f>
        <v>2</v>
      </c>
      <c r="CY35" s="10">
        <f>VLOOKUP('Form Responses 1'!DB34,ConvTable!$A$1:$B$5,2,FALSE)</f>
        <v>2</v>
      </c>
      <c r="CZ35" s="10">
        <f>VLOOKUP('Form Responses 1'!DC34,ConvTable!$A$1:$B$5,2,FALSE)</f>
        <v>2</v>
      </c>
      <c r="DA35" s="10">
        <f>VLOOKUP('Form Responses 1'!DD34,ConvTable!$A$1:$B$5,2,FALSE)</f>
        <v>3</v>
      </c>
      <c r="DB35" s="10">
        <f>VLOOKUP('Form Responses 1'!DE34,ConvTable!$A$1:$B$5,2,FALSE)</f>
        <v>3</v>
      </c>
      <c r="DC35" s="10">
        <f>VLOOKUP('Form Responses 1'!DF34,ConvTable!$A$1:$B$5,2,FALSE)</f>
        <v>3</v>
      </c>
      <c r="DD35" s="10">
        <f>VLOOKUP('Form Responses 1'!DG34,ConvTable!$A$1:$B$5,2,FALSE)</f>
        <v>1</v>
      </c>
      <c r="DE35" s="10">
        <f>VLOOKUP('Form Responses 1'!DH34,ConvTable!$A$1:$B$5,2,FALSE)</f>
        <v>2</v>
      </c>
      <c r="DF35" s="10">
        <f>VLOOKUP('Form Responses 1'!DI34,ConvTable!$A$1:$B$5,2,FALSE)</f>
        <v>2</v>
      </c>
      <c r="DG35" s="10">
        <f>VLOOKUP('Form Responses 1'!DJ34,ConvTable!$A$1:$B$5,2,FALSE)</f>
        <v>1</v>
      </c>
      <c r="DH35" s="10">
        <f>VLOOKUP('Form Responses 1'!DK34,ConvTable!$A$1:$B$5,2,FALSE)</f>
        <v>2</v>
      </c>
      <c r="DI35" s="10">
        <f>VLOOKUP('Form Responses 1'!DL34,ConvTable!$A$1:$B$5,2,FALSE)</f>
        <v>3</v>
      </c>
      <c r="DJ35" s="10">
        <f>VLOOKUP('Form Responses 1'!DM34,ConvTable!$A$1:$B$5,2,FALSE)</f>
        <v>2</v>
      </c>
      <c r="DK35" s="10">
        <f>VLOOKUP('Form Responses 1'!DN34,ConvTable!$A$1:$B$5,2,FALSE)</f>
        <v>3</v>
      </c>
      <c r="DL35" s="10">
        <f>VLOOKUP('Form Responses 1'!DO34,ConvTable!$A$1:$B$5,2,FALSE)</f>
        <v>2</v>
      </c>
      <c r="DM35" s="10">
        <f>VLOOKUP('Form Responses 1'!DP34,ConvTable!$A$1:$B$5,2,FALSE)</f>
        <v>3</v>
      </c>
      <c r="DN35" s="10">
        <f>VLOOKUP('Form Responses 1'!DQ34,ConvTable!$A$1:$B$5,2,FALSE)</f>
        <v>2</v>
      </c>
      <c r="DO35" s="10">
        <f>VLOOKUP('Form Responses 1'!DR34,ConvTable!$A$1:$B$5,2,FALSE)</f>
        <v>3</v>
      </c>
      <c r="DP35" s="10">
        <f>VLOOKUP('Form Responses 1'!DS34,ConvTable!$A$1:$B$5,2,FALSE)</f>
        <v>3</v>
      </c>
      <c r="DQ35" s="10">
        <f>VLOOKUP('Form Responses 1'!DT34,ConvTable!$A$1:$B$5,2,FALSE)</f>
        <v>3</v>
      </c>
    </row>
    <row r="36" ht="12.75" customHeight="1">
      <c r="B36" s="10">
        <f>VLOOKUP('Form Responses 1'!E35,ConvTable!$A$1:$B$5,2,FALSE)</f>
        <v>2</v>
      </c>
      <c r="C36" s="10">
        <f>VLOOKUP('Form Responses 1'!F35,ConvTable!$A$1:$B$5,2,FALSE)</f>
        <v>3</v>
      </c>
      <c r="D36" s="10">
        <f>VLOOKUP('Form Responses 1'!G35,ConvTable!$A$1:$B$5,2,FALSE)</f>
        <v>1</v>
      </c>
      <c r="E36" s="10">
        <f>VLOOKUP('Form Responses 1'!H35,ConvTable!$A$1:$B$5,2,FALSE)</f>
        <v>1</v>
      </c>
      <c r="F36" s="10">
        <f>VLOOKUP('Form Responses 1'!I35,ConvTable!$A$1:$B$5,2,FALSE)</f>
        <v>2</v>
      </c>
      <c r="G36" s="10">
        <f>VLOOKUP('Form Responses 1'!J35,ConvTable!$A$1:$B$5,2,FALSE)</f>
        <v>3</v>
      </c>
      <c r="H36" s="10">
        <f>VLOOKUP('Form Responses 1'!K35,ConvTable!$A$1:$B$5,2,FALSE)</f>
        <v>2</v>
      </c>
      <c r="I36" s="10">
        <f>VLOOKUP('Form Responses 1'!L35,ConvTable!$A$1:$B$5,2,FALSE)</f>
        <v>3</v>
      </c>
      <c r="J36" s="10">
        <f>VLOOKUP('Form Responses 1'!M35,ConvTable!$A$1:$B$5,2,FALSE)</f>
        <v>2</v>
      </c>
      <c r="K36" s="10">
        <f>VLOOKUP('Form Responses 1'!N35,ConvTable!$A$1:$B$5,2,FALSE)</f>
        <v>2</v>
      </c>
      <c r="L36" s="10">
        <f>VLOOKUP('Form Responses 1'!O35,ConvTable!$A$1:$B$5,2,FALSE)</f>
        <v>2</v>
      </c>
      <c r="M36" s="10">
        <f>VLOOKUP('Form Responses 1'!P35,ConvTable!$A$1:$B$5,2,FALSE)</f>
        <v>3</v>
      </c>
      <c r="N36" s="10">
        <f>VLOOKUP('Form Responses 1'!Q35,ConvTable!$A$1:$B$5,2,FALSE)</f>
        <v>2</v>
      </c>
      <c r="O36" s="10">
        <f>VLOOKUP('Form Responses 1'!R35,ConvTable!$A$1:$B$5,2,FALSE)</f>
        <v>3</v>
      </c>
      <c r="P36" s="10">
        <f>VLOOKUP('Form Responses 1'!S35,ConvTable!$A$1:$B$5,2,FALSE)</f>
        <v>3</v>
      </c>
      <c r="Q36" s="10">
        <f>VLOOKUP('Form Responses 1'!T35,ConvTable!$A$1:$B$5,2,FALSE)</f>
        <v>3</v>
      </c>
      <c r="R36" s="10">
        <f>VLOOKUP('Form Responses 1'!U35,ConvTable!$A$1:$B$5,2,FALSE)</f>
        <v>3</v>
      </c>
      <c r="S36" s="10">
        <f>VLOOKUP('Form Responses 1'!V35,ConvTable!$A$1:$B$5,2,FALSE)</f>
        <v>3</v>
      </c>
      <c r="T36" s="10">
        <f>VLOOKUP('Form Responses 1'!W35,ConvTable!$A$1:$B$5,2,FALSE)</f>
        <v>2</v>
      </c>
      <c r="U36" s="10">
        <f>VLOOKUP('Form Responses 1'!X35,ConvTable!$A$1:$B$5,2,FALSE)</f>
        <v>3</v>
      </c>
      <c r="V36" s="10">
        <f>VLOOKUP('Form Responses 1'!Y35,ConvTable!$A$1:$B$5,2,FALSE)</f>
        <v>3</v>
      </c>
      <c r="W36" s="10">
        <f>VLOOKUP('Form Responses 1'!Z35,ConvTable!$A$1:$B$5,2,FALSE)</f>
        <v>3</v>
      </c>
      <c r="X36" s="10">
        <f>VLOOKUP('Form Responses 1'!AA35,ConvTable!$A$1:$B$5,2,FALSE)</f>
        <v>2</v>
      </c>
      <c r="Y36" s="10">
        <f>VLOOKUP('Form Responses 1'!AB35,ConvTable!$A$1:$B$5,2,FALSE)</f>
        <v>3</v>
      </c>
      <c r="Z36" s="10">
        <f>VLOOKUP('Form Responses 1'!AC35,ConvTable!$A$1:$B$5,2,FALSE)</f>
        <v>2</v>
      </c>
      <c r="AA36" s="10">
        <f>VLOOKUP('Form Responses 1'!AD35,ConvTable!$A$1:$B$5,2,FALSE)</f>
        <v>2</v>
      </c>
      <c r="AB36" s="10">
        <f>VLOOKUP('Form Responses 1'!AE35,ConvTable!$A$1:$B$5,2,FALSE)</f>
        <v>2</v>
      </c>
      <c r="AC36" s="10">
        <f>VLOOKUP('Form Responses 1'!AF35,ConvTable!$A$1:$B$5,2,FALSE)</f>
        <v>3</v>
      </c>
      <c r="AD36" s="10">
        <f>VLOOKUP('Form Responses 1'!AG35,ConvTable!$A$1:$B$5,2,FALSE)</f>
        <v>2</v>
      </c>
      <c r="AE36" s="10">
        <f>VLOOKUP('Form Responses 1'!AH35,ConvTable!$A$1:$B$5,2,FALSE)</f>
        <v>3</v>
      </c>
      <c r="AF36" s="10">
        <f>VLOOKUP('Form Responses 1'!AI35,ConvTable!$A$1:$B$5,2,FALSE)</f>
        <v>1</v>
      </c>
      <c r="AG36" s="10">
        <f>VLOOKUP('Form Responses 1'!AJ35,ConvTable!$A$1:$B$5,2,FALSE)</f>
        <v>3</v>
      </c>
      <c r="AH36" s="10">
        <f>VLOOKUP('Form Responses 1'!AK35,ConvTable!$A$1:$B$5,2,FALSE)</f>
        <v>1</v>
      </c>
      <c r="AI36" s="10">
        <f>VLOOKUP('Form Responses 1'!AL35,ConvTable!$A$1:$B$5,2,FALSE)</f>
        <v>3</v>
      </c>
      <c r="AJ36" s="10">
        <f>VLOOKUP('Form Responses 1'!AM35,ConvTable!$A$1:$B$5,2,FALSE)</f>
        <v>1</v>
      </c>
      <c r="AK36" s="10">
        <f>VLOOKUP('Form Responses 1'!AN35,ConvTable!$A$1:$B$5,2,FALSE)</f>
        <v>3</v>
      </c>
      <c r="AL36" s="10">
        <f>VLOOKUP('Form Responses 1'!AO35,ConvTable!$A$1:$B$5,2,FALSE)</f>
        <v>1</v>
      </c>
      <c r="AM36" s="10">
        <f>VLOOKUP('Form Responses 1'!AP35,ConvTable!$A$1:$B$5,2,FALSE)</f>
        <v>3</v>
      </c>
      <c r="AN36" s="10">
        <f>VLOOKUP('Form Responses 1'!AQ35,ConvTable!$A$1:$B$5,2,FALSE)</f>
        <v>2</v>
      </c>
      <c r="AO36" s="10">
        <f>VLOOKUP('Form Responses 1'!AR35,ConvTable!$A$1:$B$5,2,FALSE)</f>
        <v>3</v>
      </c>
      <c r="AP36" s="10">
        <f>VLOOKUP('Form Responses 1'!AS35,ConvTable!$A$1:$B$5,2,FALSE)</f>
        <v>0</v>
      </c>
      <c r="AQ36" s="10">
        <f>VLOOKUP('Form Responses 1'!AT35,ConvTable!$A$1:$B$5,2,FALSE)</f>
        <v>0</v>
      </c>
      <c r="AR36" s="10">
        <f>VLOOKUP('Form Responses 1'!AU35,ConvTable!$A$1:$B$5,2,FALSE)</f>
        <v>0</v>
      </c>
      <c r="AS36" s="10">
        <f>VLOOKUP('Form Responses 1'!AV35,ConvTable!$A$1:$B$5,2,FALSE)</f>
        <v>0</v>
      </c>
      <c r="AT36" s="10">
        <f>VLOOKUP('Form Responses 1'!AW35,ConvTable!$A$1:$B$5,2,FALSE)</f>
        <v>1</v>
      </c>
      <c r="AU36" s="10">
        <f>VLOOKUP('Form Responses 1'!AX35,ConvTable!$A$1:$B$5,2,FALSE)</f>
        <v>2</v>
      </c>
      <c r="AV36" s="10">
        <f>VLOOKUP('Form Responses 1'!AY35,ConvTable!$A$1:$B$5,2,FALSE)</f>
        <v>1</v>
      </c>
      <c r="AW36" s="10">
        <f>VLOOKUP('Form Responses 1'!AZ35,ConvTable!$A$1:$B$5,2,FALSE)</f>
        <v>2</v>
      </c>
      <c r="AX36" s="10">
        <f>VLOOKUP('Form Responses 1'!BA35,ConvTable!$A$1:$B$5,2,FALSE)</f>
        <v>0</v>
      </c>
      <c r="AY36" s="10">
        <f>VLOOKUP('Form Responses 1'!BB35,ConvTable!$A$1:$B$5,2,FALSE)</f>
        <v>0</v>
      </c>
      <c r="AZ36" s="10">
        <f>VLOOKUP('Form Responses 1'!BC35,ConvTable!$A$1:$B$5,2,FALSE)</f>
        <v>3</v>
      </c>
      <c r="BA36" s="10">
        <f>VLOOKUP('Form Responses 1'!BD35,ConvTable!$A$1:$B$5,2,FALSE)</f>
        <v>3</v>
      </c>
      <c r="BB36" s="10">
        <f>VLOOKUP('Form Responses 1'!BE35,ConvTable!$A$1:$B$5,2,FALSE)</f>
        <v>2</v>
      </c>
      <c r="BC36" s="10">
        <f>VLOOKUP('Form Responses 1'!BF35,ConvTable!$A$1:$B$5,2,FALSE)</f>
        <v>3</v>
      </c>
      <c r="BD36" s="10">
        <f>VLOOKUP('Form Responses 1'!BG35,ConvTable!$A$1:$B$5,2,FALSE)</f>
        <v>2</v>
      </c>
      <c r="BE36" s="10">
        <f>VLOOKUP('Form Responses 1'!BH35,ConvTable!$A$1:$B$5,2,FALSE)</f>
        <v>3</v>
      </c>
      <c r="BF36" s="10">
        <f>VLOOKUP('Form Responses 1'!BI35,ConvTable!$A$1:$B$5,2,FALSE)</f>
        <v>2</v>
      </c>
      <c r="BG36" s="10">
        <f>VLOOKUP('Form Responses 1'!BJ35,ConvTable!$A$1:$B$5,2,FALSE)</f>
        <v>3</v>
      </c>
      <c r="BH36" s="10">
        <f>VLOOKUP('Form Responses 1'!BK35,ConvTable!$A$1:$B$5,2,FALSE)</f>
        <v>2</v>
      </c>
      <c r="BI36" s="10">
        <f>VLOOKUP('Form Responses 1'!BL35,ConvTable!$A$1:$B$5,2,FALSE)</f>
        <v>3</v>
      </c>
      <c r="BJ36" s="10">
        <f>VLOOKUP('Form Responses 1'!BM35,ConvTable!$A$1:$B$5,2,FALSE)</f>
        <v>3</v>
      </c>
      <c r="BK36" s="10">
        <f>VLOOKUP('Form Responses 1'!BN35,ConvTable!$A$1:$B$5,2,FALSE)</f>
        <v>3</v>
      </c>
      <c r="BL36" s="10">
        <f>VLOOKUP('Form Responses 1'!BO35,ConvTable!$A$1:$B$5,2,FALSE)</f>
        <v>2</v>
      </c>
      <c r="BM36" s="10">
        <f>VLOOKUP('Form Responses 1'!BP35,ConvTable!$A$1:$B$5,2,FALSE)</f>
        <v>3</v>
      </c>
      <c r="BN36" s="10">
        <f>VLOOKUP('Form Responses 1'!BQ35,ConvTable!$A$1:$B$5,2,FALSE)</f>
        <v>3</v>
      </c>
      <c r="BO36" s="10">
        <f>VLOOKUP('Form Responses 1'!BR35,ConvTable!$A$1:$B$5,2,FALSE)</f>
        <v>3</v>
      </c>
      <c r="BP36" s="10">
        <f>VLOOKUP('Form Responses 1'!BS35,ConvTable!$A$1:$B$5,2,FALSE)</f>
        <v>3</v>
      </c>
      <c r="BQ36" s="10">
        <f>VLOOKUP('Form Responses 1'!BT35,ConvTable!$A$1:$B$5,2,FALSE)</f>
        <v>3</v>
      </c>
      <c r="BR36" s="10">
        <f>VLOOKUP('Form Responses 1'!BU35,ConvTable!$A$1:$B$5,2,FALSE)</f>
        <v>0</v>
      </c>
      <c r="BS36" s="10">
        <f>VLOOKUP('Form Responses 1'!BV35,ConvTable!$A$1:$B$5,2,FALSE)</f>
        <v>0</v>
      </c>
      <c r="BT36" s="10">
        <f>VLOOKUP('Form Responses 1'!BW35,ConvTable!$A$1:$B$5,2,FALSE)</f>
        <v>2</v>
      </c>
      <c r="BU36" s="10">
        <f>VLOOKUP('Form Responses 1'!BX35,ConvTable!$A$1:$B$5,2,FALSE)</f>
        <v>2</v>
      </c>
      <c r="BV36" s="10">
        <f>VLOOKUP('Form Responses 1'!BY35,ConvTable!$A$1:$B$5,2,FALSE)</f>
        <v>2</v>
      </c>
      <c r="BW36" s="10">
        <f>VLOOKUP('Form Responses 1'!BZ35,ConvTable!$A$1:$B$5,2,FALSE)</f>
        <v>2</v>
      </c>
      <c r="BX36" s="10">
        <f>VLOOKUP('Form Responses 1'!CA35,ConvTable!$A$1:$B$5,2,FALSE)</f>
        <v>1</v>
      </c>
      <c r="BY36" s="10">
        <f>VLOOKUP('Form Responses 1'!CB35,ConvTable!$A$1:$B$5,2,FALSE)</f>
        <v>3</v>
      </c>
      <c r="BZ36" s="10">
        <f>VLOOKUP('Form Responses 1'!CC35,ConvTable!$A$1:$B$5,2,FALSE)</f>
        <v>1</v>
      </c>
      <c r="CA36" s="10">
        <f>VLOOKUP('Form Responses 1'!CD35,ConvTable!$A$1:$B$5,2,FALSE)</f>
        <v>3</v>
      </c>
      <c r="CB36" s="10">
        <f>VLOOKUP('Form Responses 1'!CE35,ConvTable!$A$1:$B$5,2,FALSE)</f>
        <v>0</v>
      </c>
      <c r="CC36" s="10">
        <f>VLOOKUP('Form Responses 1'!CF35,ConvTable!$A$1:$B$5,2,FALSE)</f>
        <v>0</v>
      </c>
      <c r="CD36" s="10">
        <f>VLOOKUP('Form Responses 1'!CG35,ConvTable!$A$1:$B$5,2,FALSE)</f>
        <v>2</v>
      </c>
      <c r="CE36" s="10">
        <f>VLOOKUP('Form Responses 1'!CH35,ConvTable!$A$1:$B$5,2,FALSE)</f>
        <v>2</v>
      </c>
      <c r="CF36" s="10">
        <f>VLOOKUP('Form Responses 1'!CI35,ConvTable!$A$1:$B$5,2,FALSE)</f>
        <v>0</v>
      </c>
      <c r="CG36" s="10">
        <f>VLOOKUP('Form Responses 1'!CJ35,ConvTable!$A$1:$B$5,2,FALSE)</f>
        <v>0</v>
      </c>
      <c r="CH36" s="10">
        <f>VLOOKUP('Form Responses 1'!CK35,ConvTable!$A$1:$B$5,2,FALSE)</f>
        <v>2</v>
      </c>
      <c r="CI36" s="10">
        <f>VLOOKUP('Form Responses 1'!CL35,ConvTable!$A$1:$B$5,2,FALSE)</f>
        <v>2</v>
      </c>
      <c r="CJ36" s="10">
        <f>VLOOKUP('Form Responses 1'!CM35,ConvTable!$A$1:$B$5,2,FALSE)</f>
        <v>0</v>
      </c>
      <c r="CK36" s="10">
        <f>VLOOKUP('Form Responses 1'!CN35,ConvTable!$A$1:$B$5,2,FALSE)</f>
        <v>0</v>
      </c>
      <c r="CL36" s="10">
        <f>VLOOKUP('Form Responses 1'!CO35,ConvTable!$A$1:$B$5,2,FALSE)</f>
        <v>0</v>
      </c>
      <c r="CM36" s="10">
        <f>VLOOKUP('Form Responses 1'!CP35,ConvTable!$A$1:$B$5,2,FALSE)</f>
        <v>0</v>
      </c>
      <c r="CN36" s="10">
        <f>VLOOKUP('Form Responses 1'!CQ35,ConvTable!$A$1:$B$5,2,FALSE)</f>
        <v>0</v>
      </c>
      <c r="CO36" s="10">
        <f>VLOOKUP('Form Responses 1'!CR35,ConvTable!$A$1:$B$5,2,FALSE)</f>
        <v>0</v>
      </c>
      <c r="CP36" s="10">
        <f>VLOOKUP('Form Responses 1'!CS35,ConvTable!$A$1:$B$5,2,FALSE)</f>
        <v>0</v>
      </c>
      <c r="CQ36" s="10">
        <f>VLOOKUP('Form Responses 1'!CT35,ConvTable!$A$1:$B$5,2,FALSE)</f>
        <v>0</v>
      </c>
      <c r="CR36" s="10">
        <f>VLOOKUP('Form Responses 1'!CU35,ConvTable!$A$1:$B$5,2,FALSE)</f>
        <v>2</v>
      </c>
      <c r="CS36" s="10">
        <f>VLOOKUP('Form Responses 1'!CV35,ConvTable!$A$1:$B$5,2,FALSE)</f>
        <v>3</v>
      </c>
      <c r="CT36" s="10">
        <f>VLOOKUP('Form Responses 1'!CW35,ConvTable!$A$1:$B$5,2,FALSE)</f>
        <v>0</v>
      </c>
      <c r="CU36" s="10">
        <f>VLOOKUP('Form Responses 1'!CX35,ConvTable!$A$1:$B$5,2,FALSE)</f>
        <v>0</v>
      </c>
      <c r="CV36" s="10">
        <f>VLOOKUP('Form Responses 1'!CY35,ConvTable!$A$1:$B$5,2,FALSE)</f>
        <v>0</v>
      </c>
      <c r="CW36" s="10">
        <f>VLOOKUP('Form Responses 1'!CZ35,ConvTable!$A$1:$B$5,2,FALSE)</f>
        <v>0</v>
      </c>
      <c r="CX36" s="10">
        <f>VLOOKUP('Form Responses 1'!DA35,ConvTable!$A$1:$B$5,2,FALSE)</f>
        <v>2</v>
      </c>
      <c r="CY36" s="10">
        <f>VLOOKUP('Form Responses 1'!DB35,ConvTable!$A$1:$B$5,2,FALSE)</f>
        <v>3</v>
      </c>
      <c r="CZ36" s="10">
        <f>VLOOKUP('Form Responses 1'!DC35,ConvTable!$A$1:$B$5,2,FALSE)</f>
        <v>3</v>
      </c>
      <c r="DA36" s="10">
        <f>VLOOKUP('Form Responses 1'!DD35,ConvTable!$A$1:$B$5,2,FALSE)</f>
        <v>3</v>
      </c>
      <c r="DB36" s="10">
        <f>VLOOKUP('Form Responses 1'!DE35,ConvTable!$A$1:$B$5,2,FALSE)</f>
        <v>2</v>
      </c>
      <c r="DC36" s="10">
        <f>VLOOKUP('Form Responses 1'!DF35,ConvTable!$A$1:$B$5,2,FALSE)</f>
        <v>3</v>
      </c>
      <c r="DD36" s="10">
        <f>VLOOKUP('Form Responses 1'!DG35,ConvTable!$A$1:$B$5,2,FALSE)</f>
        <v>1</v>
      </c>
      <c r="DE36" s="10">
        <f>VLOOKUP('Form Responses 1'!DH35,ConvTable!$A$1:$B$5,2,FALSE)</f>
        <v>3</v>
      </c>
      <c r="DF36" s="10">
        <f>VLOOKUP('Form Responses 1'!DI35,ConvTable!$A$1:$B$5,2,FALSE)</f>
        <v>0</v>
      </c>
      <c r="DG36" s="10">
        <f>VLOOKUP('Form Responses 1'!DJ35,ConvTable!$A$1:$B$5,2,FALSE)</f>
        <v>0</v>
      </c>
      <c r="DH36" s="10">
        <f>VLOOKUP('Form Responses 1'!DK35,ConvTable!$A$1:$B$5,2,FALSE)</f>
        <v>2</v>
      </c>
      <c r="DI36" s="10">
        <f>VLOOKUP('Form Responses 1'!DL35,ConvTable!$A$1:$B$5,2,FALSE)</f>
        <v>3</v>
      </c>
      <c r="DJ36" s="10">
        <f>VLOOKUP('Form Responses 1'!DM35,ConvTable!$A$1:$B$5,2,FALSE)</f>
        <v>2</v>
      </c>
      <c r="DK36" s="10">
        <f>VLOOKUP('Form Responses 1'!DN35,ConvTable!$A$1:$B$5,2,FALSE)</f>
        <v>3</v>
      </c>
      <c r="DL36" s="10">
        <f>VLOOKUP('Form Responses 1'!DO35,ConvTable!$A$1:$B$5,2,FALSE)</f>
        <v>3</v>
      </c>
      <c r="DM36" s="10">
        <f>VLOOKUP('Form Responses 1'!DP35,ConvTable!$A$1:$B$5,2,FALSE)</f>
        <v>3</v>
      </c>
      <c r="DN36" s="10">
        <f>VLOOKUP('Form Responses 1'!DQ35,ConvTable!$A$1:$B$5,2,FALSE)</f>
        <v>2</v>
      </c>
      <c r="DO36" s="10">
        <f>VLOOKUP('Form Responses 1'!DR35,ConvTable!$A$1:$B$5,2,FALSE)</f>
        <v>3</v>
      </c>
      <c r="DP36" s="10">
        <f>VLOOKUP('Form Responses 1'!DS35,ConvTable!$A$1:$B$5,2,FALSE)</f>
        <v>0</v>
      </c>
      <c r="DQ36" s="10">
        <f>VLOOKUP('Form Responses 1'!DT35,ConvTable!$A$1:$B$5,2,FALSE)</f>
        <v>0</v>
      </c>
    </row>
    <row r="37" ht="12.75" customHeight="1">
      <c r="B37" s="10">
        <f>VLOOKUP('Form Responses 1'!E36,ConvTable!$A$1:$B$5,2,FALSE)</f>
        <v>3</v>
      </c>
      <c r="C37" s="10">
        <f>VLOOKUP('Form Responses 1'!F36,ConvTable!$A$1:$B$5,2,FALSE)</f>
        <v>3</v>
      </c>
      <c r="D37" s="10">
        <f>VLOOKUP('Form Responses 1'!G36,ConvTable!$A$1:$B$5,2,FALSE)</f>
        <v>3</v>
      </c>
      <c r="E37" s="10">
        <f>VLOOKUP('Form Responses 1'!H36,ConvTable!$A$1:$B$5,2,FALSE)</f>
        <v>3</v>
      </c>
      <c r="F37" s="10">
        <f>VLOOKUP('Form Responses 1'!I36,ConvTable!$A$1:$B$5,2,FALSE)</f>
        <v>1</v>
      </c>
      <c r="G37" s="10">
        <f>VLOOKUP('Form Responses 1'!J36,ConvTable!$A$1:$B$5,2,FALSE)</f>
        <v>2</v>
      </c>
      <c r="H37" s="10">
        <f>VLOOKUP('Form Responses 1'!K36,ConvTable!$A$1:$B$5,2,FALSE)</f>
        <v>0</v>
      </c>
      <c r="I37" s="10">
        <f>VLOOKUP('Form Responses 1'!L36,ConvTable!$A$1:$B$5,2,FALSE)</f>
        <v>0</v>
      </c>
      <c r="J37" s="10">
        <f>VLOOKUP('Form Responses 1'!M36,ConvTable!$A$1:$B$5,2,FALSE)</f>
        <v>2</v>
      </c>
      <c r="K37" s="10">
        <f>VLOOKUP('Form Responses 1'!N36,ConvTable!$A$1:$B$5,2,FALSE)</f>
        <v>2</v>
      </c>
      <c r="L37" s="10">
        <f>VLOOKUP('Form Responses 1'!O36,ConvTable!$A$1:$B$5,2,FALSE)</f>
        <v>3</v>
      </c>
      <c r="M37" s="10">
        <f>VLOOKUP('Form Responses 1'!P36,ConvTable!$A$1:$B$5,2,FALSE)</f>
        <v>3</v>
      </c>
      <c r="N37" s="10">
        <f>VLOOKUP('Form Responses 1'!Q36,ConvTable!$A$1:$B$5,2,FALSE)</f>
        <v>2</v>
      </c>
      <c r="O37" s="10">
        <f>VLOOKUP('Form Responses 1'!R36,ConvTable!$A$1:$B$5,2,FALSE)</f>
        <v>2</v>
      </c>
      <c r="P37" s="10">
        <f>VLOOKUP('Form Responses 1'!S36,ConvTable!$A$1:$B$5,2,FALSE)</f>
        <v>2</v>
      </c>
      <c r="Q37" s="10">
        <f>VLOOKUP('Form Responses 1'!T36,ConvTable!$A$1:$B$5,2,FALSE)</f>
        <v>3</v>
      </c>
      <c r="R37" s="10">
        <f>VLOOKUP('Form Responses 1'!U36,ConvTable!$A$1:$B$5,2,FALSE)</f>
        <v>3</v>
      </c>
      <c r="S37" s="10">
        <f>VLOOKUP('Form Responses 1'!V36,ConvTable!$A$1:$B$5,2,FALSE)</f>
        <v>3</v>
      </c>
      <c r="T37" s="10">
        <f>VLOOKUP('Form Responses 1'!W36,ConvTable!$A$1:$B$5,2,FALSE)</f>
        <v>2</v>
      </c>
      <c r="U37" s="10">
        <f>VLOOKUP('Form Responses 1'!X36,ConvTable!$A$1:$B$5,2,FALSE)</f>
        <v>3</v>
      </c>
      <c r="V37" s="10">
        <f>VLOOKUP('Form Responses 1'!Y36,ConvTable!$A$1:$B$5,2,FALSE)</f>
        <v>2</v>
      </c>
      <c r="W37" s="10">
        <f>VLOOKUP('Form Responses 1'!Z36,ConvTable!$A$1:$B$5,2,FALSE)</f>
        <v>3</v>
      </c>
      <c r="X37" s="10">
        <f>VLOOKUP('Form Responses 1'!AA36,ConvTable!$A$1:$B$5,2,FALSE)</f>
        <v>2</v>
      </c>
      <c r="Y37" s="10">
        <f>VLOOKUP('Form Responses 1'!AB36,ConvTable!$A$1:$B$5,2,FALSE)</f>
        <v>3</v>
      </c>
      <c r="Z37" s="10">
        <f>VLOOKUP('Form Responses 1'!AC36,ConvTable!$A$1:$B$5,2,FALSE)</f>
        <v>2</v>
      </c>
      <c r="AA37" s="10">
        <f>VLOOKUP('Form Responses 1'!AD36,ConvTable!$A$1:$B$5,2,FALSE)</f>
        <v>2</v>
      </c>
      <c r="AB37" s="10">
        <f>VLOOKUP('Form Responses 1'!AE36,ConvTable!$A$1:$B$5,2,FALSE)</f>
        <v>2</v>
      </c>
      <c r="AC37" s="10">
        <f>VLOOKUP('Form Responses 1'!AF36,ConvTable!$A$1:$B$5,2,FALSE)</f>
        <v>3</v>
      </c>
      <c r="AD37" s="10">
        <f>VLOOKUP('Form Responses 1'!AG36,ConvTable!$A$1:$B$5,2,FALSE)</f>
        <v>3</v>
      </c>
      <c r="AE37" s="10">
        <f>VLOOKUP('Form Responses 1'!AH36,ConvTable!$A$1:$B$5,2,FALSE)</f>
        <v>3</v>
      </c>
      <c r="AF37" s="10">
        <f>VLOOKUP('Form Responses 1'!AI36,ConvTable!$A$1:$B$5,2,FALSE)</f>
        <v>1</v>
      </c>
      <c r="AG37" s="10">
        <f>VLOOKUP('Form Responses 1'!AJ36,ConvTable!$A$1:$B$5,2,FALSE)</f>
        <v>3</v>
      </c>
      <c r="AH37" s="10">
        <f>VLOOKUP('Form Responses 1'!AK36,ConvTable!$A$1:$B$5,2,FALSE)</f>
        <v>1</v>
      </c>
      <c r="AI37" s="10">
        <f>VLOOKUP('Form Responses 1'!AL36,ConvTable!$A$1:$B$5,2,FALSE)</f>
        <v>3</v>
      </c>
      <c r="AJ37" s="10">
        <f>VLOOKUP('Form Responses 1'!AM36,ConvTable!$A$1:$B$5,2,FALSE)</f>
        <v>1</v>
      </c>
      <c r="AK37" s="10">
        <f>VLOOKUP('Form Responses 1'!AN36,ConvTable!$A$1:$B$5,2,FALSE)</f>
        <v>2</v>
      </c>
      <c r="AL37" s="10">
        <f>VLOOKUP('Form Responses 1'!AO36,ConvTable!$A$1:$B$5,2,FALSE)</f>
        <v>1</v>
      </c>
      <c r="AM37" s="10">
        <f>VLOOKUP('Form Responses 1'!AP36,ConvTable!$A$1:$B$5,2,FALSE)</f>
        <v>3</v>
      </c>
      <c r="AN37" s="10">
        <f>VLOOKUP('Form Responses 1'!AQ36,ConvTable!$A$1:$B$5,2,FALSE)</f>
        <v>2</v>
      </c>
      <c r="AO37" s="10">
        <f>VLOOKUP('Form Responses 1'!AR36,ConvTable!$A$1:$B$5,2,FALSE)</f>
        <v>3</v>
      </c>
      <c r="AP37" s="10">
        <f>VLOOKUP('Form Responses 1'!AS36,ConvTable!$A$1:$B$5,2,FALSE)</f>
        <v>2</v>
      </c>
      <c r="AQ37" s="10">
        <f>VLOOKUP('Form Responses 1'!AT36,ConvTable!$A$1:$B$5,2,FALSE)</f>
        <v>3</v>
      </c>
      <c r="AR37" s="10">
        <f>VLOOKUP('Form Responses 1'!AU36,ConvTable!$A$1:$B$5,2,FALSE)</f>
        <v>1</v>
      </c>
      <c r="AS37" s="10">
        <f>VLOOKUP('Form Responses 1'!AV36,ConvTable!$A$1:$B$5,2,FALSE)</f>
        <v>2</v>
      </c>
      <c r="AT37" s="10">
        <f>VLOOKUP('Form Responses 1'!AW36,ConvTable!$A$1:$B$5,2,FALSE)</f>
        <v>1</v>
      </c>
      <c r="AU37" s="10">
        <f>VLOOKUP('Form Responses 1'!AX36,ConvTable!$A$1:$B$5,2,FALSE)</f>
        <v>1</v>
      </c>
      <c r="AV37" s="10">
        <f>VLOOKUP('Form Responses 1'!AY36,ConvTable!$A$1:$B$5,2,FALSE)</f>
        <v>1</v>
      </c>
      <c r="AW37" s="10">
        <f>VLOOKUP('Form Responses 1'!AZ36,ConvTable!$A$1:$B$5,2,FALSE)</f>
        <v>1</v>
      </c>
      <c r="AX37" s="10">
        <f>VLOOKUP('Form Responses 1'!BA36,ConvTable!$A$1:$B$5,2,FALSE)</f>
        <v>0</v>
      </c>
      <c r="AY37" s="10">
        <f>VLOOKUP('Form Responses 1'!BB36,ConvTable!$A$1:$B$5,2,FALSE)</f>
        <v>0</v>
      </c>
      <c r="AZ37" s="10">
        <f>VLOOKUP('Form Responses 1'!BC36,ConvTable!$A$1:$B$5,2,FALSE)</f>
        <v>2</v>
      </c>
      <c r="BA37" s="10">
        <f>VLOOKUP('Form Responses 1'!BD36,ConvTable!$A$1:$B$5,2,FALSE)</f>
        <v>2</v>
      </c>
      <c r="BB37" s="10">
        <f>VLOOKUP('Form Responses 1'!BE36,ConvTable!$A$1:$B$5,2,FALSE)</f>
        <v>2</v>
      </c>
      <c r="BC37" s="10">
        <f>VLOOKUP('Form Responses 1'!BF36,ConvTable!$A$1:$B$5,2,FALSE)</f>
        <v>3</v>
      </c>
      <c r="BD37" s="10">
        <f>VLOOKUP('Form Responses 1'!BG36,ConvTable!$A$1:$B$5,2,FALSE)</f>
        <v>3</v>
      </c>
      <c r="BE37" s="10">
        <f>VLOOKUP('Form Responses 1'!BH36,ConvTable!$A$1:$B$5,2,FALSE)</f>
        <v>2</v>
      </c>
      <c r="BF37" s="10">
        <f>VLOOKUP('Form Responses 1'!BI36,ConvTable!$A$1:$B$5,2,FALSE)</f>
        <v>2</v>
      </c>
      <c r="BG37" s="10">
        <f>VLOOKUP('Form Responses 1'!BJ36,ConvTable!$A$1:$B$5,2,FALSE)</f>
        <v>2</v>
      </c>
      <c r="BH37" s="10">
        <f>VLOOKUP('Form Responses 1'!BK36,ConvTable!$A$1:$B$5,2,FALSE)</f>
        <v>2</v>
      </c>
      <c r="BI37" s="10">
        <f>VLOOKUP('Form Responses 1'!BL36,ConvTable!$A$1:$B$5,2,FALSE)</f>
        <v>3</v>
      </c>
      <c r="BJ37" s="10">
        <f>VLOOKUP('Form Responses 1'!BM36,ConvTable!$A$1:$B$5,2,FALSE)</f>
        <v>3</v>
      </c>
      <c r="BK37" s="10">
        <f>VLOOKUP('Form Responses 1'!BN36,ConvTable!$A$1:$B$5,2,FALSE)</f>
        <v>3</v>
      </c>
      <c r="BL37" s="10">
        <f>VLOOKUP('Form Responses 1'!BO36,ConvTable!$A$1:$B$5,2,FALSE)</f>
        <v>2</v>
      </c>
      <c r="BM37" s="10">
        <f>VLOOKUP('Form Responses 1'!BP36,ConvTable!$A$1:$B$5,2,FALSE)</f>
        <v>3</v>
      </c>
      <c r="BN37" s="10">
        <f>VLOOKUP('Form Responses 1'!BQ36,ConvTable!$A$1:$B$5,2,FALSE)</f>
        <v>3</v>
      </c>
      <c r="BO37" s="10">
        <f>VLOOKUP('Form Responses 1'!BR36,ConvTable!$A$1:$B$5,2,FALSE)</f>
        <v>3</v>
      </c>
      <c r="BP37" s="10">
        <f>VLOOKUP('Form Responses 1'!BS36,ConvTable!$A$1:$B$5,2,FALSE)</f>
        <v>3</v>
      </c>
      <c r="BQ37" s="10">
        <f>VLOOKUP('Form Responses 1'!BT36,ConvTable!$A$1:$B$5,2,FALSE)</f>
        <v>3</v>
      </c>
      <c r="BR37" s="10">
        <f>VLOOKUP('Form Responses 1'!BU36,ConvTable!$A$1:$B$5,2,FALSE)</f>
        <v>1</v>
      </c>
      <c r="BS37" s="10">
        <f>VLOOKUP('Form Responses 1'!BV36,ConvTable!$A$1:$B$5,2,FALSE)</f>
        <v>1</v>
      </c>
      <c r="BT37" s="10">
        <f>VLOOKUP('Form Responses 1'!BW36,ConvTable!$A$1:$B$5,2,FALSE)</f>
        <v>3</v>
      </c>
      <c r="BU37" s="10">
        <f>VLOOKUP('Form Responses 1'!BX36,ConvTable!$A$1:$B$5,2,FALSE)</f>
        <v>3</v>
      </c>
      <c r="BV37" s="10">
        <f>VLOOKUP('Form Responses 1'!BY36,ConvTable!$A$1:$B$5,2,FALSE)</f>
        <v>3</v>
      </c>
      <c r="BW37" s="10">
        <f>VLOOKUP('Form Responses 1'!BZ36,ConvTable!$A$1:$B$5,2,FALSE)</f>
        <v>3</v>
      </c>
      <c r="BX37" s="10">
        <f>VLOOKUP('Form Responses 1'!CA36,ConvTable!$A$1:$B$5,2,FALSE)</f>
        <v>3</v>
      </c>
      <c r="BY37" s="10">
        <f>VLOOKUP('Form Responses 1'!CB36,ConvTable!$A$1:$B$5,2,FALSE)</f>
        <v>3</v>
      </c>
      <c r="BZ37" s="10">
        <f>VLOOKUP('Form Responses 1'!CC36,ConvTable!$A$1:$B$5,2,FALSE)</f>
        <v>2</v>
      </c>
      <c r="CA37" s="10">
        <f>VLOOKUP('Form Responses 1'!CD36,ConvTable!$A$1:$B$5,2,FALSE)</f>
        <v>3</v>
      </c>
      <c r="CB37" s="10">
        <f>VLOOKUP('Form Responses 1'!CE36,ConvTable!$A$1:$B$5,2,FALSE)</f>
        <v>1</v>
      </c>
      <c r="CC37" s="10">
        <f>VLOOKUP('Form Responses 1'!CF36,ConvTable!$A$1:$B$5,2,FALSE)</f>
        <v>1</v>
      </c>
      <c r="CD37" s="10">
        <f>VLOOKUP('Form Responses 1'!CG36,ConvTable!$A$1:$B$5,2,FALSE)</f>
        <v>2</v>
      </c>
      <c r="CE37" s="10">
        <f>VLOOKUP('Form Responses 1'!CH36,ConvTable!$A$1:$B$5,2,FALSE)</f>
        <v>2</v>
      </c>
      <c r="CF37" s="10">
        <f>VLOOKUP('Form Responses 1'!CI36,ConvTable!$A$1:$B$5,2,FALSE)</f>
        <v>2</v>
      </c>
      <c r="CG37" s="10">
        <f>VLOOKUP('Form Responses 1'!CJ36,ConvTable!$A$1:$B$5,2,FALSE)</f>
        <v>3</v>
      </c>
      <c r="CH37" s="10">
        <f>VLOOKUP('Form Responses 1'!CK36,ConvTable!$A$1:$B$5,2,FALSE)</f>
        <v>2</v>
      </c>
      <c r="CI37" s="10">
        <f>VLOOKUP('Form Responses 1'!CL36,ConvTable!$A$1:$B$5,2,FALSE)</f>
        <v>3</v>
      </c>
      <c r="CJ37" s="10">
        <f>VLOOKUP('Form Responses 1'!CM36,ConvTable!$A$1:$B$5,2,FALSE)</f>
        <v>1</v>
      </c>
      <c r="CK37" s="10">
        <f>VLOOKUP('Form Responses 1'!CN36,ConvTable!$A$1:$B$5,2,FALSE)</f>
        <v>2</v>
      </c>
      <c r="CL37" s="10">
        <f>VLOOKUP('Form Responses 1'!CO36,ConvTable!$A$1:$B$5,2,FALSE)</f>
        <v>1</v>
      </c>
      <c r="CM37" s="10">
        <f>VLOOKUP('Form Responses 1'!CP36,ConvTable!$A$1:$B$5,2,FALSE)</f>
        <v>1</v>
      </c>
      <c r="CN37" s="10">
        <f>VLOOKUP('Form Responses 1'!CQ36,ConvTable!$A$1:$B$5,2,FALSE)</f>
        <v>2</v>
      </c>
      <c r="CO37" s="10">
        <f>VLOOKUP('Form Responses 1'!CR36,ConvTable!$A$1:$B$5,2,FALSE)</f>
        <v>3</v>
      </c>
      <c r="CP37" s="10">
        <f>VLOOKUP('Form Responses 1'!CS36,ConvTable!$A$1:$B$5,2,FALSE)</f>
        <v>1</v>
      </c>
      <c r="CQ37" s="10">
        <f>VLOOKUP('Form Responses 1'!CT36,ConvTable!$A$1:$B$5,2,FALSE)</f>
        <v>2</v>
      </c>
      <c r="CR37" s="10">
        <f>VLOOKUP('Form Responses 1'!CU36,ConvTable!$A$1:$B$5,2,FALSE)</f>
        <v>2</v>
      </c>
      <c r="CS37" s="10">
        <f>VLOOKUP('Form Responses 1'!CV36,ConvTable!$A$1:$B$5,2,FALSE)</f>
        <v>3</v>
      </c>
      <c r="CT37" s="10">
        <f>VLOOKUP('Form Responses 1'!CW36,ConvTable!$A$1:$B$5,2,FALSE)</f>
        <v>1</v>
      </c>
      <c r="CU37" s="10">
        <f>VLOOKUP('Form Responses 1'!CX36,ConvTable!$A$1:$B$5,2,FALSE)</f>
        <v>1</v>
      </c>
      <c r="CV37" s="10">
        <f>VLOOKUP('Form Responses 1'!CY36,ConvTable!$A$1:$B$5,2,FALSE)</f>
        <v>1</v>
      </c>
      <c r="CW37" s="10">
        <f>VLOOKUP('Form Responses 1'!CZ36,ConvTable!$A$1:$B$5,2,FALSE)</f>
        <v>1</v>
      </c>
      <c r="CX37" s="10">
        <f>VLOOKUP('Form Responses 1'!DA36,ConvTable!$A$1:$B$5,2,FALSE)</f>
        <v>3</v>
      </c>
      <c r="CY37" s="10">
        <f>VLOOKUP('Form Responses 1'!DB36,ConvTable!$A$1:$B$5,2,FALSE)</f>
        <v>3</v>
      </c>
      <c r="CZ37" s="10">
        <f>VLOOKUP('Form Responses 1'!DC36,ConvTable!$A$1:$B$5,2,FALSE)</f>
        <v>2</v>
      </c>
      <c r="DA37" s="10">
        <f>VLOOKUP('Form Responses 1'!DD36,ConvTable!$A$1:$B$5,2,FALSE)</f>
        <v>3</v>
      </c>
      <c r="DB37" s="10">
        <f>VLOOKUP('Form Responses 1'!DE36,ConvTable!$A$1:$B$5,2,FALSE)</f>
        <v>3</v>
      </c>
      <c r="DC37" s="10">
        <f>VLOOKUP('Form Responses 1'!DF36,ConvTable!$A$1:$B$5,2,FALSE)</f>
        <v>3</v>
      </c>
      <c r="DD37" s="10">
        <f>VLOOKUP('Form Responses 1'!DG36,ConvTable!$A$1:$B$5,2,FALSE)</f>
        <v>1</v>
      </c>
      <c r="DE37" s="10">
        <f>VLOOKUP('Form Responses 1'!DH36,ConvTable!$A$1:$B$5,2,FALSE)</f>
        <v>1</v>
      </c>
      <c r="DF37" s="10">
        <f>VLOOKUP('Form Responses 1'!DI36,ConvTable!$A$1:$B$5,2,FALSE)</f>
        <v>1</v>
      </c>
      <c r="DG37" s="10">
        <f>VLOOKUP('Form Responses 1'!DJ36,ConvTable!$A$1:$B$5,2,FALSE)</f>
        <v>1</v>
      </c>
      <c r="DH37" s="10">
        <f>VLOOKUP('Form Responses 1'!DK36,ConvTable!$A$1:$B$5,2,FALSE)</f>
        <v>2</v>
      </c>
      <c r="DI37" s="10">
        <f>VLOOKUP('Form Responses 1'!DL36,ConvTable!$A$1:$B$5,2,FALSE)</f>
        <v>3</v>
      </c>
      <c r="DJ37" s="10">
        <f>VLOOKUP('Form Responses 1'!DM36,ConvTable!$A$1:$B$5,2,FALSE)</f>
        <v>2</v>
      </c>
      <c r="DK37" s="10">
        <f>VLOOKUP('Form Responses 1'!DN36,ConvTable!$A$1:$B$5,2,FALSE)</f>
        <v>3</v>
      </c>
      <c r="DL37" s="10">
        <f>VLOOKUP('Form Responses 1'!DO36,ConvTable!$A$1:$B$5,2,FALSE)</f>
        <v>3</v>
      </c>
      <c r="DM37" s="10">
        <f>VLOOKUP('Form Responses 1'!DP36,ConvTable!$A$1:$B$5,2,FALSE)</f>
        <v>3</v>
      </c>
      <c r="DN37" s="10">
        <f>VLOOKUP('Form Responses 1'!DQ36,ConvTable!$A$1:$B$5,2,FALSE)</f>
        <v>3</v>
      </c>
      <c r="DO37" s="10">
        <f>VLOOKUP('Form Responses 1'!DR36,ConvTable!$A$1:$B$5,2,FALSE)</f>
        <v>3</v>
      </c>
      <c r="DP37" s="10">
        <f>VLOOKUP('Form Responses 1'!DS36,ConvTable!$A$1:$B$5,2,FALSE)</f>
        <v>1</v>
      </c>
      <c r="DQ37" s="10">
        <f>VLOOKUP('Form Responses 1'!DT36,ConvTable!$A$1:$B$5,2,FALSE)</f>
        <v>1</v>
      </c>
    </row>
    <row r="38" ht="12.75" customHeight="1">
      <c r="B38" s="10">
        <f>VLOOKUP('Form Responses 1'!E37,ConvTable!$A$1:$B$5,2,FALSE)</f>
        <v>0</v>
      </c>
      <c r="C38" s="10">
        <f>VLOOKUP('Form Responses 1'!F37,ConvTable!$A$1:$B$5,2,FALSE)</f>
        <v>0</v>
      </c>
      <c r="D38" s="10">
        <f>VLOOKUP('Form Responses 1'!G37,ConvTable!$A$1:$B$5,2,FALSE)</f>
        <v>0</v>
      </c>
      <c r="E38" s="10">
        <f>VLOOKUP('Form Responses 1'!H37,ConvTable!$A$1:$B$5,2,FALSE)</f>
        <v>0</v>
      </c>
      <c r="F38" s="10">
        <f>VLOOKUP('Form Responses 1'!I37,ConvTable!$A$1:$B$5,2,FALSE)</f>
        <v>0</v>
      </c>
      <c r="G38" s="10">
        <f>VLOOKUP('Form Responses 1'!J37,ConvTable!$A$1:$B$5,2,FALSE)</f>
        <v>0</v>
      </c>
      <c r="H38" s="10">
        <f>VLOOKUP('Form Responses 1'!K37,ConvTable!$A$1:$B$5,2,FALSE)</f>
        <v>0</v>
      </c>
      <c r="I38" s="10">
        <f>VLOOKUP('Form Responses 1'!L37,ConvTable!$A$1:$B$5,2,FALSE)</f>
        <v>0</v>
      </c>
      <c r="J38" s="10">
        <f>VLOOKUP('Form Responses 1'!M37,ConvTable!$A$1:$B$5,2,FALSE)</f>
        <v>0</v>
      </c>
      <c r="K38" s="10">
        <f>VLOOKUP('Form Responses 1'!N37,ConvTable!$A$1:$B$5,2,FALSE)</f>
        <v>0</v>
      </c>
      <c r="L38" s="10">
        <f>VLOOKUP('Form Responses 1'!O37,ConvTable!$A$1:$B$5,2,FALSE)</f>
        <v>0</v>
      </c>
      <c r="M38" s="10">
        <f>VLOOKUP('Form Responses 1'!P37,ConvTable!$A$1:$B$5,2,FALSE)</f>
        <v>0</v>
      </c>
      <c r="N38" s="10">
        <f>VLOOKUP('Form Responses 1'!Q37,ConvTable!$A$1:$B$5,2,FALSE)</f>
        <v>0</v>
      </c>
      <c r="O38" s="10">
        <f>VLOOKUP('Form Responses 1'!R37,ConvTable!$A$1:$B$5,2,FALSE)</f>
        <v>0</v>
      </c>
      <c r="P38" s="10">
        <f>VLOOKUP('Form Responses 1'!S37,ConvTable!$A$1:$B$5,2,FALSE)</f>
        <v>0</v>
      </c>
      <c r="Q38" s="10">
        <f>VLOOKUP('Form Responses 1'!T37,ConvTable!$A$1:$B$5,2,FALSE)</f>
        <v>0</v>
      </c>
      <c r="R38" s="10">
        <f>VLOOKUP('Form Responses 1'!U37,ConvTable!$A$1:$B$5,2,FALSE)</f>
        <v>0</v>
      </c>
      <c r="S38" s="10">
        <f>VLOOKUP('Form Responses 1'!V37,ConvTable!$A$1:$B$5,2,FALSE)</f>
        <v>0</v>
      </c>
      <c r="T38" s="10">
        <f>VLOOKUP('Form Responses 1'!W37,ConvTable!$A$1:$B$5,2,FALSE)</f>
        <v>0</v>
      </c>
      <c r="U38" s="10">
        <f>VLOOKUP('Form Responses 1'!X37,ConvTable!$A$1:$B$5,2,FALSE)</f>
        <v>0</v>
      </c>
      <c r="V38" s="10">
        <f>VLOOKUP('Form Responses 1'!Y37,ConvTable!$A$1:$B$5,2,FALSE)</f>
        <v>0</v>
      </c>
      <c r="W38" s="10">
        <f>VLOOKUP('Form Responses 1'!Z37,ConvTable!$A$1:$B$5,2,FALSE)</f>
        <v>0</v>
      </c>
      <c r="X38" s="10">
        <f>VLOOKUP('Form Responses 1'!AA37,ConvTable!$A$1:$B$5,2,FALSE)</f>
        <v>0</v>
      </c>
      <c r="Y38" s="10">
        <f>VLOOKUP('Form Responses 1'!AB37,ConvTable!$A$1:$B$5,2,FALSE)</f>
        <v>0</v>
      </c>
      <c r="Z38" s="10">
        <f>VLOOKUP('Form Responses 1'!AC37,ConvTable!$A$1:$B$5,2,FALSE)</f>
        <v>0</v>
      </c>
      <c r="AA38" s="10">
        <f>VLOOKUP('Form Responses 1'!AD37,ConvTable!$A$1:$B$5,2,FALSE)</f>
        <v>0</v>
      </c>
      <c r="AB38" s="10">
        <f>VLOOKUP('Form Responses 1'!AE37,ConvTable!$A$1:$B$5,2,FALSE)</f>
        <v>0</v>
      </c>
      <c r="AC38" s="10">
        <f>VLOOKUP('Form Responses 1'!AF37,ConvTable!$A$1:$B$5,2,FALSE)</f>
        <v>0</v>
      </c>
      <c r="AD38" s="10">
        <f>VLOOKUP('Form Responses 1'!AG37,ConvTable!$A$1:$B$5,2,FALSE)</f>
        <v>0</v>
      </c>
      <c r="AE38" s="10">
        <f>VLOOKUP('Form Responses 1'!AH37,ConvTable!$A$1:$B$5,2,FALSE)</f>
        <v>0</v>
      </c>
      <c r="AF38" s="10">
        <f>VLOOKUP('Form Responses 1'!AI37,ConvTable!$A$1:$B$5,2,FALSE)</f>
        <v>0</v>
      </c>
      <c r="AG38" s="10">
        <f>VLOOKUP('Form Responses 1'!AJ37,ConvTable!$A$1:$B$5,2,FALSE)</f>
        <v>0</v>
      </c>
      <c r="AH38" s="10">
        <f>VLOOKUP('Form Responses 1'!AK37,ConvTable!$A$1:$B$5,2,FALSE)</f>
        <v>0</v>
      </c>
      <c r="AI38" s="10">
        <f>VLOOKUP('Form Responses 1'!AL37,ConvTable!$A$1:$B$5,2,FALSE)</f>
        <v>0</v>
      </c>
      <c r="AJ38" s="10">
        <f>VLOOKUP('Form Responses 1'!AM37,ConvTable!$A$1:$B$5,2,FALSE)</f>
        <v>0</v>
      </c>
      <c r="AK38" s="10">
        <f>VLOOKUP('Form Responses 1'!AN37,ConvTable!$A$1:$B$5,2,FALSE)</f>
        <v>0</v>
      </c>
      <c r="AL38" s="10">
        <f>VLOOKUP('Form Responses 1'!AO37,ConvTable!$A$1:$B$5,2,FALSE)</f>
        <v>0</v>
      </c>
      <c r="AM38" s="10">
        <f>VLOOKUP('Form Responses 1'!AP37,ConvTable!$A$1:$B$5,2,FALSE)</f>
        <v>0</v>
      </c>
      <c r="AN38" s="10">
        <f>VLOOKUP('Form Responses 1'!AQ37,ConvTable!$A$1:$B$5,2,FALSE)</f>
        <v>0</v>
      </c>
      <c r="AO38" s="10">
        <f>VLOOKUP('Form Responses 1'!AR37,ConvTable!$A$1:$B$5,2,FALSE)</f>
        <v>0</v>
      </c>
      <c r="AP38" s="10">
        <f>VLOOKUP('Form Responses 1'!AS37,ConvTable!$A$1:$B$5,2,FALSE)</f>
        <v>2</v>
      </c>
      <c r="AQ38" s="10">
        <f>VLOOKUP('Form Responses 1'!AT37,ConvTable!$A$1:$B$5,2,FALSE)</f>
        <v>3</v>
      </c>
      <c r="AR38" s="10">
        <f>VLOOKUP('Form Responses 1'!AU37,ConvTable!$A$1:$B$5,2,FALSE)</f>
        <v>2</v>
      </c>
      <c r="AS38" s="10">
        <f>VLOOKUP('Form Responses 1'!AV37,ConvTable!$A$1:$B$5,2,FALSE)</f>
        <v>3</v>
      </c>
      <c r="AT38" s="10">
        <f>VLOOKUP('Form Responses 1'!AW37,ConvTable!$A$1:$B$5,2,FALSE)</f>
        <v>2</v>
      </c>
      <c r="AU38" s="10">
        <f>VLOOKUP('Form Responses 1'!AX37,ConvTable!$A$1:$B$5,2,FALSE)</f>
        <v>2</v>
      </c>
      <c r="AV38" s="10">
        <f>VLOOKUP('Form Responses 1'!AY37,ConvTable!$A$1:$B$5,2,FALSE)</f>
        <v>1</v>
      </c>
      <c r="AW38" s="10">
        <f>VLOOKUP('Form Responses 1'!AZ37,ConvTable!$A$1:$B$5,2,FALSE)</f>
        <v>1</v>
      </c>
      <c r="AX38" s="10">
        <f>VLOOKUP('Form Responses 1'!BA37,ConvTable!$A$1:$B$5,2,FALSE)</f>
        <v>1</v>
      </c>
      <c r="AY38" s="10">
        <f>VLOOKUP('Form Responses 1'!BB37,ConvTable!$A$1:$B$5,2,FALSE)</f>
        <v>1</v>
      </c>
      <c r="AZ38" s="10">
        <f>VLOOKUP('Form Responses 1'!BC37,ConvTable!$A$1:$B$5,2,FALSE)</f>
        <v>2</v>
      </c>
      <c r="BA38" s="10">
        <f>VLOOKUP('Form Responses 1'!BD37,ConvTable!$A$1:$B$5,2,FALSE)</f>
        <v>2</v>
      </c>
      <c r="BB38" s="10">
        <f>VLOOKUP('Form Responses 1'!BE37,ConvTable!$A$1:$B$5,2,FALSE)</f>
        <v>3</v>
      </c>
      <c r="BC38" s="10">
        <f>VLOOKUP('Form Responses 1'!BF37,ConvTable!$A$1:$B$5,2,FALSE)</f>
        <v>3</v>
      </c>
      <c r="BD38" s="10">
        <f>VLOOKUP('Form Responses 1'!BG37,ConvTable!$A$1:$B$5,2,FALSE)</f>
        <v>3</v>
      </c>
      <c r="BE38" s="10">
        <f>VLOOKUP('Form Responses 1'!BH37,ConvTable!$A$1:$B$5,2,FALSE)</f>
        <v>3</v>
      </c>
      <c r="BF38" s="10">
        <f>VLOOKUP('Form Responses 1'!BI37,ConvTable!$A$1:$B$5,2,FALSE)</f>
        <v>3</v>
      </c>
      <c r="BG38" s="10">
        <f>VLOOKUP('Form Responses 1'!BJ37,ConvTable!$A$1:$B$5,2,FALSE)</f>
        <v>3</v>
      </c>
      <c r="BH38" s="10">
        <f>VLOOKUP('Form Responses 1'!BK37,ConvTable!$A$1:$B$5,2,FALSE)</f>
        <v>3</v>
      </c>
      <c r="BI38" s="10">
        <f>VLOOKUP('Form Responses 1'!BL37,ConvTable!$A$1:$B$5,2,FALSE)</f>
        <v>3</v>
      </c>
      <c r="BJ38" s="10">
        <f>VLOOKUP('Form Responses 1'!BM37,ConvTable!$A$1:$B$5,2,FALSE)</f>
        <v>2</v>
      </c>
      <c r="BK38" s="10">
        <f>VLOOKUP('Form Responses 1'!BN37,ConvTable!$A$1:$B$5,2,FALSE)</f>
        <v>3</v>
      </c>
      <c r="BL38" s="10">
        <f>VLOOKUP('Form Responses 1'!BO37,ConvTable!$A$1:$B$5,2,FALSE)</f>
        <v>3</v>
      </c>
      <c r="BM38" s="10">
        <f>VLOOKUP('Form Responses 1'!BP37,ConvTable!$A$1:$B$5,2,FALSE)</f>
        <v>3</v>
      </c>
      <c r="BN38" s="10">
        <f>VLOOKUP('Form Responses 1'!BQ37,ConvTable!$A$1:$B$5,2,FALSE)</f>
        <v>2</v>
      </c>
      <c r="BO38" s="10">
        <f>VLOOKUP('Form Responses 1'!BR37,ConvTable!$A$1:$B$5,2,FALSE)</f>
        <v>3</v>
      </c>
      <c r="BP38" s="10">
        <f>VLOOKUP('Form Responses 1'!BS37,ConvTable!$A$1:$B$5,2,FALSE)</f>
        <v>3</v>
      </c>
      <c r="BQ38" s="10">
        <f>VLOOKUP('Form Responses 1'!BT37,ConvTable!$A$1:$B$5,2,FALSE)</f>
        <v>3</v>
      </c>
      <c r="BR38" s="10">
        <f>VLOOKUP('Form Responses 1'!BU37,ConvTable!$A$1:$B$5,2,FALSE)</f>
        <v>2</v>
      </c>
      <c r="BS38" s="10">
        <f>VLOOKUP('Form Responses 1'!BV37,ConvTable!$A$1:$B$5,2,FALSE)</f>
        <v>2</v>
      </c>
      <c r="BT38" s="10">
        <f>VLOOKUP('Form Responses 1'!BW37,ConvTable!$A$1:$B$5,2,FALSE)</f>
        <v>2</v>
      </c>
      <c r="BU38" s="10">
        <f>VLOOKUP('Form Responses 1'!BX37,ConvTable!$A$1:$B$5,2,FALSE)</f>
        <v>3</v>
      </c>
      <c r="BV38" s="10">
        <f>VLOOKUP('Form Responses 1'!BY37,ConvTable!$A$1:$B$5,2,FALSE)</f>
        <v>3</v>
      </c>
      <c r="BW38" s="10">
        <f>VLOOKUP('Form Responses 1'!BZ37,ConvTable!$A$1:$B$5,2,FALSE)</f>
        <v>3</v>
      </c>
      <c r="BX38" s="10">
        <f>VLOOKUP('Form Responses 1'!CA37,ConvTable!$A$1:$B$5,2,FALSE)</f>
        <v>2</v>
      </c>
      <c r="BY38" s="10">
        <f>VLOOKUP('Form Responses 1'!CB37,ConvTable!$A$1:$B$5,2,FALSE)</f>
        <v>3</v>
      </c>
      <c r="BZ38" s="10">
        <f>VLOOKUP('Form Responses 1'!CC37,ConvTable!$A$1:$B$5,2,FALSE)</f>
        <v>3</v>
      </c>
      <c r="CA38" s="10">
        <f>VLOOKUP('Form Responses 1'!CD37,ConvTable!$A$1:$B$5,2,FALSE)</f>
        <v>3</v>
      </c>
      <c r="CB38" s="10">
        <f>VLOOKUP('Form Responses 1'!CE37,ConvTable!$A$1:$B$5,2,FALSE)</f>
        <v>2</v>
      </c>
      <c r="CC38" s="10">
        <f>VLOOKUP('Form Responses 1'!CF37,ConvTable!$A$1:$B$5,2,FALSE)</f>
        <v>2</v>
      </c>
      <c r="CD38" s="10">
        <f>VLOOKUP('Form Responses 1'!CG37,ConvTable!$A$1:$B$5,2,FALSE)</f>
        <v>1</v>
      </c>
      <c r="CE38" s="10">
        <f>VLOOKUP('Form Responses 1'!CH37,ConvTable!$A$1:$B$5,2,FALSE)</f>
        <v>2</v>
      </c>
      <c r="CF38" s="10">
        <f>VLOOKUP('Form Responses 1'!CI37,ConvTable!$A$1:$B$5,2,FALSE)</f>
        <v>1</v>
      </c>
      <c r="CG38" s="10">
        <f>VLOOKUP('Form Responses 1'!CJ37,ConvTable!$A$1:$B$5,2,FALSE)</f>
        <v>2</v>
      </c>
      <c r="CH38" s="10">
        <f>VLOOKUP('Form Responses 1'!CK37,ConvTable!$A$1:$B$5,2,FALSE)</f>
        <v>1</v>
      </c>
      <c r="CI38" s="10">
        <f>VLOOKUP('Form Responses 1'!CL37,ConvTable!$A$1:$B$5,2,FALSE)</f>
        <v>2</v>
      </c>
      <c r="CJ38" s="10">
        <f>VLOOKUP('Form Responses 1'!CM37,ConvTable!$A$1:$B$5,2,FALSE)</f>
        <v>1</v>
      </c>
      <c r="CK38" s="10">
        <f>VLOOKUP('Form Responses 1'!CN37,ConvTable!$A$1:$B$5,2,FALSE)</f>
        <v>1</v>
      </c>
      <c r="CL38" s="10">
        <f>VLOOKUP('Form Responses 1'!CO37,ConvTable!$A$1:$B$5,2,FALSE)</f>
        <v>1</v>
      </c>
      <c r="CM38" s="10">
        <f>VLOOKUP('Form Responses 1'!CP37,ConvTable!$A$1:$B$5,2,FALSE)</f>
        <v>1</v>
      </c>
      <c r="CN38" s="10">
        <f>VLOOKUP('Form Responses 1'!CQ37,ConvTable!$A$1:$B$5,2,FALSE)</f>
        <v>2</v>
      </c>
      <c r="CO38" s="10">
        <f>VLOOKUP('Form Responses 1'!CR37,ConvTable!$A$1:$B$5,2,FALSE)</f>
        <v>3</v>
      </c>
      <c r="CP38" s="10">
        <f>VLOOKUP('Form Responses 1'!CS37,ConvTable!$A$1:$B$5,2,FALSE)</f>
        <v>1</v>
      </c>
      <c r="CQ38" s="10">
        <f>VLOOKUP('Form Responses 1'!CT37,ConvTable!$A$1:$B$5,2,FALSE)</f>
        <v>1</v>
      </c>
      <c r="CR38" s="10">
        <f>VLOOKUP('Form Responses 1'!CU37,ConvTable!$A$1:$B$5,2,FALSE)</f>
        <v>2</v>
      </c>
      <c r="CS38" s="10">
        <f>VLOOKUP('Form Responses 1'!CV37,ConvTable!$A$1:$B$5,2,FALSE)</f>
        <v>3</v>
      </c>
      <c r="CT38" s="10">
        <f>VLOOKUP('Form Responses 1'!CW37,ConvTable!$A$1:$B$5,2,FALSE)</f>
        <v>2</v>
      </c>
      <c r="CU38" s="10">
        <f>VLOOKUP('Form Responses 1'!CX37,ConvTable!$A$1:$B$5,2,FALSE)</f>
        <v>3</v>
      </c>
      <c r="CV38" s="10">
        <f>VLOOKUP('Form Responses 1'!CY37,ConvTable!$A$1:$B$5,2,FALSE)</f>
        <v>1</v>
      </c>
      <c r="CW38" s="10">
        <f>VLOOKUP('Form Responses 1'!CZ37,ConvTable!$A$1:$B$5,2,FALSE)</f>
        <v>1</v>
      </c>
      <c r="CX38" s="10">
        <f>VLOOKUP('Form Responses 1'!DA37,ConvTable!$A$1:$B$5,2,FALSE)</f>
        <v>1</v>
      </c>
      <c r="CY38" s="10">
        <f>VLOOKUP('Form Responses 1'!DB37,ConvTable!$A$1:$B$5,2,FALSE)</f>
        <v>2</v>
      </c>
      <c r="CZ38" s="10">
        <f>VLOOKUP('Form Responses 1'!DC37,ConvTable!$A$1:$B$5,2,FALSE)</f>
        <v>1</v>
      </c>
      <c r="DA38" s="10">
        <f>VLOOKUP('Form Responses 1'!DD37,ConvTable!$A$1:$B$5,2,FALSE)</f>
        <v>2</v>
      </c>
      <c r="DB38" s="10">
        <f>VLOOKUP('Form Responses 1'!DE37,ConvTable!$A$1:$B$5,2,FALSE)</f>
        <v>1</v>
      </c>
      <c r="DC38" s="10">
        <f>VLOOKUP('Form Responses 1'!DF37,ConvTable!$A$1:$B$5,2,FALSE)</f>
        <v>2</v>
      </c>
      <c r="DD38" s="10">
        <f>VLOOKUP('Form Responses 1'!DG37,ConvTable!$A$1:$B$5,2,FALSE)</f>
        <v>1</v>
      </c>
      <c r="DE38" s="10">
        <f>VLOOKUP('Form Responses 1'!DH37,ConvTable!$A$1:$B$5,2,FALSE)</f>
        <v>2</v>
      </c>
      <c r="DF38" s="10">
        <f>VLOOKUP('Form Responses 1'!DI37,ConvTable!$A$1:$B$5,2,FALSE)</f>
        <v>2</v>
      </c>
      <c r="DG38" s="10">
        <f>VLOOKUP('Form Responses 1'!DJ37,ConvTable!$A$1:$B$5,2,FALSE)</f>
        <v>2</v>
      </c>
      <c r="DH38" s="10">
        <f>VLOOKUP('Form Responses 1'!DK37,ConvTable!$A$1:$B$5,2,FALSE)</f>
        <v>3</v>
      </c>
      <c r="DI38" s="10">
        <f>VLOOKUP('Form Responses 1'!DL37,ConvTable!$A$1:$B$5,2,FALSE)</f>
        <v>3</v>
      </c>
      <c r="DJ38" s="10">
        <f>VLOOKUP('Form Responses 1'!DM37,ConvTable!$A$1:$B$5,2,FALSE)</f>
        <v>2</v>
      </c>
      <c r="DK38" s="10">
        <f>VLOOKUP('Form Responses 1'!DN37,ConvTable!$A$1:$B$5,2,FALSE)</f>
        <v>3</v>
      </c>
      <c r="DL38" s="10">
        <f>VLOOKUP('Form Responses 1'!DO37,ConvTable!$A$1:$B$5,2,FALSE)</f>
        <v>3</v>
      </c>
      <c r="DM38" s="10">
        <f>VLOOKUP('Form Responses 1'!DP37,ConvTable!$A$1:$B$5,2,FALSE)</f>
        <v>3</v>
      </c>
      <c r="DN38" s="10">
        <f>VLOOKUP('Form Responses 1'!DQ37,ConvTable!$A$1:$B$5,2,FALSE)</f>
        <v>2</v>
      </c>
      <c r="DO38" s="10">
        <f>VLOOKUP('Form Responses 1'!DR37,ConvTable!$A$1:$B$5,2,FALSE)</f>
        <v>3</v>
      </c>
      <c r="DP38" s="10">
        <f>VLOOKUP('Form Responses 1'!DS37,ConvTable!$A$1:$B$5,2,FALSE)</f>
        <v>1</v>
      </c>
      <c r="DQ38" s="10">
        <f>VLOOKUP('Form Responses 1'!DT37,ConvTable!$A$1:$B$5,2,FALSE)</f>
        <v>1</v>
      </c>
    </row>
    <row r="39" ht="12.75" customHeight="1">
      <c r="B39" s="10">
        <f>VLOOKUP('Form Responses 1'!E38,ConvTable!$A$1:$B$5,2,FALSE)</f>
        <v>2</v>
      </c>
      <c r="C39" s="10">
        <f>VLOOKUP('Form Responses 1'!F38,ConvTable!$A$1:$B$5,2,FALSE)</f>
        <v>2</v>
      </c>
      <c r="D39" s="10">
        <f>VLOOKUP('Form Responses 1'!G38,ConvTable!$A$1:$B$5,2,FALSE)</f>
        <v>3</v>
      </c>
      <c r="E39" s="10">
        <f>VLOOKUP('Form Responses 1'!H38,ConvTable!$A$1:$B$5,2,FALSE)</f>
        <v>3</v>
      </c>
      <c r="F39" s="10">
        <f>VLOOKUP('Form Responses 1'!I38,ConvTable!$A$1:$B$5,2,FALSE)</f>
        <v>2</v>
      </c>
      <c r="G39" s="10">
        <f>VLOOKUP('Form Responses 1'!J38,ConvTable!$A$1:$B$5,2,FALSE)</f>
        <v>2</v>
      </c>
      <c r="H39" s="10">
        <f>VLOOKUP('Form Responses 1'!K38,ConvTable!$A$1:$B$5,2,FALSE)</f>
        <v>2</v>
      </c>
      <c r="I39" s="10">
        <f>VLOOKUP('Form Responses 1'!L38,ConvTable!$A$1:$B$5,2,FALSE)</f>
        <v>2</v>
      </c>
      <c r="J39" s="10">
        <f>VLOOKUP('Form Responses 1'!M38,ConvTable!$A$1:$B$5,2,FALSE)</f>
        <v>3</v>
      </c>
      <c r="K39" s="10">
        <f>VLOOKUP('Form Responses 1'!N38,ConvTable!$A$1:$B$5,2,FALSE)</f>
        <v>3</v>
      </c>
      <c r="L39" s="10">
        <f>VLOOKUP('Form Responses 1'!O38,ConvTable!$A$1:$B$5,2,FALSE)</f>
        <v>1</v>
      </c>
      <c r="M39" s="10">
        <f>VLOOKUP('Form Responses 1'!P38,ConvTable!$A$1:$B$5,2,FALSE)</f>
        <v>1</v>
      </c>
      <c r="N39" s="10">
        <f>VLOOKUP('Form Responses 1'!Q38,ConvTable!$A$1:$B$5,2,FALSE)</f>
        <v>2</v>
      </c>
      <c r="O39" s="10">
        <f>VLOOKUP('Form Responses 1'!R38,ConvTable!$A$1:$B$5,2,FALSE)</f>
        <v>2</v>
      </c>
      <c r="P39" s="10">
        <f>VLOOKUP('Form Responses 1'!S38,ConvTable!$A$1:$B$5,2,FALSE)</f>
        <v>1</v>
      </c>
      <c r="Q39" s="10">
        <f>VLOOKUP('Form Responses 1'!T38,ConvTable!$A$1:$B$5,2,FALSE)</f>
        <v>2</v>
      </c>
      <c r="R39" s="10">
        <f>VLOOKUP('Form Responses 1'!U38,ConvTable!$A$1:$B$5,2,FALSE)</f>
        <v>2</v>
      </c>
      <c r="S39" s="10">
        <f>VLOOKUP('Form Responses 1'!V38,ConvTable!$A$1:$B$5,2,FALSE)</f>
        <v>2</v>
      </c>
      <c r="T39" s="10">
        <f>VLOOKUP('Form Responses 1'!W38,ConvTable!$A$1:$B$5,2,FALSE)</f>
        <v>3</v>
      </c>
      <c r="U39" s="10">
        <f>VLOOKUP('Form Responses 1'!X38,ConvTable!$A$1:$B$5,2,FALSE)</f>
        <v>3</v>
      </c>
      <c r="V39" s="10">
        <f>VLOOKUP('Form Responses 1'!Y38,ConvTable!$A$1:$B$5,2,FALSE)</f>
        <v>3</v>
      </c>
      <c r="W39" s="10">
        <f>VLOOKUP('Form Responses 1'!Z38,ConvTable!$A$1:$B$5,2,FALSE)</f>
        <v>3</v>
      </c>
      <c r="X39" s="10">
        <f>VLOOKUP('Form Responses 1'!AA38,ConvTable!$A$1:$B$5,2,FALSE)</f>
        <v>3</v>
      </c>
      <c r="Y39" s="10">
        <f>VLOOKUP('Form Responses 1'!AB38,ConvTable!$A$1:$B$5,2,FALSE)</f>
        <v>3</v>
      </c>
      <c r="Z39" s="10">
        <f>VLOOKUP('Form Responses 1'!AC38,ConvTable!$A$1:$B$5,2,FALSE)</f>
        <v>2</v>
      </c>
      <c r="AA39" s="10">
        <f>VLOOKUP('Form Responses 1'!AD38,ConvTable!$A$1:$B$5,2,FALSE)</f>
        <v>2</v>
      </c>
      <c r="AB39" s="10">
        <f>VLOOKUP('Form Responses 1'!AE38,ConvTable!$A$1:$B$5,2,FALSE)</f>
        <v>1</v>
      </c>
      <c r="AC39" s="10">
        <f>VLOOKUP('Form Responses 1'!AF38,ConvTable!$A$1:$B$5,2,FALSE)</f>
        <v>2</v>
      </c>
      <c r="AD39" s="10">
        <f>VLOOKUP('Form Responses 1'!AG38,ConvTable!$A$1:$B$5,2,FALSE)</f>
        <v>2</v>
      </c>
      <c r="AE39" s="10">
        <f>VLOOKUP('Form Responses 1'!AH38,ConvTable!$A$1:$B$5,2,FALSE)</f>
        <v>2</v>
      </c>
      <c r="AF39" s="10">
        <f>VLOOKUP('Form Responses 1'!AI38,ConvTable!$A$1:$B$5,2,FALSE)</f>
        <v>3</v>
      </c>
      <c r="AG39" s="10">
        <f>VLOOKUP('Form Responses 1'!AJ38,ConvTable!$A$1:$B$5,2,FALSE)</f>
        <v>3</v>
      </c>
      <c r="AH39" s="10">
        <f>VLOOKUP('Form Responses 1'!AK38,ConvTable!$A$1:$B$5,2,FALSE)</f>
        <v>3</v>
      </c>
      <c r="AI39" s="10">
        <f>VLOOKUP('Form Responses 1'!AL38,ConvTable!$A$1:$B$5,2,FALSE)</f>
        <v>3</v>
      </c>
      <c r="AJ39" s="10">
        <f>VLOOKUP('Form Responses 1'!AM38,ConvTable!$A$1:$B$5,2,FALSE)</f>
        <v>3</v>
      </c>
      <c r="AK39" s="10">
        <f>VLOOKUP('Form Responses 1'!AN38,ConvTable!$A$1:$B$5,2,FALSE)</f>
        <v>3</v>
      </c>
      <c r="AL39" s="10">
        <f>VLOOKUP('Form Responses 1'!AO38,ConvTable!$A$1:$B$5,2,FALSE)</f>
        <v>2</v>
      </c>
      <c r="AM39" s="10">
        <f>VLOOKUP('Form Responses 1'!AP38,ConvTable!$A$1:$B$5,2,FALSE)</f>
        <v>3</v>
      </c>
      <c r="AN39" s="10">
        <f>VLOOKUP('Form Responses 1'!AQ38,ConvTable!$A$1:$B$5,2,FALSE)</f>
        <v>3</v>
      </c>
      <c r="AO39" s="10">
        <f>VLOOKUP('Form Responses 1'!AR38,ConvTable!$A$1:$B$5,2,FALSE)</f>
        <v>3</v>
      </c>
      <c r="AP39" s="10">
        <f>VLOOKUP('Form Responses 1'!AS38,ConvTable!$A$1:$B$5,2,FALSE)</f>
        <v>0</v>
      </c>
      <c r="AQ39" s="10">
        <f>VLOOKUP('Form Responses 1'!AT38,ConvTable!$A$1:$B$5,2,FALSE)</f>
        <v>1</v>
      </c>
      <c r="AR39" s="10">
        <f>VLOOKUP('Form Responses 1'!AU38,ConvTable!$A$1:$B$5,2,FALSE)</f>
        <v>2</v>
      </c>
      <c r="AS39" s="10">
        <f>VLOOKUP('Form Responses 1'!AV38,ConvTable!$A$1:$B$5,2,FALSE)</f>
        <v>2</v>
      </c>
      <c r="AT39" s="10">
        <f>VLOOKUP('Form Responses 1'!AW38,ConvTable!$A$1:$B$5,2,FALSE)</f>
        <v>1</v>
      </c>
      <c r="AU39" s="10">
        <f>VLOOKUP('Form Responses 1'!AX38,ConvTable!$A$1:$B$5,2,FALSE)</f>
        <v>1</v>
      </c>
      <c r="AV39" s="10">
        <f>VLOOKUP('Form Responses 1'!AY38,ConvTable!$A$1:$B$5,2,FALSE)</f>
        <v>2</v>
      </c>
      <c r="AW39" s="10">
        <f>VLOOKUP('Form Responses 1'!AZ38,ConvTable!$A$1:$B$5,2,FALSE)</f>
        <v>3</v>
      </c>
      <c r="AX39" s="10">
        <f>VLOOKUP('Form Responses 1'!BA38,ConvTable!$A$1:$B$5,2,FALSE)</f>
        <v>0</v>
      </c>
      <c r="AY39" s="10">
        <f>VLOOKUP('Form Responses 1'!BB38,ConvTable!$A$1:$B$5,2,FALSE)</f>
        <v>0</v>
      </c>
      <c r="AZ39" s="10">
        <f>VLOOKUP('Form Responses 1'!BC38,ConvTable!$A$1:$B$5,2,FALSE)</f>
        <v>3</v>
      </c>
      <c r="BA39" s="10">
        <f>VLOOKUP('Form Responses 1'!BD38,ConvTable!$A$1:$B$5,2,FALSE)</f>
        <v>3</v>
      </c>
      <c r="BB39" s="10">
        <f>VLOOKUP('Form Responses 1'!BE38,ConvTable!$A$1:$B$5,2,FALSE)</f>
        <v>3</v>
      </c>
      <c r="BC39" s="10">
        <f>VLOOKUP('Form Responses 1'!BF38,ConvTable!$A$1:$B$5,2,FALSE)</f>
        <v>3</v>
      </c>
      <c r="BD39" s="10">
        <f>VLOOKUP('Form Responses 1'!BG38,ConvTable!$A$1:$B$5,2,FALSE)</f>
        <v>2</v>
      </c>
      <c r="BE39" s="10">
        <f>VLOOKUP('Form Responses 1'!BH38,ConvTable!$A$1:$B$5,2,FALSE)</f>
        <v>3</v>
      </c>
      <c r="BF39" s="10">
        <f>VLOOKUP('Form Responses 1'!BI38,ConvTable!$A$1:$B$5,2,FALSE)</f>
        <v>2</v>
      </c>
      <c r="BG39" s="10">
        <f>VLOOKUP('Form Responses 1'!BJ38,ConvTable!$A$1:$B$5,2,FALSE)</f>
        <v>2</v>
      </c>
      <c r="BH39" s="10">
        <f>VLOOKUP('Form Responses 1'!BK38,ConvTable!$A$1:$B$5,2,FALSE)</f>
        <v>3</v>
      </c>
      <c r="BI39" s="10">
        <f>VLOOKUP('Form Responses 1'!BL38,ConvTable!$A$1:$B$5,2,FALSE)</f>
        <v>3</v>
      </c>
      <c r="BJ39" s="10">
        <f>VLOOKUP('Form Responses 1'!BM38,ConvTable!$A$1:$B$5,2,FALSE)</f>
        <v>3</v>
      </c>
      <c r="BK39" s="10">
        <f>VLOOKUP('Form Responses 1'!BN38,ConvTable!$A$1:$B$5,2,FALSE)</f>
        <v>3</v>
      </c>
      <c r="BL39" s="10">
        <f>VLOOKUP('Form Responses 1'!BO38,ConvTable!$A$1:$B$5,2,FALSE)</f>
        <v>3</v>
      </c>
      <c r="BM39" s="10">
        <f>VLOOKUP('Form Responses 1'!BP38,ConvTable!$A$1:$B$5,2,FALSE)</f>
        <v>3</v>
      </c>
      <c r="BN39" s="10">
        <f>VLOOKUP('Form Responses 1'!BQ38,ConvTable!$A$1:$B$5,2,FALSE)</f>
        <v>2</v>
      </c>
      <c r="BO39" s="10">
        <f>VLOOKUP('Form Responses 1'!BR38,ConvTable!$A$1:$B$5,2,FALSE)</f>
        <v>3</v>
      </c>
      <c r="BP39" s="10">
        <f>VLOOKUP('Form Responses 1'!BS38,ConvTable!$A$1:$B$5,2,FALSE)</f>
        <v>2</v>
      </c>
      <c r="BQ39" s="10">
        <f>VLOOKUP('Form Responses 1'!BT38,ConvTable!$A$1:$B$5,2,FALSE)</f>
        <v>3</v>
      </c>
      <c r="BR39" s="10">
        <f>VLOOKUP('Form Responses 1'!BU38,ConvTable!$A$1:$B$5,2,FALSE)</f>
        <v>1</v>
      </c>
      <c r="BS39" s="10">
        <f>VLOOKUP('Form Responses 1'!BV38,ConvTable!$A$1:$B$5,2,FALSE)</f>
        <v>1</v>
      </c>
      <c r="BT39" s="10">
        <f>VLOOKUP('Form Responses 1'!BW38,ConvTable!$A$1:$B$5,2,FALSE)</f>
        <v>2</v>
      </c>
      <c r="BU39" s="10">
        <f>VLOOKUP('Form Responses 1'!BX38,ConvTable!$A$1:$B$5,2,FALSE)</f>
        <v>2</v>
      </c>
      <c r="BV39" s="10">
        <f>VLOOKUP('Form Responses 1'!BY38,ConvTable!$A$1:$B$5,2,FALSE)</f>
        <v>3</v>
      </c>
      <c r="BW39" s="10">
        <f>VLOOKUP('Form Responses 1'!BZ38,ConvTable!$A$1:$B$5,2,FALSE)</f>
        <v>3</v>
      </c>
      <c r="BX39" s="10">
        <f>VLOOKUP('Form Responses 1'!CA38,ConvTable!$A$1:$B$5,2,FALSE)</f>
        <v>2</v>
      </c>
      <c r="BY39" s="10">
        <f>VLOOKUP('Form Responses 1'!CB38,ConvTable!$A$1:$B$5,2,FALSE)</f>
        <v>3</v>
      </c>
      <c r="BZ39" s="10">
        <f>VLOOKUP('Form Responses 1'!CC38,ConvTable!$A$1:$B$5,2,FALSE)</f>
        <v>3</v>
      </c>
      <c r="CA39" s="10">
        <f>VLOOKUP('Form Responses 1'!CD38,ConvTable!$A$1:$B$5,2,FALSE)</f>
        <v>3</v>
      </c>
      <c r="CB39" s="10">
        <f>VLOOKUP('Form Responses 1'!CE38,ConvTable!$A$1:$B$5,2,FALSE)</f>
        <v>1</v>
      </c>
      <c r="CC39" s="10">
        <f>VLOOKUP('Form Responses 1'!CF38,ConvTable!$A$1:$B$5,2,FALSE)</f>
        <v>1</v>
      </c>
      <c r="CD39" s="10">
        <f>VLOOKUP('Form Responses 1'!CG38,ConvTable!$A$1:$B$5,2,FALSE)</f>
        <v>1</v>
      </c>
      <c r="CE39" s="10">
        <f>VLOOKUP('Form Responses 1'!CH38,ConvTable!$A$1:$B$5,2,FALSE)</f>
        <v>2</v>
      </c>
      <c r="CF39" s="10">
        <f>VLOOKUP('Form Responses 1'!CI38,ConvTable!$A$1:$B$5,2,FALSE)</f>
        <v>1</v>
      </c>
      <c r="CG39" s="10">
        <f>VLOOKUP('Form Responses 1'!CJ38,ConvTable!$A$1:$B$5,2,FALSE)</f>
        <v>2</v>
      </c>
      <c r="CH39" s="10">
        <f>VLOOKUP('Form Responses 1'!CK38,ConvTable!$A$1:$B$5,2,FALSE)</f>
        <v>2</v>
      </c>
      <c r="CI39" s="10">
        <f>VLOOKUP('Form Responses 1'!CL38,ConvTable!$A$1:$B$5,2,FALSE)</f>
        <v>2</v>
      </c>
      <c r="CJ39" s="10">
        <f>VLOOKUP('Form Responses 1'!CM38,ConvTable!$A$1:$B$5,2,FALSE)</f>
        <v>1</v>
      </c>
      <c r="CK39" s="10">
        <f>VLOOKUP('Form Responses 1'!CN38,ConvTable!$A$1:$B$5,2,FALSE)</f>
        <v>1</v>
      </c>
      <c r="CL39" s="10">
        <f>VLOOKUP('Form Responses 1'!CO38,ConvTable!$A$1:$B$5,2,FALSE)</f>
        <v>1</v>
      </c>
      <c r="CM39" s="10">
        <f>VLOOKUP('Form Responses 1'!CP38,ConvTable!$A$1:$B$5,2,FALSE)</f>
        <v>1</v>
      </c>
      <c r="CN39" s="10">
        <f>VLOOKUP('Form Responses 1'!CQ38,ConvTable!$A$1:$B$5,2,FALSE)</f>
        <v>2</v>
      </c>
      <c r="CO39" s="10">
        <f>VLOOKUP('Form Responses 1'!CR38,ConvTable!$A$1:$B$5,2,FALSE)</f>
        <v>3</v>
      </c>
      <c r="CP39" s="10">
        <f>VLOOKUP('Form Responses 1'!CS38,ConvTable!$A$1:$B$5,2,FALSE)</f>
        <v>3</v>
      </c>
      <c r="CQ39" s="10">
        <f>VLOOKUP('Form Responses 1'!CT38,ConvTable!$A$1:$B$5,2,FALSE)</f>
        <v>3</v>
      </c>
      <c r="CR39" s="10">
        <f>VLOOKUP('Form Responses 1'!CU38,ConvTable!$A$1:$B$5,2,FALSE)</f>
        <v>3</v>
      </c>
      <c r="CS39" s="10">
        <f>VLOOKUP('Form Responses 1'!CV38,ConvTable!$A$1:$B$5,2,FALSE)</f>
        <v>3</v>
      </c>
      <c r="CT39" s="10">
        <f>VLOOKUP('Form Responses 1'!CW38,ConvTable!$A$1:$B$5,2,FALSE)</f>
        <v>1</v>
      </c>
      <c r="CU39" s="10">
        <f>VLOOKUP('Form Responses 1'!CX38,ConvTable!$A$1:$B$5,2,FALSE)</f>
        <v>1</v>
      </c>
      <c r="CV39" s="10">
        <f>VLOOKUP('Form Responses 1'!CY38,ConvTable!$A$1:$B$5,2,FALSE)</f>
        <v>3</v>
      </c>
      <c r="CW39" s="10">
        <f>VLOOKUP('Form Responses 1'!CZ38,ConvTable!$A$1:$B$5,2,FALSE)</f>
        <v>3</v>
      </c>
      <c r="CX39" s="10">
        <f>VLOOKUP('Form Responses 1'!DA38,ConvTable!$A$1:$B$5,2,FALSE)</f>
        <v>2</v>
      </c>
      <c r="CY39" s="10">
        <f>VLOOKUP('Form Responses 1'!DB38,ConvTable!$A$1:$B$5,2,FALSE)</f>
        <v>2</v>
      </c>
      <c r="CZ39" s="10">
        <f>VLOOKUP('Form Responses 1'!DC38,ConvTable!$A$1:$B$5,2,FALSE)</f>
        <v>2</v>
      </c>
      <c r="DA39" s="10">
        <f>VLOOKUP('Form Responses 1'!DD38,ConvTable!$A$1:$B$5,2,FALSE)</f>
        <v>3</v>
      </c>
      <c r="DB39" s="10">
        <f>VLOOKUP('Form Responses 1'!DE38,ConvTable!$A$1:$B$5,2,FALSE)</f>
        <v>3</v>
      </c>
      <c r="DC39" s="10">
        <f>VLOOKUP('Form Responses 1'!DF38,ConvTable!$A$1:$B$5,2,FALSE)</f>
        <v>3</v>
      </c>
      <c r="DD39" s="10">
        <f>VLOOKUP('Form Responses 1'!DG38,ConvTable!$A$1:$B$5,2,FALSE)</f>
        <v>1</v>
      </c>
      <c r="DE39" s="10">
        <f>VLOOKUP('Form Responses 1'!DH38,ConvTable!$A$1:$B$5,2,FALSE)</f>
        <v>2</v>
      </c>
      <c r="DF39" s="10">
        <f>VLOOKUP('Form Responses 1'!DI38,ConvTable!$A$1:$B$5,2,FALSE)</f>
        <v>1</v>
      </c>
      <c r="DG39" s="10">
        <f>VLOOKUP('Form Responses 1'!DJ38,ConvTable!$A$1:$B$5,2,FALSE)</f>
        <v>2</v>
      </c>
      <c r="DH39" s="10">
        <f>VLOOKUP('Form Responses 1'!DK38,ConvTable!$A$1:$B$5,2,FALSE)</f>
        <v>2</v>
      </c>
      <c r="DI39" s="10">
        <f>VLOOKUP('Form Responses 1'!DL38,ConvTable!$A$1:$B$5,2,FALSE)</f>
        <v>3</v>
      </c>
      <c r="DJ39" s="10">
        <f>VLOOKUP('Form Responses 1'!DM38,ConvTable!$A$1:$B$5,2,FALSE)</f>
        <v>3</v>
      </c>
      <c r="DK39" s="10">
        <f>VLOOKUP('Form Responses 1'!DN38,ConvTable!$A$1:$B$5,2,FALSE)</f>
        <v>3</v>
      </c>
      <c r="DL39" s="10">
        <f>VLOOKUP('Form Responses 1'!DO38,ConvTable!$A$1:$B$5,2,FALSE)</f>
        <v>3</v>
      </c>
      <c r="DM39" s="10">
        <f>VLOOKUP('Form Responses 1'!DP38,ConvTable!$A$1:$B$5,2,FALSE)</f>
        <v>3</v>
      </c>
      <c r="DN39" s="10">
        <f>VLOOKUP('Form Responses 1'!DQ38,ConvTable!$A$1:$B$5,2,FALSE)</f>
        <v>3</v>
      </c>
      <c r="DO39" s="10">
        <f>VLOOKUP('Form Responses 1'!DR38,ConvTable!$A$1:$B$5,2,FALSE)</f>
        <v>3</v>
      </c>
      <c r="DP39" s="10">
        <f>VLOOKUP('Form Responses 1'!DS38,ConvTable!$A$1:$B$5,2,FALSE)</f>
        <v>1</v>
      </c>
      <c r="DQ39" s="10">
        <f>VLOOKUP('Form Responses 1'!DT38,ConvTable!$A$1:$B$5,2,FALSE)</f>
        <v>1</v>
      </c>
    </row>
    <row r="40" ht="12.75" customHeight="1">
      <c r="B40" s="10">
        <f>VLOOKUP('Form Responses 1'!E39,ConvTable!$A$1:$B$5,2,FALSE)</f>
        <v>2</v>
      </c>
      <c r="C40" s="10">
        <f>VLOOKUP('Form Responses 1'!F39,ConvTable!$A$1:$B$5,2,FALSE)</f>
        <v>3</v>
      </c>
      <c r="D40" s="10">
        <f>VLOOKUP('Form Responses 1'!G39,ConvTable!$A$1:$B$5,2,FALSE)</f>
        <v>2</v>
      </c>
      <c r="E40" s="10">
        <f>VLOOKUP('Form Responses 1'!H39,ConvTable!$A$1:$B$5,2,FALSE)</f>
        <v>3</v>
      </c>
      <c r="F40" s="10">
        <f>VLOOKUP('Form Responses 1'!I39,ConvTable!$A$1:$B$5,2,FALSE)</f>
        <v>2</v>
      </c>
      <c r="G40" s="10">
        <f>VLOOKUP('Form Responses 1'!J39,ConvTable!$A$1:$B$5,2,FALSE)</f>
        <v>3</v>
      </c>
      <c r="H40" s="10">
        <f>VLOOKUP('Form Responses 1'!K39,ConvTable!$A$1:$B$5,2,FALSE)</f>
        <v>1</v>
      </c>
      <c r="I40" s="10">
        <f>VLOOKUP('Form Responses 1'!L39,ConvTable!$A$1:$B$5,2,FALSE)</f>
        <v>1</v>
      </c>
      <c r="J40" s="10">
        <f>VLOOKUP('Form Responses 1'!M39,ConvTable!$A$1:$B$5,2,FALSE)</f>
        <v>2</v>
      </c>
      <c r="K40" s="10">
        <f>VLOOKUP('Form Responses 1'!N39,ConvTable!$A$1:$B$5,2,FALSE)</f>
        <v>2</v>
      </c>
      <c r="L40" s="10">
        <f>VLOOKUP('Form Responses 1'!O39,ConvTable!$A$1:$B$5,2,FALSE)</f>
        <v>3</v>
      </c>
      <c r="M40" s="10">
        <f>VLOOKUP('Form Responses 1'!P39,ConvTable!$A$1:$B$5,2,FALSE)</f>
        <v>3</v>
      </c>
      <c r="N40" s="10">
        <f>VLOOKUP('Form Responses 1'!Q39,ConvTable!$A$1:$B$5,2,FALSE)</f>
        <v>2</v>
      </c>
      <c r="O40" s="10">
        <f>VLOOKUP('Form Responses 1'!R39,ConvTable!$A$1:$B$5,2,FALSE)</f>
        <v>3</v>
      </c>
      <c r="P40" s="10">
        <f>VLOOKUP('Form Responses 1'!S39,ConvTable!$A$1:$B$5,2,FALSE)</f>
        <v>3</v>
      </c>
      <c r="Q40" s="10">
        <f>VLOOKUP('Form Responses 1'!T39,ConvTable!$A$1:$B$5,2,FALSE)</f>
        <v>3</v>
      </c>
      <c r="R40" s="10">
        <f>VLOOKUP('Form Responses 1'!U39,ConvTable!$A$1:$B$5,2,FALSE)</f>
        <v>2</v>
      </c>
      <c r="S40" s="10">
        <f>VLOOKUP('Form Responses 1'!V39,ConvTable!$A$1:$B$5,2,FALSE)</f>
        <v>2</v>
      </c>
      <c r="T40" s="10">
        <f>VLOOKUP('Form Responses 1'!W39,ConvTable!$A$1:$B$5,2,FALSE)</f>
        <v>2</v>
      </c>
      <c r="U40" s="10">
        <f>VLOOKUP('Form Responses 1'!X39,ConvTable!$A$1:$B$5,2,FALSE)</f>
        <v>2</v>
      </c>
      <c r="V40" s="10">
        <f>VLOOKUP('Form Responses 1'!Y39,ConvTable!$A$1:$B$5,2,FALSE)</f>
        <v>3</v>
      </c>
      <c r="W40" s="10">
        <f>VLOOKUP('Form Responses 1'!Z39,ConvTable!$A$1:$B$5,2,FALSE)</f>
        <v>3</v>
      </c>
      <c r="X40" s="10">
        <f>VLOOKUP('Form Responses 1'!AA39,ConvTable!$A$1:$B$5,2,FALSE)</f>
        <v>3</v>
      </c>
      <c r="Y40" s="10">
        <f>VLOOKUP('Form Responses 1'!AB39,ConvTable!$A$1:$B$5,2,FALSE)</f>
        <v>3</v>
      </c>
      <c r="Z40" s="10">
        <f>VLOOKUP('Form Responses 1'!AC39,ConvTable!$A$1:$B$5,2,FALSE)</f>
        <v>2</v>
      </c>
      <c r="AA40" s="10">
        <f>VLOOKUP('Form Responses 1'!AD39,ConvTable!$A$1:$B$5,2,FALSE)</f>
        <v>3</v>
      </c>
      <c r="AB40" s="10">
        <f>VLOOKUP('Form Responses 1'!AE39,ConvTable!$A$1:$B$5,2,FALSE)</f>
        <v>1</v>
      </c>
      <c r="AC40" s="10">
        <f>VLOOKUP('Form Responses 1'!AF39,ConvTable!$A$1:$B$5,2,FALSE)</f>
        <v>1</v>
      </c>
      <c r="AD40" s="10">
        <f>VLOOKUP('Form Responses 1'!AG39,ConvTable!$A$1:$B$5,2,FALSE)</f>
        <v>2</v>
      </c>
      <c r="AE40" s="10">
        <f>VLOOKUP('Form Responses 1'!AH39,ConvTable!$A$1:$B$5,2,FALSE)</f>
        <v>2</v>
      </c>
      <c r="AF40" s="10">
        <f>VLOOKUP('Form Responses 1'!AI39,ConvTable!$A$1:$B$5,2,FALSE)</f>
        <v>3</v>
      </c>
      <c r="AG40" s="10">
        <f>VLOOKUP('Form Responses 1'!AJ39,ConvTable!$A$1:$B$5,2,FALSE)</f>
        <v>3</v>
      </c>
      <c r="AH40" s="10">
        <f>VLOOKUP('Form Responses 1'!AK39,ConvTable!$A$1:$B$5,2,FALSE)</f>
        <v>2</v>
      </c>
      <c r="AI40" s="10">
        <f>VLOOKUP('Form Responses 1'!AL39,ConvTable!$A$1:$B$5,2,FALSE)</f>
        <v>2</v>
      </c>
      <c r="AJ40" s="10">
        <f>VLOOKUP('Form Responses 1'!AM39,ConvTable!$A$1:$B$5,2,FALSE)</f>
        <v>1</v>
      </c>
      <c r="AK40" s="10">
        <f>VLOOKUP('Form Responses 1'!AN39,ConvTable!$A$1:$B$5,2,FALSE)</f>
        <v>2</v>
      </c>
      <c r="AL40" s="10">
        <f>VLOOKUP('Form Responses 1'!AO39,ConvTable!$A$1:$B$5,2,FALSE)</f>
        <v>1</v>
      </c>
      <c r="AM40" s="10">
        <f>VLOOKUP('Form Responses 1'!AP39,ConvTable!$A$1:$B$5,2,FALSE)</f>
        <v>2</v>
      </c>
      <c r="AN40" s="10">
        <f>VLOOKUP('Form Responses 1'!AQ39,ConvTable!$A$1:$B$5,2,FALSE)</f>
        <v>2</v>
      </c>
      <c r="AO40" s="10">
        <f>VLOOKUP('Form Responses 1'!AR39,ConvTable!$A$1:$B$5,2,FALSE)</f>
        <v>2</v>
      </c>
      <c r="AP40" s="10">
        <f>VLOOKUP('Form Responses 1'!AS39,ConvTable!$A$1:$B$5,2,FALSE)</f>
        <v>2</v>
      </c>
      <c r="AQ40" s="10">
        <f>VLOOKUP('Form Responses 1'!AT39,ConvTable!$A$1:$B$5,2,FALSE)</f>
        <v>2</v>
      </c>
      <c r="AR40" s="10">
        <f>VLOOKUP('Form Responses 1'!AU39,ConvTable!$A$1:$B$5,2,FALSE)</f>
        <v>3</v>
      </c>
      <c r="AS40" s="10">
        <f>VLOOKUP('Form Responses 1'!AV39,ConvTable!$A$1:$B$5,2,FALSE)</f>
        <v>3</v>
      </c>
      <c r="AT40" s="10">
        <f>VLOOKUP('Form Responses 1'!AW39,ConvTable!$A$1:$B$5,2,FALSE)</f>
        <v>1</v>
      </c>
      <c r="AU40" s="10">
        <f>VLOOKUP('Form Responses 1'!AX39,ConvTable!$A$1:$B$5,2,FALSE)</f>
        <v>1</v>
      </c>
      <c r="AV40" s="10">
        <f>VLOOKUP('Form Responses 1'!AY39,ConvTable!$A$1:$B$5,2,FALSE)</f>
        <v>1</v>
      </c>
      <c r="AW40" s="10">
        <f>VLOOKUP('Form Responses 1'!AZ39,ConvTable!$A$1:$B$5,2,FALSE)</f>
        <v>1</v>
      </c>
      <c r="AX40" s="10">
        <f>VLOOKUP('Form Responses 1'!BA39,ConvTable!$A$1:$B$5,2,FALSE)</f>
        <v>2</v>
      </c>
      <c r="AY40" s="10">
        <f>VLOOKUP('Form Responses 1'!BB39,ConvTable!$A$1:$B$5,2,FALSE)</f>
        <v>2</v>
      </c>
      <c r="AZ40" s="10">
        <f>VLOOKUP('Form Responses 1'!BC39,ConvTable!$A$1:$B$5,2,FALSE)</f>
        <v>3</v>
      </c>
      <c r="BA40" s="10">
        <f>VLOOKUP('Form Responses 1'!BD39,ConvTable!$A$1:$B$5,2,FALSE)</f>
        <v>3</v>
      </c>
      <c r="BB40" s="10">
        <f>VLOOKUP('Form Responses 1'!BE39,ConvTable!$A$1:$B$5,2,FALSE)</f>
        <v>3</v>
      </c>
      <c r="BC40" s="10">
        <f>VLOOKUP('Form Responses 1'!BF39,ConvTable!$A$1:$B$5,2,FALSE)</f>
        <v>3</v>
      </c>
      <c r="BD40" s="10">
        <f>VLOOKUP('Form Responses 1'!BG39,ConvTable!$A$1:$B$5,2,FALSE)</f>
        <v>2</v>
      </c>
      <c r="BE40" s="10">
        <f>VLOOKUP('Form Responses 1'!BH39,ConvTable!$A$1:$B$5,2,FALSE)</f>
        <v>3</v>
      </c>
      <c r="BF40" s="10">
        <f>VLOOKUP('Form Responses 1'!BI39,ConvTable!$A$1:$B$5,2,FALSE)</f>
        <v>2</v>
      </c>
      <c r="BG40" s="10">
        <f>VLOOKUP('Form Responses 1'!BJ39,ConvTable!$A$1:$B$5,2,FALSE)</f>
        <v>2</v>
      </c>
      <c r="BH40" s="10">
        <f>VLOOKUP('Form Responses 1'!BK39,ConvTable!$A$1:$B$5,2,FALSE)</f>
        <v>2</v>
      </c>
      <c r="BI40" s="10">
        <f>VLOOKUP('Form Responses 1'!BL39,ConvTable!$A$1:$B$5,2,FALSE)</f>
        <v>2</v>
      </c>
      <c r="BJ40" s="10">
        <f>VLOOKUP('Form Responses 1'!BM39,ConvTable!$A$1:$B$5,2,FALSE)</f>
        <v>2</v>
      </c>
      <c r="BK40" s="10">
        <f>VLOOKUP('Form Responses 1'!BN39,ConvTable!$A$1:$B$5,2,FALSE)</f>
        <v>3</v>
      </c>
      <c r="BL40" s="10">
        <f>VLOOKUP('Form Responses 1'!BO39,ConvTable!$A$1:$B$5,2,FALSE)</f>
        <v>3</v>
      </c>
      <c r="BM40" s="10">
        <f>VLOOKUP('Form Responses 1'!BP39,ConvTable!$A$1:$B$5,2,FALSE)</f>
        <v>3</v>
      </c>
      <c r="BN40" s="10">
        <f>VLOOKUP('Form Responses 1'!BQ39,ConvTable!$A$1:$B$5,2,FALSE)</f>
        <v>2</v>
      </c>
      <c r="BO40" s="10">
        <f>VLOOKUP('Form Responses 1'!BR39,ConvTable!$A$1:$B$5,2,FALSE)</f>
        <v>2</v>
      </c>
      <c r="BP40" s="10">
        <f>VLOOKUP('Form Responses 1'!BS39,ConvTable!$A$1:$B$5,2,FALSE)</f>
        <v>2</v>
      </c>
      <c r="BQ40" s="10">
        <f>VLOOKUP('Form Responses 1'!BT39,ConvTable!$A$1:$B$5,2,FALSE)</f>
        <v>3</v>
      </c>
      <c r="BR40" s="10">
        <f>VLOOKUP('Form Responses 1'!BU39,ConvTable!$A$1:$B$5,2,FALSE)</f>
        <v>2</v>
      </c>
      <c r="BS40" s="10">
        <f>VLOOKUP('Form Responses 1'!BV39,ConvTable!$A$1:$B$5,2,FALSE)</f>
        <v>2</v>
      </c>
      <c r="BT40" s="10">
        <f>VLOOKUP('Form Responses 1'!BW39,ConvTable!$A$1:$B$5,2,FALSE)</f>
        <v>2</v>
      </c>
      <c r="BU40" s="10">
        <f>VLOOKUP('Form Responses 1'!BX39,ConvTable!$A$1:$B$5,2,FALSE)</f>
        <v>3</v>
      </c>
      <c r="BV40" s="10">
        <f>VLOOKUP('Form Responses 1'!BY39,ConvTable!$A$1:$B$5,2,FALSE)</f>
        <v>3</v>
      </c>
      <c r="BW40" s="10">
        <f>VLOOKUP('Form Responses 1'!BZ39,ConvTable!$A$1:$B$5,2,FALSE)</f>
        <v>3</v>
      </c>
      <c r="BX40" s="10">
        <f>VLOOKUP('Form Responses 1'!CA39,ConvTable!$A$1:$B$5,2,FALSE)</f>
        <v>2</v>
      </c>
      <c r="BY40" s="10">
        <f>VLOOKUP('Form Responses 1'!CB39,ConvTable!$A$1:$B$5,2,FALSE)</f>
        <v>2</v>
      </c>
      <c r="BZ40" s="10">
        <f>VLOOKUP('Form Responses 1'!CC39,ConvTable!$A$1:$B$5,2,FALSE)</f>
        <v>3</v>
      </c>
      <c r="CA40" s="10">
        <f>VLOOKUP('Form Responses 1'!CD39,ConvTable!$A$1:$B$5,2,FALSE)</f>
        <v>3</v>
      </c>
      <c r="CB40" s="10">
        <f>VLOOKUP('Form Responses 1'!CE39,ConvTable!$A$1:$B$5,2,FALSE)</f>
        <v>2</v>
      </c>
      <c r="CC40" s="10">
        <f>VLOOKUP('Form Responses 1'!CF39,ConvTable!$A$1:$B$5,2,FALSE)</f>
        <v>2</v>
      </c>
      <c r="CD40" s="10">
        <f>VLOOKUP('Form Responses 1'!CG39,ConvTable!$A$1:$B$5,2,FALSE)</f>
        <v>1</v>
      </c>
      <c r="CE40" s="10">
        <f>VLOOKUP('Form Responses 1'!CH39,ConvTable!$A$1:$B$5,2,FALSE)</f>
        <v>2</v>
      </c>
      <c r="CF40" s="10">
        <f>VLOOKUP('Form Responses 1'!CI39,ConvTable!$A$1:$B$5,2,FALSE)</f>
        <v>1</v>
      </c>
      <c r="CG40" s="10">
        <f>VLOOKUP('Form Responses 1'!CJ39,ConvTable!$A$1:$B$5,2,FALSE)</f>
        <v>1</v>
      </c>
      <c r="CH40" s="10">
        <f>VLOOKUP('Form Responses 1'!CK39,ConvTable!$A$1:$B$5,2,FALSE)</f>
        <v>1</v>
      </c>
      <c r="CI40" s="10">
        <f>VLOOKUP('Form Responses 1'!CL39,ConvTable!$A$1:$B$5,2,FALSE)</f>
        <v>2</v>
      </c>
      <c r="CJ40" s="10">
        <f>VLOOKUP('Form Responses 1'!CM39,ConvTable!$A$1:$B$5,2,FALSE)</f>
        <v>1</v>
      </c>
      <c r="CK40" s="10">
        <f>VLOOKUP('Form Responses 1'!CN39,ConvTable!$A$1:$B$5,2,FALSE)</f>
        <v>1</v>
      </c>
      <c r="CL40" s="10">
        <f>VLOOKUP('Form Responses 1'!CO39,ConvTable!$A$1:$B$5,2,FALSE)</f>
        <v>2</v>
      </c>
      <c r="CM40" s="10">
        <f>VLOOKUP('Form Responses 1'!CP39,ConvTable!$A$1:$B$5,2,FALSE)</f>
        <v>2</v>
      </c>
      <c r="CN40" s="10">
        <f>VLOOKUP('Form Responses 1'!CQ39,ConvTable!$A$1:$B$5,2,FALSE)</f>
        <v>1</v>
      </c>
      <c r="CO40" s="10">
        <f>VLOOKUP('Form Responses 1'!CR39,ConvTable!$A$1:$B$5,2,FALSE)</f>
        <v>3</v>
      </c>
      <c r="CP40" s="10">
        <f>VLOOKUP('Form Responses 1'!CS39,ConvTable!$A$1:$B$5,2,FALSE)</f>
        <v>3</v>
      </c>
      <c r="CQ40" s="10">
        <f>VLOOKUP('Form Responses 1'!CT39,ConvTable!$A$1:$B$5,2,FALSE)</f>
        <v>3</v>
      </c>
      <c r="CR40" s="10">
        <f>VLOOKUP('Form Responses 1'!CU39,ConvTable!$A$1:$B$5,2,FALSE)</f>
        <v>2</v>
      </c>
      <c r="CS40" s="10">
        <f>VLOOKUP('Form Responses 1'!CV39,ConvTable!$A$1:$B$5,2,FALSE)</f>
        <v>3</v>
      </c>
      <c r="CT40" s="10">
        <f>VLOOKUP('Form Responses 1'!CW39,ConvTable!$A$1:$B$5,2,FALSE)</f>
        <v>2</v>
      </c>
      <c r="CU40" s="10">
        <f>VLOOKUP('Form Responses 1'!CX39,ConvTable!$A$1:$B$5,2,FALSE)</f>
        <v>2</v>
      </c>
      <c r="CV40" s="10">
        <f>VLOOKUP('Form Responses 1'!CY39,ConvTable!$A$1:$B$5,2,FALSE)</f>
        <v>2</v>
      </c>
      <c r="CW40" s="10">
        <f>VLOOKUP('Form Responses 1'!CZ39,ConvTable!$A$1:$B$5,2,FALSE)</f>
        <v>2</v>
      </c>
      <c r="CX40" s="10">
        <f>VLOOKUP('Form Responses 1'!DA39,ConvTable!$A$1:$B$5,2,FALSE)</f>
        <v>3</v>
      </c>
      <c r="CY40" s="10">
        <f>VLOOKUP('Form Responses 1'!DB39,ConvTable!$A$1:$B$5,2,FALSE)</f>
        <v>3</v>
      </c>
      <c r="CZ40" s="10">
        <f>VLOOKUP('Form Responses 1'!DC39,ConvTable!$A$1:$B$5,2,FALSE)</f>
        <v>3</v>
      </c>
      <c r="DA40" s="10">
        <f>VLOOKUP('Form Responses 1'!DD39,ConvTable!$A$1:$B$5,2,FALSE)</f>
        <v>3</v>
      </c>
      <c r="DB40" s="10">
        <f>VLOOKUP('Form Responses 1'!DE39,ConvTable!$A$1:$B$5,2,FALSE)</f>
        <v>2</v>
      </c>
      <c r="DC40" s="10">
        <f>VLOOKUP('Form Responses 1'!DF39,ConvTable!$A$1:$B$5,2,FALSE)</f>
        <v>3</v>
      </c>
      <c r="DD40" s="10">
        <f>VLOOKUP('Form Responses 1'!DG39,ConvTable!$A$1:$B$5,2,FALSE)</f>
        <v>2</v>
      </c>
      <c r="DE40" s="10">
        <f>VLOOKUP('Form Responses 1'!DH39,ConvTable!$A$1:$B$5,2,FALSE)</f>
        <v>3</v>
      </c>
      <c r="DF40" s="10">
        <f>VLOOKUP('Form Responses 1'!DI39,ConvTable!$A$1:$B$5,2,FALSE)</f>
        <v>2</v>
      </c>
      <c r="DG40" s="10">
        <f>VLOOKUP('Form Responses 1'!DJ39,ConvTable!$A$1:$B$5,2,FALSE)</f>
        <v>2</v>
      </c>
      <c r="DH40" s="10">
        <f>VLOOKUP('Form Responses 1'!DK39,ConvTable!$A$1:$B$5,2,FALSE)</f>
        <v>3</v>
      </c>
      <c r="DI40" s="10">
        <f>VLOOKUP('Form Responses 1'!DL39,ConvTable!$A$1:$B$5,2,FALSE)</f>
        <v>3</v>
      </c>
      <c r="DJ40" s="10">
        <f>VLOOKUP('Form Responses 1'!DM39,ConvTable!$A$1:$B$5,2,FALSE)</f>
        <v>2</v>
      </c>
      <c r="DK40" s="10">
        <f>VLOOKUP('Form Responses 1'!DN39,ConvTable!$A$1:$B$5,2,FALSE)</f>
        <v>2</v>
      </c>
      <c r="DL40" s="10">
        <f>VLOOKUP('Form Responses 1'!DO39,ConvTable!$A$1:$B$5,2,FALSE)</f>
        <v>1</v>
      </c>
      <c r="DM40" s="10">
        <f>VLOOKUP('Form Responses 1'!DP39,ConvTable!$A$1:$B$5,2,FALSE)</f>
        <v>2</v>
      </c>
      <c r="DN40" s="10">
        <f>VLOOKUP('Form Responses 1'!DQ39,ConvTable!$A$1:$B$5,2,FALSE)</f>
        <v>1</v>
      </c>
      <c r="DO40" s="10">
        <f>VLOOKUP('Form Responses 1'!DR39,ConvTable!$A$1:$B$5,2,FALSE)</f>
        <v>1</v>
      </c>
      <c r="DP40" s="10">
        <f>VLOOKUP('Form Responses 1'!DS39,ConvTable!$A$1:$B$5,2,FALSE)</f>
        <v>2</v>
      </c>
      <c r="DQ40" s="10">
        <f>VLOOKUP('Form Responses 1'!DT39,ConvTable!$A$1:$B$5,2,FALSE)</f>
        <v>2</v>
      </c>
    </row>
    <row r="41" ht="12.75" customHeight="1">
      <c r="B41" s="10">
        <f>VLOOKUP('Form Responses 1'!E40,ConvTable!$A$1:$B$5,2,FALSE)</f>
        <v>2</v>
      </c>
      <c r="C41" s="10">
        <f>VLOOKUP('Form Responses 1'!F40,ConvTable!$A$1:$B$5,2,FALSE)</f>
        <v>2</v>
      </c>
      <c r="D41" s="10">
        <f>VLOOKUP('Form Responses 1'!G40,ConvTable!$A$1:$B$5,2,FALSE)</f>
        <v>3</v>
      </c>
      <c r="E41" s="10">
        <f>VLOOKUP('Form Responses 1'!H40,ConvTable!$A$1:$B$5,2,FALSE)</f>
        <v>2</v>
      </c>
      <c r="F41" s="10">
        <f>VLOOKUP('Form Responses 1'!I40,ConvTable!$A$1:$B$5,2,FALSE)</f>
        <v>2</v>
      </c>
      <c r="G41" s="10">
        <f>VLOOKUP('Form Responses 1'!J40,ConvTable!$A$1:$B$5,2,FALSE)</f>
        <v>1</v>
      </c>
      <c r="H41" s="10">
        <f>VLOOKUP('Form Responses 1'!K40,ConvTable!$A$1:$B$5,2,FALSE)</f>
        <v>1</v>
      </c>
      <c r="I41" s="10">
        <f>VLOOKUP('Form Responses 1'!L40,ConvTable!$A$1:$B$5,2,FALSE)</f>
        <v>1</v>
      </c>
      <c r="J41" s="10">
        <f>VLOOKUP('Form Responses 1'!M40,ConvTable!$A$1:$B$5,2,FALSE)</f>
        <v>2</v>
      </c>
      <c r="K41" s="10">
        <f>VLOOKUP('Form Responses 1'!N40,ConvTable!$A$1:$B$5,2,FALSE)</f>
        <v>2</v>
      </c>
      <c r="L41" s="10">
        <f>VLOOKUP('Form Responses 1'!O40,ConvTable!$A$1:$B$5,2,FALSE)</f>
        <v>3</v>
      </c>
      <c r="M41" s="10">
        <f>VLOOKUP('Form Responses 1'!P40,ConvTable!$A$1:$B$5,2,FALSE)</f>
        <v>3</v>
      </c>
      <c r="N41" s="10">
        <f>VLOOKUP('Form Responses 1'!Q40,ConvTable!$A$1:$B$5,2,FALSE)</f>
        <v>2</v>
      </c>
      <c r="O41" s="10">
        <f>VLOOKUP('Form Responses 1'!R40,ConvTable!$A$1:$B$5,2,FALSE)</f>
        <v>1</v>
      </c>
      <c r="P41" s="10">
        <f>VLOOKUP('Form Responses 1'!S40,ConvTable!$A$1:$B$5,2,FALSE)</f>
        <v>2</v>
      </c>
      <c r="Q41" s="10">
        <f>VLOOKUP('Form Responses 1'!T40,ConvTable!$A$1:$B$5,2,FALSE)</f>
        <v>1</v>
      </c>
      <c r="R41" s="10">
        <f>VLOOKUP('Form Responses 1'!U40,ConvTable!$A$1:$B$5,2,FALSE)</f>
        <v>1</v>
      </c>
      <c r="S41" s="10">
        <f>VLOOKUP('Form Responses 1'!V40,ConvTable!$A$1:$B$5,2,FALSE)</f>
        <v>1</v>
      </c>
      <c r="T41" s="10">
        <f>VLOOKUP('Form Responses 1'!W40,ConvTable!$A$1:$B$5,2,FALSE)</f>
        <v>2</v>
      </c>
      <c r="U41" s="10">
        <f>VLOOKUP('Form Responses 1'!X40,ConvTable!$A$1:$B$5,2,FALSE)</f>
        <v>2</v>
      </c>
      <c r="V41" s="10">
        <f>VLOOKUP('Form Responses 1'!Y40,ConvTable!$A$1:$B$5,2,FALSE)</f>
        <v>2</v>
      </c>
      <c r="W41" s="10">
        <f>VLOOKUP('Form Responses 1'!Z40,ConvTable!$A$1:$B$5,2,FALSE)</f>
        <v>3</v>
      </c>
      <c r="X41" s="10">
        <f>VLOOKUP('Form Responses 1'!AA40,ConvTable!$A$1:$B$5,2,FALSE)</f>
        <v>3</v>
      </c>
      <c r="Y41" s="10">
        <f>VLOOKUP('Form Responses 1'!AB40,ConvTable!$A$1:$B$5,2,FALSE)</f>
        <v>2</v>
      </c>
      <c r="Z41" s="10">
        <f>VLOOKUP('Form Responses 1'!AC40,ConvTable!$A$1:$B$5,2,FALSE)</f>
        <v>3</v>
      </c>
      <c r="AA41" s="10">
        <f>VLOOKUP('Form Responses 1'!AD40,ConvTable!$A$1:$B$5,2,FALSE)</f>
        <v>2</v>
      </c>
      <c r="AB41" s="10">
        <f>VLOOKUP('Form Responses 1'!AE40,ConvTable!$A$1:$B$5,2,FALSE)</f>
        <v>2</v>
      </c>
      <c r="AC41" s="10">
        <f>VLOOKUP('Form Responses 1'!AF40,ConvTable!$A$1:$B$5,2,FALSE)</f>
        <v>2</v>
      </c>
      <c r="AD41" s="10">
        <f>VLOOKUP('Form Responses 1'!AG40,ConvTable!$A$1:$B$5,2,FALSE)</f>
        <v>2</v>
      </c>
      <c r="AE41" s="10">
        <f>VLOOKUP('Form Responses 1'!AH40,ConvTable!$A$1:$B$5,2,FALSE)</f>
        <v>2</v>
      </c>
      <c r="AF41" s="10">
        <f>VLOOKUP('Form Responses 1'!AI40,ConvTable!$A$1:$B$5,2,FALSE)</f>
        <v>2</v>
      </c>
      <c r="AG41" s="10">
        <f>VLOOKUP('Form Responses 1'!AJ40,ConvTable!$A$1:$B$5,2,FALSE)</f>
        <v>2</v>
      </c>
      <c r="AH41" s="10">
        <f>VLOOKUP('Form Responses 1'!AK40,ConvTable!$A$1:$B$5,2,FALSE)</f>
        <v>3</v>
      </c>
      <c r="AI41" s="10">
        <f>VLOOKUP('Form Responses 1'!AL40,ConvTable!$A$1:$B$5,2,FALSE)</f>
        <v>3</v>
      </c>
      <c r="AJ41" s="10">
        <f>VLOOKUP('Form Responses 1'!AM40,ConvTable!$A$1:$B$5,2,FALSE)</f>
        <v>3</v>
      </c>
      <c r="AK41" s="10">
        <f>VLOOKUP('Form Responses 1'!AN40,ConvTable!$A$1:$B$5,2,FALSE)</f>
        <v>2</v>
      </c>
      <c r="AL41" s="10">
        <f>VLOOKUP('Form Responses 1'!AO40,ConvTable!$A$1:$B$5,2,FALSE)</f>
        <v>3</v>
      </c>
      <c r="AM41" s="10">
        <f>VLOOKUP('Form Responses 1'!AP40,ConvTable!$A$1:$B$5,2,FALSE)</f>
        <v>2</v>
      </c>
      <c r="AN41" s="10">
        <f>VLOOKUP('Form Responses 1'!AQ40,ConvTable!$A$1:$B$5,2,FALSE)</f>
        <v>2</v>
      </c>
      <c r="AO41" s="10">
        <f>VLOOKUP('Form Responses 1'!AR40,ConvTable!$A$1:$B$5,2,FALSE)</f>
        <v>2</v>
      </c>
      <c r="AP41" s="10">
        <f>VLOOKUP('Form Responses 1'!AS40,ConvTable!$A$1:$B$5,2,FALSE)</f>
        <v>3</v>
      </c>
      <c r="AQ41" s="10">
        <f>VLOOKUP('Form Responses 1'!AT40,ConvTable!$A$1:$B$5,2,FALSE)</f>
        <v>3</v>
      </c>
      <c r="AR41" s="10">
        <f>VLOOKUP('Form Responses 1'!AU40,ConvTable!$A$1:$B$5,2,FALSE)</f>
        <v>2</v>
      </c>
      <c r="AS41" s="10">
        <f>VLOOKUP('Form Responses 1'!AV40,ConvTable!$A$1:$B$5,2,FALSE)</f>
        <v>3</v>
      </c>
      <c r="AT41" s="10">
        <f>VLOOKUP('Form Responses 1'!AW40,ConvTable!$A$1:$B$5,2,FALSE)</f>
        <v>2</v>
      </c>
      <c r="AU41" s="10">
        <f>VLOOKUP('Form Responses 1'!AX40,ConvTable!$A$1:$B$5,2,FALSE)</f>
        <v>3</v>
      </c>
      <c r="AV41" s="10">
        <f>VLOOKUP('Form Responses 1'!AY40,ConvTable!$A$1:$B$5,2,FALSE)</f>
        <v>2</v>
      </c>
      <c r="AW41" s="10">
        <f>VLOOKUP('Form Responses 1'!AZ40,ConvTable!$A$1:$B$5,2,FALSE)</f>
        <v>2</v>
      </c>
      <c r="AX41" s="10">
        <f>VLOOKUP('Form Responses 1'!BA40,ConvTable!$A$1:$B$5,2,FALSE)</f>
        <v>2</v>
      </c>
      <c r="AY41" s="10">
        <f>VLOOKUP('Form Responses 1'!BB40,ConvTable!$A$1:$B$5,2,FALSE)</f>
        <v>2</v>
      </c>
      <c r="AZ41" s="10">
        <f>VLOOKUP('Form Responses 1'!BC40,ConvTable!$A$1:$B$5,2,FALSE)</f>
        <v>3</v>
      </c>
      <c r="BA41" s="10">
        <f>VLOOKUP('Form Responses 1'!BD40,ConvTable!$A$1:$B$5,2,FALSE)</f>
        <v>3</v>
      </c>
      <c r="BB41" s="10">
        <f>VLOOKUP('Form Responses 1'!BE40,ConvTable!$A$1:$B$5,2,FALSE)</f>
        <v>3</v>
      </c>
      <c r="BC41" s="10">
        <f>VLOOKUP('Form Responses 1'!BF40,ConvTable!$A$1:$B$5,2,FALSE)</f>
        <v>3</v>
      </c>
      <c r="BD41" s="10">
        <f>VLOOKUP('Form Responses 1'!BG40,ConvTable!$A$1:$B$5,2,FALSE)</f>
        <v>2</v>
      </c>
      <c r="BE41" s="10">
        <f>VLOOKUP('Form Responses 1'!BH40,ConvTable!$A$1:$B$5,2,FALSE)</f>
        <v>3</v>
      </c>
      <c r="BF41" s="10">
        <f>VLOOKUP('Form Responses 1'!BI40,ConvTable!$A$1:$B$5,2,FALSE)</f>
        <v>2</v>
      </c>
      <c r="BG41" s="10">
        <f>VLOOKUP('Form Responses 1'!BJ40,ConvTable!$A$1:$B$5,2,FALSE)</f>
        <v>3</v>
      </c>
      <c r="BH41" s="10">
        <f>VLOOKUP('Form Responses 1'!BK40,ConvTable!$A$1:$B$5,2,FALSE)</f>
        <v>2</v>
      </c>
      <c r="BI41" s="10">
        <f>VLOOKUP('Form Responses 1'!BL40,ConvTable!$A$1:$B$5,2,FALSE)</f>
        <v>2</v>
      </c>
      <c r="BJ41" s="10">
        <f>VLOOKUP('Form Responses 1'!BM40,ConvTable!$A$1:$B$5,2,FALSE)</f>
        <v>3</v>
      </c>
      <c r="BK41" s="10">
        <f>VLOOKUP('Form Responses 1'!BN40,ConvTable!$A$1:$B$5,2,FALSE)</f>
        <v>3</v>
      </c>
      <c r="BL41" s="10">
        <f>VLOOKUP('Form Responses 1'!BO40,ConvTable!$A$1:$B$5,2,FALSE)</f>
        <v>3</v>
      </c>
      <c r="BM41" s="10">
        <f>VLOOKUP('Form Responses 1'!BP40,ConvTable!$A$1:$B$5,2,FALSE)</f>
        <v>3</v>
      </c>
      <c r="BN41" s="10">
        <f>VLOOKUP('Form Responses 1'!BQ40,ConvTable!$A$1:$B$5,2,FALSE)</f>
        <v>3</v>
      </c>
      <c r="BO41" s="10">
        <f>VLOOKUP('Form Responses 1'!BR40,ConvTable!$A$1:$B$5,2,FALSE)</f>
        <v>2</v>
      </c>
      <c r="BP41" s="10">
        <f>VLOOKUP('Form Responses 1'!BS40,ConvTable!$A$1:$B$5,2,FALSE)</f>
        <v>3</v>
      </c>
      <c r="BQ41" s="10">
        <f>VLOOKUP('Form Responses 1'!BT40,ConvTable!$A$1:$B$5,2,FALSE)</f>
        <v>2</v>
      </c>
      <c r="BR41" s="10">
        <f>VLOOKUP('Form Responses 1'!BU40,ConvTable!$A$1:$B$5,2,FALSE)</f>
        <v>2</v>
      </c>
      <c r="BS41" s="10">
        <f>VLOOKUP('Form Responses 1'!BV40,ConvTable!$A$1:$B$5,2,FALSE)</f>
        <v>2</v>
      </c>
      <c r="BT41" s="10">
        <f>VLOOKUP('Form Responses 1'!BW40,ConvTable!$A$1:$B$5,2,FALSE)</f>
        <v>3</v>
      </c>
      <c r="BU41" s="10">
        <f>VLOOKUP('Form Responses 1'!BX40,ConvTable!$A$1:$B$5,2,FALSE)</f>
        <v>3</v>
      </c>
      <c r="BV41" s="10">
        <f>VLOOKUP('Form Responses 1'!BY40,ConvTable!$A$1:$B$5,2,FALSE)</f>
        <v>3</v>
      </c>
      <c r="BW41" s="10">
        <f>VLOOKUP('Form Responses 1'!BZ40,ConvTable!$A$1:$B$5,2,FALSE)</f>
        <v>3</v>
      </c>
      <c r="BX41" s="10">
        <f>VLOOKUP('Form Responses 1'!CA40,ConvTable!$A$1:$B$5,2,FALSE)</f>
        <v>3</v>
      </c>
      <c r="BY41" s="10">
        <f>VLOOKUP('Form Responses 1'!CB40,ConvTable!$A$1:$B$5,2,FALSE)</f>
        <v>3</v>
      </c>
      <c r="BZ41" s="10">
        <f>VLOOKUP('Form Responses 1'!CC40,ConvTable!$A$1:$B$5,2,FALSE)</f>
        <v>2</v>
      </c>
      <c r="CA41" s="10">
        <f>VLOOKUP('Form Responses 1'!CD40,ConvTable!$A$1:$B$5,2,FALSE)</f>
        <v>3</v>
      </c>
      <c r="CB41" s="10">
        <f>VLOOKUP('Form Responses 1'!CE40,ConvTable!$A$1:$B$5,2,FALSE)</f>
        <v>2</v>
      </c>
      <c r="CC41" s="10">
        <f>VLOOKUP('Form Responses 1'!CF40,ConvTable!$A$1:$B$5,2,FALSE)</f>
        <v>2</v>
      </c>
      <c r="CD41" s="10">
        <f>VLOOKUP('Form Responses 1'!CG40,ConvTable!$A$1:$B$5,2,FALSE)</f>
        <v>3</v>
      </c>
      <c r="CE41" s="10">
        <f>VLOOKUP('Form Responses 1'!CH40,ConvTable!$A$1:$B$5,2,FALSE)</f>
        <v>2</v>
      </c>
      <c r="CF41" s="10">
        <f>VLOOKUP('Form Responses 1'!CI40,ConvTable!$A$1:$B$5,2,FALSE)</f>
        <v>3</v>
      </c>
      <c r="CG41" s="10">
        <f>VLOOKUP('Form Responses 1'!CJ40,ConvTable!$A$1:$B$5,2,FALSE)</f>
        <v>3</v>
      </c>
      <c r="CH41" s="10">
        <f>VLOOKUP('Form Responses 1'!CK40,ConvTable!$A$1:$B$5,2,FALSE)</f>
        <v>2</v>
      </c>
      <c r="CI41" s="10">
        <f>VLOOKUP('Form Responses 1'!CL40,ConvTable!$A$1:$B$5,2,FALSE)</f>
        <v>3</v>
      </c>
      <c r="CJ41" s="10">
        <f>VLOOKUP('Form Responses 1'!CM40,ConvTable!$A$1:$B$5,2,FALSE)</f>
        <v>2</v>
      </c>
      <c r="CK41" s="10">
        <f>VLOOKUP('Form Responses 1'!CN40,ConvTable!$A$1:$B$5,2,FALSE)</f>
        <v>2</v>
      </c>
      <c r="CL41" s="10">
        <f>VLOOKUP('Form Responses 1'!CO40,ConvTable!$A$1:$B$5,2,FALSE)</f>
        <v>2</v>
      </c>
      <c r="CM41" s="10">
        <f>VLOOKUP('Form Responses 1'!CP40,ConvTable!$A$1:$B$5,2,FALSE)</f>
        <v>2</v>
      </c>
      <c r="CN41" s="10">
        <f>VLOOKUP('Form Responses 1'!CQ40,ConvTable!$A$1:$B$5,2,FALSE)</f>
        <v>2</v>
      </c>
      <c r="CO41" s="10">
        <f>VLOOKUP('Form Responses 1'!CR40,ConvTable!$A$1:$B$5,2,FALSE)</f>
        <v>3</v>
      </c>
      <c r="CP41" s="10">
        <f>VLOOKUP('Form Responses 1'!CS40,ConvTable!$A$1:$B$5,2,FALSE)</f>
        <v>3</v>
      </c>
      <c r="CQ41" s="10">
        <f>VLOOKUP('Form Responses 1'!CT40,ConvTable!$A$1:$B$5,2,FALSE)</f>
        <v>3</v>
      </c>
      <c r="CR41" s="10">
        <f>VLOOKUP('Form Responses 1'!CU40,ConvTable!$A$1:$B$5,2,FALSE)</f>
        <v>2</v>
      </c>
      <c r="CS41" s="10">
        <f>VLOOKUP('Form Responses 1'!CV40,ConvTable!$A$1:$B$5,2,FALSE)</f>
        <v>3</v>
      </c>
      <c r="CT41" s="10">
        <f>VLOOKUP('Form Responses 1'!CW40,ConvTable!$A$1:$B$5,2,FALSE)</f>
        <v>2</v>
      </c>
      <c r="CU41" s="10">
        <f>VLOOKUP('Form Responses 1'!CX40,ConvTable!$A$1:$B$5,2,FALSE)</f>
        <v>3</v>
      </c>
      <c r="CV41" s="10">
        <f>VLOOKUP('Form Responses 1'!CY40,ConvTable!$A$1:$B$5,2,FALSE)</f>
        <v>2</v>
      </c>
      <c r="CW41" s="10">
        <f>VLOOKUP('Form Responses 1'!CZ40,ConvTable!$A$1:$B$5,2,FALSE)</f>
        <v>2</v>
      </c>
      <c r="CX41" s="10">
        <f>VLOOKUP('Form Responses 1'!DA40,ConvTable!$A$1:$B$5,2,FALSE)</f>
        <v>3</v>
      </c>
      <c r="CY41" s="10">
        <f>VLOOKUP('Form Responses 1'!DB40,ConvTable!$A$1:$B$5,2,FALSE)</f>
        <v>3</v>
      </c>
      <c r="CZ41" s="10">
        <f>VLOOKUP('Form Responses 1'!DC40,ConvTable!$A$1:$B$5,2,FALSE)</f>
        <v>2</v>
      </c>
      <c r="DA41" s="10">
        <f>VLOOKUP('Form Responses 1'!DD40,ConvTable!$A$1:$B$5,2,FALSE)</f>
        <v>3</v>
      </c>
      <c r="DB41" s="10">
        <f>VLOOKUP('Form Responses 1'!DE40,ConvTable!$A$1:$B$5,2,FALSE)</f>
        <v>3</v>
      </c>
      <c r="DC41" s="10">
        <f>VLOOKUP('Form Responses 1'!DF40,ConvTable!$A$1:$B$5,2,FALSE)</f>
        <v>2</v>
      </c>
      <c r="DD41" s="10">
        <f>VLOOKUP('Form Responses 1'!DG40,ConvTable!$A$1:$B$5,2,FALSE)</f>
        <v>3</v>
      </c>
      <c r="DE41" s="10">
        <f>VLOOKUP('Form Responses 1'!DH40,ConvTable!$A$1:$B$5,2,FALSE)</f>
        <v>2</v>
      </c>
      <c r="DF41" s="10">
        <f>VLOOKUP('Form Responses 1'!DI40,ConvTable!$A$1:$B$5,2,FALSE)</f>
        <v>2</v>
      </c>
      <c r="DG41" s="10">
        <f>VLOOKUP('Form Responses 1'!DJ40,ConvTable!$A$1:$B$5,2,FALSE)</f>
        <v>2</v>
      </c>
      <c r="DH41" s="10">
        <f>VLOOKUP('Form Responses 1'!DK40,ConvTable!$A$1:$B$5,2,FALSE)</f>
        <v>3</v>
      </c>
      <c r="DI41" s="10">
        <f>VLOOKUP('Form Responses 1'!DL40,ConvTable!$A$1:$B$5,2,FALSE)</f>
        <v>2</v>
      </c>
      <c r="DJ41" s="10">
        <f>VLOOKUP('Form Responses 1'!DM40,ConvTable!$A$1:$B$5,2,FALSE)</f>
        <v>3</v>
      </c>
      <c r="DK41" s="10">
        <f>VLOOKUP('Form Responses 1'!DN40,ConvTable!$A$1:$B$5,2,FALSE)</f>
        <v>3</v>
      </c>
      <c r="DL41" s="10">
        <f>VLOOKUP('Form Responses 1'!DO40,ConvTable!$A$1:$B$5,2,FALSE)</f>
        <v>3</v>
      </c>
      <c r="DM41" s="10">
        <f>VLOOKUP('Form Responses 1'!DP40,ConvTable!$A$1:$B$5,2,FALSE)</f>
        <v>2</v>
      </c>
      <c r="DN41" s="10">
        <f>VLOOKUP('Form Responses 1'!DQ40,ConvTable!$A$1:$B$5,2,FALSE)</f>
        <v>3</v>
      </c>
      <c r="DO41" s="10">
        <f>VLOOKUP('Form Responses 1'!DR40,ConvTable!$A$1:$B$5,2,FALSE)</f>
        <v>3</v>
      </c>
      <c r="DP41" s="10">
        <f>VLOOKUP('Form Responses 1'!DS40,ConvTable!$A$1:$B$5,2,FALSE)</f>
        <v>2</v>
      </c>
      <c r="DQ41" s="10">
        <f>VLOOKUP('Form Responses 1'!DT40,ConvTable!$A$1:$B$5,2,FALSE)</f>
        <v>2</v>
      </c>
    </row>
    <row r="42" ht="12.75" customHeight="1">
      <c r="B42" s="10">
        <f>VLOOKUP('Form Responses 1'!E41,ConvTable!$A$1:$B$5,2,FALSE)</f>
        <v>1</v>
      </c>
      <c r="C42" s="10">
        <f>VLOOKUP('Form Responses 1'!F41,ConvTable!$A$1:$B$5,2,FALSE)</f>
        <v>1</v>
      </c>
      <c r="D42" s="10">
        <f>VLOOKUP('Form Responses 1'!G41,ConvTable!$A$1:$B$5,2,FALSE)</f>
        <v>2</v>
      </c>
      <c r="E42" s="10">
        <f>VLOOKUP('Form Responses 1'!H41,ConvTable!$A$1:$B$5,2,FALSE)</f>
        <v>1</v>
      </c>
      <c r="F42" s="10">
        <f>VLOOKUP('Form Responses 1'!I41,ConvTable!$A$1:$B$5,2,FALSE)</f>
        <v>2</v>
      </c>
      <c r="G42" s="10">
        <f>VLOOKUP('Form Responses 1'!J41,ConvTable!$A$1:$B$5,2,FALSE)</f>
        <v>1</v>
      </c>
      <c r="H42" s="10">
        <f>VLOOKUP('Form Responses 1'!K41,ConvTable!$A$1:$B$5,2,FALSE)</f>
        <v>1</v>
      </c>
      <c r="I42" s="10">
        <f>VLOOKUP('Form Responses 1'!L41,ConvTable!$A$1:$B$5,2,FALSE)</f>
        <v>1</v>
      </c>
      <c r="J42" s="10">
        <f>VLOOKUP('Form Responses 1'!M41,ConvTable!$A$1:$B$5,2,FALSE)</f>
        <v>1</v>
      </c>
      <c r="K42" s="10">
        <f>VLOOKUP('Form Responses 1'!N41,ConvTable!$A$1:$B$5,2,FALSE)</f>
        <v>1</v>
      </c>
      <c r="L42" s="10">
        <f>VLOOKUP('Form Responses 1'!O41,ConvTable!$A$1:$B$5,2,FALSE)</f>
        <v>3</v>
      </c>
      <c r="M42" s="10">
        <f>VLOOKUP('Form Responses 1'!P41,ConvTable!$A$1:$B$5,2,FALSE)</f>
        <v>2</v>
      </c>
      <c r="N42" s="10">
        <f>VLOOKUP('Form Responses 1'!Q41,ConvTable!$A$1:$B$5,2,FALSE)</f>
        <v>3</v>
      </c>
      <c r="O42" s="10">
        <f>VLOOKUP('Form Responses 1'!R41,ConvTable!$A$1:$B$5,2,FALSE)</f>
        <v>2</v>
      </c>
      <c r="P42" s="10">
        <f>VLOOKUP('Form Responses 1'!S41,ConvTable!$A$1:$B$5,2,FALSE)</f>
        <v>1</v>
      </c>
      <c r="Q42" s="10">
        <f>VLOOKUP('Form Responses 1'!T41,ConvTable!$A$1:$B$5,2,FALSE)</f>
        <v>1</v>
      </c>
      <c r="R42" s="10">
        <f>VLOOKUP('Form Responses 1'!U41,ConvTable!$A$1:$B$5,2,FALSE)</f>
        <v>2</v>
      </c>
      <c r="S42" s="10">
        <f>VLOOKUP('Form Responses 1'!V41,ConvTable!$A$1:$B$5,2,FALSE)</f>
        <v>1</v>
      </c>
      <c r="T42" s="10">
        <f>VLOOKUP('Form Responses 1'!W41,ConvTable!$A$1:$B$5,2,FALSE)</f>
        <v>3</v>
      </c>
      <c r="U42" s="10">
        <f>VLOOKUP('Form Responses 1'!X41,ConvTable!$A$1:$B$5,2,FALSE)</f>
        <v>3</v>
      </c>
      <c r="V42" s="10">
        <f>VLOOKUP('Form Responses 1'!Y41,ConvTable!$A$1:$B$5,2,FALSE)</f>
        <v>3</v>
      </c>
      <c r="W42" s="10">
        <f>VLOOKUP('Form Responses 1'!Z41,ConvTable!$A$1:$B$5,2,FALSE)</f>
        <v>3</v>
      </c>
      <c r="X42" s="10">
        <f>VLOOKUP('Form Responses 1'!AA41,ConvTable!$A$1:$B$5,2,FALSE)</f>
        <v>2</v>
      </c>
      <c r="Y42" s="10">
        <f>VLOOKUP('Form Responses 1'!AB41,ConvTable!$A$1:$B$5,2,FALSE)</f>
        <v>2</v>
      </c>
      <c r="Z42" s="10">
        <f>VLOOKUP('Form Responses 1'!AC41,ConvTable!$A$1:$B$5,2,FALSE)</f>
        <v>2</v>
      </c>
      <c r="AA42" s="10">
        <f>VLOOKUP('Form Responses 1'!AD41,ConvTable!$A$1:$B$5,2,FALSE)</f>
        <v>1</v>
      </c>
      <c r="AB42" s="10">
        <f>VLOOKUP('Form Responses 1'!AE41,ConvTable!$A$1:$B$5,2,FALSE)</f>
        <v>2</v>
      </c>
      <c r="AC42" s="10">
        <f>VLOOKUP('Form Responses 1'!AF41,ConvTable!$A$1:$B$5,2,FALSE)</f>
        <v>1</v>
      </c>
      <c r="AD42" s="10">
        <f>VLOOKUP('Form Responses 1'!AG41,ConvTable!$A$1:$B$5,2,FALSE)</f>
        <v>1</v>
      </c>
      <c r="AE42" s="10">
        <f>VLOOKUP('Form Responses 1'!AH41,ConvTable!$A$1:$B$5,2,FALSE)</f>
        <v>1</v>
      </c>
      <c r="AF42" s="10">
        <f>VLOOKUP('Form Responses 1'!AI41,ConvTable!$A$1:$B$5,2,FALSE)</f>
        <v>3</v>
      </c>
      <c r="AG42" s="10">
        <f>VLOOKUP('Form Responses 1'!AJ41,ConvTable!$A$1:$B$5,2,FALSE)</f>
        <v>3</v>
      </c>
      <c r="AH42" s="10">
        <f>VLOOKUP('Form Responses 1'!AK41,ConvTable!$A$1:$B$5,2,FALSE)</f>
        <v>3</v>
      </c>
      <c r="AI42" s="10">
        <f>VLOOKUP('Form Responses 1'!AL41,ConvTable!$A$1:$B$5,2,FALSE)</f>
        <v>3</v>
      </c>
      <c r="AJ42" s="10">
        <f>VLOOKUP('Form Responses 1'!AM41,ConvTable!$A$1:$B$5,2,FALSE)</f>
        <v>2</v>
      </c>
      <c r="AK42" s="10">
        <f>VLOOKUP('Form Responses 1'!AN41,ConvTable!$A$1:$B$5,2,FALSE)</f>
        <v>1</v>
      </c>
      <c r="AL42" s="10">
        <f>VLOOKUP('Form Responses 1'!AO41,ConvTable!$A$1:$B$5,2,FALSE)</f>
        <v>2</v>
      </c>
      <c r="AM42" s="10">
        <f>VLOOKUP('Form Responses 1'!AP41,ConvTable!$A$1:$B$5,2,FALSE)</f>
        <v>1</v>
      </c>
      <c r="AN42" s="10">
        <f>VLOOKUP('Form Responses 1'!AQ41,ConvTable!$A$1:$B$5,2,FALSE)</f>
        <v>1</v>
      </c>
      <c r="AO42" s="10">
        <f>VLOOKUP('Form Responses 1'!AR41,ConvTable!$A$1:$B$5,2,FALSE)</f>
        <v>1</v>
      </c>
      <c r="AP42" s="10">
        <f>VLOOKUP('Form Responses 1'!AS41,ConvTable!$A$1:$B$5,2,FALSE)</f>
        <v>2</v>
      </c>
      <c r="AQ42" s="10">
        <f>VLOOKUP('Form Responses 1'!AT41,ConvTable!$A$1:$B$5,2,FALSE)</f>
        <v>1</v>
      </c>
      <c r="AR42" s="10">
        <f>VLOOKUP('Form Responses 1'!AU41,ConvTable!$A$1:$B$5,2,FALSE)</f>
        <v>1</v>
      </c>
      <c r="AS42" s="10">
        <f>VLOOKUP('Form Responses 1'!AV41,ConvTable!$A$1:$B$5,2,FALSE)</f>
        <v>1</v>
      </c>
      <c r="AT42" s="10">
        <f>VLOOKUP('Form Responses 1'!AW41,ConvTable!$A$1:$B$5,2,FALSE)</f>
        <v>1</v>
      </c>
      <c r="AU42" s="10">
        <f>VLOOKUP('Form Responses 1'!AX41,ConvTable!$A$1:$B$5,2,FALSE)</f>
        <v>1</v>
      </c>
      <c r="AV42" s="10">
        <f>VLOOKUP('Form Responses 1'!AY41,ConvTable!$A$1:$B$5,2,FALSE)</f>
        <v>1</v>
      </c>
      <c r="AW42" s="10">
        <f>VLOOKUP('Form Responses 1'!AZ41,ConvTable!$A$1:$B$5,2,FALSE)</f>
        <v>1</v>
      </c>
      <c r="AX42" s="10">
        <f>VLOOKUP('Form Responses 1'!BA41,ConvTable!$A$1:$B$5,2,FALSE)</f>
        <v>1</v>
      </c>
      <c r="AY42" s="10">
        <f>VLOOKUP('Form Responses 1'!BB41,ConvTable!$A$1:$B$5,2,FALSE)</f>
        <v>1</v>
      </c>
      <c r="AZ42" s="10">
        <f>VLOOKUP('Form Responses 1'!BC41,ConvTable!$A$1:$B$5,2,FALSE)</f>
        <v>3</v>
      </c>
      <c r="BA42" s="10">
        <f>VLOOKUP('Form Responses 1'!BD41,ConvTable!$A$1:$B$5,2,FALSE)</f>
        <v>2</v>
      </c>
      <c r="BB42" s="10">
        <f>VLOOKUP('Form Responses 1'!BE41,ConvTable!$A$1:$B$5,2,FALSE)</f>
        <v>3</v>
      </c>
      <c r="BC42" s="10">
        <f>VLOOKUP('Form Responses 1'!BF41,ConvTable!$A$1:$B$5,2,FALSE)</f>
        <v>2</v>
      </c>
      <c r="BD42" s="10">
        <f>VLOOKUP('Form Responses 1'!BG41,ConvTable!$A$1:$B$5,2,FALSE)</f>
        <v>3</v>
      </c>
      <c r="BE42" s="10">
        <f>VLOOKUP('Form Responses 1'!BH41,ConvTable!$A$1:$B$5,2,FALSE)</f>
        <v>3</v>
      </c>
      <c r="BF42" s="10">
        <f>VLOOKUP('Form Responses 1'!BI41,ConvTable!$A$1:$B$5,2,FALSE)</f>
        <v>3</v>
      </c>
      <c r="BG42" s="10">
        <f>VLOOKUP('Form Responses 1'!BJ41,ConvTable!$A$1:$B$5,2,FALSE)</f>
        <v>2</v>
      </c>
      <c r="BH42" s="10">
        <f>VLOOKUP('Form Responses 1'!BK41,ConvTable!$A$1:$B$5,2,FALSE)</f>
        <v>3</v>
      </c>
      <c r="BI42" s="10">
        <f>VLOOKUP('Form Responses 1'!BL41,ConvTable!$A$1:$B$5,2,FALSE)</f>
        <v>3</v>
      </c>
      <c r="BJ42" s="10">
        <f>VLOOKUP('Form Responses 1'!BM41,ConvTable!$A$1:$B$5,2,FALSE)</f>
        <v>3</v>
      </c>
      <c r="BK42" s="10">
        <f>VLOOKUP('Form Responses 1'!BN41,ConvTable!$A$1:$B$5,2,FALSE)</f>
        <v>3</v>
      </c>
      <c r="BL42" s="10">
        <f>VLOOKUP('Form Responses 1'!BO41,ConvTable!$A$1:$B$5,2,FALSE)</f>
        <v>3</v>
      </c>
      <c r="BM42" s="10">
        <f>VLOOKUP('Form Responses 1'!BP41,ConvTable!$A$1:$B$5,2,FALSE)</f>
        <v>3</v>
      </c>
      <c r="BN42" s="10">
        <f>VLOOKUP('Form Responses 1'!BQ41,ConvTable!$A$1:$B$5,2,FALSE)</f>
        <v>3</v>
      </c>
      <c r="BO42" s="10">
        <f>VLOOKUP('Form Responses 1'!BR41,ConvTable!$A$1:$B$5,2,FALSE)</f>
        <v>2</v>
      </c>
      <c r="BP42" s="10">
        <f>VLOOKUP('Form Responses 1'!BS41,ConvTable!$A$1:$B$5,2,FALSE)</f>
        <v>2</v>
      </c>
      <c r="BQ42" s="10">
        <f>VLOOKUP('Form Responses 1'!BT41,ConvTable!$A$1:$B$5,2,FALSE)</f>
        <v>2</v>
      </c>
      <c r="BR42" s="10">
        <f>VLOOKUP('Form Responses 1'!BU41,ConvTable!$A$1:$B$5,2,FALSE)</f>
        <v>1</v>
      </c>
      <c r="BS42" s="10">
        <f>VLOOKUP('Form Responses 1'!BV41,ConvTable!$A$1:$B$5,2,FALSE)</f>
        <v>1</v>
      </c>
      <c r="BT42" s="10">
        <f>VLOOKUP('Form Responses 1'!BW41,ConvTable!$A$1:$B$5,2,FALSE)</f>
        <v>3</v>
      </c>
      <c r="BU42" s="10">
        <f>VLOOKUP('Form Responses 1'!BX41,ConvTable!$A$1:$B$5,2,FALSE)</f>
        <v>3</v>
      </c>
      <c r="BV42" s="10">
        <f>VLOOKUP('Form Responses 1'!BY41,ConvTable!$A$1:$B$5,2,FALSE)</f>
        <v>3</v>
      </c>
      <c r="BW42" s="10">
        <f>VLOOKUP('Form Responses 1'!BZ41,ConvTable!$A$1:$B$5,2,FALSE)</f>
        <v>3</v>
      </c>
      <c r="BX42" s="10">
        <f>VLOOKUP('Form Responses 1'!CA41,ConvTable!$A$1:$B$5,2,FALSE)</f>
        <v>3</v>
      </c>
      <c r="BY42" s="10">
        <f>VLOOKUP('Form Responses 1'!CB41,ConvTable!$A$1:$B$5,2,FALSE)</f>
        <v>2</v>
      </c>
      <c r="BZ42" s="10">
        <f>VLOOKUP('Form Responses 1'!CC41,ConvTable!$A$1:$B$5,2,FALSE)</f>
        <v>3</v>
      </c>
      <c r="CA42" s="10">
        <f>VLOOKUP('Form Responses 1'!CD41,ConvTable!$A$1:$B$5,2,FALSE)</f>
        <v>2</v>
      </c>
      <c r="CB42" s="10">
        <f>VLOOKUP('Form Responses 1'!CE41,ConvTable!$A$1:$B$5,2,FALSE)</f>
        <v>1</v>
      </c>
      <c r="CC42" s="10">
        <f>VLOOKUP('Form Responses 1'!CF41,ConvTable!$A$1:$B$5,2,FALSE)</f>
        <v>1</v>
      </c>
      <c r="CD42" s="10">
        <f>VLOOKUP('Form Responses 1'!CG41,ConvTable!$A$1:$B$5,2,FALSE)</f>
        <v>3</v>
      </c>
      <c r="CE42" s="10">
        <f>VLOOKUP('Form Responses 1'!CH41,ConvTable!$A$1:$B$5,2,FALSE)</f>
        <v>3</v>
      </c>
      <c r="CF42" s="10">
        <f>VLOOKUP('Form Responses 1'!CI41,ConvTable!$A$1:$B$5,2,FALSE)</f>
        <v>1</v>
      </c>
      <c r="CG42" s="10">
        <f>VLOOKUP('Form Responses 1'!CJ41,ConvTable!$A$1:$B$5,2,FALSE)</f>
        <v>1</v>
      </c>
      <c r="CH42" s="10">
        <f>VLOOKUP('Form Responses 1'!CK41,ConvTable!$A$1:$B$5,2,FALSE)</f>
        <v>3</v>
      </c>
      <c r="CI42" s="10">
        <f>VLOOKUP('Form Responses 1'!CL41,ConvTable!$A$1:$B$5,2,FALSE)</f>
        <v>2</v>
      </c>
      <c r="CJ42" s="10">
        <f>VLOOKUP('Form Responses 1'!CM41,ConvTable!$A$1:$B$5,2,FALSE)</f>
        <v>2</v>
      </c>
      <c r="CK42" s="10">
        <f>VLOOKUP('Form Responses 1'!CN41,ConvTable!$A$1:$B$5,2,FALSE)</f>
        <v>1</v>
      </c>
      <c r="CL42" s="10">
        <f>VLOOKUP('Form Responses 1'!CO41,ConvTable!$A$1:$B$5,2,FALSE)</f>
        <v>1</v>
      </c>
      <c r="CM42" s="10">
        <f>VLOOKUP('Form Responses 1'!CP41,ConvTable!$A$1:$B$5,2,FALSE)</f>
        <v>1</v>
      </c>
      <c r="CN42" s="10">
        <f>VLOOKUP('Form Responses 1'!CQ41,ConvTable!$A$1:$B$5,2,FALSE)</f>
        <v>1</v>
      </c>
      <c r="CO42" s="10">
        <f>VLOOKUP('Form Responses 1'!CR41,ConvTable!$A$1:$B$5,2,FALSE)</f>
        <v>1</v>
      </c>
      <c r="CP42" s="10">
        <f>VLOOKUP('Form Responses 1'!CS41,ConvTable!$A$1:$B$5,2,FALSE)</f>
        <v>3</v>
      </c>
      <c r="CQ42" s="10">
        <f>VLOOKUP('Form Responses 1'!CT41,ConvTable!$A$1:$B$5,2,FALSE)</f>
        <v>2</v>
      </c>
      <c r="CR42" s="10">
        <f>VLOOKUP('Form Responses 1'!CU41,ConvTable!$A$1:$B$5,2,FALSE)</f>
        <v>2</v>
      </c>
      <c r="CS42" s="10">
        <f>VLOOKUP('Form Responses 1'!CV41,ConvTable!$A$1:$B$5,2,FALSE)</f>
        <v>1</v>
      </c>
      <c r="CT42" s="10">
        <f>VLOOKUP('Form Responses 1'!CW41,ConvTable!$A$1:$B$5,2,FALSE)</f>
        <v>3</v>
      </c>
      <c r="CU42" s="10">
        <f>VLOOKUP('Form Responses 1'!CX41,ConvTable!$A$1:$B$5,2,FALSE)</f>
        <v>2</v>
      </c>
      <c r="CV42" s="10">
        <f>VLOOKUP('Form Responses 1'!CY41,ConvTable!$A$1:$B$5,2,FALSE)</f>
        <v>1</v>
      </c>
      <c r="CW42" s="10">
        <f>VLOOKUP('Form Responses 1'!CZ41,ConvTable!$A$1:$B$5,2,FALSE)</f>
        <v>1</v>
      </c>
      <c r="CX42" s="10">
        <f>VLOOKUP('Form Responses 1'!DA41,ConvTable!$A$1:$B$5,2,FALSE)</f>
        <v>1</v>
      </c>
      <c r="CY42" s="10">
        <f>VLOOKUP('Form Responses 1'!DB41,ConvTable!$A$1:$B$5,2,FALSE)</f>
        <v>1</v>
      </c>
      <c r="CZ42" s="10">
        <f>VLOOKUP('Form Responses 1'!DC41,ConvTable!$A$1:$B$5,2,FALSE)</f>
        <v>3</v>
      </c>
      <c r="DA42" s="10">
        <f>VLOOKUP('Form Responses 1'!DD41,ConvTable!$A$1:$B$5,2,FALSE)</f>
        <v>3</v>
      </c>
      <c r="DB42" s="10">
        <f>VLOOKUP('Form Responses 1'!DE41,ConvTable!$A$1:$B$5,2,FALSE)</f>
        <v>2</v>
      </c>
      <c r="DC42" s="10">
        <f>VLOOKUP('Form Responses 1'!DF41,ConvTable!$A$1:$B$5,2,FALSE)</f>
        <v>1</v>
      </c>
      <c r="DD42" s="10">
        <f>VLOOKUP('Form Responses 1'!DG41,ConvTable!$A$1:$B$5,2,FALSE)</f>
        <v>2</v>
      </c>
      <c r="DE42" s="10">
        <f>VLOOKUP('Form Responses 1'!DH41,ConvTable!$A$1:$B$5,2,FALSE)</f>
        <v>1</v>
      </c>
      <c r="DF42" s="10">
        <f>VLOOKUP('Form Responses 1'!DI41,ConvTable!$A$1:$B$5,2,FALSE)</f>
        <v>1</v>
      </c>
      <c r="DG42" s="10">
        <f>VLOOKUP('Form Responses 1'!DJ41,ConvTable!$A$1:$B$5,2,FALSE)</f>
        <v>1</v>
      </c>
      <c r="DH42" s="10">
        <f>VLOOKUP('Form Responses 1'!DK41,ConvTable!$A$1:$B$5,2,FALSE)</f>
        <v>1</v>
      </c>
      <c r="DI42" s="10">
        <f>VLOOKUP('Form Responses 1'!DL41,ConvTable!$A$1:$B$5,2,FALSE)</f>
        <v>1</v>
      </c>
      <c r="DJ42" s="10">
        <f>VLOOKUP('Form Responses 1'!DM41,ConvTable!$A$1:$B$5,2,FALSE)</f>
        <v>3</v>
      </c>
      <c r="DK42" s="10">
        <f>VLOOKUP('Form Responses 1'!DN41,ConvTable!$A$1:$B$5,2,FALSE)</f>
        <v>2</v>
      </c>
      <c r="DL42" s="10">
        <f>VLOOKUP('Form Responses 1'!DO41,ConvTable!$A$1:$B$5,2,FALSE)</f>
        <v>2</v>
      </c>
      <c r="DM42" s="10">
        <f>VLOOKUP('Form Responses 1'!DP41,ConvTable!$A$1:$B$5,2,FALSE)</f>
        <v>1</v>
      </c>
      <c r="DN42" s="10">
        <f>VLOOKUP('Form Responses 1'!DQ41,ConvTable!$A$1:$B$5,2,FALSE)</f>
        <v>2</v>
      </c>
      <c r="DO42" s="10">
        <f>VLOOKUP('Form Responses 1'!DR41,ConvTable!$A$1:$B$5,2,FALSE)</f>
        <v>1</v>
      </c>
      <c r="DP42" s="10">
        <f>VLOOKUP('Form Responses 1'!DS41,ConvTable!$A$1:$B$5,2,FALSE)</f>
        <v>1</v>
      </c>
      <c r="DQ42" s="10">
        <f>VLOOKUP('Form Responses 1'!DT41,ConvTable!$A$1:$B$5,2,FALSE)</f>
        <v>1</v>
      </c>
    </row>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4.25"/>
    <col customWidth="1" min="3" max="3" width="4.13"/>
    <col customWidth="1" min="4" max="11" width="3.25"/>
    <col customWidth="1" min="12" max="12" width="4.63"/>
    <col customWidth="1" min="13" max="13" width="4.38"/>
    <col customWidth="1" min="14" max="16" width="3.75"/>
    <col customWidth="1" min="17" max="17" width="3.25"/>
    <col customWidth="1" min="18" max="19" width="3.75"/>
    <col customWidth="1" min="20" max="25" width="3.25"/>
    <col customWidth="1" min="26" max="26" width="3.75"/>
    <col customWidth="1" min="27" max="27" width="3.25"/>
    <col customWidth="1" min="28" max="31" width="3.75"/>
    <col customWidth="1" min="32" max="32" width="8.63"/>
    <col customWidth="1" min="33" max="33" width="4.0"/>
    <col customWidth="1" min="34" max="34" width="5.0"/>
    <col customWidth="1" min="35" max="35" width="3.25"/>
    <col customWidth="1" min="36" max="36" width="5.0"/>
    <col customWidth="1" min="37" max="37" width="3.25"/>
    <col customWidth="1" min="38" max="38" width="4.0"/>
    <col customWidth="1" min="39" max="39" width="3.25"/>
    <col customWidth="1" min="40" max="40" width="5.0"/>
    <col customWidth="1" min="41" max="41" width="3.25"/>
    <col customWidth="1" min="42" max="43" width="5.0"/>
    <col customWidth="1" min="44" max="45" width="3.25"/>
    <col customWidth="1" min="46" max="47" width="3.75"/>
  </cols>
  <sheetData>
    <row r="1" ht="12.75" customHeight="1">
      <c r="A1" s="10" t="s">
        <v>161</v>
      </c>
      <c r="B1" s="10">
        <f t="shared" ref="B1:AE1" si="1">SUM(B3:B42)</f>
        <v>447</v>
      </c>
      <c r="C1" s="10">
        <f t="shared" si="1"/>
        <v>435</v>
      </c>
      <c r="D1" s="10">
        <f t="shared" si="1"/>
        <v>376</v>
      </c>
      <c r="E1" s="10">
        <f t="shared" si="1"/>
        <v>385</v>
      </c>
      <c r="F1" s="10">
        <f t="shared" si="1"/>
        <v>339</v>
      </c>
      <c r="G1" s="10">
        <f t="shared" si="1"/>
        <v>357</v>
      </c>
      <c r="H1" s="10">
        <f t="shared" si="1"/>
        <v>320</v>
      </c>
      <c r="I1" s="10">
        <f t="shared" si="1"/>
        <v>361</v>
      </c>
      <c r="J1" s="10">
        <f t="shared" si="1"/>
        <v>387</v>
      </c>
      <c r="K1" s="10">
        <f t="shared" si="1"/>
        <v>375</v>
      </c>
      <c r="L1" s="10">
        <f t="shared" si="1"/>
        <v>455</v>
      </c>
      <c r="M1" s="10">
        <f t="shared" si="1"/>
        <v>427</v>
      </c>
      <c r="N1" s="10">
        <f t="shared" si="1"/>
        <v>382</v>
      </c>
      <c r="O1" s="10">
        <f t="shared" si="1"/>
        <v>392</v>
      </c>
      <c r="P1" s="10">
        <f t="shared" si="1"/>
        <v>333</v>
      </c>
      <c r="Q1" s="10">
        <f t="shared" si="1"/>
        <v>412</v>
      </c>
      <c r="R1" s="10">
        <f t="shared" si="1"/>
        <v>316</v>
      </c>
      <c r="S1" s="10">
        <f t="shared" si="1"/>
        <v>384</v>
      </c>
      <c r="T1" s="10">
        <f t="shared" si="1"/>
        <v>351</v>
      </c>
      <c r="U1" s="10">
        <f t="shared" si="1"/>
        <v>342</v>
      </c>
      <c r="V1" s="10">
        <f t="shared" si="1"/>
        <v>350</v>
      </c>
      <c r="W1" s="10">
        <f t="shared" si="1"/>
        <v>351</v>
      </c>
      <c r="X1" s="10">
        <f t="shared" si="1"/>
        <v>326</v>
      </c>
      <c r="Y1" s="10">
        <f t="shared" si="1"/>
        <v>352</v>
      </c>
      <c r="Z1" s="10">
        <f t="shared" si="1"/>
        <v>319</v>
      </c>
      <c r="AA1" s="10">
        <f t="shared" si="1"/>
        <v>359</v>
      </c>
      <c r="AB1" s="10">
        <f t="shared" si="1"/>
        <v>259</v>
      </c>
      <c r="AC1" s="10">
        <f t="shared" si="1"/>
        <v>311</v>
      </c>
      <c r="AD1" s="10">
        <f t="shared" si="1"/>
        <v>308</v>
      </c>
      <c r="AE1" s="10">
        <f t="shared" si="1"/>
        <v>294</v>
      </c>
      <c r="AG1" s="10">
        <f>(B1+C1)/2</f>
        <v>441</v>
      </c>
      <c r="AH1" s="10">
        <f>(D1+E1)/2</f>
        <v>380.5</v>
      </c>
      <c r="AI1" s="10">
        <f>(F1+G1)/2</f>
        <v>348</v>
      </c>
      <c r="AJ1" s="10">
        <f>(H1+I1)/2</f>
        <v>340.5</v>
      </c>
      <c r="AK1" s="10">
        <f>(J1+K1)/2</f>
        <v>381</v>
      </c>
      <c r="AL1" s="10">
        <f>(L1+M1)/2</f>
        <v>441</v>
      </c>
      <c r="AM1" s="10">
        <f>(N1+O1)/2</f>
        <v>387</v>
      </c>
      <c r="AN1" s="10">
        <f>(P1+Q1)/2</f>
        <v>372.5</v>
      </c>
      <c r="AO1" s="10">
        <f>(R1+S1)/2</f>
        <v>350</v>
      </c>
      <c r="AP1" s="10">
        <f>(T1+U1)/2</f>
        <v>346.5</v>
      </c>
      <c r="AQ1" s="10">
        <f>(V1+W1)/2</f>
        <v>350.5</v>
      </c>
      <c r="AR1" s="10">
        <f>(X1+Y1)/2</f>
        <v>339</v>
      </c>
      <c r="AS1" s="10">
        <f>(Z1+AA1)/2</f>
        <v>339</v>
      </c>
      <c r="AT1" s="10">
        <f>(AB1+AC1)/2</f>
        <v>285</v>
      </c>
      <c r="AU1" s="10">
        <f>(AD1+AE1)/2</f>
        <v>301</v>
      </c>
    </row>
    <row r="2" ht="12.75" customHeight="1">
      <c r="B2" s="3" t="s">
        <v>162</v>
      </c>
      <c r="C2" s="3" t="s">
        <v>163</v>
      </c>
      <c r="D2" s="3" t="s">
        <v>164</v>
      </c>
      <c r="E2" s="3" t="s">
        <v>165</v>
      </c>
      <c r="F2" s="3" t="s">
        <v>166</v>
      </c>
      <c r="G2" s="3" t="s">
        <v>167</v>
      </c>
      <c r="H2" s="3" t="s">
        <v>168</v>
      </c>
      <c r="I2" s="3" t="s">
        <v>169</v>
      </c>
      <c r="J2" s="3" t="s">
        <v>170</v>
      </c>
      <c r="K2" s="3" t="s">
        <v>171</v>
      </c>
      <c r="L2" s="11" t="s">
        <v>172</v>
      </c>
      <c r="M2" s="11" t="s">
        <v>173</v>
      </c>
      <c r="N2" s="11" t="s">
        <v>174</v>
      </c>
      <c r="O2" s="11" t="s">
        <v>175</v>
      </c>
      <c r="P2" s="11" t="s">
        <v>176</v>
      </c>
      <c r="Q2" s="11" t="s">
        <v>177</v>
      </c>
      <c r="R2" s="11" t="s">
        <v>178</v>
      </c>
      <c r="S2" s="11" t="s">
        <v>179</v>
      </c>
      <c r="T2" s="11" t="s">
        <v>180</v>
      </c>
      <c r="U2" s="11" t="s">
        <v>181</v>
      </c>
      <c r="V2" s="2" t="s">
        <v>182</v>
      </c>
      <c r="W2" s="2" t="s">
        <v>183</v>
      </c>
      <c r="X2" s="2" t="s">
        <v>184</v>
      </c>
      <c r="Y2" s="2" t="s">
        <v>185</v>
      </c>
      <c r="Z2" s="2" t="s">
        <v>186</v>
      </c>
      <c r="AA2" s="2" t="s">
        <v>187</v>
      </c>
      <c r="AB2" s="2" t="s">
        <v>188</v>
      </c>
      <c r="AC2" s="2" t="s">
        <v>189</v>
      </c>
      <c r="AD2" s="2" t="s">
        <v>190</v>
      </c>
      <c r="AE2" s="2" t="s">
        <v>191</v>
      </c>
      <c r="AG2" s="3" t="s">
        <v>192</v>
      </c>
      <c r="AH2" s="3" t="s">
        <v>193</v>
      </c>
      <c r="AI2" s="3" t="s">
        <v>194</v>
      </c>
      <c r="AJ2" s="3" t="s">
        <v>195</v>
      </c>
      <c r="AK2" s="3" t="s">
        <v>196</v>
      </c>
      <c r="AL2" s="11" t="s">
        <v>197</v>
      </c>
      <c r="AM2" s="11" t="s">
        <v>198</v>
      </c>
      <c r="AN2" s="11" t="s">
        <v>199</v>
      </c>
      <c r="AO2" s="11" t="s">
        <v>200</v>
      </c>
      <c r="AP2" s="11" t="s">
        <v>201</v>
      </c>
      <c r="AQ2" s="2" t="s">
        <v>202</v>
      </c>
      <c r="AR2" s="2" t="s">
        <v>203</v>
      </c>
      <c r="AS2" s="2" t="s">
        <v>204</v>
      </c>
      <c r="AT2" s="2" t="s">
        <v>205</v>
      </c>
      <c r="AU2" s="2" t="s">
        <v>206</v>
      </c>
    </row>
    <row r="3" ht="12.75" customHeight="1">
      <c r="B3" s="10">
        <f>'Form1 Score - Step1'!B3+'Form1 Score - Step1'!L3+'Form1 Score - Step1'!V3+'Form1 Score - Step1'!AF3</f>
        <v>15</v>
      </c>
      <c r="C3" s="10">
        <f>'Form1 Score - Step1'!C3+'Form1 Score - Step1'!M3+'Form1 Score - Step1'!W3+'Form1 Score - Step1'!AG3</f>
        <v>13</v>
      </c>
      <c r="D3" s="10">
        <f>'Form1 Score - Step1'!D3+'Form1 Score - Step1'!N3+'Form1 Score - Step1'!X3+'Form1 Score - Step1'!AH3</f>
        <v>16</v>
      </c>
      <c r="E3" s="10">
        <f>'Form1 Score - Step1'!E3+'Form1 Score - Step1'!O3+'Form1 Score - Step1'!Y3+'Form1 Score - Step1'!AI3</f>
        <v>14</v>
      </c>
      <c r="F3" s="10">
        <f>'Form1 Score - Step1'!F3+'Form1 Score - Step1'!P3+'Form1 Score - Step1'!Z3+'Form1 Score - Step1'!AJ3</f>
        <v>16</v>
      </c>
      <c r="G3" s="10">
        <f>'Form1 Score - Step1'!G3+'Form1 Score - Step1'!Q3+'Form1 Score - Step1'!AA3+'Form1 Score - Step1'!AK3</f>
        <v>14</v>
      </c>
      <c r="H3" s="10">
        <f>'Form1 Score - Step1'!H3+'Form1 Score - Step1'!R3+'Form1 Score - Step1'!AB3+'Form1 Score - Step1'!AL3</f>
        <v>15</v>
      </c>
      <c r="I3" s="10">
        <f>'Form1 Score - Step1'!I3+'Form1 Score - Step1'!S3+'Form1 Score - Step1'!AC3+'Form1 Score - Step1'!AM3</f>
        <v>15</v>
      </c>
      <c r="J3" s="10">
        <f>'Form1 Score - Step1'!J3+'Form1 Score - Step1'!T3+'Form1 Score - Step1'!AD3+'Form1 Score - Step1'!AN3</f>
        <v>13</v>
      </c>
      <c r="K3" s="10">
        <f>'Form1 Score - Step1'!K3+'Form1 Score - Step1'!U3+'Form1 Score - Step1'!AE3+'Form1 Score - Step1'!AO3</f>
        <v>13</v>
      </c>
      <c r="L3" s="10">
        <f>'Form1 Score - Step1'!AP3+'Form1 Score - Step1'!AZ3+'Form1 Score - Step1'!BJ3+'Form1 Score - Step1'!BT3</f>
        <v>11</v>
      </c>
      <c r="M3" s="10">
        <f>'Form1 Score - Step1'!AQ3+'Form1 Score - Step1'!BA3+'Form1 Score - Step1'!BK3+'Form1 Score - Step1'!BU3</f>
        <v>9</v>
      </c>
      <c r="N3" s="10">
        <f>'Form1 Score - Step1'!AR3+'Form1 Score - Step1'!BB3+'Form1 Score - Step1'!BL3+'Form1 Score - Step1'!BV3</f>
        <v>16</v>
      </c>
      <c r="O3" s="10">
        <f>'Form1 Score - Step1'!AS3+'Form1 Score - Step1'!BC3+'Form1 Score - Step1'!BM3+'Form1 Score - Step1'!BW3</f>
        <v>13</v>
      </c>
      <c r="P3" s="10">
        <f>'Form1 Score - Step1'!AT3+'Form1 Score - Step1'!BD3+'Form1 Score - Step1'!BN3+'Form1 Score - Step1'!BX3</f>
        <v>15</v>
      </c>
      <c r="Q3" s="10">
        <f>'Form1 Score - Step1'!AU3+'Form1 Score - Step1'!BE3+'Form1 Score - Step1'!BO3+'Form1 Score - Step1'!BY3</f>
        <v>13</v>
      </c>
      <c r="R3" s="10">
        <f>'Form1 Score - Step1'!AV3+'Form1 Score - Step1'!BF3+'Form1 Score - Step1'!BP3+'Form1 Score - Step1'!BZ3</f>
        <v>14</v>
      </c>
      <c r="S3" s="10">
        <f>'Form1 Score - Step1'!AW3+'Form1 Score - Step1'!BG3+'Form1 Score - Step1'!BQ3+'Form1 Score - Step1'!CA3</f>
        <v>13</v>
      </c>
      <c r="T3" s="10">
        <f>'Form1 Score - Step1'!AX3+'Form1 Score - Step1'!BH3+'Form1 Score - Step1'!BR3+'Form1 Score - Step1'!CB3</f>
        <v>15</v>
      </c>
      <c r="U3" s="10">
        <f>'Form1 Score - Step1'!AY3+'Form1 Score - Step1'!BI3+'Form1 Score - Step1'!BS3+'Form1 Score - Step1'!CC3</f>
        <v>14</v>
      </c>
      <c r="V3" s="10">
        <f>'Form1 Score - Step1'!CD3+'Form1 Score - Step1'!CN3+'Form1 Score - Step1'!CX3+'Form1 Score - Step1'!DH3</f>
        <v>4</v>
      </c>
      <c r="W3" s="10">
        <f>'Form1 Score - Step1'!CE3+'Form1 Score - Step1'!CO3+'Form1 Score - Step1'!CY3+'Form1 Score - Step1'!DI3</f>
        <v>3</v>
      </c>
      <c r="X3" s="10">
        <f>'Form1 Score - Step1'!CF3+'Form1 Score - Step1'!CP3+'Form1 Score - Step1'!CZ3+'Form1 Score - Step1'!DJ3</f>
        <v>8</v>
      </c>
      <c r="Y3" s="10">
        <f>'Form1 Score - Step1'!CG3+'Form1 Score - Step1'!CQ3+'Form1 Score - Step1'!DA3+'Form1 Score - Step1'!DK3</f>
        <v>7</v>
      </c>
      <c r="Z3" s="10">
        <f>'Form1 Score - Step1'!CH3+'Form1 Score - Step1'!CR3+'Form1 Score - Step1'!DB3+'Form1 Score - Step1'!DL3</f>
        <v>8</v>
      </c>
      <c r="AA3" s="10">
        <f>'Form1 Score - Step1'!CI3+'Form1 Score - Step1'!CS3+'Form1 Score - Step1'!DC3+'Form1 Score - Step1'!DM3</f>
        <v>7</v>
      </c>
      <c r="AB3" s="10">
        <f>'Form1 Score - Step1'!CJ3+'Form1 Score - Step1'!CT3+'Form1 Score - Step1'!DD3+'Form1 Score - Step1'!DN3</f>
        <v>9</v>
      </c>
      <c r="AC3" s="10">
        <f>'Form1 Score - Step1'!CK3+'Form1 Score - Step1'!CU3+'Form1 Score - Step1'!DE3+'Form1 Score - Step1'!DO3</f>
        <v>9</v>
      </c>
      <c r="AD3" s="10">
        <f>'Form1 Score - Step1'!CL3+'Form1 Score - Step1'!CV3+'Form1 Score - Step1'!DF3+'Form1 Score - Step1'!DP3</f>
        <v>12</v>
      </c>
      <c r="AE3" s="10">
        <f>'Form1 Score - Step1'!CM3+'Form1 Score - Step1'!CW3+'Form1 Score - Step1'!DG3+'Form1 Score - Step1'!DQ3</f>
        <v>12</v>
      </c>
    </row>
    <row r="4" ht="12.75" customHeight="1">
      <c r="B4" s="10">
        <f>'Form1 Score - Step1'!B4+'Form1 Score - Step1'!L4+'Form1 Score - Step1'!V4+'Form1 Score - Step1'!AF4</f>
        <v>12</v>
      </c>
      <c r="C4" s="10">
        <f>'Form1 Score - Step1'!C4+'Form1 Score - Step1'!M4+'Form1 Score - Step1'!W4+'Form1 Score - Step1'!AG4</f>
        <v>10</v>
      </c>
      <c r="D4" s="10">
        <f>'Form1 Score - Step1'!D4+'Form1 Score - Step1'!N4+'Form1 Score - Step1'!X4+'Form1 Score - Step1'!AH4</f>
        <v>12</v>
      </c>
      <c r="E4" s="10">
        <f>'Form1 Score - Step1'!E4+'Form1 Score - Step1'!O4+'Form1 Score - Step1'!Y4+'Form1 Score - Step1'!AI4</f>
        <v>9</v>
      </c>
      <c r="F4" s="10">
        <f>'Form1 Score - Step1'!F4+'Form1 Score - Step1'!P4+'Form1 Score - Step1'!Z4+'Form1 Score - Step1'!AJ4</f>
        <v>12</v>
      </c>
      <c r="G4" s="10">
        <f>'Form1 Score - Step1'!G4+'Form1 Score - Step1'!Q4+'Form1 Score - Step1'!AA4+'Form1 Score - Step1'!AK4</f>
        <v>9</v>
      </c>
      <c r="H4" s="10">
        <f>'Form1 Score - Step1'!H4+'Form1 Score - Step1'!R4+'Form1 Score - Step1'!AB4+'Form1 Score - Step1'!AL4</f>
        <v>8</v>
      </c>
      <c r="I4" s="10">
        <f>'Form1 Score - Step1'!I4+'Form1 Score - Step1'!S4+'Form1 Score - Step1'!AC4+'Form1 Score - Step1'!AM4</f>
        <v>7</v>
      </c>
      <c r="J4" s="10">
        <f>'Form1 Score - Step1'!J4+'Form1 Score - Step1'!T4+'Form1 Score - Step1'!AD4+'Form1 Score - Step1'!AN4</f>
        <v>6</v>
      </c>
      <c r="K4" s="10">
        <f>'Form1 Score - Step1'!K4+'Form1 Score - Step1'!U4+'Form1 Score - Step1'!AE4+'Form1 Score - Step1'!AO4</f>
        <v>6</v>
      </c>
      <c r="L4" s="10">
        <f>'Form1 Score - Step1'!AP4+'Form1 Score - Step1'!AZ4+'Form1 Score - Step1'!BJ4+'Form1 Score - Step1'!BT4</f>
        <v>12</v>
      </c>
      <c r="M4" s="10">
        <f>'Form1 Score - Step1'!AQ4+'Form1 Score - Step1'!BA4+'Form1 Score - Step1'!BK4+'Form1 Score - Step1'!BU4</f>
        <v>12</v>
      </c>
      <c r="N4" s="10">
        <f>'Form1 Score - Step1'!AR4+'Form1 Score - Step1'!BB4+'Form1 Score - Step1'!BL4+'Form1 Score - Step1'!BV4</f>
        <v>11</v>
      </c>
      <c r="O4" s="10">
        <f>'Form1 Score - Step1'!AS4+'Form1 Score - Step1'!BC4+'Form1 Score - Step1'!BM4+'Form1 Score - Step1'!BW4</f>
        <v>8</v>
      </c>
      <c r="P4" s="10">
        <f>'Form1 Score - Step1'!AT4+'Form1 Score - Step1'!BD4+'Form1 Score - Step1'!BN4+'Form1 Score - Step1'!BX4</f>
        <v>11</v>
      </c>
      <c r="Q4" s="10">
        <f>'Form1 Score - Step1'!AU4+'Form1 Score - Step1'!BE4+'Form1 Score - Step1'!BO4+'Form1 Score - Step1'!BY4</f>
        <v>11</v>
      </c>
      <c r="R4" s="10">
        <f>'Form1 Score - Step1'!AV4+'Form1 Score - Step1'!BF4+'Form1 Score - Step1'!BP4+'Form1 Score - Step1'!BZ4</f>
        <v>10</v>
      </c>
      <c r="S4" s="10">
        <f>'Form1 Score - Step1'!AW4+'Form1 Score - Step1'!BG4+'Form1 Score - Step1'!BQ4+'Form1 Score - Step1'!CA4</f>
        <v>9</v>
      </c>
      <c r="T4" s="10">
        <f>'Form1 Score - Step1'!AX4+'Form1 Score - Step1'!BH4+'Form1 Score - Step1'!BR4+'Form1 Score - Step1'!CB4</f>
        <v>7</v>
      </c>
      <c r="U4" s="10">
        <f>'Form1 Score - Step1'!AY4+'Form1 Score - Step1'!BI4+'Form1 Score - Step1'!BS4+'Form1 Score - Step1'!CC4</f>
        <v>6</v>
      </c>
      <c r="V4" s="10">
        <f>'Form1 Score - Step1'!CD4+'Form1 Score - Step1'!CN4+'Form1 Score - Step1'!CX4+'Form1 Score - Step1'!DH4</f>
        <v>0</v>
      </c>
      <c r="W4" s="10">
        <f>'Form1 Score - Step1'!CE4+'Form1 Score - Step1'!CO4+'Form1 Score - Step1'!CY4+'Form1 Score - Step1'!DI4</f>
        <v>0</v>
      </c>
      <c r="X4" s="10">
        <f>'Form1 Score - Step1'!CF4+'Form1 Score - Step1'!CP4+'Form1 Score - Step1'!CZ4+'Form1 Score - Step1'!DJ4</f>
        <v>10</v>
      </c>
      <c r="Y4" s="10">
        <f>'Form1 Score - Step1'!CG4+'Form1 Score - Step1'!CQ4+'Form1 Score - Step1'!DA4+'Form1 Score - Step1'!DK4</f>
        <v>7</v>
      </c>
      <c r="Z4" s="10">
        <f>'Form1 Score - Step1'!CH4+'Form1 Score - Step1'!CR4+'Form1 Score - Step1'!DB4+'Form1 Score - Step1'!DL4</f>
        <v>10</v>
      </c>
      <c r="AA4" s="10">
        <f>'Form1 Score - Step1'!CI4+'Form1 Score - Step1'!CS4+'Form1 Score - Step1'!DC4+'Form1 Score - Step1'!DM4</f>
        <v>8</v>
      </c>
      <c r="AB4" s="10">
        <f>'Form1 Score - Step1'!CJ4+'Form1 Score - Step1'!CT4+'Form1 Score - Step1'!DD4+'Form1 Score - Step1'!DN4</f>
        <v>4</v>
      </c>
      <c r="AC4" s="10">
        <f>'Form1 Score - Step1'!CK4+'Form1 Score - Step1'!CU4+'Form1 Score - Step1'!DE4+'Form1 Score - Step1'!DO4</f>
        <v>3</v>
      </c>
      <c r="AD4" s="10">
        <f>'Form1 Score - Step1'!CL4+'Form1 Score - Step1'!CV4+'Form1 Score - Step1'!DF4+'Form1 Score - Step1'!DP4</f>
        <v>0</v>
      </c>
      <c r="AE4" s="10">
        <f>'Form1 Score - Step1'!CM4+'Form1 Score - Step1'!CW4+'Form1 Score - Step1'!DG4+'Form1 Score - Step1'!DQ4</f>
        <v>0</v>
      </c>
    </row>
    <row r="5" ht="12.75" customHeight="1">
      <c r="B5" s="10">
        <f>'Form1 Score - Step1'!B5+'Form1 Score - Step1'!L5+'Form1 Score - Step1'!V5+'Form1 Score - Step1'!AF5</f>
        <v>16</v>
      </c>
      <c r="C5" s="10">
        <f>'Form1 Score - Step1'!C5+'Form1 Score - Step1'!M5+'Form1 Score - Step1'!W5+'Form1 Score - Step1'!AG5</f>
        <v>14</v>
      </c>
      <c r="D5" s="10">
        <f>'Form1 Score - Step1'!D5+'Form1 Score - Step1'!N5+'Form1 Score - Step1'!X5+'Form1 Score - Step1'!AH5</f>
        <v>12</v>
      </c>
      <c r="E5" s="10">
        <f>'Form1 Score - Step1'!E5+'Form1 Score - Step1'!O5+'Form1 Score - Step1'!Y5+'Form1 Score - Step1'!AI5</f>
        <v>10</v>
      </c>
      <c r="F5" s="10">
        <f>'Form1 Score - Step1'!F5+'Form1 Score - Step1'!P5+'Form1 Score - Step1'!Z5+'Form1 Score - Step1'!AJ5</f>
        <v>15</v>
      </c>
      <c r="G5" s="10">
        <f>'Form1 Score - Step1'!G5+'Form1 Score - Step1'!Q5+'Form1 Score - Step1'!AA5+'Form1 Score - Step1'!AK5</f>
        <v>13</v>
      </c>
      <c r="H5" s="10">
        <f>'Form1 Score - Step1'!H5+'Form1 Score - Step1'!R5+'Form1 Score - Step1'!AB5+'Form1 Score - Step1'!AL5</f>
        <v>12</v>
      </c>
      <c r="I5" s="10">
        <f>'Form1 Score - Step1'!I5+'Form1 Score - Step1'!S5+'Form1 Score - Step1'!AC5+'Form1 Score - Step1'!AM5</f>
        <v>11</v>
      </c>
      <c r="J5" s="10">
        <f>'Form1 Score - Step1'!J5+'Form1 Score - Step1'!T5+'Form1 Score - Step1'!AD5+'Form1 Score - Step1'!AN5</f>
        <v>10</v>
      </c>
      <c r="K5" s="10">
        <f>'Form1 Score - Step1'!K5+'Form1 Score - Step1'!U5+'Form1 Score - Step1'!AE5+'Form1 Score - Step1'!AO5</f>
        <v>10</v>
      </c>
      <c r="L5" s="10">
        <f>'Form1 Score - Step1'!AP5+'Form1 Score - Step1'!AZ5+'Form1 Score - Step1'!BJ5+'Form1 Score - Step1'!BT5</f>
        <v>14</v>
      </c>
      <c r="M5" s="10">
        <f>'Form1 Score - Step1'!AQ5+'Form1 Score - Step1'!BA5+'Form1 Score - Step1'!BK5+'Form1 Score - Step1'!BU5</f>
        <v>14</v>
      </c>
      <c r="N5" s="10">
        <f>'Form1 Score - Step1'!AR5+'Form1 Score - Step1'!BB5+'Form1 Score - Step1'!BL5+'Form1 Score - Step1'!BV5</f>
        <v>12</v>
      </c>
      <c r="O5" s="10">
        <f>'Form1 Score - Step1'!AS5+'Form1 Score - Step1'!BC5+'Form1 Score - Step1'!BM5+'Form1 Score - Step1'!BW5</f>
        <v>10</v>
      </c>
      <c r="P5" s="10">
        <f>'Form1 Score - Step1'!AT5+'Form1 Score - Step1'!BD5+'Form1 Score - Step1'!BN5+'Form1 Score - Step1'!BX5</f>
        <v>14</v>
      </c>
      <c r="Q5" s="10">
        <f>'Form1 Score - Step1'!AU5+'Form1 Score - Step1'!BE5+'Form1 Score - Step1'!BO5+'Form1 Score - Step1'!BY5</f>
        <v>13</v>
      </c>
      <c r="R5" s="10">
        <f>'Form1 Score - Step1'!AV5+'Form1 Score - Step1'!BF5+'Form1 Score - Step1'!BP5+'Form1 Score - Step1'!BZ5</f>
        <v>12</v>
      </c>
      <c r="S5" s="10">
        <f>'Form1 Score - Step1'!AW5+'Form1 Score - Step1'!BG5+'Form1 Score - Step1'!BQ5+'Form1 Score - Step1'!CA5</f>
        <v>12</v>
      </c>
      <c r="T5" s="10">
        <f>'Form1 Score - Step1'!AX5+'Form1 Score - Step1'!BH5+'Form1 Score - Step1'!BR5+'Form1 Score - Step1'!CB5</f>
        <v>10</v>
      </c>
      <c r="U5" s="10">
        <f>'Form1 Score - Step1'!AY5+'Form1 Score - Step1'!BI5+'Form1 Score - Step1'!BS5+'Form1 Score - Step1'!CC5</f>
        <v>8</v>
      </c>
      <c r="V5" s="10">
        <f>'Form1 Score - Step1'!CD5+'Form1 Score - Step1'!CN5+'Form1 Score - Step1'!CX5+'Form1 Score - Step1'!DH5</f>
        <v>5</v>
      </c>
      <c r="W5" s="10">
        <f>'Form1 Score - Step1'!CE5+'Form1 Score - Step1'!CO5+'Form1 Score - Step1'!CY5+'Form1 Score - Step1'!DI5</f>
        <v>5</v>
      </c>
      <c r="X5" s="10">
        <f>'Form1 Score - Step1'!CF5+'Form1 Score - Step1'!CP5+'Form1 Score - Step1'!CZ5+'Form1 Score - Step1'!DJ5</f>
        <v>5</v>
      </c>
      <c r="Y5" s="10">
        <f>'Form1 Score - Step1'!CG5+'Form1 Score - Step1'!CQ5+'Form1 Score - Step1'!DA5+'Form1 Score - Step1'!DK5</f>
        <v>4</v>
      </c>
      <c r="Z5" s="10">
        <f>'Form1 Score - Step1'!CH5+'Form1 Score - Step1'!CR5+'Form1 Score - Step1'!DB5+'Form1 Score - Step1'!DL5</f>
        <v>11</v>
      </c>
      <c r="AA5" s="10">
        <f>'Form1 Score - Step1'!CI5+'Form1 Score - Step1'!CS5+'Form1 Score - Step1'!DC5+'Form1 Score - Step1'!DM5</f>
        <v>9</v>
      </c>
      <c r="AB5" s="10">
        <f>'Form1 Score - Step1'!CJ5+'Form1 Score - Step1'!CT5+'Form1 Score - Step1'!DD5+'Form1 Score - Step1'!DN5</f>
        <v>8</v>
      </c>
      <c r="AC5" s="10">
        <f>'Form1 Score - Step1'!CK5+'Form1 Score - Step1'!CU5+'Form1 Score - Step1'!DE5+'Form1 Score - Step1'!DO5</f>
        <v>7</v>
      </c>
      <c r="AD5" s="10">
        <f>'Form1 Score - Step1'!CL5+'Form1 Score - Step1'!CV5+'Form1 Score - Step1'!DF5+'Form1 Score - Step1'!DP5</f>
        <v>9</v>
      </c>
      <c r="AE5" s="10">
        <f>'Form1 Score - Step1'!CM5+'Form1 Score - Step1'!CW5+'Form1 Score - Step1'!DG5+'Form1 Score - Step1'!DQ5</f>
        <v>9</v>
      </c>
    </row>
    <row r="6" ht="12.75" customHeight="1">
      <c r="B6" s="10">
        <f>'Form1 Score - Step1'!B6+'Form1 Score - Step1'!L6+'Form1 Score - Step1'!V6+'Form1 Score - Step1'!AF6</f>
        <v>12</v>
      </c>
      <c r="C6" s="10">
        <f>'Form1 Score - Step1'!C6+'Form1 Score - Step1'!M6+'Form1 Score - Step1'!W6+'Form1 Score - Step1'!AG6</f>
        <v>12</v>
      </c>
      <c r="D6" s="10">
        <f>'Form1 Score - Step1'!D6+'Form1 Score - Step1'!N6+'Form1 Score - Step1'!X6+'Form1 Score - Step1'!AH6</f>
        <v>16</v>
      </c>
      <c r="E6" s="10">
        <f>'Form1 Score - Step1'!E6+'Form1 Score - Step1'!O6+'Form1 Score - Step1'!Y6+'Form1 Score - Step1'!AI6</f>
        <v>14</v>
      </c>
      <c r="F6" s="10">
        <f>'Form1 Score - Step1'!F6+'Form1 Score - Step1'!P6+'Form1 Score - Step1'!Z6+'Form1 Score - Step1'!AJ6</f>
        <v>15</v>
      </c>
      <c r="G6" s="10">
        <f>'Form1 Score - Step1'!G6+'Form1 Score - Step1'!Q6+'Form1 Score - Step1'!AA6+'Form1 Score - Step1'!AK6</f>
        <v>14</v>
      </c>
      <c r="H6" s="10">
        <f>'Form1 Score - Step1'!H6+'Form1 Score - Step1'!R6+'Form1 Score - Step1'!AB6+'Form1 Score - Step1'!AL6</f>
        <v>15</v>
      </c>
      <c r="I6" s="10">
        <f>'Form1 Score - Step1'!I6+'Form1 Score - Step1'!S6+'Form1 Score - Step1'!AC6+'Form1 Score - Step1'!AM6</f>
        <v>15</v>
      </c>
      <c r="J6" s="10">
        <f>'Form1 Score - Step1'!J6+'Form1 Score - Step1'!T6+'Form1 Score - Step1'!AD6+'Form1 Score - Step1'!AN6</f>
        <v>16</v>
      </c>
      <c r="K6" s="10">
        <f>'Form1 Score - Step1'!K6+'Form1 Score - Step1'!U6+'Form1 Score - Step1'!AE6+'Form1 Score - Step1'!AO6</f>
        <v>16</v>
      </c>
      <c r="L6" s="10">
        <f>'Form1 Score - Step1'!AP6+'Form1 Score - Step1'!AZ6+'Form1 Score - Step1'!BJ6+'Form1 Score - Step1'!BT6</f>
        <v>15</v>
      </c>
      <c r="M6" s="10">
        <f>'Form1 Score - Step1'!AQ6+'Form1 Score - Step1'!BA6+'Form1 Score - Step1'!BK6+'Form1 Score - Step1'!BU6</f>
        <v>12</v>
      </c>
      <c r="N6" s="10">
        <f>'Form1 Score - Step1'!AR6+'Form1 Score - Step1'!BB6+'Form1 Score - Step1'!BL6+'Form1 Score - Step1'!BV6</f>
        <v>11</v>
      </c>
      <c r="O6" s="10">
        <f>'Form1 Score - Step1'!AS6+'Form1 Score - Step1'!BC6+'Form1 Score - Step1'!BM6+'Form1 Score - Step1'!BW6</f>
        <v>9</v>
      </c>
      <c r="P6" s="10">
        <f>'Form1 Score - Step1'!AT6+'Form1 Score - Step1'!BD6+'Form1 Score - Step1'!BN6+'Form1 Score - Step1'!BX6</f>
        <v>11</v>
      </c>
      <c r="Q6" s="10">
        <f>'Form1 Score - Step1'!AU6+'Form1 Score - Step1'!BE6+'Form1 Score - Step1'!BO6+'Form1 Score - Step1'!BY6</f>
        <v>9</v>
      </c>
      <c r="R6" s="10">
        <f>'Form1 Score - Step1'!AV6+'Form1 Score - Step1'!BF6+'Form1 Score - Step1'!BP6+'Form1 Score - Step1'!BZ6</f>
        <v>11</v>
      </c>
      <c r="S6" s="10">
        <f>'Form1 Score - Step1'!AW6+'Form1 Score - Step1'!BG6+'Form1 Score - Step1'!BQ6+'Form1 Score - Step1'!CA6</f>
        <v>9</v>
      </c>
      <c r="T6" s="10">
        <f>'Form1 Score - Step1'!AX6+'Form1 Score - Step1'!BH6+'Form1 Score - Step1'!BR6+'Form1 Score - Step1'!CB6</f>
        <v>12</v>
      </c>
      <c r="U6" s="10">
        <f>'Form1 Score - Step1'!AY6+'Form1 Score - Step1'!BI6+'Form1 Score - Step1'!BS6+'Form1 Score - Step1'!CC6</f>
        <v>12</v>
      </c>
      <c r="V6" s="10">
        <f>'Form1 Score - Step1'!CD6+'Form1 Score - Step1'!CN6+'Form1 Score - Step1'!CX6+'Form1 Score - Step1'!DH6</f>
        <v>10</v>
      </c>
      <c r="W6" s="10">
        <f>'Form1 Score - Step1'!CE6+'Form1 Score - Step1'!CO6+'Form1 Score - Step1'!CY6+'Form1 Score - Step1'!DI6</f>
        <v>8</v>
      </c>
      <c r="X6" s="10">
        <f>'Form1 Score - Step1'!CF6+'Form1 Score - Step1'!CP6+'Form1 Score - Step1'!CZ6+'Form1 Score - Step1'!DJ6</f>
        <v>10</v>
      </c>
      <c r="Y6" s="10">
        <f>'Form1 Score - Step1'!CG6+'Form1 Score - Step1'!CQ6+'Form1 Score - Step1'!DA6+'Form1 Score - Step1'!DK6</f>
        <v>6</v>
      </c>
      <c r="Z6" s="10">
        <f>'Form1 Score - Step1'!CH6+'Form1 Score - Step1'!CR6+'Form1 Score - Step1'!DB6+'Form1 Score - Step1'!DL6</f>
        <v>11</v>
      </c>
      <c r="AA6" s="10">
        <f>'Form1 Score - Step1'!CI6+'Form1 Score - Step1'!CS6+'Form1 Score - Step1'!DC6+'Form1 Score - Step1'!DM6</f>
        <v>8</v>
      </c>
      <c r="AB6" s="10">
        <f>'Form1 Score - Step1'!CJ6+'Form1 Score - Step1'!CT6+'Form1 Score - Step1'!DD6+'Form1 Score - Step1'!DN6</f>
        <v>13</v>
      </c>
      <c r="AC6" s="10">
        <f>'Form1 Score - Step1'!CK6+'Form1 Score - Step1'!CU6+'Form1 Score - Step1'!DE6+'Form1 Score - Step1'!DO6</f>
        <v>9</v>
      </c>
      <c r="AD6" s="10">
        <f>'Form1 Score - Step1'!CL6+'Form1 Score - Step1'!CV6+'Form1 Score - Step1'!DF6+'Form1 Score - Step1'!DP6</f>
        <v>12</v>
      </c>
      <c r="AE6" s="10">
        <f>'Form1 Score - Step1'!CM6+'Form1 Score - Step1'!CW6+'Form1 Score - Step1'!DG6+'Form1 Score - Step1'!DQ6</f>
        <v>12</v>
      </c>
    </row>
    <row r="7" ht="12.75" customHeight="1">
      <c r="B7" s="10">
        <f>'Form1 Score - Step1'!B7+'Form1 Score - Step1'!L7+'Form1 Score - Step1'!V7+'Form1 Score - Step1'!AF7</f>
        <v>16</v>
      </c>
      <c r="C7" s="10">
        <f>'Form1 Score - Step1'!C7+'Form1 Score - Step1'!M7+'Form1 Score - Step1'!W7+'Form1 Score - Step1'!AG7</f>
        <v>13</v>
      </c>
      <c r="D7" s="10">
        <f>'Form1 Score - Step1'!D7+'Form1 Score - Step1'!N7+'Form1 Score - Step1'!X7+'Form1 Score - Step1'!AH7</f>
        <v>12</v>
      </c>
      <c r="E7" s="10">
        <f>'Form1 Score - Step1'!E7+'Form1 Score - Step1'!O7+'Form1 Score - Step1'!Y7+'Form1 Score - Step1'!AI7</f>
        <v>12</v>
      </c>
      <c r="F7" s="10">
        <f>'Form1 Score - Step1'!F7+'Form1 Score - Step1'!P7+'Form1 Score - Step1'!Z7+'Form1 Score - Step1'!AJ7</f>
        <v>9</v>
      </c>
      <c r="G7" s="10">
        <f>'Form1 Score - Step1'!G7+'Form1 Score - Step1'!Q7+'Form1 Score - Step1'!AA7+'Form1 Score - Step1'!AK7</f>
        <v>13</v>
      </c>
      <c r="H7" s="10">
        <f>'Form1 Score - Step1'!H7+'Form1 Score - Step1'!R7+'Form1 Score - Step1'!AB7+'Form1 Score - Step1'!AL7</f>
        <v>7</v>
      </c>
      <c r="I7" s="10">
        <f>'Form1 Score - Step1'!I7+'Form1 Score - Step1'!S7+'Form1 Score - Step1'!AC7+'Form1 Score - Step1'!AM7</f>
        <v>15</v>
      </c>
      <c r="J7" s="10">
        <f>'Form1 Score - Step1'!J7+'Form1 Score - Step1'!T7+'Form1 Score - Step1'!AD7+'Form1 Score - Step1'!AN7</f>
        <v>5</v>
      </c>
      <c r="K7" s="10">
        <f>'Form1 Score - Step1'!K7+'Form1 Score - Step1'!U7+'Form1 Score - Step1'!AE7+'Form1 Score - Step1'!AO7</f>
        <v>1</v>
      </c>
      <c r="L7" s="10">
        <f>'Form1 Score - Step1'!AP7+'Form1 Score - Step1'!AZ7+'Form1 Score - Step1'!BJ7+'Form1 Score - Step1'!BT7</f>
        <v>16</v>
      </c>
      <c r="M7" s="10">
        <f>'Form1 Score - Step1'!AQ7+'Form1 Score - Step1'!BA7+'Form1 Score - Step1'!BK7+'Form1 Score - Step1'!BU7</f>
        <v>14</v>
      </c>
      <c r="N7" s="10">
        <f>'Form1 Score - Step1'!AR7+'Form1 Score - Step1'!BB7+'Form1 Score - Step1'!BL7+'Form1 Score - Step1'!BV7</f>
        <v>12</v>
      </c>
      <c r="O7" s="10">
        <f>'Form1 Score - Step1'!AS7+'Form1 Score - Step1'!BC7+'Form1 Score - Step1'!BM7+'Form1 Score - Step1'!BW7</f>
        <v>15</v>
      </c>
      <c r="P7" s="10">
        <f>'Form1 Score - Step1'!AT7+'Form1 Score - Step1'!BD7+'Form1 Score - Step1'!BN7+'Form1 Score - Step1'!BX7</f>
        <v>5</v>
      </c>
      <c r="Q7" s="10">
        <f>'Form1 Score - Step1'!AU7+'Form1 Score - Step1'!BE7+'Form1 Score - Step1'!BO7+'Form1 Score - Step1'!BY7</f>
        <v>10</v>
      </c>
      <c r="R7" s="10">
        <f>'Form1 Score - Step1'!AV7+'Form1 Score - Step1'!BF7+'Form1 Score - Step1'!BP7+'Form1 Score - Step1'!BZ7</f>
        <v>8</v>
      </c>
      <c r="S7" s="10">
        <f>'Form1 Score - Step1'!AW7+'Form1 Score - Step1'!BG7+'Form1 Score - Step1'!BQ7+'Form1 Score - Step1'!CA7</f>
        <v>7</v>
      </c>
      <c r="T7" s="10">
        <f>'Form1 Score - Step1'!AX7+'Form1 Score - Step1'!BH7+'Form1 Score - Step1'!BR7+'Form1 Score - Step1'!CB7</f>
        <v>4</v>
      </c>
      <c r="U7" s="10">
        <f>'Form1 Score - Step1'!AY7+'Form1 Score - Step1'!BI7+'Form1 Score - Step1'!BS7+'Form1 Score - Step1'!CC7</f>
        <v>4</v>
      </c>
      <c r="V7" s="10">
        <f>'Form1 Score - Step1'!CD7+'Form1 Score - Step1'!CN7+'Form1 Score - Step1'!CX7+'Form1 Score - Step1'!DH7</f>
        <v>7</v>
      </c>
      <c r="W7" s="10">
        <f>'Form1 Score - Step1'!CE7+'Form1 Score - Step1'!CO7+'Form1 Score - Step1'!CY7+'Form1 Score - Step1'!DI7</f>
        <v>8</v>
      </c>
      <c r="X7" s="10">
        <f>'Form1 Score - Step1'!CF7+'Form1 Score - Step1'!CP7+'Form1 Score - Step1'!CZ7+'Form1 Score - Step1'!DJ7</f>
        <v>2</v>
      </c>
      <c r="Y7" s="10">
        <f>'Form1 Score - Step1'!CG7+'Form1 Score - Step1'!CQ7+'Form1 Score - Step1'!DA7+'Form1 Score - Step1'!DK7</f>
        <v>4</v>
      </c>
      <c r="Z7" s="10">
        <f>'Form1 Score - Step1'!CH7+'Form1 Score - Step1'!CR7+'Form1 Score - Step1'!DB7+'Form1 Score - Step1'!DL7</f>
        <v>11</v>
      </c>
      <c r="AA7" s="10">
        <f>'Form1 Score - Step1'!CI7+'Form1 Score - Step1'!CS7+'Form1 Score - Step1'!DC7+'Form1 Score - Step1'!DM7</f>
        <v>10</v>
      </c>
      <c r="AB7" s="10">
        <f>'Form1 Score - Step1'!CJ7+'Form1 Score - Step1'!CT7+'Form1 Score - Step1'!DD7+'Form1 Score - Step1'!DN7</f>
        <v>4</v>
      </c>
      <c r="AC7" s="10">
        <f>'Form1 Score - Step1'!CK7+'Form1 Score - Step1'!CU7+'Form1 Score - Step1'!DE7+'Form1 Score - Step1'!DO7</f>
        <v>4</v>
      </c>
      <c r="AD7" s="10">
        <f>'Form1 Score - Step1'!CL7+'Form1 Score - Step1'!CV7+'Form1 Score - Step1'!DF7+'Form1 Score - Step1'!DP7</f>
        <v>0</v>
      </c>
      <c r="AE7" s="10">
        <f>'Form1 Score - Step1'!CM7+'Form1 Score - Step1'!CW7+'Form1 Score - Step1'!DG7+'Form1 Score - Step1'!DQ7</f>
        <v>0</v>
      </c>
    </row>
    <row r="8" ht="12.75" customHeight="1">
      <c r="B8" s="10">
        <f>'Form1 Score - Step1'!B8+'Form1 Score - Step1'!L8+'Form1 Score - Step1'!V8+'Form1 Score - Step1'!AF8</f>
        <v>11</v>
      </c>
      <c r="C8" s="10">
        <f>'Form1 Score - Step1'!C8+'Form1 Score - Step1'!M8+'Form1 Score - Step1'!W8+'Form1 Score - Step1'!AG8</f>
        <v>10</v>
      </c>
      <c r="D8" s="10">
        <f>'Form1 Score - Step1'!D8+'Form1 Score - Step1'!N8+'Form1 Score - Step1'!X8+'Form1 Score - Step1'!AH8</f>
        <v>12</v>
      </c>
      <c r="E8" s="10">
        <f>'Form1 Score - Step1'!E8+'Form1 Score - Step1'!O8+'Form1 Score - Step1'!Y8+'Form1 Score - Step1'!AI8</f>
        <v>10</v>
      </c>
      <c r="F8" s="10">
        <f>'Form1 Score - Step1'!F8+'Form1 Score - Step1'!P8+'Form1 Score - Step1'!Z8+'Form1 Score - Step1'!AJ8</f>
        <v>12</v>
      </c>
      <c r="G8" s="10">
        <f>'Form1 Score - Step1'!G8+'Form1 Score - Step1'!Q8+'Form1 Score - Step1'!AA8+'Form1 Score - Step1'!AK8</f>
        <v>10</v>
      </c>
      <c r="H8" s="10">
        <f>'Form1 Score - Step1'!H8+'Form1 Score - Step1'!R8+'Form1 Score - Step1'!AB8+'Form1 Score - Step1'!AL8</f>
        <v>12</v>
      </c>
      <c r="I8" s="10">
        <f>'Form1 Score - Step1'!I8+'Form1 Score - Step1'!S8+'Form1 Score - Step1'!AC8+'Form1 Score - Step1'!AM8</f>
        <v>12</v>
      </c>
      <c r="J8" s="10">
        <f>'Form1 Score - Step1'!J8+'Form1 Score - Step1'!T8+'Form1 Score - Step1'!AD8+'Form1 Score - Step1'!AN8</f>
        <v>11</v>
      </c>
      <c r="K8" s="10">
        <f>'Form1 Score - Step1'!K8+'Form1 Score - Step1'!U8+'Form1 Score - Step1'!AE8+'Form1 Score - Step1'!AO8</f>
        <v>11</v>
      </c>
      <c r="L8" s="10">
        <f>'Form1 Score - Step1'!AP8+'Form1 Score - Step1'!AZ8+'Form1 Score - Step1'!BJ8+'Form1 Score - Step1'!BT8</f>
        <v>11</v>
      </c>
      <c r="M8" s="10">
        <f>'Form1 Score - Step1'!AQ8+'Form1 Score - Step1'!BA8+'Form1 Score - Step1'!BK8+'Form1 Score - Step1'!BU8</f>
        <v>8</v>
      </c>
      <c r="N8" s="10">
        <f>'Form1 Score - Step1'!AR8+'Form1 Score - Step1'!BB8+'Form1 Score - Step1'!BL8+'Form1 Score - Step1'!BV8</f>
        <v>11</v>
      </c>
      <c r="O8" s="10">
        <f>'Form1 Score - Step1'!AS8+'Form1 Score - Step1'!BC8+'Form1 Score - Step1'!BM8+'Form1 Score - Step1'!BW8</f>
        <v>8</v>
      </c>
      <c r="P8" s="10">
        <f>'Form1 Score - Step1'!AT8+'Form1 Score - Step1'!BD8+'Form1 Score - Step1'!BN8+'Form1 Score - Step1'!BX8</f>
        <v>10</v>
      </c>
      <c r="Q8" s="10">
        <f>'Form1 Score - Step1'!AU8+'Form1 Score - Step1'!BE8+'Form1 Score - Step1'!BO8+'Form1 Score - Step1'!BY8</f>
        <v>8</v>
      </c>
      <c r="R8" s="10">
        <f>'Form1 Score - Step1'!AV8+'Form1 Score - Step1'!BF8+'Form1 Score - Step1'!BP8+'Form1 Score - Step1'!BZ8</f>
        <v>10</v>
      </c>
      <c r="S8" s="10">
        <f>'Form1 Score - Step1'!AW8+'Form1 Score - Step1'!BG8+'Form1 Score - Step1'!BQ8+'Form1 Score - Step1'!CA8</f>
        <v>10</v>
      </c>
      <c r="T8" s="10">
        <f>'Form1 Score - Step1'!AX8+'Form1 Score - Step1'!BH8+'Form1 Score - Step1'!BR8+'Form1 Score - Step1'!CB8</f>
        <v>7</v>
      </c>
      <c r="U8" s="10">
        <f>'Form1 Score - Step1'!AY8+'Form1 Score - Step1'!BI8+'Form1 Score - Step1'!BS8+'Form1 Score - Step1'!CC8</f>
        <v>7</v>
      </c>
      <c r="V8" s="10">
        <f>'Form1 Score - Step1'!CD8+'Form1 Score - Step1'!CN8+'Form1 Score - Step1'!CX8+'Form1 Score - Step1'!DH8</f>
        <v>10</v>
      </c>
      <c r="W8" s="10">
        <f>'Form1 Score - Step1'!CE8+'Form1 Score - Step1'!CO8+'Form1 Score - Step1'!CY8+'Form1 Score - Step1'!DI8</f>
        <v>8</v>
      </c>
      <c r="X8" s="10">
        <f>'Form1 Score - Step1'!CF8+'Form1 Score - Step1'!CP8+'Form1 Score - Step1'!CZ8+'Form1 Score - Step1'!DJ8</f>
        <v>11</v>
      </c>
      <c r="Y8" s="10">
        <f>'Form1 Score - Step1'!CG8+'Form1 Score - Step1'!CQ8+'Form1 Score - Step1'!DA8+'Form1 Score - Step1'!DK8</f>
        <v>9</v>
      </c>
      <c r="Z8" s="10">
        <f>'Form1 Score - Step1'!CH8+'Form1 Score - Step1'!CR8+'Form1 Score - Step1'!DB8+'Form1 Score - Step1'!DL8</f>
        <v>12</v>
      </c>
      <c r="AA8" s="10">
        <f>'Form1 Score - Step1'!CI8+'Form1 Score - Step1'!CS8+'Form1 Score - Step1'!DC8+'Form1 Score - Step1'!DM8</f>
        <v>8</v>
      </c>
      <c r="AB8" s="10">
        <f>'Form1 Score - Step1'!CJ8+'Form1 Score - Step1'!CT8+'Form1 Score - Step1'!DD8+'Form1 Score - Step1'!DN8</f>
        <v>10</v>
      </c>
      <c r="AC8" s="10">
        <f>'Form1 Score - Step1'!CK8+'Form1 Score - Step1'!CU8+'Form1 Score - Step1'!DE8+'Form1 Score - Step1'!DO8</f>
        <v>10</v>
      </c>
      <c r="AD8" s="10">
        <f>'Form1 Score - Step1'!CL8+'Form1 Score - Step1'!CV8+'Form1 Score - Step1'!DF8+'Form1 Score - Step1'!DP8</f>
        <v>6</v>
      </c>
      <c r="AE8" s="10">
        <f>'Form1 Score - Step1'!CM8+'Form1 Score - Step1'!CW8+'Form1 Score - Step1'!DG8+'Form1 Score - Step1'!DQ8</f>
        <v>6</v>
      </c>
    </row>
    <row r="9" ht="12.75" customHeight="1">
      <c r="B9" s="10">
        <f>'Form1 Score - Step1'!B9+'Form1 Score - Step1'!L9+'Form1 Score - Step1'!V9+'Form1 Score - Step1'!AF9</f>
        <v>15</v>
      </c>
      <c r="C9" s="10">
        <f>'Form1 Score - Step1'!C9+'Form1 Score - Step1'!M9+'Form1 Score - Step1'!W9+'Form1 Score - Step1'!AG9</f>
        <v>16</v>
      </c>
      <c r="D9" s="10">
        <f>'Form1 Score - Step1'!D9+'Form1 Score - Step1'!N9+'Form1 Score - Step1'!X9+'Form1 Score - Step1'!AH9</f>
        <v>3</v>
      </c>
      <c r="E9" s="10">
        <f>'Form1 Score - Step1'!E9+'Form1 Score - Step1'!O9+'Form1 Score - Step1'!Y9+'Form1 Score - Step1'!AI9</f>
        <v>12</v>
      </c>
      <c r="F9" s="10">
        <f>'Form1 Score - Step1'!F9+'Form1 Score - Step1'!P9+'Form1 Score - Step1'!Z9+'Form1 Score - Step1'!AJ9</f>
        <v>4</v>
      </c>
      <c r="G9" s="10">
        <f>'Form1 Score - Step1'!G9+'Form1 Score - Step1'!Q9+'Form1 Score - Step1'!AA9+'Form1 Score - Step1'!AK9</f>
        <v>16</v>
      </c>
      <c r="H9" s="10">
        <f>'Form1 Score - Step1'!H9+'Form1 Score - Step1'!R9+'Form1 Score - Step1'!AB9+'Form1 Score - Step1'!AL9</f>
        <v>8</v>
      </c>
      <c r="I9" s="10">
        <f>'Form1 Score - Step1'!I9+'Form1 Score - Step1'!S9+'Form1 Score - Step1'!AC9+'Form1 Score - Step1'!AM9</f>
        <v>16</v>
      </c>
      <c r="J9" s="10">
        <f>'Form1 Score - Step1'!J9+'Form1 Score - Step1'!T9+'Form1 Score - Step1'!AD9+'Form1 Score - Step1'!AN9</f>
        <v>16</v>
      </c>
      <c r="K9" s="10">
        <f>'Form1 Score - Step1'!K9+'Form1 Score - Step1'!U9+'Form1 Score - Step1'!AE9+'Form1 Score - Step1'!AO9</f>
        <v>16</v>
      </c>
      <c r="L9" s="10">
        <f>'Form1 Score - Step1'!AP9+'Form1 Score - Step1'!AZ9+'Form1 Score - Step1'!BJ9+'Form1 Score - Step1'!BT9</f>
        <v>12</v>
      </c>
      <c r="M9" s="10">
        <f>'Form1 Score - Step1'!AQ9+'Form1 Score - Step1'!BA9+'Form1 Score - Step1'!BK9+'Form1 Score - Step1'!BU9</f>
        <v>16</v>
      </c>
      <c r="N9" s="10">
        <f>'Form1 Score - Step1'!AR9+'Form1 Score - Step1'!BB9+'Form1 Score - Step1'!BL9+'Form1 Score - Step1'!BV9</f>
        <v>2</v>
      </c>
      <c r="O9" s="10">
        <f>'Form1 Score - Step1'!AS9+'Form1 Score - Step1'!BC9+'Form1 Score - Step1'!BM9+'Form1 Score - Step1'!BW9</f>
        <v>8</v>
      </c>
      <c r="P9" s="10">
        <f>'Form1 Score - Step1'!AT9+'Form1 Score - Step1'!BD9+'Form1 Score - Step1'!BN9+'Form1 Score - Step1'!BX9</f>
        <v>0</v>
      </c>
      <c r="Q9" s="10">
        <f>'Form1 Score - Step1'!AU9+'Form1 Score - Step1'!BE9+'Form1 Score - Step1'!BO9+'Form1 Score - Step1'!BY9</f>
        <v>16</v>
      </c>
      <c r="R9" s="10">
        <f>'Form1 Score - Step1'!AV9+'Form1 Score - Step1'!BF9+'Form1 Score - Step1'!BP9+'Form1 Score - Step1'!BZ9</f>
        <v>0</v>
      </c>
      <c r="S9" s="10">
        <f>'Form1 Score - Step1'!AW9+'Form1 Score - Step1'!BG9+'Form1 Score - Step1'!BQ9+'Form1 Score - Step1'!CA9</f>
        <v>16</v>
      </c>
      <c r="T9" s="10">
        <f>'Form1 Score - Step1'!AX9+'Form1 Score - Step1'!BH9+'Form1 Score - Step1'!BR9+'Form1 Score - Step1'!CB9</f>
        <v>16</v>
      </c>
      <c r="U9" s="10">
        <f>'Form1 Score - Step1'!AY9+'Form1 Score - Step1'!BI9+'Form1 Score - Step1'!BS9+'Form1 Score - Step1'!CC9</f>
        <v>16</v>
      </c>
      <c r="V9" s="10">
        <f>'Form1 Score - Step1'!CD9+'Form1 Score - Step1'!CN9+'Form1 Score - Step1'!CX9+'Form1 Score - Step1'!DH9</f>
        <v>13</v>
      </c>
      <c r="W9" s="10">
        <f>'Form1 Score - Step1'!CE9+'Form1 Score - Step1'!CO9+'Form1 Score - Step1'!CY9+'Form1 Score - Step1'!DI9</f>
        <v>16</v>
      </c>
      <c r="X9" s="10">
        <f>'Form1 Score - Step1'!CF9+'Form1 Score - Step1'!CP9+'Form1 Score - Step1'!CZ9+'Form1 Score - Step1'!DJ9</f>
        <v>3</v>
      </c>
      <c r="Y9" s="10">
        <f>'Form1 Score - Step1'!CG9+'Form1 Score - Step1'!CQ9+'Form1 Score - Step1'!DA9+'Form1 Score - Step1'!DK9</f>
        <v>8</v>
      </c>
      <c r="Z9" s="10">
        <f>'Form1 Score - Step1'!CH9+'Form1 Score - Step1'!CR9+'Form1 Score - Step1'!DB9+'Form1 Score - Step1'!DL9</f>
        <v>0</v>
      </c>
      <c r="AA9" s="10">
        <f>'Form1 Score - Step1'!CI9+'Form1 Score - Step1'!CS9+'Form1 Score - Step1'!DC9+'Form1 Score - Step1'!DM9</f>
        <v>16</v>
      </c>
      <c r="AB9" s="10">
        <f>'Form1 Score - Step1'!CJ9+'Form1 Score - Step1'!CT9+'Form1 Score - Step1'!DD9+'Form1 Score - Step1'!DN9</f>
        <v>4</v>
      </c>
      <c r="AC9" s="10">
        <f>'Form1 Score - Step1'!CK9+'Form1 Score - Step1'!CU9+'Form1 Score - Step1'!DE9+'Form1 Score - Step1'!DO9</f>
        <v>16</v>
      </c>
      <c r="AD9" s="10">
        <f>'Form1 Score - Step1'!CL9+'Form1 Score - Step1'!CV9+'Form1 Score - Step1'!DF9+'Form1 Score - Step1'!DP9</f>
        <v>16</v>
      </c>
      <c r="AE9" s="10">
        <f>'Form1 Score - Step1'!CM9+'Form1 Score - Step1'!CW9+'Form1 Score - Step1'!DG9+'Form1 Score - Step1'!DQ9</f>
        <v>16</v>
      </c>
    </row>
    <row r="10" ht="12.75" customHeight="1">
      <c r="B10" s="10">
        <f>'Form1 Score - Step1'!B10+'Form1 Score - Step1'!L10+'Form1 Score - Step1'!V10+'Form1 Score - Step1'!AF10</f>
        <v>15</v>
      </c>
      <c r="C10" s="10">
        <f>'Form1 Score - Step1'!C10+'Form1 Score - Step1'!M10+'Form1 Score - Step1'!W10+'Form1 Score - Step1'!AG10</f>
        <v>16</v>
      </c>
      <c r="D10" s="10">
        <f>'Form1 Score - Step1'!D10+'Form1 Score - Step1'!N10+'Form1 Score - Step1'!X10+'Form1 Score - Step1'!AH10</f>
        <v>0</v>
      </c>
      <c r="E10" s="10">
        <f>'Form1 Score - Step1'!E10+'Form1 Score - Step1'!O10+'Form1 Score - Step1'!Y10+'Form1 Score - Step1'!AI10</f>
        <v>16</v>
      </c>
      <c r="F10" s="10">
        <f>'Form1 Score - Step1'!F10+'Form1 Score - Step1'!P10+'Form1 Score - Step1'!Z10+'Form1 Score - Step1'!AJ10</f>
        <v>0</v>
      </c>
      <c r="G10" s="10">
        <f>'Form1 Score - Step1'!G10+'Form1 Score - Step1'!Q10+'Form1 Score - Step1'!AA10+'Form1 Score - Step1'!AK10</f>
        <v>16</v>
      </c>
      <c r="H10" s="10">
        <f>'Form1 Score - Step1'!H10+'Form1 Score - Step1'!R10+'Form1 Score - Step1'!AB10+'Form1 Score - Step1'!AL10</f>
        <v>0</v>
      </c>
      <c r="I10" s="10">
        <f>'Form1 Score - Step1'!I10+'Form1 Score - Step1'!S10+'Form1 Score - Step1'!AC10+'Form1 Score - Step1'!AM10</f>
        <v>16</v>
      </c>
      <c r="J10" s="10">
        <f>'Form1 Score - Step1'!J10+'Form1 Score - Step1'!T10+'Form1 Score - Step1'!AD10+'Form1 Score - Step1'!AN10</f>
        <v>16</v>
      </c>
      <c r="K10" s="10">
        <f>'Form1 Score - Step1'!K10+'Form1 Score - Step1'!U10+'Form1 Score - Step1'!AE10+'Form1 Score - Step1'!AO10</f>
        <v>16</v>
      </c>
      <c r="L10" s="10">
        <f>'Form1 Score - Step1'!AP10+'Form1 Score - Step1'!AZ10+'Form1 Score - Step1'!BJ10+'Form1 Score - Step1'!BT10</f>
        <v>14</v>
      </c>
      <c r="M10" s="10">
        <f>'Form1 Score - Step1'!AQ10+'Form1 Score - Step1'!BA10+'Form1 Score - Step1'!BK10+'Form1 Score - Step1'!BU10</f>
        <v>16</v>
      </c>
      <c r="N10" s="10">
        <f>'Form1 Score - Step1'!AR10+'Form1 Score - Step1'!BB10+'Form1 Score - Step1'!BL10+'Form1 Score - Step1'!BV10</f>
        <v>0</v>
      </c>
      <c r="O10" s="10">
        <f>'Form1 Score - Step1'!AS10+'Form1 Score - Step1'!BC10+'Form1 Score - Step1'!BM10+'Form1 Score - Step1'!BW10</f>
        <v>16</v>
      </c>
      <c r="P10" s="10">
        <f>'Form1 Score - Step1'!AT10+'Form1 Score - Step1'!BD10+'Form1 Score - Step1'!BN10+'Form1 Score - Step1'!BX10</f>
        <v>0</v>
      </c>
      <c r="Q10" s="10">
        <f>'Form1 Score - Step1'!AU10+'Form1 Score - Step1'!BE10+'Form1 Score - Step1'!BO10+'Form1 Score - Step1'!BY10</f>
        <v>16</v>
      </c>
      <c r="R10" s="10">
        <f>'Form1 Score - Step1'!AV10+'Form1 Score - Step1'!BF10+'Form1 Score - Step1'!BP10+'Form1 Score - Step1'!BZ10</f>
        <v>8</v>
      </c>
      <c r="S10" s="10">
        <f>'Form1 Score - Step1'!AW10+'Form1 Score - Step1'!BG10+'Form1 Score - Step1'!BQ10+'Form1 Score - Step1'!CA10</f>
        <v>16</v>
      </c>
      <c r="T10" s="10">
        <f>'Form1 Score - Step1'!AX10+'Form1 Score - Step1'!BH10+'Form1 Score - Step1'!BR10+'Form1 Score - Step1'!CB10</f>
        <v>16</v>
      </c>
      <c r="U10" s="10">
        <f>'Form1 Score - Step1'!AY10+'Form1 Score - Step1'!BI10+'Form1 Score - Step1'!BS10+'Form1 Score - Step1'!CC10</f>
        <v>16</v>
      </c>
      <c r="V10" s="10">
        <f>'Form1 Score - Step1'!CD10+'Form1 Score - Step1'!CN10+'Form1 Score - Step1'!CX10+'Form1 Score - Step1'!DH10</f>
        <v>12</v>
      </c>
      <c r="W10" s="10">
        <f>'Form1 Score - Step1'!CE10+'Form1 Score - Step1'!CO10+'Form1 Score - Step1'!CY10+'Form1 Score - Step1'!DI10</f>
        <v>16</v>
      </c>
      <c r="X10" s="10">
        <f>'Form1 Score - Step1'!CF10+'Form1 Score - Step1'!CP10+'Form1 Score - Step1'!CZ10+'Form1 Score - Step1'!DJ10</f>
        <v>0</v>
      </c>
      <c r="Y10" s="10">
        <f>'Form1 Score - Step1'!CG10+'Form1 Score - Step1'!CQ10+'Form1 Score - Step1'!DA10+'Form1 Score - Step1'!DK10</f>
        <v>16</v>
      </c>
      <c r="Z10" s="10">
        <f>'Form1 Score - Step1'!CH10+'Form1 Score - Step1'!CR10+'Form1 Score - Step1'!DB10+'Form1 Score - Step1'!DL10</f>
        <v>0</v>
      </c>
      <c r="AA10" s="10">
        <f>'Form1 Score - Step1'!CI10+'Form1 Score - Step1'!CS10+'Form1 Score - Step1'!DC10+'Form1 Score - Step1'!DM10</f>
        <v>16</v>
      </c>
      <c r="AB10" s="10">
        <f>'Form1 Score - Step1'!CJ10+'Form1 Score - Step1'!CT10+'Form1 Score - Step1'!DD10+'Form1 Score - Step1'!DN10</f>
        <v>0</v>
      </c>
      <c r="AC10" s="10">
        <f>'Form1 Score - Step1'!CK10+'Form1 Score - Step1'!CU10+'Form1 Score - Step1'!DE10+'Form1 Score - Step1'!DO10</f>
        <v>16</v>
      </c>
      <c r="AD10" s="10">
        <f>'Form1 Score - Step1'!CL10+'Form1 Score - Step1'!CV10+'Form1 Score - Step1'!DF10+'Form1 Score - Step1'!DP10</f>
        <v>16</v>
      </c>
      <c r="AE10" s="10">
        <f>'Form1 Score - Step1'!CM10+'Form1 Score - Step1'!CW10+'Form1 Score - Step1'!DG10+'Form1 Score - Step1'!DQ10</f>
        <v>16</v>
      </c>
    </row>
    <row r="11" ht="12.75" customHeight="1">
      <c r="B11" s="10">
        <f>'Form1 Score - Step1'!B11+'Form1 Score - Step1'!L11+'Form1 Score - Step1'!V11+'Form1 Score - Step1'!AF11</f>
        <v>13</v>
      </c>
      <c r="C11" s="10">
        <f>'Form1 Score - Step1'!C11+'Form1 Score - Step1'!M11+'Form1 Score - Step1'!W11+'Form1 Score - Step1'!AG11</f>
        <v>16</v>
      </c>
      <c r="D11" s="10">
        <f>'Form1 Score - Step1'!D11+'Form1 Score - Step1'!N11+'Form1 Score - Step1'!X11+'Form1 Score - Step1'!AH11</f>
        <v>10</v>
      </c>
      <c r="E11" s="10">
        <f>'Form1 Score - Step1'!E11+'Form1 Score - Step1'!O11+'Form1 Score - Step1'!Y11+'Form1 Score - Step1'!AI11</f>
        <v>16</v>
      </c>
      <c r="F11" s="10">
        <f>'Form1 Score - Step1'!F11+'Form1 Score - Step1'!P11+'Form1 Score - Step1'!Z11+'Form1 Score - Step1'!AJ11</f>
        <v>5</v>
      </c>
      <c r="G11" s="10">
        <f>'Form1 Score - Step1'!G11+'Form1 Score - Step1'!Q11+'Form1 Score - Step1'!AA11+'Form1 Score - Step1'!AK11</f>
        <v>4</v>
      </c>
      <c r="H11" s="10">
        <f>'Form1 Score - Step1'!H11+'Form1 Score - Step1'!R11+'Form1 Score - Step1'!AB11+'Form1 Score - Step1'!AL11</f>
        <v>16</v>
      </c>
      <c r="I11" s="10">
        <f>'Form1 Score - Step1'!I11+'Form1 Score - Step1'!S11+'Form1 Score - Step1'!AC11+'Form1 Score - Step1'!AM11</f>
        <v>16</v>
      </c>
      <c r="J11" s="10">
        <f>'Form1 Score - Step1'!J11+'Form1 Score - Step1'!T11+'Form1 Score - Step1'!AD11+'Form1 Score - Step1'!AN11</f>
        <v>16</v>
      </c>
      <c r="K11" s="10">
        <f>'Form1 Score - Step1'!K11+'Form1 Score - Step1'!U11+'Form1 Score - Step1'!AE11+'Form1 Score - Step1'!AO11</f>
        <v>6</v>
      </c>
      <c r="L11" s="10">
        <f>'Form1 Score - Step1'!AP11+'Form1 Score - Step1'!AZ11+'Form1 Score - Step1'!BJ11+'Form1 Score - Step1'!BT11</f>
        <v>14</v>
      </c>
      <c r="M11" s="10">
        <f>'Form1 Score - Step1'!AQ11+'Form1 Score - Step1'!BA11+'Form1 Score - Step1'!BK11+'Form1 Score - Step1'!BU11</f>
        <v>10</v>
      </c>
      <c r="N11" s="10">
        <f>'Form1 Score - Step1'!AR11+'Form1 Score - Step1'!BB11+'Form1 Score - Step1'!BL11+'Form1 Score - Step1'!BV11</f>
        <v>8</v>
      </c>
      <c r="O11" s="10">
        <f>'Form1 Score - Step1'!AS11+'Form1 Score - Step1'!BC11+'Form1 Score - Step1'!BM11+'Form1 Score - Step1'!BW11</f>
        <v>12</v>
      </c>
      <c r="P11" s="10">
        <f>'Form1 Score - Step1'!AT11+'Form1 Score - Step1'!BD11+'Form1 Score - Step1'!BN11+'Form1 Score - Step1'!BX11</f>
        <v>8</v>
      </c>
      <c r="Q11" s="10">
        <f>'Form1 Score - Step1'!AU11+'Form1 Score - Step1'!BE11+'Form1 Score - Step1'!BO11+'Form1 Score - Step1'!BY11</f>
        <v>16</v>
      </c>
      <c r="R11" s="10">
        <f>'Form1 Score - Step1'!AV11+'Form1 Score - Step1'!BF11+'Form1 Score - Step1'!BP11+'Form1 Score - Step1'!BZ11</f>
        <v>5</v>
      </c>
      <c r="S11" s="10">
        <f>'Form1 Score - Step1'!AW11+'Form1 Score - Step1'!BG11+'Form1 Score - Step1'!BQ11+'Form1 Score - Step1'!CA11</f>
        <v>16</v>
      </c>
      <c r="T11" s="10">
        <f>'Form1 Score - Step1'!AX11+'Form1 Score - Step1'!BH11+'Form1 Score - Step1'!BR11+'Form1 Score - Step1'!CB11</f>
        <v>14</v>
      </c>
      <c r="U11" s="10">
        <f>'Form1 Score - Step1'!AY11+'Form1 Score - Step1'!BI11+'Form1 Score - Step1'!BS11+'Form1 Score - Step1'!CC11</f>
        <v>2</v>
      </c>
      <c r="V11" s="10">
        <f>'Form1 Score - Step1'!CD11+'Form1 Score - Step1'!CN11+'Form1 Score - Step1'!CX11+'Form1 Score - Step1'!DH11</f>
        <v>16</v>
      </c>
      <c r="W11" s="10">
        <f>'Form1 Score - Step1'!CE11+'Form1 Score - Step1'!CO11+'Form1 Score - Step1'!CY11+'Form1 Score - Step1'!DI11</f>
        <v>10</v>
      </c>
      <c r="X11" s="10">
        <f>'Form1 Score - Step1'!CF11+'Form1 Score - Step1'!CP11+'Form1 Score - Step1'!CZ11+'Form1 Score - Step1'!DJ11</f>
        <v>10</v>
      </c>
      <c r="Y11" s="10">
        <f>'Form1 Score - Step1'!CG11+'Form1 Score - Step1'!CQ11+'Form1 Score - Step1'!DA11+'Form1 Score - Step1'!DK11</f>
        <v>8</v>
      </c>
      <c r="Z11" s="10">
        <f>'Form1 Score - Step1'!CH11+'Form1 Score - Step1'!CR11+'Form1 Score - Step1'!DB11+'Form1 Score - Step1'!DL11</f>
        <v>7</v>
      </c>
      <c r="AA11" s="10">
        <f>'Form1 Score - Step1'!CI11+'Form1 Score - Step1'!CS11+'Form1 Score - Step1'!DC11+'Form1 Score - Step1'!DM11</f>
        <v>12</v>
      </c>
      <c r="AB11" s="10">
        <f>'Form1 Score - Step1'!CJ11+'Form1 Score - Step1'!CT11+'Form1 Score - Step1'!DD11+'Form1 Score - Step1'!DN11</f>
        <v>8</v>
      </c>
      <c r="AC11" s="10">
        <f>'Form1 Score - Step1'!CK11+'Form1 Score - Step1'!CU11+'Form1 Score - Step1'!DE11+'Form1 Score - Step1'!DO11</f>
        <v>12</v>
      </c>
      <c r="AD11" s="10">
        <f>'Form1 Score - Step1'!CL11+'Form1 Score - Step1'!CV11+'Form1 Score - Step1'!DF11+'Form1 Score - Step1'!DP11</f>
        <v>16</v>
      </c>
      <c r="AE11" s="10">
        <f>'Form1 Score - Step1'!CM11+'Form1 Score - Step1'!CW11+'Form1 Score - Step1'!DG11+'Form1 Score - Step1'!DQ11</f>
        <v>0</v>
      </c>
    </row>
    <row r="12" ht="12.75" customHeight="1">
      <c r="B12" s="10">
        <f>'Form1 Score - Step1'!B12+'Form1 Score - Step1'!L12+'Form1 Score - Step1'!V12+'Form1 Score - Step1'!AF12</f>
        <v>14</v>
      </c>
      <c r="C12" s="10">
        <f>'Form1 Score - Step1'!C12+'Form1 Score - Step1'!M12+'Form1 Score - Step1'!W12+'Form1 Score - Step1'!AG12</f>
        <v>14</v>
      </c>
      <c r="D12" s="10">
        <f>'Form1 Score - Step1'!D12+'Form1 Score - Step1'!N12+'Form1 Score - Step1'!X12+'Form1 Score - Step1'!AH12</f>
        <v>15</v>
      </c>
      <c r="E12" s="10">
        <f>'Form1 Score - Step1'!E12+'Form1 Score - Step1'!O12+'Form1 Score - Step1'!Y12+'Form1 Score - Step1'!AI12</f>
        <v>13</v>
      </c>
      <c r="F12" s="10">
        <f>'Form1 Score - Step1'!F12+'Form1 Score - Step1'!P12+'Form1 Score - Step1'!Z12+'Form1 Score - Step1'!AJ12</f>
        <v>9</v>
      </c>
      <c r="G12" s="10">
        <f>'Form1 Score - Step1'!G12+'Form1 Score - Step1'!Q12+'Form1 Score - Step1'!AA12+'Form1 Score - Step1'!AK12</f>
        <v>10</v>
      </c>
      <c r="H12" s="10">
        <f>'Form1 Score - Step1'!H12+'Form1 Score - Step1'!R12+'Form1 Score - Step1'!AB12+'Form1 Score - Step1'!AL12</f>
        <v>11</v>
      </c>
      <c r="I12" s="10">
        <f>'Form1 Score - Step1'!I12+'Form1 Score - Step1'!S12+'Form1 Score - Step1'!AC12+'Form1 Score - Step1'!AM12</f>
        <v>14</v>
      </c>
      <c r="J12" s="10">
        <f>'Form1 Score - Step1'!J12+'Form1 Score - Step1'!T12+'Form1 Score - Step1'!AD12+'Form1 Score - Step1'!AN12</f>
        <v>4</v>
      </c>
      <c r="K12" s="10">
        <f>'Form1 Score - Step1'!K12+'Form1 Score - Step1'!U12+'Form1 Score - Step1'!AE12+'Form1 Score - Step1'!AO12</f>
        <v>4</v>
      </c>
      <c r="L12" s="10">
        <f>'Form1 Score - Step1'!AP12+'Form1 Score - Step1'!AZ12+'Form1 Score - Step1'!BJ12+'Form1 Score - Step1'!BT12</f>
        <v>15</v>
      </c>
      <c r="M12" s="10">
        <f>'Form1 Score - Step1'!AQ12+'Form1 Score - Step1'!BA12+'Form1 Score - Step1'!BK12+'Form1 Score - Step1'!BU12</f>
        <v>12</v>
      </c>
      <c r="N12" s="10">
        <f>'Form1 Score - Step1'!AR12+'Form1 Score - Step1'!BB12+'Form1 Score - Step1'!BL12+'Form1 Score - Step1'!BV12</f>
        <v>16</v>
      </c>
      <c r="O12" s="10">
        <f>'Form1 Score - Step1'!AS12+'Form1 Score - Step1'!BC12+'Form1 Score - Step1'!BM12+'Form1 Score - Step1'!BW12</f>
        <v>15</v>
      </c>
      <c r="P12" s="10">
        <f>'Form1 Score - Step1'!AT12+'Form1 Score - Step1'!BD12+'Form1 Score - Step1'!BN12+'Form1 Score - Step1'!BX12</f>
        <v>8</v>
      </c>
      <c r="Q12" s="10">
        <f>'Form1 Score - Step1'!AU12+'Form1 Score - Step1'!BE12+'Form1 Score - Step1'!BO12+'Form1 Score - Step1'!BY12</f>
        <v>16</v>
      </c>
      <c r="R12" s="10">
        <f>'Form1 Score - Step1'!AV12+'Form1 Score - Step1'!BF12+'Form1 Score - Step1'!BP12+'Form1 Score - Step1'!BZ12</f>
        <v>6</v>
      </c>
      <c r="S12" s="10">
        <f>'Form1 Score - Step1'!AW12+'Form1 Score - Step1'!BG12+'Form1 Score - Step1'!BQ12+'Form1 Score - Step1'!CA12</f>
        <v>15</v>
      </c>
      <c r="T12" s="10">
        <f>'Form1 Score - Step1'!AX12+'Form1 Score - Step1'!BH12+'Form1 Score - Step1'!BR12+'Form1 Score - Step1'!CB12</f>
        <v>8</v>
      </c>
      <c r="U12" s="10">
        <f>'Form1 Score - Step1'!AY12+'Form1 Score - Step1'!BI12+'Form1 Score - Step1'!BS12+'Form1 Score - Step1'!CC12</f>
        <v>8</v>
      </c>
      <c r="V12" s="10">
        <f>'Form1 Score - Step1'!CD12+'Form1 Score - Step1'!CN12+'Form1 Score - Step1'!CX12+'Form1 Score - Step1'!DH12</f>
        <v>7</v>
      </c>
      <c r="W12" s="10">
        <f>'Form1 Score - Step1'!CE12+'Form1 Score - Step1'!CO12+'Form1 Score - Step1'!CY12+'Form1 Score - Step1'!DI12</f>
        <v>8</v>
      </c>
      <c r="X12" s="10">
        <f>'Form1 Score - Step1'!CF12+'Form1 Score - Step1'!CP12+'Form1 Score - Step1'!CZ12+'Form1 Score - Step1'!DJ12</f>
        <v>9</v>
      </c>
      <c r="Y12" s="10">
        <f>'Form1 Score - Step1'!CG12+'Form1 Score - Step1'!CQ12+'Form1 Score - Step1'!DA12+'Form1 Score - Step1'!DK12</f>
        <v>9</v>
      </c>
      <c r="Z12" s="10">
        <f>'Form1 Score - Step1'!CH12+'Form1 Score - Step1'!CR12+'Form1 Score - Step1'!DB12+'Form1 Score - Step1'!DL12</f>
        <v>4</v>
      </c>
      <c r="AA12" s="10">
        <f>'Form1 Score - Step1'!CI12+'Form1 Score - Step1'!CS12+'Form1 Score - Step1'!DC12+'Form1 Score - Step1'!DM12</f>
        <v>12</v>
      </c>
      <c r="AB12" s="10">
        <f>'Form1 Score - Step1'!CJ12+'Form1 Score - Step1'!CT12+'Form1 Score - Step1'!DD12+'Form1 Score - Step1'!DN12</f>
        <v>8</v>
      </c>
      <c r="AC12" s="10">
        <f>'Form1 Score - Step1'!CK12+'Form1 Score - Step1'!CU12+'Form1 Score - Step1'!DE12+'Form1 Score - Step1'!DO12</f>
        <v>15</v>
      </c>
      <c r="AD12" s="10">
        <f>'Form1 Score - Step1'!CL12+'Form1 Score - Step1'!CV12+'Form1 Score - Step1'!DF12+'Form1 Score - Step1'!DP12</f>
        <v>0</v>
      </c>
      <c r="AE12" s="10">
        <f>'Form1 Score - Step1'!CM12+'Form1 Score - Step1'!CW12+'Form1 Score - Step1'!DG12+'Form1 Score - Step1'!DQ12</f>
        <v>0</v>
      </c>
    </row>
    <row r="13" ht="12.75" customHeight="1">
      <c r="B13" s="10">
        <f>'Form1 Score - Step1'!B13+'Form1 Score - Step1'!L13+'Form1 Score - Step1'!V13+'Form1 Score - Step1'!AF13</f>
        <v>15</v>
      </c>
      <c r="C13" s="10">
        <f>'Form1 Score - Step1'!C13+'Form1 Score - Step1'!M13+'Form1 Score - Step1'!W13+'Form1 Score - Step1'!AG13</f>
        <v>13</v>
      </c>
      <c r="D13" s="10">
        <f>'Form1 Score - Step1'!D13+'Form1 Score - Step1'!N13+'Form1 Score - Step1'!X13+'Form1 Score - Step1'!AH13</f>
        <v>6</v>
      </c>
      <c r="E13" s="10">
        <f>'Form1 Score - Step1'!E13+'Form1 Score - Step1'!O13+'Form1 Score - Step1'!Y13+'Form1 Score - Step1'!AI13</f>
        <v>12</v>
      </c>
      <c r="F13" s="10">
        <f>'Form1 Score - Step1'!F13+'Form1 Score - Step1'!P13+'Form1 Score - Step1'!Z13+'Form1 Score - Step1'!AJ13</f>
        <v>10</v>
      </c>
      <c r="G13" s="10">
        <f>'Form1 Score - Step1'!G13+'Form1 Score - Step1'!Q13+'Form1 Score - Step1'!AA13+'Form1 Score - Step1'!AK13</f>
        <v>16</v>
      </c>
      <c r="H13" s="10">
        <f>'Form1 Score - Step1'!H13+'Form1 Score - Step1'!R13+'Form1 Score - Step1'!AB13+'Form1 Score - Step1'!AL13</f>
        <v>12</v>
      </c>
      <c r="I13" s="10">
        <f>'Form1 Score - Step1'!I13+'Form1 Score - Step1'!S13+'Form1 Score - Step1'!AC13+'Form1 Score - Step1'!AM13</f>
        <v>16</v>
      </c>
      <c r="J13" s="10">
        <f>'Form1 Score - Step1'!J13+'Form1 Score - Step1'!T13+'Form1 Score - Step1'!AD13+'Form1 Score - Step1'!AN13</f>
        <v>8</v>
      </c>
      <c r="K13" s="10">
        <f>'Form1 Score - Step1'!K13+'Form1 Score - Step1'!U13+'Form1 Score - Step1'!AE13+'Form1 Score - Step1'!AO13</f>
        <v>8</v>
      </c>
      <c r="L13" s="10">
        <f>'Form1 Score - Step1'!AP13+'Form1 Score - Step1'!AZ13+'Form1 Score - Step1'!BJ13+'Form1 Score - Step1'!BT13</f>
        <v>10</v>
      </c>
      <c r="M13" s="10">
        <f>'Form1 Score - Step1'!AQ13+'Form1 Score - Step1'!BA13+'Form1 Score - Step1'!BK13+'Form1 Score - Step1'!BU13</f>
        <v>10</v>
      </c>
      <c r="N13" s="10">
        <f>'Form1 Score - Step1'!AR13+'Form1 Score - Step1'!BB13+'Form1 Score - Step1'!BL13+'Form1 Score - Step1'!BV13</f>
        <v>7</v>
      </c>
      <c r="O13" s="10">
        <f>'Form1 Score - Step1'!AS13+'Form1 Score - Step1'!BC13+'Form1 Score - Step1'!BM13+'Form1 Score - Step1'!BW13</f>
        <v>15</v>
      </c>
      <c r="P13" s="10">
        <f>'Form1 Score - Step1'!AT13+'Form1 Score - Step1'!BD13+'Form1 Score - Step1'!BN13+'Form1 Score - Step1'!BX13</f>
        <v>7</v>
      </c>
      <c r="Q13" s="10">
        <f>'Form1 Score - Step1'!AU13+'Form1 Score - Step1'!BE13+'Form1 Score - Step1'!BO13+'Form1 Score - Step1'!BY13</f>
        <v>15</v>
      </c>
      <c r="R13" s="10">
        <f>'Form1 Score - Step1'!AV13+'Form1 Score - Step1'!BF13+'Form1 Score - Step1'!BP13+'Form1 Score - Step1'!BZ13</f>
        <v>9</v>
      </c>
      <c r="S13" s="10">
        <f>'Form1 Score - Step1'!AW13+'Form1 Score - Step1'!BG13+'Form1 Score - Step1'!BQ13+'Form1 Score - Step1'!CA13</f>
        <v>16</v>
      </c>
      <c r="T13" s="10">
        <f>'Form1 Score - Step1'!AX13+'Form1 Score - Step1'!BH13+'Form1 Score - Step1'!BR13+'Form1 Score - Step1'!CB13</f>
        <v>8</v>
      </c>
      <c r="U13" s="10">
        <f>'Form1 Score - Step1'!AY13+'Form1 Score - Step1'!BI13+'Form1 Score - Step1'!BS13+'Form1 Score - Step1'!CC13</f>
        <v>8</v>
      </c>
      <c r="V13" s="10">
        <f>'Form1 Score - Step1'!CD13+'Form1 Score - Step1'!CN13+'Form1 Score - Step1'!CX13+'Form1 Score - Step1'!DH13</f>
        <v>13</v>
      </c>
      <c r="W13" s="10">
        <f>'Form1 Score - Step1'!CE13+'Form1 Score - Step1'!CO13+'Form1 Score - Step1'!CY13+'Form1 Score - Step1'!DI13</f>
        <v>15</v>
      </c>
      <c r="X13" s="10">
        <f>'Form1 Score - Step1'!CF13+'Form1 Score - Step1'!CP13+'Form1 Score - Step1'!CZ13+'Form1 Score - Step1'!DJ13</f>
        <v>7</v>
      </c>
      <c r="Y13" s="10">
        <f>'Form1 Score - Step1'!CG13+'Form1 Score - Step1'!CQ13+'Form1 Score - Step1'!DA13+'Form1 Score - Step1'!DK13</f>
        <v>14</v>
      </c>
      <c r="Z13" s="10">
        <f>'Form1 Score - Step1'!CH13+'Form1 Score - Step1'!CR13+'Form1 Score - Step1'!DB13+'Form1 Score - Step1'!DL13</f>
        <v>8</v>
      </c>
      <c r="AA13" s="10">
        <f>'Form1 Score - Step1'!CI13+'Form1 Score - Step1'!CS13+'Form1 Score - Step1'!DC13+'Form1 Score - Step1'!DM13</f>
        <v>16</v>
      </c>
      <c r="AB13" s="10">
        <f>'Form1 Score - Step1'!CJ13+'Form1 Score - Step1'!CT13+'Form1 Score - Step1'!DD13+'Form1 Score - Step1'!DN13</f>
        <v>9</v>
      </c>
      <c r="AC13" s="10">
        <f>'Form1 Score - Step1'!CK13+'Form1 Score - Step1'!CU13+'Form1 Score - Step1'!DE13+'Form1 Score - Step1'!DO13</f>
        <v>16</v>
      </c>
      <c r="AD13" s="10">
        <f>'Form1 Score - Step1'!CL13+'Form1 Score - Step1'!CV13+'Form1 Score - Step1'!DF13+'Form1 Score - Step1'!DP13</f>
        <v>8</v>
      </c>
      <c r="AE13" s="10">
        <f>'Form1 Score - Step1'!CM13+'Form1 Score - Step1'!CW13+'Form1 Score - Step1'!DG13+'Form1 Score - Step1'!DQ13</f>
        <v>8</v>
      </c>
    </row>
    <row r="14" ht="12.75" customHeight="1">
      <c r="B14" s="10">
        <f>'Form1 Score - Step1'!B14+'Form1 Score - Step1'!L14+'Form1 Score - Step1'!V14+'Form1 Score - Step1'!AF14</f>
        <v>11</v>
      </c>
      <c r="C14" s="10">
        <f>'Form1 Score - Step1'!C14+'Form1 Score - Step1'!M14+'Form1 Score - Step1'!W14+'Form1 Score - Step1'!AG14</f>
        <v>16</v>
      </c>
      <c r="D14" s="10">
        <f>'Form1 Score - Step1'!D14+'Form1 Score - Step1'!N14+'Form1 Score - Step1'!X14+'Form1 Score - Step1'!AH14</f>
        <v>6</v>
      </c>
      <c r="E14" s="10">
        <f>'Form1 Score - Step1'!E14+'Form1 Score - Step1'!O14+'Form1 Score - Step1'!Y14+'Form1 Score - Step1'!AI14</f>
        <v>16</v>
      </c>
      <c r="F14" s="10">
        <f>'Form1 Score - Step1'!F14+'Form1 Score - Step1'!P14+'Form1 Score - Step1'!Z14+'Form1 Score - Step1'!AJ14</f>
        <v>4</v>
      </c>
      <c r="G14" s="10">
        <f>'Form1 Score - Step1'!G14+'Form1 Score - Step1'!Q14+'Form1 Score - Step1'!AA14+'Form1 Score - Step1'!AK14</f>
        <v>8</v>
      </c>
      <c r="H14" s="10">
        <f>'Form1 Score - Step1'!H14+'Form1 Score - Step1'!R14+'Form1 Score - Step1'!AB14+'Form1 Score - Step1'!AL14</f>
        <v>4</v>
      </c>
      <c r="I14" s="10">
        <f>'Form1 Score - Step1'!I14+'Form1 Score - Step1'!S14+'Form1 Score - Step1'!AC14+'Form1 Score - Step1'!AM14</f>
        <v>8</v>
      </c>
      <c r="J14" s="10">
        <f>'Form1 Score - Step1'!J14+'Form1 Score - Step1'!T14+'Form1 Score - Step1'!AD14+'Form1 Score - Step1'!AN14</f>
        <v>16</v>
      </c>
      <c r="K14" s="10">
        <f>'Form1 Score - Step1'!K14+'Form1 Score - Step1'!U14+'Form1 Score - Step1'!AE14+'Form1 Score - Step1'!AO14</f>
        <v>16</v>
      </c>
      <c r="L14" s="10">
        <f>'Form1 Score - Step1'!AP14+'Form1 Score - Step1'!AZ14+'Form1 Score - Step1'!BJ14+'Form1 Score - Step1'!BT14</f>
        <v>12</v>
      </c>
      <c r="M14" s="10">
        <f>'Form1 Score - Step1'!AQ14+'Form1 Score - Step1'!BA14+'Form1 Score - Step1'!BK14+'Form1 Score - Step1'!BU14</f>
        <v>13</v>
      </c>
      <c r="N14" s="10">
        <f>'Form1 Score - Step1'!AR14+'Form1 Score - Step1'!BB14+'Form1 Score - Step1'!BL14+'Form1 Score - Step1'!BV14</f>
        <v>5</v>
      </c>
      <c r="O14" s="10">
        <f>'Form1 Score - Step1'!AS14+'Form1 Score - Step1'!BC14+'Form1 Score - Step1'!BM14+'Form1 Score - Step1'!BW14</f>
        <v>12</v>
      </c>
      <c r="P14" s="10">
        <f>'Form1 Score - Step1'!AT14+'Form1 Score - Step1'!BD14+'Form1 Score - Step1'!BN14+'Form1 Score - Step1'!BX14</f>
        <v>10</v>
      </c>
      <c r="Q14" s="10">
        <f>'Form1 Score - Step1'!AU14+'Form1 Score - Step1'!BE14+'Form1 Score - Step1'!BO14+'Form1 Score - Step1'!BY14</f>
        <v>16</v>
      </c>
      <c r="R14" s="10">
        <f>'Form1 Score - Step1'!AV14+'Form1 Score - Step1'!BF14+'Form1 Score - Step1'!BP14+'Form1 Score - Step1'!BZ14</f>
        <v>6</v>
      </c>
      <c r="S14" s="10">
        <f>'Form1 Score - Step1'!AW14+'Form1 Score - Step1'!BG14+'Form1 Score - Step1'!BQ14+'Form1 Score - Step1'!CA14</f>
        <v>12</v>
      </c>
      <c r="T14" s="10">
        <f>'Form1 Score - Step1'!AX14+'Form1 Score - Step1'!BH14+'Form1 Score - Step1'!BR14+'Form1 Score - Step1'!CB14</f>
        <v>12</v>
      </c>
      <c r="U14" s="10">
        <f>'Form1 Score - Step1'!AY14+'Form1 Score - Step1'!BI14+'Form1 Score - Step1'!BS14+'Form1 Score - Step1'!CC14</f>
        <v>16</v>
      </c>
      <c r="V14" s="10">
        <f>'Form1 Score - Step1'!CD14+'Form1 Score - Step1'!CN14+'Form1 Score - Step1'!CX14+'Form1 Score - Step1'!DH14</f>
        <v>10</v>
      </c>
      <c r="W14" s="10">
        <f>'Form1 Score - Step1'!CE14+'Form1 Score - Step1'!CO14+'Form1 Score - Step1'!CY14+'Form1 Score - Step1'!DI14</f>
        <v>12</v>
      </c>
      <c r="X14" s="10">
        <f>'Form1 Score - Step1'!CF14+'Form1 Score - Step1'!CP14+'Form1 Score - Step1'!CZ14+'Form1 Score - Step1'!DJ14</f>
        <v>6</v>
      </c>
      <c r="Y14" s="10">
        <f>'Form1 Score - Step1'!CG14+'Form1 Score - Step1'!CQ14+'Form1 Score - Step1'!DA14+'Form1 Score - Step1'!DK14</f>
        <v>12</v>
      </c>
      <c r="Z14" s="10">
        <f>'Form1 Score - Step1'!CH14+'Form1 Score - Step1'!CR14+'Form1 Score - Step1'!DB14+'Form1 Score - Step1'!DL14</f>
        <v>8</v>
      </c>
      <c r="AA14" s="10">
        <f>'Form1 Score - Step1'!CI14+'Form1 Score - Step1'!CS14+'Form1 Score - Step1'!DC14+'Form1 Score - Step1'!DM14</f>
        <v>8</v>
      </c>
      <c r="AB14" s="10">
        <f>'Form1 Score - Step1'!CJ14+'Form1 Score - Step1'!CT14+'Form1 Score - Step1'!DD14+'Form1 Score - Step1'!DN14</f>
        <v>6</v>
      </c>
      <c r="AC14" s="10">
        <f>'Form1 Score - Step1'!CK14+'Form1 Score - Step1'!CU14+'Form1 Score - Step1'!DE14+'Form1 Score - Step1'!DO14</f>
        <v>4</v>
      </c>
      <c r="AD14" s="10">
        <f>'Form1 Score - Step1'!CL14+'Form1 Score - Step1'!CV14+'Form1 Score - Step1'!DF14+'Form1 Score - Step1'!DP14</f>
        <v>12</v>
      </c>
      <c r="AE14" s="10">
        <f>'Form1 Score - Step1'!CM14+'Form1 Score - Step1'!CW14+'Form1 Score - Step1'!DG14+'Form1 Score - Step1'!DQ14</f>
        <v>16</v>
      </c>
    </row>
    <row r="15" ht="12.75" customHeight="1">
      <c r="B15" s="10">
        <f>'Form1 Score - Step1'!B15+'Form1 Score - Step1'!L15+'Form1 Score - Step1'!V15+'Form1 Score - Step1'!AF15</f>
        <v>13</v>
      </c>
      <c r="C15" s="10">
        <f>'Form1 Score - Step1'!C15+'Form1 Score - Step1'!M15+'Form1 Score - Step1'!W15+'Form1 Score - Step1'!AG15</f>
        <v>14</v>
      </c>
      <c r="D15" s="10">
        <f>'Form1 Score - Step1'!D15+'Form1 Score - Step1'!N15+'Form1 Score - Step1'!X15+'Form1 Score - Step1'!AH15</f>
        <v>13</v>
      </c>
      <c r="E15" s="10">
        <f>'Form1 Score - Step1'!E15+'Form1 Score - Step1'!O15+'Form1 Score - Step1'!Y15+'Form1 Score - Step1'!AI15</f>
        <v>13</v>
      </c>
      <c r="F15" s="10">
        <f>'Form1 Score - Step1'!F15+'Form1 Score - Step1'!P15+'Form1 Score - Step1'!Z15+'Form1 Score - Step1'!AJ15</f>
        <v>5</v>
      </c>
      <c r="G15" s="10">
        <f>'Form1 Score - Step1'!G15+'Form1 Score - Step1'!Q15+'Form1 Score - Step1'!AA15+'Form1 Score - Step1'!AK15</f>
        <v>12</v>
      </c>
      <c r="H15" s="10">
        <f>'Form1 Score - Step1'!H15+'Form1 Score - Step1'!R15+'Form1 Score - Step1'!AB15+'Form1 Score - Step1'!AL15</f>
        <v>3</v>
      </c>
      <c r="I15" s="10">
        <f>'Form1 Score - Step1'!I15+'Form1 Score - Step1'!S15+'Form1 Score - Step1'!AC15+'Form1 Score - Step1'!AM15</f>
        <v>6</v>
      </c>
      <c r="J15" s="10">
        <f>'Form1 Score - Step1'!J15+'Form1 Score - Step1'!T15+'Form1 Score - Step1'!AD15+'Form1 Score - Step1'!AN15</f>
        <v>8</v>
      </c>
      <c r="K15" s="10">
        <f>'Form1 Score - Step1'!K15+'Form1 Score - Step1'!U15+'Form1 Score - Step1'!AE15+'Form1 Score - Step1'!AO15</f>
        <v>10</v>
      </c>
      <c r="L15" s="10">
        <f>'Form1 Score - Step1'!AP15+'Form1 Score - Step1'!AZ15+'Form1 Score - Step1'!BJ15+'Form1 Score - Step1'!BT15</f>
        <v>16</v>
      </c>
      <c r="M15" s="10">
        <f>'Form1 Score - Step1'!AQ15+'Form1 Score - Step1'!BA15+'Form1 Score - Step1'!BK15+'Form1 Score - Step1'!BU15</f>
        <v>11</v>
      </c>
      <c r="N15" s="10">
        <f>'Form1 Score - Step1'!AR15+'Form1 Score - Step1'!BB15+'Form1 Score - Step1'!BL15+'Form1 Score - Step1'!BV15</f>
        <v>12</v>
      </c>
      <c r="O15" s="10">
        <f>'Form1 Score - Step1'!AS15+'Form1 Score - Step1'!BC15+'Form1 Score - Step1'!BM15+'Form1 Score - Step1'!BW15</f>
        <v>12</v>
      </c>
      <c r="P15" s="10">
        <f>'Form1 Score - Step1'!AT15+'Form1 Score - Step1'!BD15+'Form1 Score - Step1'!BN15+'Form1 Score - Step1'!BX15</f>
        <v>9</v>
      </c>
      <c r="Q15" s="10">
        <f>'Form1 Score - Step1'!AU15+'Form1 Score - Step1'!BE15+'Form1 Score - Step1'!BO15+'Form1 Score - Step1'!BY15</f>
        <v>14</v>
      </c>
      <c r="R15" s="10">
        <f>'Form1 Score - Step1'!AV15+'Form1 Score - Step1'!BF15+'Form1 Score - Step1'!BP15+'Form1 Score - Step1'!BZ15</f>
        <v>9</v>
      </c>
      <c r="S15" s="10">
        <f>'Form1 Score - Step1'!AW15+'Form1 Score - Step1'!BG15+'Form1 Score - Step1'!BQ15+'Form1 Score - Step1'!CA15</f>
        <v>16</v>
      </c>
      <c r="T15" s="10">
        <f>'Form1 Score - Step1'!AX15+'Form1 Score - Step1'!BH15+'Form1 Score - Step1'!BR15+'Form1 Score - Step1'!CB15</f>
        <v>10</v>
      </c>
      <c r="U15" s="10">
        <f>'Form1 Score - Step1'!AY15+'Form1 Score - Step1'!BI15+'Form1 Score - Step1'!BS15+'Form1 Score - Step1'!CC15</f>
        <v>10</v>
      </c>
      <c r="V15" s="10">
        <f>'Form1 Score - Step1'!CD15+'Form1 Score - Step1'!CN15+'Form1 Score - Step1'!CX15+'Form1 Score - Step1'!DH15</f>
        <v>11</v>
      </c>
      <c r="W15" s="10">
        <f>'Form1 Score - Step1'!CE15+'Form1 Score - Step1'!CO15+'Form1 Score - Step1'!CY15+'Form1 Score - Step1'!DI15</f>
        <v>12</v>
      </c>
      <c r="X15" s="10">
        <f>'Form1 Score - Step1'!CF15+'Form1 Score - Step1'!CP15+'Form1 Score - Step1'!CZ15+'Form1 Score - Step1'!DJ15</f>
        <v>9</v>
      </c>
      <c r="Y15" s="10">
        <f>'Form1 Score - Step1'!CG15+'Form1 Score - Step1'!CQ15+'Form1 Score - Step1'!DA15+'Form1 Score - Step1'!DK15</f>
        <v>13</v>
      </c>
      <c r="Z15" s="10">
        <f>'Form1 Score - Step1'!CH15+'Form1 Score - Step1'!CR15+'Form1 Score - Step1'!DB15+'Form1 Score - Step1'!DL15</f>
        <v>2</v>
      </c>
      <c r="AA15" s="10">
        <f>'Form1 Score - Step1'!CI15+'Form1 Score - Step1'!CS15+'Form1 Score - Step1'!DC15+'Form1 Score - Step1'!DM15</f>
        <v>3</v>
      </c>
      <c r="AB15" s="10">
        <f>'Form1 Score - Step1'!CJ15+'Form1 Score - Step1'!CT15+'Form1 Score - Step1'!DD15+'Form1 Score - Step1'!DN15</f>
        <v>5</v>
      </c>
      <c r="AC15" s="10">
        <f>'Form1 Score - Step1'!CK15+'Form1 Score - Step1'!CU15+'Form1 Score - Step1'!DE15+'Form1 Score - Step1'!DO15</f>
        <v>8</v>
      </c>
      <c r="AD15" s="10">
        <f>'Form1 Score - Step1'!CL15+'Form1 Score - Step1'!CV15+'Form1 Score - Step1'!DF15+'Form1 Score - Step1'!DP15</f>
        <v>8</v>
      </c>
      <c r="AE15" s="10">
        <f>'Form1 Score - Step1'!CM15+'Form1 Score - Step1'!CW15+'Form1 Score - Step1'!DG15+'Form1 Score - Step1'!DQ15</f>
        <v>8</v>
      </c>
    </row>
    <row r="16" ht="12.75" customHeight="1">
      <c r="B16" s="10">
        <f>'Form1 Score - Step1'!B16+'Form1 Score - Step1'!L16+'Form1 Score - Step1'!V16+'Form1 Score - Step1'!AF16</f>
        <v>8</v>
      </c>
      <c r="C16" s="10">
        <f>'Form1 Score - Step1'!C16+'Form1 Score - Step1'!M16+'Form1 Score - Step1'!W16+'Form1 Score - Step1'!AG16</f>
        <v>6</v>
      </c>
      <c r="D16" s="10">
        <f>'Form1 Score - Step1'!D16+'Form1 Score - Step1'!N16+'Form1 Score - Step1'!X16+'Form1 Score - Step1'!AH16</f>
        <v>4</v>
      </c>
      <c r="E16" s="10">
        <f>'Form1 Score - Step1'!E16+'Form1 Score - Step1'!O16+'Form1 Score - Step1'!Y16+'Form1 Score - Step1'!AI16</f>
        <v>4</v>
      </c>
      <c r="F16" s="10">
        <f>'Form1 Score - Step1'!F16+'Form1 Score - Step1'!P16+'Form1 Score - Step1'!Z16+'Form1 Score - Step1'!AJ16</f>
        <v>7</v>
      </c>
      <c r="G16" s="10">
        <f>'Form1 Score - Step1'!G16+'Form1 Score - Step1'!Q16+'Form1 Score - Step1'!AA16+'Form1 Score - Step1'!AK16</f>
        <v>7</v>
      </c>
      <c r="H16" s="10">
        <f>'Form1 Score - Step1'!H16+'Form1 Score - Step1'!R16+'Form1 Score - Step1'!AB16+'Form1 Score - Step1'!AL16</f>
        <v>7</v>
      </c>
      <c r="I16" s="10">
        <f>'Form1 Score - Step1'!I16+'Form1 Score - Step1'!S16+'Form1 Score - Step1'!AC16+'Form1 Score - Step1'!AM16</f>
        <v>7</v>
      </c>
      <c r="J16" s="10">
        <f>'Form1 Score - Step1'!J16+'Form1 Score - Step1'!T16+'Form1 Score - Step1'!AD16+'Form1 Score - Step1'!AN16</f>
        <v>8</v>
      </c>
      <c r="K16" s="10">
        <f>'Form1 Score - Step1'!K16+'Form1 Score - Step1'!U16+'Form1 Score - Step1'!AE16+'Form1 Score - Step1'!AO16</f>
        <v>8</v>
      </c>
      <c r="L16" s="10">
        <f>'Form1 Score - Step1'!AP16+'Form1 Score - Step1'!AZ16+'Form1 Score - Step1'!BJ16+'Form1 Score - Step1'!BT16</f>
        <v>9</v>
      </c>
      <c r="M16" s="10">
        <f>'Form1 Score - Step1'!AQ16+'Form1 Score - Step1'!BA16+'Form1 Score - Step1'!BK16+'Form1 Score - Step1'!BU16</f>
        <v>8</v>
      </c>
      <c r="N16" s="10">
        <f>'Form1 Score - Step1'!AR16+'Form1 Score - Step1'!BB16+'Form1 Score - Step1'!BL16+'Form1 Score - Step1'!BV16</f>
        <v>7</v>
      </c>
      <c r="O16" s="10">
        <f>'Form1 Score - Step1'!AS16+'Form1 Score - Step1'!BC16+'Form1 Score - Step1'!BM16+'Form1 Score - Step1'!BW16</f>
        <v>6</v>
      </c>
      <c r="P16" s="10">
        <f>'Form1 Score - Step1'!AT16+'Form1 Score - Step1'!BD16+'Form1 Score - Step1'!BN16+'Form1 Score - Step1'!BX16</f>
        <v>4</v>
      </c>
      <c r="Q16" s="10">
        <f>'Form1 Score - Step1'!AU16+'Form1 Score - Step1'!BE16+'Form1 Score - Step1'!BO16+'Form1 Score - Step1'!BY16</f>
        <v>4</v>
      </c>
      <c r="R16" s="10">
        <f>'Form1 Score - Step1'!AV16+'Form1 Score - Step1'!BF16+'Form1 Score - Step1'!BP16+'Form1 Score - Step1'!BZ16</f>
        <v>5</v>
      </c>
      <c r="S16" s="10">
        <f>'Form1 Score - Step1'!AW16+'Form1 Score - Step1'!BG16+'Form1 Score - Step1'!BQ16+'Form1 Score - Step1'!CA16</f>
        <v>5</v>
      </c>
      <c r="T16" s="10">
        <f>'Form1 Score - Step1'!AX16+'Form1 Score - Step1'!BH16+'Form1 Score - Step1'!BR16+'Form1 Score - Step1'!CB16</f>
        <v>16</v>
      </c>
      <c r="U16" s="10">
        <f>'Form1 Score - Step1'!AY16+'Form1 Score - Step1'!BI16+'Form1 Score - Step1'!BS16+'Form1 Score - Step1'!CC16</f>
        <v>16</v>
      </c>
      <c r="V16" s="10">
        <f>'Form1 Score - Step1'!CD16+'Form1 Score - Step1'!CN16+'Form1 Score - Step1'!CX16+'Form1 Score - Step1'!DH16</f>
        <v>9</v>
      </c>
      <c r="W16" s="10">
        <f>'Form1 Score - Step1'!CE16+'Form1 Score - Step1'!CO16+'Form1 Score - Step1'!CY16+'Form1 Score - Step1'!DI16</f>
        <v>8</v>
      </c>
      <c r="X16" s="10">
        <f>'Form1 Score - Step1'!CF16+'Form1 Score - Step1'!CP16+'Form1 Score - Step1'!CZ16+'Form1 Score - Step1'!DJ16</f>
        <v>6</v>
      </c>
      <c r="Y16" s="10">
        <f>'Form1 Score - Step1'!CG16+'Form1 Score - Step1'!CQ16+'Form1 Score - Step1'!DA16+'Form1 Score - Step1'!DK16</f>
        <v>5</v>
      </c>
      <c r="Z16" s="10">
        <f>'Form1 Score - Step1'!CH16+'Form1 Score - Step1'!CR16+'Form1 Score - Step1'!DB16+'Form1 Score - Step1'!DL16</f>
        <v>6</v>
      </c>
      <c r="AA16" s="10">
        <f>'Form1 Score - Step1'!CI16+'Form1 Score - Step1'!CS16+'Form1 Score - Step1'!DC16+'Form1 Score - Step1'!DM16</f>
        <v>5</v>
      </c>
      <c r="AB16" s="10">
        <f>'Form1 Score - Step1'!CJ16+'Form1 Score - Step1'!CT16+'Form1 Score - Step1'!DD16+'Form1 Score - Step1'!DN16</f>
        <v>9</v>
      </c>
      <c r="AC16" s="10">
        <f>'Form1 Score - Step1'!CK16+'Form1 Score - Step1'!CU16+'Form1 Score - Step1'!DE16+'Form1 Score - Step1'!DO16</f>
        <v>7</v>
      </c>
      <c r="AD16" s="10">
        <f>'Form1 Score - Step1'!CL16+'Form1 Score - Step1'!CV16+'Form1 Score - Step1'!DF16+'Form1 Score - Step1'!DP16</f>
        <v>16</v>
      </c>
      <c r="AE16" s="10">
        <f>'Form1 Score - Step1'!CM16+'Form1 Score - Step1'!CW16+'Form1 Score - Step1'!DG16+'Form1 Score - Step1'!DQ16</f>
        <v>16</v>
      </c>
    </row>
    <row r="17" ht="12.75" customHeight="1">
      <c r="B17" s="10">
        <f>'Form1 Score - Step1'!B17+'Form1 Score - Step1'!L17+'Form1 Score - Step1'!V17+'Form1 Score - Step1'!AF17</f>
        <v>12</v>
      </c>
      <c r="C17" s="10">
        <f>'Form1 Score - Step1'!C17+'Form1 Score - Step1'!M17+'Form1 Score - Step1'!W17+'Form1 Score - Step1'!AG17</f>
        <v>10</v>
      </c>
      <c r="D17" s="10">
        <f>'Form1 Score - Step1'!D17+'Form1 Score - Step1'!N17+'Form1 Score - Step1'!X17+'Form1 Score - Step1'!AH17</f>
        <v>7</v>
      </c>
      <c r="E17" s="10">
        <f>'Form1 Score - Step1'!E17+'Form1 Score - Step1'!O17+'Form1 Score - Step1'!Y17+'Form1 Score - Step1'!AI17</f>
        <v>4</v>
      </c>
      <c r="F17" s="10">
        <f>'Form1 Score - Step1'!F17+'Form1 Score - Step1'!P17+'Form1 Score - Step1'!Z17+'Form1 Score - Step1'!AJ17</f>
        <v>6</v>
      </c>
      <c r="G17" s="10">
        <f>'Form1 Score - Step1'!G17+'Form1 Score - Step1'!Q17+'Form1 Score - Step1'!AA17+'Form1 Score - Step1'!AK17</f>
        <v>3</v>
      </c>
      <c r="H17" s="10">
        <f>'Form1 Score - Step1'!H17+'Form1 Score - Step1'!R17+'Form1 Score - Step1'!AB17+'Form1 Score - Step1'!AL17</f>
        <v>5</v>
      </c>
      <c r="I17" s="10">
        <f>'Form1 Score - Step1'!I17+'Form1 Score - Step1'!S17+'Form1 Score - Step1'!AC17+'Form1 Score - Step1'!AM17</f>
        <v>3</v>
      </c>
      <c r="J17" s="10">
        <f>'Form1 Score - Step1'!J17+'Form1 Score - Step1'!T17+'Form1 Score - Step1'!AD17+'Form1 Score - Step1'!AN17</f>
        <v>0</v>
      </c>
      <c r="K17" s="10">
        <f>'Form1 Score - Step1'!K17+'Form1 Score - Step1'!U17+'Form1 Score - Step1'!AE17+'Form1 Score - Step1'!AO17</f>
        <v>0</v>
      </c>
      <c r="L17" s="10">
        <f>'Form1 Score - Step1'!AP17+'Form1 Score - Step1'!AZ17+'Form1 Score - Step1'!BJ17+'Form1 Score - Step1'!BT17</f>
        <v>13</v>
      </c>
      <c r="M17" s="10">
        <f>'Form1 Score - Step1'!AQ17+'Form1 Score - Step1'!BA17+'Form1 Score - Step1'!BK17+'Form1 Score - Step1'!BU17</f>
        <v>10</v>
      </c>
      <c r="N17" s="10">
        <f>'Form1 Score - Step1'!AR17+'Form1 Score - Step1'!BB17+'Form1 Score - Step1'!BL17+'Form1 Score - Step1'!BV17</f>
        <v>4</v>
      </c>
      <c r="O17" s="10">
        <f>'Form1 Score - Step1'!AS17+'Form1 Score - Step1'!BC17+'Form1 Score - Step1'!BM17+'Form1 Score - Step1'!BW17</f>
        <v>2</v>
      </c>
      <c r="P17" s="10">
        <f>'Form1 Score - Step1'!AT17+'Form1 Score - Step1'!BD17+'Form1 Score - Step1'!BN17+'Form1 Score - Step1'!BX17</f>
        <v>4</v>
      </c>
      <c r="Q17" s="10">
        <f>'Form1 Score - Step1'!AU17+'Form1 Score - Step1'!BE17+'Form1 Score - Step1'!BO17+'Form1 Score - Step1'!BY17</f>
        <v>4</v>
      </c>
      <c r="R17" s="10">
        <f>'Form1 Score - Step1'!AV17+'Form1 Score - Step1'!BF17+'Form1 Score - Step1'!BP17+'Form1 Score - Step1'!BZ17</f>
        <v>1</v>
      </c>
      <c r="S17" s="10">
        <f>'Form1 Score - Step1'!AW17+'Form1 Score - Step1'!BG17+'Form1 Score - Step1'!BQ17+'Form1 Score - Step1'!CA17</f>
        <v>1</v>
      </c>
      <c r="T17" s="10">
        <f>'Form1 Score - Step1'!AX17+'Form1 Score - Step1'!BH17+'Form1 Score - Step1'!BR17+'Form1 Score - Step1'!CB17</f>
        <v>1</v>
      </c>
      <c r="U17" s="10">
        <f>'Form1 Score - Step1'!AY17+'Form1 Score - Step1'!BI17+'Form1 Score - Step1'!BS17+'Form1 Score - Step1'!CC17</f>
        <v>0</v>
      </c>
      <c r="V17" s="10">
        <f>'Form1 Score - Step1'!CD17+'Form1 Score - Step1'!CN17+'Form1 Score - Step1'!CX17+'Form1 Score - Step1'!DH17</f>
        <v>6</v>
      </c>
      <c r="W17" s="10">
        <f>'Form1 Score - Step1'!CE17+'Form1 Score - Step1'!CO17+'Form1 Score - Step1'!CY17+'Form1 Score - Step1'!DI17</f>
        <v>4</v>
      </c>
      <c r="X17" s="10">
        <f>'Form1 Score - Step1'!CF17+'Form1 Score - Step1'!CP17+'Form1 Score - Step1'!CZ17+'Form1 Score - Step1'!DJ17</f>
        <v>3</v>
      </c>
      <c r="Y17" s="10">
        <f>'Form1 Score - Step1'!CG17+'Form1 Score - Step1'!CQ17+'Form1 Score - Step1'!DA17+'Form1 Score - Step1'!DK17</f>
        <v>2</v>
      </c>
      <c r="Z17" s="10">
        <f>'Form1 Score - Step1'!CH17+'Form1 Score - Step1'!CR17+'Form1 Score - Step1'!DB17+'Form1 Score - Step1'!DL17</f>
        <v>4</v>
      </c>
      <c r="AA17" s="10">
        <f>'Form1 Score - Step1'!CI17+'Form1 Score - Step1'!CS17+'Form1 Score - Step1'!DC17+'Form1 Score - Step1'!DM17</f>
        <v>3</v>
      </c>
      <c r="AB17" s="10">
        <f>'Form1 Score - Step1'!CJ17+'Form1 Score - Step1'!CT17+'Form1 Score - Step1'!DD17+'Form1 Score - Step1'!DN17</f>
        <v>1</v>
      </c>
      <c r="AC17" s="10">
        <f>'Form1 Score - Step1'!CK17+'Form1 Score - Step1'!CU17+'Form1 Score - Step1'!DE17+'Form1 Score - Step1'!DO17</f>
        <v>1</v>
      </c>
      <c r="AD17" s="10">
        <f>'Form1 Score - Step1'!CL17+'Form1 Score - Step1'!CV17+'Form1 Score - Step1'!DF17+'Form1 Score - Step1'!DP17</f>
        <v>2</v>
      </c>
      <c r="AE17" s="10">
        <f>'Form1 Score - Step1'!CM17+'Form1 Score - Step1'!CW17+'Form1 Score - Step1'!DG17+'Form1 Score - Step1'!DQ17</f>
        <v>1</v>
      </c>
    </row>
    <row r="18" ht="12.75" customHeight="1">
      <c r="B18" s="10">
        <f>'Form1 Score - Step1'!B18+'Form1 Score - Step1'!L18+'Form1 Score - Step1'!V18+'Form1 Score - Step1'!AF18</f>
        <v>12</v>
      </c>
      <c r="C18" s="10">
        <f>'Form1 Score - Step1'!C18+'Form1 Score - Step1'!M18+'Form1 Score - Step1'!W18+'Form1 Score - Step1'!AG18</f>
        <v>10</v>
      </c>
      <c r="D18" s="10">
        <f>'Form1 Score - Step1'!D18+'Form1 Score - Step1'!N18+'Form1 Score - Step1'!X18+'Form1 Score - Step1'!AH18</f>
        <v>8</v>
      </c>
      <c r="E18" s="10">
        <f>'Form1 Score - Step1'!E18+'Form1 Score - Step1'!O18+'Form1 Score - Step1'!Y18+'Form1 Score - Step1'!AI18</f>
        <v>5</v>
      </c>
      <c r="F18" s="10">
        <f>'Form1 Score - Step1'!F18+'Form1 Score - Step1'!P18+'Form1 Score - Step1'!Z18+'Form1 Score - Step1'!AJ18</f>
        <v>11</v>
      </c>
      <c r="G18" s="10">
        <f>'Form1 Score - Step1'!G18+'Form1 Score - Step1'!Q18+'Form1 Score - Step1'!AA18+'Form1 Score - Step1'!AK18</f>
        <v>7</v>
      </c>
      <c r="H18" s="10">
        <f>'Form1 Score - Step1'!H18+'Form1 Score - Step1'!R18+'Form1 Score - Step1'!AB18+'Form1 Score - Step1'!AL18</f>
        <v>4</v>
      </c>
      <c r="I18" s="10">
        <f>'Form1 Score - Step1'!I18+'Form1 Score - Step1'!S18+'Form1 Score - Step1'!AC18+'Form1 Score - Step1'!AM18</f>
        <v>4</v>
      </c>
      <c r="J18" s="10">
        <f>'Form1 Score - Step1'!J18+'Form1 Score - Step1'!T18+'Form1 Score - Step1'!AD18+'Form1 Score - Step1'!AN18</f>
        <v>5</v>
      </c>
      <c r="K18" s="10">
        <f>'Form1 Score - Step1'!K18+'Form1 Score - Step1'!U18+'Form1 Score - Step1'!AE18+'Form1 Score - Step1'!AO18</f>
        <v>4</v>
      </c>
      <c r="L18" s="10">
        <f>'Form1 Score - Step1'!AP18+'Form1 Score - Step1'!AZ18+'Form1 Score - Step1'!BJ18+'Form1 Score - Step1'!BT18</f>
        <v>12</v>
      </c>
      <c r="M18" s="10">
        <f>'Form1 Score - Step1'!AQ18+'Form1 Score - Step1'!BA18+'Form1 Score - Step1'!BK18+'Form1 Score - Step1'!BU18</f>
        <v>11</v>
      </c>
      <c r="N18" s="10">
        <f>'Form1 Score - Step1'!AR18+'Form1 Score - Step1'!BB18+'Form1 Score - Step1'!BL18+'Form1 Score - Step1'!BV18</f>
        <v>9</v>
      </c>
      <c r="O18" s="10">
        <f>'Form1 Score - Step1'!AS18+'Form1 Score - Step1'!BC18+'Form1 Score - Step1'!BM18+'Form1 Score - Step1'!BW18</f>
        <v>6</v>
      </c>
      <c r="P18" s="10">
        <f>'Form1 Score - Step1'!AT18+'Form1 Score - Step1'!BD18+'Form1 Score - Step1'!BN18+'Form1 Score - Step1'!BX18</f>
        <v>10</v>
      </c>
      <c r="Q18" s="10">
        <f>'Form1 Score - Step1'!AU18+'Form1 Score - Step1'!BE18+'Form1 Score - Step1'!BO18+'Form1 Score - Step1'!BY18</f>
        <v>8</v>
      </c>
      <c r="R18" s="10">
        <f>'Form1 Score - Step1'!AV18+'Form1 Score - Step1'!BF18+'Form1 Score - Step1'!BP18+'Form1 Score - Step1'!BZ18</f>
        <v>8</v>
      </c>
      <c r="S18" s="10">
        <f>'Form1 Score - Step1'!AW18+'Form1 Score - Step1'!BG18+'Form1 Score - Step1'!BQ18+'Form1 Score - Step1'!CA18</f>
        <v>6</v>
      </c>
      <c r="T18" s="10">
        <f>'Form1 Score - Step1'!AX18+'Form1 Score - Step1'!BH18+'Form1 Score - Step1'!BR18+'Form1 Score - Step1'!CB18</f>
        <v>3</v>
      </c>
      <c r="U18" s="10">
        <f>'Form1 Score - Step1'!AY18+'Form1 Score - Step1'!BI18+'Form1 Score - Step1'!BS18+'Form1 Score - Step1'!CC18</f>
        <v>3</v>
      </c>
      <c r="V18" s="10">
        <f>'Form1 Score - Step1'!CD18+'Form1 Score - Step1'!CN18+'Form1 Score - Step1'!CX18+'Form1 Score - Step1'!DH18</f>
        <v>4</v>
      </c>
      <c r="W18" s="10">
        <f>'Form1 Score - Step1'!CE18+'Form1 Score - Step1'!CO18+'Form1 Score - Step1'!CY18+'Form1 Score - Step1'!DI18</f>
        <v>3</v>
      </c>
      <c r="X18" s="10">
        <f>'Form1 Score - Step1'!CF18+'Form1 Score - Step1'!CP18+'Form1 Score - Step1'!CZ18+'Form1 Score - Step1'!DJ18</f>
        <v>7</v>
      </c>
      <c r="Y18" s="10">
        <f>'Form1 Score - Step1'!CG18+'Form1 Score - Step1'!CQ18+'Form1 Score - Step1'!DA18+'Form1 Score - Step1'!DK18</f>
        <v>4</v>
      </c>
      <c r="Z18" s="10">
        <f>'Form1 Score - Step1'!CH18+'Form1 Score - Step1'!CR18+'Form1 Score - Step1'!DB18+'Form1 Score - Step1'!DL18</f>
        <v>6</v>
      </c>
      <c r="AA18" s="10">
        <f>'Form1 Score - Step1'!CI18+'Form1 Score - Step1'!CS18+'Form1 Score - Step1'!DC18+'Form1 Score - Step1'!DM18</f>
        <v>5</v>
      </c>
      <c r="AB18" s="10">
        <f>'Form1 Score - Step1'!CJ18+'Form1 Score - Step1'!CT18+'Form1 Score - Step1'!DD18+'Form1 Score - Step1'!DN18</f>
        <v>3</v>
      </c>
      <c r="AC18" s="10">
        <f>'Form1 Score - Step1'!CK18+'Form1 Score - Step1'!CU18+'Form1 Score - Step1'!DE18+'Form1 Score - Step1'!DO18</f>
        <v>2</v>
      </c>
      <c r="AD18" s="10">
        <f>'Form1 Score - Step1'!CL18+'Form1 Score - Step1'!CV18+'Form1 Score - Step1'!DF18+'Form1 Score - Step1'!DP18</f>
        <v>0</v>
      </c>
      <c r="AE18" s="10">
        <f>'Form1 Score - Step1'!CM18+'Form1 Score - Step1'!CW18+'Form1 Score - Step1'!DG18+'Form1 Score - Step1'!DQ18</f>
        <v>0</v>
      </c>
    </row>
    <row r="19" ht="12.75" customHeight="1">
      <c r="B19" s="10">
        <f>'Form1 Score - Step1'!B19+'Form1 Score - Step1'!L19+'Form1 Score - Step1'!V19+'Form1 Score - Step1'!AF19</f>
        <v>12</v>
      </c>
      <c r="C19" s="10">
        <f>'Form1 Score - Step1'!C19+'Form1 Score - Step1'!M19+'Form1 Score - Step1'!W19+'Form1 Score - Step1'!AG19</f>
        <v>10</v>
      </c>
      <c r="D19" s="10">
        <f>'Form1 Score - Step1'!D19+'Form1 Score - Step1'!N19+'Form1 Score - Step1'!X19+'Form1 Score - Step1'!AH19</f>
        <v>11</v>
      </c>
      <c r="E19" s="10">
        <f>'Form1 Score - Step1'!E19+'Form1 Score - Step1'!O19+'Form1 Score - Step1'!Y19+'Form1 Score - Step1'!AI19</f>
        <v>9</v>
      </c>
      <c r="F19" s="10">
        <f>'Form1 Score - Step1'!F19+'Form1 Score - Step1'!P19+'Form1 Score - Step1'!Z19+'Form1 Score - Step1'!AJ19</f>
        <v>10</v>
      </c>
      <c r="G19" s="10">
        <f>'Form1 Score - Step1'!G19+'Form1 Score - Step1'!Q19+'Form1 Score - Step1'!AA19+'Form1 Score - Step1'!AK19</f>
        <v>8</v>
      </c>
      <c r="H19" s="10">
        <f>'Form1 Score - Step1'!H19+'Form1 Score - Step1'!R19+'Form1 Score - Step1'!AB19+'Form1 Score - Step1'!AL19</f>
        <v>6</v>
      </c>
      <c r="I19" s="10">
        <f>'Form1 Score - Step1'!I19+'Form1 Score - Step1'!S19+'Form1 Score - Step1'!AC19+'Form1 Score - Step1'!AM19</f>
        <v>6</v>
      </c>
      <c r="J19" s="10">
        <f>'Form1 Score - Step1'!J19+'Form1 Score - Step1'!T19+'Form1 Score - Step1'!AD19+'Form1 Score - Step1'!AN19</f>
        <v>16</v>
      </c>
      <c r="K19" s="10">
        <f>'Form1 Score - Step1'!K19+'Form1 Score - Step1'!U19+'Form1 Score - Step1'!AE19+'Form1 Score - Step1'!AO19</f>
        <v>16</v>
      </c>
      <c r="L19" s="10">
        <f>'Form1 Score - Step1'!AP19+'Form1 Score - Step1'!AZ19+'Form1 Score - Step1'!BJ19+'Form1 Score - Step1'!BT19</f>
        <v>12</v>
      </c>
      <c r="M19" s="10">
        <f>'Form1 Score - Step1'!AQ19+'Form1 Score - Step1'!BA19+'Form1 Score - Step1'!BK19+'Form1 Score - Step1'!BU19</f>
        <v>9</v>
      </c>
      <c r="N19" s="10">
        <f>'Form1 Score - Step1'!AR19+'Form1 Score - Step1'!BB19+'Form1 Score - Step1'!BL19+'Form1 Score - Step1'!BV19</f>
        <v>7</v>
      </c>
      <c r="O19" s="10">
        <f>'Form1 Score - Step1'!AS19+'Form1 Score - Step1'!BC19+'Form1 Score - Step1'!BM19+'Form1 Score - Step1'!BW19</f>
        <v>7</v>
      </c>
      <c r="P19" s="10">
        <f>'Form1 Score - Step1'!AT19+'Form1 Score - Step1'!BD19+'Form1 Score - Step1'!BN19+'Form1 Score - Step1'!BX19</f>
        <v>10</v>
      </c>
      <c r="Q19" s="10">
        <f>'Form1 Score - Step1'!AU19+'Form1 Score - Step1'!BE19+'Form1 Score - Step1'!BO19+'Form1 Score - Step1'!BY19</f>
        <v>8</v>
      </c>
      <c r="R19" s="10">
        <f>'Form1 Score - Step1'!AV19+'Form1 Score - Step1'!BF19+'Form1 Score - Step1'!BP19+'Form1 Score - Step1'!BZ19</f>
        <v>8</v>
      </c>
      <c r="S19" s="10">
        <f>'Form1 Score - Step1'!AW19+'Form1 Score - Step1'!BG19+'Form1 Score - Step1'!BQ19+'Form1 Score - Step1'!CA19</f>
        <v>8</v>
      </c>
      <c r="T19" s="10">
        <f>'Form1 Score - Step1'!AX19+'Form1 Score - Step1'!BH19+'Form1 Score - Step1'!BR19+'Form1 Score - Step1'!CB19</f>
        <v>16</v>
      </c>
      <c r="U19" s="10">
        <f>'Form1 Score - Step1'!AY19+'Form1 Score - Step1'!BI19+'Form1 Score - Step1'!BS19+'Form1 Score - Step1'!CC19</f>
        <v>16</v>
      </c>
      <c r="V19" s="10">
        <f>'Form1 Score - Step1'!CD19+'Form1 Score - Step1'!CN19+'Form1 Score - Step1'!CX19+'Form1 Score - Step1'!DH19</f>
        <v>11</v>
      </c>
      <c r="W19" s="10">
        <f>'Form1 Score - Step1'!CE19+'Form1 Score - Step1'!CO19+'Form1 Score - Step1'!CY19+'Form1 Score - Step1'!DI19</f>
        <v>8</v>
      </c>
      <c r="X19" s="10">
        <f>'Form1 Score - Step1'!CF19+'Form1 Score - Step1'!CP19+'Form1 Score - Step1'!CZ19+'Form1 Score - Step1'!DJ19</f>
        <v>9</v>
      </c>
      <c r="Y19" s="10">
        <f>'Form1 Score - Step1'!CG19+'Form1 Score - Step1'!CQ19+'Form1 Score - Step1'!DA19+'Form1 Score - Step1'!DK19</f>
        <v>7</v>
      </c>
      <c r="Z19" s="10">
        <f>'Form1 Score - Step1'!CH19+'Form1 Score - Step1'!CR19+'Form1 Score - Step1'!DB19+'Form1 Score - Step1'!DL19</f>
        <v>8</v>
      </c>
      <c r="AA19" s="10">
        <f>'Form1 Score - Step1'!CI19+'Form1 Score - Step1'!CS19+'Form1 Score - Step1'!DC19+'Form1 Score - Step1'!DM19</f>
        <v>7</v>
      </c>
      <c r="AB19" s="10">
        <f>'Form1 Score - Step1'!CJ19+'Form1 Score - Step1'!CT19+'Form1 Score - Step1'!DD19+'Form1 Score - Step1'!DN19</f>
        <v>6</v>
      </c>
      <c r="AC19" s="10">
        <f>'Form1 Score - Step1'!CK19+'Form1 Score - Step1'!CU19+'Form1 Score - Step1'!DE19+'Form1 Score - Step1'!DO19</f>
        <v>6</v>
      </c>
      <c r="AD19" s="10">
        <f>'Form1 Score - Step1'!CL19+'Form1 Score - Step1'!CV19+'Form1 Score - Step1'!DF19+'Form1 Score - Step1'!DP19</f>
        <v>16</v>
      </c>
      <c r="AE19" s="10">
        <f>'Form1 Score - Step1'!CM19+'Form1 Score - Step1'!CW19+'Form1 Score - Step1'!DG19+'Form1 Score - Step1'!DQ19</f>
        <v>16</v>
      </c>
    </row>
    <row r="20" ht="12.75" customHeight="1">
      <c r="B20" s="10">
        <f>'Form1 Score - Step1'!B20+'Form1 Score - Step1'!L20+'Form1 Score - Step1'!V20+'Form1 Score - Step1'!AF20</f>
        <v>12</v>
      </c>
      <c r="C20" s="10">
        <f>'Form1 Score - Step1'!C20+'Form1 Score - Step1'!M20+'Form1 Score - Step1'!W20+'Form1 Score - Step1'!AG20</f>
        <v>8</v>
      </c>
      <c r="D20" s="10">
        <f>'Form1 Score - Step1'!D20+'Form1 Score - Step1'!N20+'Form1 Score - Step1'!X20+'Form1 Score - Step1'!AH20</f>
        <v>8</v>
      </c>
      <c r="E20" s="10">
        <f>'Form1 Score - Step1'!E20+'Form1 Score - Step1'!O20+'Form1 Score - Step1'!Y20+'Form1 Score - Step1'!AI20</f>
        <v>5</v>
      </c>
      <c r="F20" s="10">
        <f>'Form1 Score - Step1'!F20+'Form1 Score - Step1'!P20+'Form1 Score - Step1'!Z20+'Form1 Score - Step1'!AJ20</f>
        <v>6</v>
      </c>
      <c r="G20" s="10">
        <f>'Form1 Score - Step1'!G20+'Form1 Score - Step1'!Q20+'Form1 Score - Step1'!AA20+'Form1 Score - Step1'!AK20</f>
        <v>5</v>
      </c>
      <c r="H20" s="10">
        <f>'Form1 Score - Step1'!H20+'Form1 Score - Step1'!R20+'Form1 Score - Step1'!AB20+'Form1 Score - Step1'!AL20</f>
        <v>5</v>
      </c>
      <c r="I20" s="10">
        <f>'Form1 Score - Step1'!I20+'Form1 Score - Step1'!S20+'Form1 Score - Step1'!AC20+'Form1 Score - Step1'!AM20</f>
        <v>4</v>
      </c>
      <c r="J20" s="10">
        <f>'Form1 Score - Step1'!J20+'Form1 Score - Step1'!T20+'Form1 Score - Step1'!AD20+'Form1 Score - Step1'!AN20</f>
        <v>4</v>
      </c>
      <c r="K20" s="10">
        <f>'Form1 Score - Step1'!K20+'Form1 Score - Step1'!U20+'Form1 Score - Step1'!AE20+'Form1 Score - Step1'!AO20</f>
        <v>2</v>
      </c>
      <c r="L20" s="10">
        <f>'Form1 Score - Step1'!AP20+'Form1 Score - Step1'!AZ20+'Form1 Score - Step1'!BJ20+'Form1 Score - Step1'!BT20</f>
        <v>11</v>
      </c>
      <c r="M20" s="10">
        <f>'Form1 Score - Step1'!AQ20+'Form1 Score - Step1'!BA20+'Form1 Score - Step1'!BK20+'Form1 Score - Step1'!BU20</f>
        <v>8</v>
      </c>
      <c r="N20" s="10">
        <f>'Form1 Score - Step1'!AR20+'Form1 Score - Step1'!BB20+'Form1 Score - Step1'!BL20+'Form1 Score - Step1'!BV20</f>
        <v>8</v>
      </c>
      <c r="O20" s="10">
        <f>'Form1 Score - Step1'!AS20+'Form1 Score - Step1'!BC20+'Form1 Score - Step1'!BM20+'Form1 Score - Step1'!BW20</f>
        <v>5</v>
      </c>
      <c r="P20" s="10">
        <f>'Form1 Score - Step1'!AT20+'Form1 Score - Step1'!BD20+'Form1 Score - Step1'!BN20+'Form1 Score - Step1'!BX20</f>
        <v>6</v>
      </c>
      <c r="Q20" s="10">
        <f>'Form1 Score - Step1'!AU20+'Form1 Score - Step1'!BE20+'Form1 Score - Step1'!BO20+'Form1 Score - Step1'!BY20</f>
        <v>4</v>
      </c>
      <c r="R20" s="10">
        <f>'Form1 Score - Step1'!AV20+'Form1 Score - Step1'!BF20+'Form1 Score - Step1'!BP20+'Form1 Score - Step1'!BZ20</f>
        <v>5</v>
      </c>
      <c r="S20" s="10">
        <f>'Form1 Score - Step1'!AW20+'Form1 Score - Step1'!BG20+'Form1 Score - Step1'!BQ20+'Form1 Score - Step1'!CA20</f>
        <v>2</v>
      </c>
      <c r="T20" s="10">
        <f>'Form1 Score - Step1'!AX20+'Form1 Score - Step1'!BH20+'Form1 Score - Step1'!BR20+'Form1 Score - Step1'!CB20</f>
        <v>0</v>
      </c>
      <c r="U20" s="10">
        <f>'Form1 Score - Step1'!AY20+'Form1 Score - Step1'!BI20+'Form1 Score - Step1'!BS20+'Form1 Score - Step1'!CC20</f>
        <v>0</v>
      </c>
      <c r="V20" s="10">
        <f>'Form1 Score - Step1'!CD20+'Form1 Score - Step1'!CN20+'Form1 Score - Step1'!CX20+'Form1 Score - Step1'!DH20</f>
        <v>6</v>
      </c>
      <c r="W20" s="10">
        <f>'Form1 Score - Step1'!CE20+'Form1 Score - Step1'!CO20+'Form1 Score - Step1'!CY20+'Form1 Score - Step1'!DI20</f>
        <v>4</v>
      </c>
      <c r="X20" s="10">
        <f>'Form1 Score - Step1'!CF20+'Form1 Score - Step1'!CP20+'Form1 Score - Step1'!CZ20+'Form1 Score - Step1'!DJ20</f>
        <v>11</v>
      </c>
      <c r="Y20" s="10">
        <f>'Form1 Score - Step1'!CG20+'Form1 Score - Step1'!CQ20+'Form1 Score - Step1'!DA20+'Form1 Score - Step1'!DK20</f>
        <v>7</v>
      </c>
      <c r="Z20" s="10">
        <f>'Form1 Score - Step1'!CH20+'Form1 Score - Step1'!CR20+'Form1 Score - Step1'!DB20+'Form1 Score - Step1'!DL20</f>
        <v>10</v>
      </c>
      <c r="AA20" s="10">
        <f>'Form1 Score - Step1'!CI20+'Form1 Score - Step1'!CS20+'Form1 Score - Step1'!DC20+'Form1 Score - Step1'!DM20</f>
        <v>7</v>
      </c>
      <c r="AB20" s="10">
        <f>'Form1 Score - Step1'!CJ20+'Form1 Score - Step1'!CT20+'Form1 Score - Step1'!DD20+'Form1 Score - Step1'!DN20</f>
        <v>7</v>
      </c>
      <c r="AC20" s="10">
        <f>'Form1 Score - Step1'!CK20+'Form1 Score - Step1'!CU20+'Form1 Score - Step1'!DE20+'Form1 Score - Step1'!DO20</f>
        <v>6</v>
      </c>
      <c r="AD20" s="10">
        <f>'Form1 Score - Step1'!CL20+'Form1 Score - Step1'!CV20+'Form1 Score - Step1'!DF20+'Form1 Score - Step1'!DP20</f>
        <v>8</v>
      </c>
      <c r="AE20" s="10">
        <f>'Form1 Score - Step1'!CM20+'Form1 Score - Step1'!CW20+'Form1 Score - Step1'!DG20+'Form1 Score - Step1'!DQ20</f>
        <v>8</v>
      </c>
    </row>
    <row r="21" ht="12.75" customHeight="1">
      <c r="B21" s="10">
        <f>'Form1 Score - Step1'!B21+'Form1 Score - Step1'!L21+'Form1 Score - Step1'!V21+'Form1 Score - Step1'!AF21</f>
        <v>12</v>
      </c>
      <c r="C21" s="10">
        <f>'Form1 Score - Step1'!C21+'Form1 Score - Step1'!M21+'Form1 Score - Step1'!W21+'Form1 Score - Step1'!AG21</f>
        <v>11</v>
      </c>
      <c r="D21" s="10">
        <f>'Form1 Score - Step1'!D21+'Form1 Score - Step1'!N21+'Form1 Score - Step1'!X21+'Form1 Score - Step1'!AH21</f>
        <v>9</v>
      </c>
      <c r="E21" s="10">
        <f>'Form1 Score - Step1'!E21+'Form1 Score - Step1'!O21+'Form1 Score - Step1'!Y21+'Form1 Score - Step1'!AI21</f>
        <v>5</v>
      </c>
      <c r="F21" s="10">
        <f>'Form1 Score - Step1'!F21+'Form1 Score - Step1'!P21+'Form1 Score - Step1'!Z21+'Form1 Score - Step1'!AJ21</f>
        <v>8</v>
      </c>
      <c r="G21" s="10">
        <f>'Form1 Score - Step1'!G21+'Form1 Score - Step1'!Q21+'Form1 Score - Step1'!AA21+'Form1 Score - Step1'!AK21</f>
        <v>6</v>
      </c>
      <c r="H21" s="10">
        <f>'Form1 Score - Step1'!H21+'Form1 Score - Step1'!R21+'Form1 Score - Step1'!AB21+'Form1 Score - Step1'!AL21</f>
        <v>6</v>
      </c>
      <c r="I21" s="10">
        <f>'Form1 Score - Step1'!I21+'Form1 Score - Step1'!S21+'Form1 Score - Step1'!AC21+'Form1 Score - Step1'!AM21</f>
        <v>3</v>
      </c>
      <c r="J21" s="10">
        <f>'Form1 Score - Step1'!J21+'Form1 Score - Step1'!T21+'Form1 Score - Step1'!AD21+'Form1 Score - Step1'!AN21</f>
        <v>0</v>
      </c>
      <c r="K21" s="10">
        <f>'Form1 Score - Step1'!K21+'Form1 Score - Step1'!U21+'Form1 Score - Step1'!AE21+'Form1 Score - Step1'!AO21</f>
        <v>0</v>
      </c>
      <c r="L21" s="10">
        <f>'Form1 Score - Step1'!AP21+'Form1 Score - Step1'!AZ21+'Form1 Score - Step1'!BJ21+'Form1 Score - Step1'!BT21</f>
        <v>12</v>
      </c>
      <c r="M21" s="10">
        <f>'Form1 Score - Step1'!AQ21+'Form1 Score - Step1'!BA21+'Form1 Score - Step1'!BK21+'Form1 Score - Step1'!BU21</f>
        <v>10</v>
      </c>
      <c r="N21" s="10">
        <f>'Form1 Score - Step1'!AR21+'Form1 Score - Step1'!BB21+'Form1 Score - Step1'!BL21+'Form1 Score - Step1'!BV21</f>
        <v>9</v>
      </c>
      <c r="O21" s="10">
        <f>'Form1 Score - Step1'!AS21+'Form1 Score - Step1'!BC21+'Form1 Score - Step1'!BM21+'Form1 Score - Step1'!BW21</f>
        <v>5</v>
      </c>
      <c r="P21" s="10">
        <f>'Form1 Score - Step1'!AT21+'Form1 Score - Step1'!BD21+'Form1 Score - Step1'!BN21+'Form1 Score - Step1'!BX21</f>
        <v>8</v>
      </c>
      <c r="Q21" s="10">
        <f>'Form1 Score - Step1'!AU21+'Form1 Score - Step1'!BE21+'Form1 Score - Step1'!BO21+'Form1 Score - Step1'!BY21</f>
        <v>6</v>
      </c>
      <c r="R21" s="10">
        <f>'Form1 Score - Step1'!AV21+'Form1 Score - Step1'!BF21+'Form1 Score - Step1'!BP21+'Form1 Score - Step1'!BZ21</f>
        <v>7</v>
      </c>
      <c r="S21" s="10">
        <f>'Form1 Score - Step1'!AW21+'Form1 Score - Step1'!BG21+'Form1 Score - Step1'!BQ21+'Form1 Score - Step1'!CA21</f>
        <v>3</v>
      </c>
      <c r="T21" s="10">
        <f>'Form1 Score - Step1'!AX21+'Form1 Score - Step1'!BH21+'Form1 Score - Step1'!BR21+'Form1 Score - Step1'!CB21</f>
        <v>4</v>
      </c>
      <c r="U21" s="10">
        <f>'Form1 Score - Step1'!AY21+'Form1 Score - Step1'!BI21+'Form1 Score - Step1'!BS21+'Form1 Score - Step1'!CC21</f>
        <v>4</v>
      </c>
      <c r="V21" s="10">
        <f>'Form1 Score - Step1'!CD21+'Form1 Score - Step1'!CN21+'Form1 Score - Step1'!CX21+'Form1 Score - Step1'!DH21</f>
        <v>3</v>
      </c>
      <c r="W21" s="10">
        <f>'Form1 Score - Step1'!CE21+'Form1 Score - Step1'!CO21+'Form1 Score - Step1'!CY21+'Form1 Score - Step1'!DI21</f>
        <v>3</v>
      </c>
      <c r="X21" s="10">
        <f>'Form1 Score - Step1'!CF21+'Form1 Score - Step1'!CP21+'Form1 Score - Step1'!CZ21+'Form1 Score - Step1'!DJ21</f>
        <v>11</v>
      </c>
      <c r="Y21" s="10">
        <f>'Form1 Score - Step1'!CG21+'Form1 Score - Step1'!CQ21+'Form1 Score - Step1'!DA21+'Form1 Score - Step1'!DK21</f>
        <v>7</v>
      </c>
      <c r="Z21" s="10">
        <f>'Form1 Score - Step1'!CH21+'Form1 Score - Step1'!CR21+'Form1 Score - Step1'!DB21+'Form1 Score - Step1'!DL21</f>
        <v>12</v>
      </c>
      <c r="AA21" s="10">
        <f>'Form1 Score - Step1'!CI21+'Form1 Score - Step1'!CS21+'Form1 Score - Step1'!DC21+'Form1 Score - Step1'!DM21</f>
        <v>5</v>
      </c>
      <c r="AB21" s="10">
        <f>'Form1 Score - Step1'!CJ21+'Form1 Score - Step1'!CT21+'Form1 Score - Step1'!DD21+'Form1 Score - Step1'!DN21</f>
        <v>2</v>
      </c>
      <c r="AC21" s="10">
        <f>'Form1 Score - Step1'!CK21+'Form1 Score - Step1'!CU21+'Form1 Score - Step1'!DE21+'Form1 Score - Step1'!DO21</f>
        <v>1</v>
      </c>
      <c r="AD21" s="10">
        <f>'Form1 Score - Step1'!CL21+'Form1 Score - Step1'!CV21+'Form1 Score - Step1'!DF21+'Form1 Score - Step1'!DP21</f>
        <v>0</v>
      </c>
      <c r="AE21" s="10">
        <f>'Form1 Score - Step1'!CM21+'Form1 Score - Step1'!CW21+'Form1 Score - Step1'!DG21+'Form1 Score - Step1'!DQ21</f>
        <v>0</v>
      </c>
    </row>
    <row r="22" ht="12.75" customHeight="1">
      <c r="B22" s="10">
        <f>'Form1 Score - Step1'!B22+'Form1 Score - Step1'!L22+'Form1 Score - Step1'!V22+'Form1 Score - Step1'!AF22</f>
        <v>10</v>
      </c>
      <c r="C22" s="10">
        <f>'Form1 Score - Step1'!C22+'Form1 Score - Step1'!M22+'Form1 Score - Step1'!W22+'Form1 Score - Step1'!AG22</f>
        <v>11</v>
      </c>
      <c r="D22" s="10">
        <f>'Form1 Score - Step1'!D22+'Form1 Score - Step1'!N22+'Form1 Score - Step1'!X22+'Form1 Score - Step1'!AH22</f>
        <v>10</v>
      </c>
      <c r="E22" s="10">
        <f>'Form1 Score - Step1'!E22+'Form1 Score - Step1'!O22+'Form1 Score - Step1'!Y22+'Form1 Score - Step1'!AI22</f>
        <v>10</v>
      </c>
      <c r="F22" s="10">
        <f>'Form1 Score - Step1'!F22+'Form1 Score - Step1'!P22+'Form1 Score - Step1'!Z22+'Form1 Score - Step1'!AJ22</f>
        <v>11</v>
      </c>
      <c r="G22" s="10">
        <f>'Form1 Score - Step1'!G22+'Form1 Score - Step1'!Q22+'Form1 Score - Step1'!AA22+'Form1 Score - Step1'!AK22</f>
        <v>10</v>
      </c>
      <c r="H22" s="10">
        <f>'Form1 Score - Step1'!H22+'Form1 Score - Step1'!R22+'Form1 Score - Step1'!AB22+'Form1 Score - Step1'!AL22</f>
        <v>10</v>
      </c>
      <c r="I22" s="10">
        <f>'Form1 Score - Step1'!I22+'Form1 Score - Step1'!S22+'Form1 Score - Step1'!AC22+'Form1 Score - Step1'!AM22</f>
        <v>10</v>
      </c>
      <c r="J22" s="10">
        <f>'Form1 Score - Step1'!J22+'Form1 Score - Step1'!T22+'Form1 Score - Step1'!AD22+'Form1 Score - Step1'!AN22</f>
        <v>9</v>
      </c>
      <c r="K22" s="10">
        <f>'Form1 Score - Step1'!K22+'Form1 Score - Step1'!U22+'Form1 Score - Step1'!AE22+'Form1 Score - Step1'!AO22</f>
        <v>9</v>
      </c>
      <c r="L22" s="10">
        <f>'Form1 Score - Step1'!AP22+'Form1 Score - Step1'!AZ22+'Form1 Score - Step1'!BJ22+'Form1 Score - Step1'!BT22</f>
        <v>11</v>
      </c>
      <c r="M22" s="10">
        <f>'Form1 Score - Step1'!AQ22+'Form1 Score - Step1'!BA22+'Form1 Score - Step1'!BK22+'Form1 Score - Step1'!BU22</f>
        <v>9</v>
      </c>
      <c r="N22" s="10">
        <f>'Form1 Score - Step1'!AR22+'Form1 Score - Step1'!BB22+'Form1 Score - Step1'!BL22+'Form1 Score - Step1'!BV22</f>
        <v>11</v>
      </c>
      <c r="O22" s="10">
        <f>'Form1 Score - Step1'!AS22+'Form1 Score - Step1'!BC22+'Form1 Score - Step1'!BM22+'Form1 Score - Step1'!BW22</f>
        <v>8</v>
      </c>
      <c r="P22" s="10">
        <f>'Form1 Score - Step1'!AT22+'Form1 Score - Step1'!BD22+'Form1 Score - Step1'!BN22+'Form1 Score - Step1'!BX22</f>
        <v>11</v>
      </c>
      <c r="Q22" s="10">
        <f>'Form1 Score - Step1'!AU22+'Form1 Score - Step1'!BE22+'Form1 Score - Step1'!BO22+'Form1 Score - Step1'!BY22</f>
        <v>10</v>
      </c>
      <c r="R22" s="10">
        <f>'Form1 Score - Step1'!AV22+'Form1 Score - Step1'!BF22+'Form1 Score - Step1'!BP22+'Form1 Score - Step1'!BZ22</f>
        <v>12</v>
      </c>
      <c r="S22" s="10">
        <f>'Form1 Score - Step1'!AW22+'Form1 Score - Step1'!BG22+'Form1 Score - Step1'!BQ22+'Form1 Score - Step1'!CA22</f>
        <v>11</v>
      </c>
      <c r="T22" s="10">
        <f>'Form1 Score - Step1'!AX22+'Form1 Score - Step1'!BH22+'Form1 Score - Step1'!BR22+'Form1 Score - Step1'!CB22</f>
        <v>7</v>
      </c>
      <c r="U22" s="10">
        <f>'Form1 Score - Step1'!AY22+'Form1 Score - Step1'!BI22+'Form1 Score - Step1'!BS22+'Form1 Score - Step1'!CC22</f>
        <v>7</v>
      </c>
      <c r="V22" s="10">
        <f>'Form1 Score - Step1'!CD22+'Form1 Score - Step1'!CN22+'Form1 Score - Step1'!CX22+'Form1 Score - Step1'!DH22</f>
        <v>12</v>
      </c>
      <c r="W22" s="10">
        <f>'Form1 Score - Step1'!CE22+'Form1 Score - Step1'!CO22+'Form1 Score - Step1'!CY22+'Form1 Score - Step1'!DI22</f>
        <v>12</v>
      </c>
      <c r="X22" s="10">
        <f>'Form1 Score - Step1'!CF22+'Form1 Score - Step1'!CP22+'Form1 Score - Step1'!CZ22+'Form1 Score - Step1'!DJ22</f>
        <v>12</v>
      </c>
      <c r="Y22" s="10">
        <f>'Form1 Score - Step1'!CG22+'Form1 Score - Step1'!CQ22+'Form1 Score - Step1'!DA22+'Form1 Score - Step1'!DK22</f>
        <v>11</v>
      </c>
      <c r="Z22" s="10">
        <f>'Form1 Score - Step1'!CH22+'Form1 Score - Step1'!CR22+'Form1 Score - Step1'!DB22+'Form1 Score - Step1'!DL22</f>
        <v>11</v>
      </c>
      <c r="AA22" s="10">
        <f>'Form1 Score - Step1'!CI22+'Form1 Score - Step1'!CS22+'Form1 Score - Step1'!DC22+'Form1 Score - Step1'!DM22</f>
        <v>10</v>
      </c>
      <c r="AB22" s="10">
        <f>'Form1 Score - Step1'!CJ22+'Form1 Score - Step1'!CT22+'Form1 Score - Step1'!DD22+'Form1 Score - Step1'!DN22</f>
        <v>12</v>
      </c>
      <c r="AC22" s="10">
        <f>'Form1 Score - Step1'!CK22+'Form1 Score - Step1'!CU22+'Form1 Score - Step1'!DE22+'Form1 Score - Step1'!DO22</f>
        <v>10</v>
      </c>
      <c r="AD22" s="10">
        <f>'Form1 Score - Step1'!CL22+'Form1 Score - Step1'!CV22+'Form1 Score - Step1'!DF22+'Form1 Score - Step1'!DP22</f>
        <v>9</v>
      </c>
      <c r="AE22" s="10">
        <f>'Form1 Score - Step1'!CM22+'Form1 Score - Step1'!CW22+'Form1 Score - Step1'!DG22+'Form1 Score - Step1'!DQ22</f>
        <v>9</v>
      </c>
    </row>
    <row r="23" ht="12.75" customHeight="1">
      <c r="B23" s="10">
        <f>'Form1 Score - Step1'!B23+'Form1 Score - Step1'!L23+'Form1 Score - Step1'!V23+'Form1 Score - Step1'!AF23</f>
        <v>10</v>
      </c>
      <c r="C23" s="10">
        <f>'Form1 Score - Step1'!C23+'Form1 Score - Step1'!M23+'Form1 Score - Step1'!W23+'Form1 Score - Step1'!AG23</f>
        <v>9</v>
      </c>
      <c r="D23" s="10">
        <f>'Form1 Score - Step1'!D23+'Form1 Score - Step1'!N23+'Form1 Score - Step1'!X23+'Form1 Score - Step1'!AH23</f>
        <v>9</v>
      </c>
      <c r="E23" s="10">
        <f>'Form1 Score - Step1'!E23+'Form1 Score - Step1'!O23+'Form1 Score - Step1'!Y23+'Form1 Score - Step1'!AI23</f>
        <v>9</v>
      </c>
      <c r="F23" s="10">
        <f>'Form1 Score - Step1'!F23+'Form1 Score - Step1'!P23+'Form1 Score - Step1'!Z23+'Form1 Score - Step1'!AJ23</f>
        <v>7</v>
      </c>
      <c r="G23" s="10">
        <f>'Form1 Score - Step1'!G23+'Form1 Score - Step1'!Q23+'Form1 Score - Step1'!AA23+'Form1 Score - Step1'!AK23</f>
        <v>6</v>
      </c>
      <c r="H23" s="10">
        <f>'Form1 Score - Step1'!H23+'Form1 Score - Step1'!R23+'Form1 Score - Step1'!AB23+'Form1 Score - Step1'!AL23</f>
        <v>6</v>
      </c>
      <c r="I23" s="10">
        <f>'Form1 Score - Step1'!I23+'Form1 Score - Step1'!S23+'Form1 Score - Step1'!AC23+'Form1 Score - Step1'!AM23</f>
        <v>6</v>
      </c>
      <c r="J23" s="10">
        <f>'Form1 Score - Step1'!J23+'Form1 Score - Step1'!T23+'Form1 Score - Step1'!AD23+'Form1 Score - Step1'!AN23</f>
        <v>16</v>
      </c>
      <c r="K23" s="10">
        <f>'Form1 Score - Step1'!K23+'Form1 Score - Step1'!U23+'Form1 Score - Step1'!AE23+'Form1 Score - Step1'!AO23</f>
        <v>16</v>
      </c>
      <c r="L23" s="10">
        <f>'Form1 Score - Step1'!AP23+'Form1 Score - Step1'!AZ23+'Form1 Score - Step1'!BJ23+'Form1 Score - Step1'!BT23</f>
        <v>10</v>
      </c>
      <c r="M23" s="10">
        <f>'Form1 Score - Step1'!AQ23+'Form1 Score - Step1'!BA23+'Form1 Score - Step1'!BK23+'Form1 Score - Step1'!BU23</f>
        <v>9</v>
      </c>
      <c r="N23" s="10">
        <f>'Form1 Score - Step1'!AR23+'Form1 Score - Step1'!BB23+'Form1 Score - Step1'!BL23+'Form1 Score - Step1'!BV23</f>
        <v>7</v>
      </c>
      <c r="O23" s="10">
        <f>'Form1 Score - Step1'!AS23+'Form1 Score - Step1'!BC23+'Form1 Score - Step1'!BM23+'Form1 Score - Step1'!BW23</f>
        <v>6</v>
      </c>
      <c r="P23" s="10">
        <f>'Form1 Score - Step1'!AT23+'Form1 Score - Step1'!BD23+'Form1 Score - Step1'!BN23+'Form1 Score - Step1'!BX23</f>
        <v>5</v>
      </c>
      <c r="Q23" s="10">
        <f>'Form1 Score - Step1'!AU23+'Form1 Score - Step1'!BE23+'Form1 Score - Step1'!BO23+'Form1 Score - Step1'!BY23</f>
        <v>3</v>
      </c>
      <c r="R23" s="10">
        <f>'Form1 Score - Step1'!AV23+'Form1 Score - Step1'!BF23+'Form1 Score - Step1'!BP23+'Form1 Score - Step1'!BZ23</f>
        <v>4</v>
      </c>
      <c r="S23" s="10">
        <f>'Form1 Score - Step1'!AW23+'Form1 Score - Step1'!BG23+'Form1 Score - Step1'!BQ23+'Form1 Score - Step1'!CA23</f>
        <v>3</v>
      </c>
      <c r="T23" s="10">
        <f>'Form1 Score - Step1'!AX23+'Form1 Score - Step1'!BH23+'Form1 Score - Step1'!BR23+'Form1 Score - Step1'!CB23</f>
        <v>16</v>
      </c>
      <c r="U23" s="10">
        <f>'Form1 Score - Step1'!AY23+'Form1 Score - Step1'!BI23+'Form1 Score - Step1'!BS23+'Form1 Score - Step1'!CC23</f>
        <v>16</v>
      </c>
      <c r="V23" s="10">
        <f>'Form1 Score - Step1'!CD23+'Form1 Score - Step1'!CN23+'Form1 Score - Step1'!CX23+'Form1 Score - Step1'!DH23</f>
        <v>10</v>
      </c>
      <c r="W23" s="10">
        <f>'Form1 Score - Step1'!CE23+'Form1 Score - Step1'!CO23+'Form1 Score - Step1'!CY23+'Form1 Score - Step1'!DI23</f>
        <v>8</v>
      </c>
      <c r="X23" s="10">
        <f>'Form1 Score - Step1'!CF23+'Form1 Score - Step1'!CP23+'Form1 Score - Step1'!CZ23+'Form1 Score - Step1'!DJ23</f>
        <v>8</v>
      </c>
      <c r="Y23" s="10">
        <f>'Form1 Score - Step1'!CG23+'Form1 Score - Step1'!CQ23+'Form1 Score - Step1'!DA23+'Form1 Score - Step1'!DK23</f>
        <v>6</v>
      </c>
      <c r="Z23" s="10">
        <f>'Form1 Score - Step1'!CH23+'Form1 Score - Step1'!CR23+'Form1 Score - Step1'!DB23+'Form1 Score - Step1'!DL23</f>
        <v>5</v>
      </c>
      <c r="AA23" s="10">
        <f>'Form1 Score - Step1'!CI23+'Form1 Score - Step1'!CS23+'Form1 Score - Step1'!DC23+'Form1 Score - Step1'!DM23</f>
        <v>4</v>
      </c>
      <c r="AB23" s="10">
        <f>'Form1 Score - Step1'!CJ23+'Form1 Score - Step1'!CT23+'Form1 Score - Step1'!DD23+'Form1 Score - Step1'!DN23</f>
        <v>6</v>
      </c>
      <c r="AC23" s="10">
        <f>'Form1 Score - Step1'!CK23+'Form1 Score - Step1'!CU23+'Form1 Score - Step1'!DE23+'Form1 Score - Step1'!DO23</f>
        <v>4</v>
      </c>
      <c r="AD23" s="10">
        <f>'Form1 Score - Step1'!CL23+'Form1 Score - Step1'!CV23+'Form1 Score - Step1'!DF23+'Form1 Score - Step1'!DP23</f>
        <v>16</v>
      </c>
      <c r="AE23" s="10">
        <f>'Form1 Score - Step1'!CM23+'Form1 Score - Step1'!CW23+'Form1 Score - Step1'!DG23+'Form1 Score - Step1'!DQ23</f>
        <v>16</v>
      </c>
    </row>
    <row r="24" ht="12.75" customHeight="1">
      <c r="B24" s="10">
        <f>'Form1 Score - Step1'!B24+'Form1 Score - Step1'!L24+'Form1 Score - Step1'!V24+'Form1 Score - Step1'!AF24</f>
        <v>4</v>
      </c>
      <c r="C24" s="10">
        <f>'Form1 Score - Step1'!C24+'Form1 Score - Step1'!M24+'Form1 Score - Step1'!W24+'Form1 Score - Step1'!AG24</f>
        <v>4</v>
      </c>
      <c r="D24" s="10">
        <f>'Form1 Score - Step1'!D24+'Form1 Score - Step1'!N24+'Form1 Score - Step1'!X24+'Form1 Score - Step1'!AH24</f>
        <v>4</v>
      </c>
      <c r="E24" s="10">
        <f>'Form1 Score - Step1'!E24+'Form1 Score - Step1'!O24+'Form1 Score - Step1'!Y24+'Form1 Score - Step1'!AI24</f>
        <v>3</v>
      </c>
      <c r="F24" s="10">
        <f>'Form1 Score - Step1'!F24+'Form1 Score - Step1'!P24+'Form1 Score - Step1'!Z24+'Form1 Score - Step1'!AJ24</f>
        <v>5</v>
      </c>
      <c r="G24" s="10">
        <f>'Form1 Score - Step1'!G24+'Form1 Score - Step1'!Q24+'Form1 Score - Step1'!AA24+'Form1 Score - Step1'!AK24</f>
        <v>3</v>
      </c>
      <c r="H24" s="10">
        <f>'Form1 Score - Step1'!H24+'Form1 Score - Step1'!R24+'Form1 Score - Step1'!AB24+'Form1 Score - Step1'!AL24</f>
        <v>6</v>
      </c>
      <c r="I24" s="10">
        <f>'Form1 Score - Step1'!I24+'Form1 Score - Step1'!S24+'Form1 Score - Step1'!AC24+'Form1 Score - Step1'!AM24</f>
        <v>4</v>
      </c>
      <c r="J24" s="10">
        <f>'Form1 Score - Step1'!J24+'Form1 Score - Step1'!T24+'Form1 Score - Step1'!AD24+'Form1 Score - Step1'!AN24</f>
        <v>7</v>
      </c>
      <c r="K24" s="10">
        <f>'Form1 Score - Step1'!K24+'Form1 Score - Step1'!U24+'Form1 Score - Step1'!AE24+'Form1 Score - Step1'!AO24</f>
        <v>7</v>
      </c>
      <c r="L24" s="10">
        <f>'Form1 Score - Step1'!AP24+'Form1 Score - Step1'!AZ24+'Form1 Score - Step1'!BJ24+'Form1 Score - Step1'!BT24</f>
        <v>12</v>
      </c>
      <c r="M24" s="10">
        <f>'Form1 Score - Step1'!AQ24+'Form1 Score - Step1'!BA24+'Form1 Score - Step1'!BK24+'Form1 Score - Step1'!BU24</f>
        <v>8</v>
      </c>
      <c r="N24" s="10">
        <f>'Form1 Score - Step1'!AR24+'Form1 Score - Step1'!BB24+'Form1 Score - Step1'!BL24+'Form1 Score - Step1'!BV24</f>
        <v>8</v>
      </c>
      <c r="O24" s="10">
        <f>'Form1 Score - Step1'!AS24+'Form1 Score - Step1'!BC24+'Form1 Score - Step1'!BM24+'Form1 Score - Step1'!BW24</f>
        <v>6</v>
      </c>
      <c r="P24" s="10">
        <f>'Form1 Score - Step1'!AT24+'Form1 Score - Step1'!BD24+'Form1 Score - Step1'!BN24+'Form1 Score - Step1'!BX24</f>
        <v>8</v>
      </c>
      <c r="Q24" s="10">
        <f>'Form1 Score - Step1'!AU24+'Form1 Score - Step1'!BE24+'Form1 Score - Step1'!BO24+'Form1 Score - Step1'!BY24</f>
        <v>9</v>
      </c>
      <c r="R24" s="10">
        <f>'Form1 Score - Step1'!AV24+'Form1 Score - Step1'!BF24+'Form1 Score - Step1'!BP24+'Form1 Score - Step1'!BZ24</f>
        <v>9</v>
      </c>
      <c r="S24" s="10">
        <f>'Form1 Score - Step1'!AW24+'Form1 Score - Step1'!BG24+'Form1 Score - Step1'!BQ24+'Form1 Score - Step1'!CA24</f>
        <v>7</v>
      </c>
      <c r="T24" s="10">
        <f>'Form1 Score - Step1'!AX24+'Form1 Score - Step1'!BH24+'Form1 Score - Step1'!BR24+'Form1 Score - Step1'!CB24</f>
        <v>12</v>
      </c>
      <c r="U24" s="10">
        <f>'Form1 Score - Step1'!AY24+'Form1 Score - Step1'!BI24+'Form1 Score - Step1'!BS24+'Form1 Score - Step1'!CC24</f>
        <v>12</v>
      </c>
      <c r="V24" s="10">
        <f>'Form1 Score - Step1'!CD24+'Form1 Score - Step1'!CN24+'Form1 Score - Step1'!CX24+'Form1 Score - Step1'!DH24</f>
        <v>12</v>
      </c>
      <c r="W24" s="10">
        <f>'Form1 Score - Step1'!CE24+'Form1 Score - Step1'!CO24+'Form1 Score - Step1'!CY24+'Form1 Score - Step1'!DI24</f>
        <v>10</v>
      </c>
      <c r="X24" s="10">
        <f>'Form1 Score - Step1'!CF24+'Form1 Score - Step1'!CP24+'Form1 Score - Step1'!CZ24+'Form1 Score - Step1'!DJ24</f>
        <v>10</v>
      </c>
      <c r="Y24" s="10">
        <f>'Form1 Score - Step1'!CG24+'Form1 Score - Step1'!CQ24+'Form1 Score - Step1'!DA24+'Form1 Score - Step1'!DK24</f>
        <v>7</v>
      </c>
      <c r="Z24" s="10">
        <f>'Form1 Score - Step1'!CH24+'Form1 Score - Step1'!CR24+'Form1 Score - Step1'!DB24+'Form1 Score - Step1'!DL24</f>
        <v>11</v>
      </c>
      <c r="AA24" s="10">
        <f>'Form1 Score - Step1'!CI24+'Form1 Score - Step1'!CS24+'Form1 Score - Step1'!DC24+'Form1 Score - Step1'!DM24</f>
        <v>7</v>
      </c>
      <c r="AB24" s="10">
        <f>'Form1 Score - Step1'!CJ24+'Form1 Score - Step1'!CT24+'Form1 Score - Step1'!DD24+'Form1 Score - Step1'!DN24</f>
        <v>8</v>
      </c>
      <c r="AC24" s="10">
        <f>'Form1 Score - Step1'!CK24+'Form1 Score - Step1'!CU24+'Form1 Score - Step1'!DE24+'Form1 Score - Step1'!DO24</f>
        <v>7</v>
      </c>
      <c r="AD24" s="10">
        <f>'Form1 Score - Step1'!CL24+'Form1 Score - Step1'!CV24+'Form1 Score - Step1'!DF24+'Form1 Score - Step1'!DP24</f>
        <v>12</v>
      </c>
      <c r="AE24" s="10">
        <f>'Form1 Score - Step1'!CM24+'Form1 Score - Step1'!CW24+'Form1 Score - Step1'!DG24+'Form1 Score - Step1'!DQ24</f>
        <v>11</v>
      </c>
    </row>
    <row r="25" ht="12.75" customHeight="1">
      <c r="B25" s="10">
        <f>'Form1 Score - Step1'!B25+'Form1 Score - Step1'!L25+'Form1 Score - Step1'!V25+'Form1 Score - Step1'!AF25</f>
        <v>9</v>
      </c>
      <c r="C25" s="10">
        <f>'Form1 Score - Step1'!C25+'Form1 Score - Step1'!M25+'Form1 Score - Step1'!W25+'Form1 Score - Step1'!AG25</f>
        <v>8</v>
      </c>
      <c r="D25" s="10">
        <f>'Form1 Score - Step1'!D25+'Form1 Score - Step1'!N25+'Form1 Score - Step1'!X25+'Form1 Score - Step1'!AH25</f>
        <v>10</v>
      </c>
      <c r="E25" s="10">
        <f>'Form1 Score - Step1'!E25+'Form1 Score - Step1'!O25+'Form1 Score - Step1'!Y25+'Form1 Score - Step1'!AI25</f>
        <v>10</v>
      </c>
      <c r="F25" s="10">
        <f>'Form1 Score - Step1'!F25+'Form1 Score - Step1'!P25+'Form1 Score - Step1'!Z25+'Form1 Score - Step1'!AJ25</f>
        <v>10</v>
      </c>
      <c r="G25" s="10">
        <f>'Form1 Score - Step1'!G25+'Form1 Score - Step1'!Q25+'Form1 Score - Step1'!AA25+'Form1 Score - Step1'!AK25</f>
        <v>11</v>
      </c>
      <c r="H25" s="10">
        <f>'Form1 Score - Step1'!H25+'Form1 Score - Step1'!R25+'Form1 Score - Step1'!AB25+'Form1 Score - Step1'!AL25</f>
        <v>10</v>
      </c>
      <c r="I25" s="10">
        <f>'Form1 Score - Step1'!I25+'Form1 Score - Step1'!S25+'Form1 Score - Step1'!AC25+'Form1 Score - Step1'!AM25</f>
        <v>10</v>
      </c>
      <c r="J25" s="10">
        <f>'Form1 Score - Step1'!J25+'Form1 Score - Step1'!T25+'Form1 Score - Step1'!AD25+'Form1 Score - Step1'!AN25</f>
        <v>10</v>
      </c>
      <c r="K25" s="10">
        <f>'Form1 Score - Step1'!K25+'Form1 Score - Step1'!U25+'Form1 Score - Step1'!AE25+'Form1 Score - Step1'!AO25</f>
        <v>10</v>
      </c>
      <c r="L25" s="10">
        <f>'Form1 Score - Step1'!AP25+'Form1 Score - Step1'!AZ25+'Form1 Score - Step1'!BJ25+'Form1 Score - Step1'!BT25</f>
        <v>10</v>
      </c>
      <c r="M25" s="10">
        <f>'Form1 Score - Step1'!AQ25+'Form1 Score - Step1'!BA25+'Form1 Score - Step1'!BK25+'Form1 Score - Step1'!BU25</f>
        <v>10</v>
      </c>
      <c r="N25" s="10">
        <f>'Form1 Score - Step1'!AR25+'Form1 Score - Step1'!BB25+'Form1 Score - Step1'!BL25+'Form1 Score - Step1'!BV25</f>
        <v>11</v>
      </c>
      <c r="O25" s="10">
        <f>'Form1 Score - Step1'!AS25+'Form1 Score - Step1'!BC25+'Form1 Score - Step1'!BM25+'Form1 Score - Step1'!BW25</f>
        <v>10</v>
      </c>
      <c r="P25" s="10">
        <f>'Form1 Score - Step1'!AT25+'Form1 Score - Step1'!BD25+'Form1 Score - Step1'!BN25+'Form1 Score - Step1'!BX25</f>
        <v>10</v>
      </c>
      <c r="Q25" s="10">
        <f>'Form1 Score - Step1'!AU25+'Form1 Score - Step1'!BE25+'Form1 Score - Step1'!BO25+'Form1 Score - Step1'!BY25</f>
        <v>10</v>
      </c>
      <c r="R25" s="10">
        <f>'Form1 Score - Step1'!AV25+'Form1 Score - Step1'!BF25+'Form1 Score - Step1'!BP25+'Form1 Score - Step1'!BZ25</f>
        <v>9</v>
      </c>
      <c r="S25" s="10">
        <f>'Form1 Score - Step1'!AW25+'Form1 Score - Step1'!BG25+'Form1 Score - Step1'!BQ25+'Form1 Score - Step1'!CA25</f>
        <v>9</v>
      </c>
      <c r="T25" s="10">
        <f>'Form1 Score - Step1'!AX25+'Form1 Score - Step1'!BH25+'Form1 Score - Step1'!BR25+'Form1 Score - Step1'!CB25</f>
        <v>7</v>
      </c>
      <c r="U25" s="10">
        <f>'Form1 Score - Step1'!AY25+'Form1 Score - Step1'!BI25+'Form1 Score - Step1'!BS25+'Form1 Score - Step1'!CC25</f>
        <v>7</v>
      </c>
      <c r="V25" s="10">
        <f>'Form1 Score - Step1'!CD25+'Form1 Score - Step1'!CN25+'Form1 Score - Step1'!CX25+'Form1 Score - Step1'!DH25</f>
        <v>12</v>
      </c>
      <c r="W25" s="10">
        <f>'Form1 Score - Step1'!CE25+'Form1 Score - Step1'!CO25+'Form1 Score - Step1'!CY25+'Form1 Score - Step1'!DI25</f>
        <v>11</v>
      </c>
      <c r="X25" s="10">
        <f>'Form1 Score - Step1'!CF25+'Form1 Score - Step1'!CP25+'Form1 Score - Step1'!CZ25+'Form1 Score - Step1'!DJ25</f>
        <v>10</v>
      </c>
      <c r="Y25" s="10">
        <f>'Form1 Score - Step1'!CG25+'Form1 Score - Step1'!CQ25+'Form1 Score - Step1'!DA25+'Form1 Score - Step1'!DK25</f>
        <v>10</v>
      </c>
      <c r="Z25" s="10">
        <f>'Form1 Score - Step1'!CH25+'Form1 Score - Step1'!CR25+'Form1 Score - Step1'!DB25+'Form1 Score - Step1'!DL25</f>
        <v>12</v>
      </c>
      <c r="AA25" s="10">
        <f>'Form1 Score - Step1'!CI25+'Form1 Score - Step1'!CS25+'Form1 Score - Step1'!DC25+'Form1 Score - Step1'!DM25</f>
        <v>10</v>
      </c>
      <c r="AB25" s="10">
        <f>'Form1 Score - Step1'!CJ25+'Form1 Score - Step1'!CT25+'Form1 Score - Step1'!DD25+'Form1 Score - Step1'!DN25</f>
        <v>11</v>
      </c>
      <c r="AC25" s="10">
        <f>'Form1 Score - Step1'!CK25+'Form1 Score - Step1'!CU25+'Form1 Score - Step1'!DE25+'Form1 Score - Step1'!DO25</f>
        <v>10</v>
      </c>
      <c r="AD25" s="10">
        <f>'Form1 Score - Step1'!CL25+'Form1 Score - Step1'!CV25+'Form1 Score - Step1'!DF25+'Form1 Score - Step1'!DP25</f>
        <v>10</v>
      </c>
      <c r="AE25" s="10">
        <f>'Form1 Score - Step1'!CM25+'Form1 Score - Step1'!CW25+'Form1 Score - Step1'!DG25+'Form1 Score - Step1'!DQ25</f>
        <v>10</v>
      </c>
    </row>
    <row r="26" ht="12.75" customHeight="1">
      <c r="B26" s="10">
        <f>'Form1 Score - Step1'!B26+'Form1 Score - Step1'!L26+'Form1 Score - Step1'!V26+'Form1 Score - Step1'!AF26</f>
        <v>8</v>
      </c>
      <c r="C26" s="10">
        <f>'Form1 Score - Step1'!C26+'Form1 Score - Step1'!M26+'Form1 Score - Step1'!W26+'Form1 Score - Step1'!AG26</f>
        <v>7</v>
      </c>
      <c r="D26" s="10">
        <f>'Form1 Score - Step1'!D26+'Form1 Score - Step1'!N26+'Form1 Score - Step1'!X26+'Form1 Score - Step1'!AH26</f>
        <v>8</v>
      </c>
      <c r="E26" s="10">
        <f>'Form1 Score - Step1'!E26+'Form1 Score - Step1'!O26+'Form1 Score - Step1'!Y26+'Form1 Score - Step1'!AI26</f>
        <v>9</v>
      </c>
      <c r="F26" s="10">
        <f>'Form1 Score - Step1'!F26+'Form1 Score - Step1'!P26+'Form1 Score - Step1'!Z26+'Form1 Score - Step1'!AJ26</f>
        <v>9</v>
      </c>
      <c r="G26" s="10">
        <f>'Form1 Score - Step1'!G26+'Form1 Score - Step1'!Q26+'Form1 Score - Step1'!AA26+'Form1 Score - Step1'!AK26</f>
        <v>8</v>
      </c>
      <c r="H26" s="10">
        <f>'Form1 Score - Step1'!H26+'Form1 Score - Step1'!R26+'Form1 Score - Step1'!AB26+'Form1 Score - Step1'!AL26</f>
        <v>7</v>
      </c>
      <c r="I26" s="10">
        <f>'Form1 Score - Step1'!I26+'Form1 Score - Step1'!S26+'Form1 Score - Step1'!AC26+'Form1 Score - Step1'!AM26</f>
        <v>7</v>
      </c>
      <c r="J26" s="10">
        <f>'Form1 Score - Step1'!J26+'Form1 Score - Step1'!T26+'Form1 Score - Step1'!AD26+'Form1 Score - Step1'!AN26</f>
        <v>6</v>
      </c>
      <c r="K26" s="10">
        <f>'Form1 Score - Step1'!K26+'Form1 Score - Step1'!U26+'Form1 Score - Step1'!AE26+'Form1 Score - Step1'!AO26</f>
        <v>6</v>
      </c>
      <c r="L26" s="10">
        <f>'Form1 Score - Step1'!AP26+'Form1 Score - Step1'!AZ26+'Form1 Score - Step1'!BJ26+'Form1 Score - Step1'!BT26</f>
        <v>11</v>
      </c>
      <c r="M26" s="10">
        <f>'Form1 Score - Step1'!AQ26+'Form1 Score - Step1'!BA26+'Form1 Score - Step1'!BK26+'Form1 Score - Step1'!BU26</f>
        <v>9</v>
      </c>
      <c r="N26" s="10">
        <f>'Form1 Score - Step1'!AR26+'Form1 Score - Step1'!BB26+'Form1 Score - Step1'!BL26+'Form1 Score - Step1'!BV26</f>
        <v>11</v>
      </c>
      <c r="O26" s="10">
        <f>'Form1 Score - Step1'!AS26+'Form1 Score - Step1'!BC26+'Form1 Score - Step1'!BM26+'Form1 Score - Step1'!BW26</f>
        <v>8</v>
      </c>
      <c r="P26" s="10">
        <f>'Form1 Score - Step1'!AT26+'Form1 Score - Step1'!BD26+'Form1 Score - Step1'!BN26+'Form1 Score - Step1'!BX26</f>
        <v>10</v>
      </c>
      <c r="Q26" s="10">
        <f>'Form1 Score - Step1'!AU26+'Form1 Score - Step1'!BE26+'Form1 Score - Step1'!BO26+'Form1 Score - Step1'!BY26</f>
        <v>10</v>
      </c>
      <c r="R26" s="10">
        <f>'Form1 Score - Step1'!AV26+'Form1 Score - Step1'!BF26+'Form1 Score - Step1'!BP26+'Form1 Score - Step1'!BZ26</f>
        <v>11</v>
      </c>
      <c r="S26" s="10">
        <f>'Form1 Score - Step1'!AW26+'Form1 Score - Step1'!BG26+'Form1 Score - Step1'!BQ26+'Form1 Score - Step1'!CA26</f>
        <v>10</v>
      </c>
      <c r="T26" s="10">
        <f>'Form1 Score - Step1'!AX26+'Form1 Score - Step1'!BH26+'Form1 Score - Step1'!BR26+'Form1 Score - Step1'!CB26</f>
        <v>7</v>
      </c>
      <c r="U26" s="10">
        <f>'Form1 Score - Step1'!AY26+'Form1 Score - Step1'!BI26+'Form1 Score - Step1'!BS26+'Form1 Score - Step1'!CC26</f>
        <v>7</v>
      </c>
      <c r="V26" s="10">
        <f>'Form1 Score - Step1'!CD26+'Form1 Score - Step1'!CN26+'Form1 Score - Step1'!CX26+'Form1 Score - Step1'!DH26</f>
        <v>10</v>
      </c>
      <c r="W26" s="10">
        <f>'Form1 Score - Step1'!CE26+'Form1 Score - Step1'!CO26+'Form1 Score - Step1'!CY26+'Form1 Score - Step1'!DI26</f>
        <v>7</v>
      </c>
      <c r="X26" s="10">
        <f>'Form1 Score - Step1'!CF26+'Form1 Score - Step1'!CP26+'Form1 Score - Step1'!CZ26+'Form1 Score - Step1'!DJ26</f>
        <v>12</v>
      </c>
      <c r="Y26" s="10">
        <f>'Form1 Score - Step1'!CG26+'Form1 Score - Step1'!CQ26+'Form1 Score - Step1'!DA26+'Form1 Score - Step1'!DK26</f>
        <v>9</v>
      </c>
      <c r="Z26" s="10">
        <f>'Form1 Score - Step1'!CH26+'Form1 Score - Step1'!CR26+'Form1 Score - Step1'!DB26+'Form1 Score - Step1'!DL26</f>
        <v>12</v>
      </c>
      <c r="AA26" s="10">
        <f>'Form1 Score - Step1'!CI26+'Form1 Score - Step1'!CS26+'Form1 Score - Step1'!DC26+'Form1 Score - Step1'!DM26</f>
        <v>9</v>
      </c>
      <c r="AB26" s="10">
        <f>'Form1 Score - Step1'!CJ26+'Form1 Score - Step1'!CT26+'Form1 Score - Step1'!DD26+'Form1 Score - Step1'!DN26</f>
        <v>7</v>
      </c>
      <c r="AC26" s="10">
        <f>'Form1 Score - Step1'!CK26+'Form1 Score - Step1'!CU26+'Form1 Score - Step1'!DE26+'Form1 Score - Step1'!DO26</f>
        <v>7</v>
      </c>
      <c r="AD26" s="10">
        <f>'Form1 Score - Step1'!CL26+'Form1 Score - Step1'!CV26+'Form1 Score - Step1'!DF26+'Form1 Score - Step1'!DP26</f>
        <v>7</v>
      </c>
      <c r="AE26" s="10">
        <f>'Form1 Score - Step1'!CM26+'Form1 Score - Step1'!CW26+'Form1 Score - Step1'!DG26+'Form1 Score - Step1'!DQ26</f>
        <v>7</v>
      </c>
    </row>
    <row r="27" ht="12.75" customHeight="1">
      <c r="B27" s="10">
        <f>'Form1 Score - Step1'!B27+'Form1 Score - Step1'!L27+'Form1 Score - Step1'!V27+'Form1 Score - Step1'!AF27</f>
        <v>5</v>
      </c>
      <c r="C27" s="10">
        <f>'Form1 Score - Step1'!C27+'Form1 Score - Step1'!M27+'Form1 Score - Step1'!W27+'Form1 Score - Step1'!AG27</f>
        <v>6</v>
      </c>
      <c r="D27" s="10">
        <f>'Form1 Score - Step1'!D27+'Form1 Score - Step1'!N27+'Form1 Score - Step1'!X27+'Form1 Score - Step1'!AH27</f>
        <v>7</v>
      </c>
      <c r="E27" s="10">
        <f>'Form1 Score - Step1'!E27+'Form1 Score - Step1'!O27+'Form1 Score - Step1'!Y27+'Form1 Score - Step1'!AI27</f>
        <v>0</v>
      </c>
      <c r="F27" s="10">
        <f>'Form1 Score - Step1'!F27+'Form1 Score - Step1'!P27+'Form1 Score - Step1'!Z27+'Form1 Score - Step1'!AJ27</f>
        <v>3</v>
      </c>
      <c r="G27" s="10">
        <f>'Form1 Score - Step1'!G27+'Form1 Score - Step1'!Q27+'Form1 Score - Step1'!AA27+'Form1 Score - Step1'!AK27</f>
        <v>1</v>
      </c>
      <c r="H27" s="10">
        <f>'Form1 Score - Step1'!H27+'Form1 Score - Step1'!R27+'Form1 Score - Step1'!AB27+'Form1 Score - Step1'!AL27</f>
        <v>2</v>
      </c>
      <c r="I27" s="10">
        <f>'Form1 Score - Step1'!I27+'Form1 Score - Step1'!S27+'Form1 Score - Step1'!AC27+'Form1 Score - Step1'!AM27</f>
        <v>4</v>
      </c>
      <c r="J27" s="10">
        <f>'Form1 Score - Step1'!J27+'Form1 Score - Step1'!T27+'Form1 Score - Step1'!AD27+'Form1 Score - Step1'!AN27</f>
        <v>16</v>
      </c>
      <c r="K27" s="10">
        <f>'Form1 Score - Step1'!K27+'Form1 Score - Step1'!U27+'Form1 Score - Step1'!AE27+'Form1 Score - Step1'!AO27</f>
        <v>12</v>
      </c>
      <c r="L27" s="10">
        <f>'Form1 Score - Step1'!AP27+'Form1 Score - Step1'!AZ27+'Form1 Score - Step1'!BJ27+'Form1 Score - Step1'!BT27</f>
        <v>8</v>
      </c>
      <c r="M27" s="10">
        <f>'Form1 Score - Step1'!AQ27+'Form1 Score - Step1'!BA27+'Form1 Score - Step1'!BK27+'Form1 Score - Step1'!BU27</f>
        <v>9</v>
      </c>
      <c r="N27" s="10">
        <f>'Form1 Score - Step1'!AR27+'Form1 Score - Step1'!BB27+'Form1 Score - Step1'!BL27+'Form1 Score - Step1'!BV27</f>
        <v>5</v>
      </c>
      <c r="O27" s="10">
        <f>'Form1 Score - Step1'!AS27+'Form1 Score - Step1'!BC27+'Form1 Score - Step1'!BM27+'Form1 Score - Step1'!BW27</f>
        <v>6</v>
      </c>
      <c r="P27" s="10">
        <f>'Form1 Score - Step1'!AT27+'Form1 Score - Step1'!BD27+'Form1 Score - Step1'!BN27+'Form1 Score - Step1'!BX27</f>
        <v>4</v>
      </c>
      <c r="Q27" s="10">
        <f>'Form1 Score - Step1'!AU27+'Form1 Score - Step1'!BE27+'Form1 Score - Step1'!BO27+'Form1 Score - Step1'!BY27</f>
        <v>7</v>
      </c>
      <c r="R27" s="10">
        <f>'Form1 Score - Step1'!AV27+'Form1 Score - Step1'!BF27+'Form1 Score - Step1'!BP27+'Form1 Score - Step1'!BZ27</f>
        <v>2</v>
      </c>
      <c r="S27" s="10">
        <f>'Form1 Score - Step1'!AW27+'Form1 Score - Step1'!BG27+'Form1 Score - Step1'!BQ27+'Form1 Score - Step1'!CA27</f>
        <v>5</v>
      </c>
      <c r="T27" s="10">
        <f>'Form1 Score - Step1'!AX27+'Form1 Score - Step1'!BH27+'Form1 Score - Step1'!BR27+'Form1 Score - Step1'!CB27</f>
        <v>3</v>
      </c>
      <c r="U27" s="10">
        <f>'Form1 Score - Step1'!AY27+'Form1 Score - Step1'!BI27+'Form1 Score - Step1'!BS27+'Form1 Score - Step1'!CC27</f>
        <v>3</v>
      </c>
      <c r="V27" s="10">
        <f>'Form1 Score - Step1'!CD27+'Form1 Score - Step1'!CN27+'Form1 Score - Step1'!CX27+'Form1 Score - Step1'!DH27</f>
        <v>7</v>
      </c>
      <c r="W27" s="10">
        <f>'Form1 Score - Step1'!CE27+'Form1 Score - Step1'!CO27+'Form1 Score - Step1'!CY27+'Form1 Score - Step1'!DI27</f>
        <v>8</v>
      </c>
      <c r="X27" s="10">
        <f>'Form1 Score - Step1'!CF27+'Form1 Score - Step1'!CP27+'Form1 Score - Step1'!CZ27+'Form1 Score - Step1'!DJ27</f>
        <v>6</v>
      </c>
      <c r="Y27" s="10">
        <f>'Form1 Score - Step1'!CG27+'Form1 Score - Step1'!CQ27+'Form1 Score - Step1'!DA27+'Form1 Score - Step1'!DK27</f>
        <v>5</v>
      </c>
      <c r="Z27" s="10">
        <f>'Form1 Score - Step1'!CH27+'Form1 Score - Step1'!CR27+'Form1 Score - Step1'!DB27+'Form1 Score - Step1'!DL27</f>
        <v>4</v>
      </c>
      <c r="AA27" s="10">
        <f>'Form1 Score - Step1'!CI27+'Form1 Score - Step1'!CS27+'Form1 Score - Step1'!DC27+'Form1 Score - Step1'!DM27</f>
        <v>11</v>
      </c>
      <c r="AB27" s="10">
        <f>'Form1 Score - Step1'!CJ27+'Form1 Score - Step1'!CT27+'Form1 Score - Step1'!DD27+'Form1 Score - Step1'!DN27</f>
        <v>1</v>
      </c>
      <c r="AC27" s="10">
        <f>'Form1 Score - Step1'!CK27+'Form1 Score - Step1'!CU27+'Form1 Score - Step1'!DE27+'Form1 Score - Step1'!DO27</f>
        <v>10</v>
      </c>
      <c r="AD27" s="10">
        <f>'Form1 Score - Step1'!CL27+'Form1 Score - Step1'!CV27+'Form1 Score - Step1'!DF27+'Form1 Score - Step1'!DP27</f>
        <v>0</v>
      </c>
      <c r="AE27" s="10">
        <f>'Form1 Score - Step1'!CM27+'Form1 Score - Step1'!CW27+'Form1 Score - Step1'!DG27+'Form1 Score - Step1'!DQ27</f>
        <v>0</v>
      </c>
    </row>
    <row r="28" ht="12.75" customHeight="1">
      <c r="B28" s="10">
        <f>'Form1 Score - Step1'!B28+'Form1 Score - Step1'!L28+'Form1 Score - Step1'!V28+'Form1 Score - Step1'!AF28</f>
        <v>9</v>
      </c>
      <c r="C28" s="10">
        <f>'Form1 Score - Step1'!C28+'Form1 Score - Step1'!M28+'Form1 Score - Step1'!W28+'Form1 Score - Step1'!AG28</f>
        <v>6</v>
      </c>
      <c r="D28" s="10">
        <f>'Form1 Score - Step1'!D28+'Form1 Score - Step1'!N28+'Form1 Score - Step1'!X28+'Form1 Score - Step1'!AH28</f>
        <v>8</v>
      </c>
      <c r="E28" s="10">
        <f>'Form1 Score - Step1'!E28+'Form1 Score - Step1'!O28+'Form1 Score - Step1'!Y28+'Form1 Score - Step1'!AI28</f>
        <v>3</v>
      </c>
      <c r="F28" s="10">
        <f>'Form1 Score - Step1'!F28+'Form1 Score - Step1'!P28+'Form1 Score - Step1'!Z28+'Form1 Score - Step1'!AJ28</f>
        <v>8</v>
      </c>
      <c r="G28" s="10">
        <f>'Form1 Score - Step1'!G28+'Form1 Score - Step1'!Q28+'Form1 Score - Step1'!AA28+'Form1 Score - Step1'!AK28</f>
        <v>0</v>
      </c>
      <c r="H28" s="10">
        <f>'Form1 Score - Step1'!H28+'Form1 Score - Step1'!R28+'Form1 Score - Step1'!AB28+'Form1 Score - Step1'!AL28</f>
        <v>5</v>
      </c>
      <c r="I28" s="10">
        <f>'Form1 Score - Step1'!I28+'Form1 Score - Step1'!S28+'Form1 Score - Step1'!AC28+'Form1 Score - Step1'!AM28</f>
        <v>6</v>
      </c>
      <c r="J28" s="10">
        <f>'Form1 Score - Step1'!J28+'Form1 Score - Step1'!T28+'Form1 Score - Step1'!AD28+'Form1 Score - Step1'!AN28</f>
        <v>12</v>
      </c>
      <c r="K28" s="10">
        <f>'Form1 Score - Step1'!K28+'Form1 Score - Step1'!U28+'Form1 Score - Step1'!AE28+'Form1 Score - Step1'!AO28</f>
        <v>12</v>
      </c>
      <c r="L28" s="10">
        <f>'Form1 Score - Step1'!AP28+'Form1 Score - Step1'!AZ28+'Form1 Score - Step1'!BJ28+'Form1 Score - Step1'!BT28</f>
        <v>9</v>
      </c>
      <c r="M28" s="10">
        <f>'Form1 Score - Step1'!AQ28+'Form1 Score - Step1'!BA28+'Form1 Score - Step1'!BK28+'Form1 Score - Step1'!BU28</f>
        <v>9</v>
      </c>
      <c r="N28" s="10">
        <f>'Form1 Score - Step1'!AR28+'Form1 Score - Step1'!BB28+'Form1 Score - Step1'!BL28+'Form1 Score - Step1'!BV28</f>
        <v>10</v>
      </c>
      <c r="O28" s="10">
        <f>'Form1 Score - Step1'!AS28+'Form1 Score - Step1'!BC28+'Form1 Score - Step1'!BM28+'Form1 Score - Step1'!BW28</f>
        <v>8</v>
      </c>
      <c r="P28" s="10">
        <f>'Form1 Score - Step1'!AT28+'Form1 Score - Step1'!BD28+'Form1 Score - Step1'!BN28+'Form1 Score - Step1'!BX28</f>
        <v>7</v>
      </c>
      <c r="Q28" s="10">
        <f>'Form1 Score - Step1'!AU28+'Form1 Score - Step1'!BE28+'Form1 Score - Step1'!BO28+'Form1 Score - Step1'!BY28</f>
        <v>8</v>
      </c>
      <c r="R28" s="10">
        <f>'Form1 Score - Step1'!AV28+'Form1 Score - Step1'!BF28+'Form1 Score - Step1'!BP28+'Form1 Score - Step1'!BZ28</f>
        <v>7</v>
      </c>
      <c r="S28" s="10">
        <f>'Form1 Score - Step1'!AW28+'Form1 Score - Step1'!BG28+'Form1 Score - Step1'!BQ28+'Form1 Score - Step1'!CA28</f>
        <v>6</v>
      </c>
      <c r="T28" s="10">
        <f>'Form1 Score - Step1'!AX28+'Form1 Score - Step1'!BH28+'Form1 Score - Step1'!BR28+'Form1 Score - Step1'!CB28</f>
        <v>12</v>
      </c>
      <c r="U28" s="10">
        <f>'Form1 Score - Step1'!AY28+'Form1 Score - Step1'!BI28+'Form1 Score - Step1'!BS28+'Form1 Score - Step1'!CC28</f>
        <v>12</v>
      </c>
      <c r="V28" s="10">
        <f>'Form1 Score - Step1'!CD28+'Form1 Score - Step1'!CN28+'Form1 Score - Step1'!CX28+'Form1 Score - Step1'!DH28</f>
        <v>9</v>
      </c>
      <c r="W28" s="10">
        <f>'Form1 Score - Step1'!CE28+'Form1 Score - Step1'!CO28+'Form1 Score - Step1'!CY28+'Form1 Score - Step1'!DI28</f>
        <v>7</v>
      </c>
      <c r="X28" s="10">
        <f>'Form1 Score - Step1'!CF28+'Form1 Score - Step1'!CP28+'Form1 Score - Step1'!CZ28+'Form1 Score - Step1'!DJ28</f>
        <v>9</v>
      </c>
      <c r="Y28" s="10">
        <f>'Form1 Score - Step1'!CG28+'Form1 Score - Step1'!CQ28+'Form1 Score - Step1'!DA28+'Form1 Score - Step1'!DK28</f>
        <v>10</v>
      </c>
      <c r="Z28" s="10">
        <f>'Form1 Score - Step1'!CH28+'Form1 Score - Step1'!CR28+'Form1 Score - Step1'!DB28+'Form1 Score - Step1'!DL28</f>
        <v>4</v>
      </c>
      <c r="AA28" s="10">
        <f>'Form1 Score - Step1'!CI28+'Form1 Score - Step1'!CS28+'Form1 Score - Step1'!DC28+'Form1 Score - Step1'!DM28</f>
        <v>3</v>
      </c>
      <c r="AB28" s="10">
        <f>'Form1 Score - Step1'!CJ28+'Form1 Score - Step1'!CT28+'Form1 Score - Step1'!DD28+'Form1 Score - Step1'!DN28</f>
        <v>4</v>
      </c>
      <c r="AC28" s="10">
        <f>'Form1 Score - Step1'!CK28+'Form1 Score - Step1'!CU28+'Form1 Score - Step1'!DE28+'Form1 Score - Step1'!DO28</f>
        <v>3</v>
      </c>
      <c r="AD28" s="10">
        <f>'Form1 Score - Step1'!CL28+'Form1 Score - Step1'!CV28+'Form1 Score - Step1'!DF28+'Form1 Score - Step1'!DP28</f>
        <v>12</v>
      </c>
      <c r="AE28" s="10">
        <f>'Form1 Score - Step1'!CM28+'Form1 Score - Step1'!CW28+'Form1 Score - Step1'!DG28+'Form1 Score - Step1'!DQ28</f>
        <v>12</v>
      </c>
    </row>
    <row r="29" ht="12.75" customHeight="1">
      <c r="B29" s="10">
        <f>'Form1 Score - Step1'!B29+'Form1 Score - Step1'!L29+'Form1 Score - Step1'!V29+'Form1 Score - Step1'!AF29</f>
        <v>16</v>
      </c>
      <c r="C29" s="10">
        <f>'Form1 Score - Step1'!C29+'Form1 Score - Step1'!M29+'Form1 Score - Step1'!W29+'Form1 Score - Step1'!AG29</f>
        <v>16</v>
      </c>
      <c r="D29" s="10">
        <f>'Form1 Score - Step1'!D29+'Form1 Score - Step1'!N29+'Form1 Score - Step1'!X29+'Form1 Score - Step1'!AH29</f>
        <v>16</v>
      </c>
      <c r="E29" s="10">
        <f>'Form1 Score - Step1'!E29+'Form1 Score - Step1'!O29+'Form1 Score - Step1'!Y29+'Form1 Score - Step1'!AI29</f>
        <v>15</v>
      </c>
      <c r="F29" s="10">
        <f>'Form1 Score - Step1'!F29+'Form1 Score - Step1'!P29+'Form1 Score - Step1'!Z29+'Form1 Score - Step1'!AJ29</f>
        <v>16</v>
      </c>
      <c r="G29" s="10">
        <f>'Form1 Score - Step1'!G29+'Form1 Score - Step1'!Q29+'Form1 Score - Step1'!AA29+'Form1 Score - Step1'!AK29</f>
        <v>12</v>
      </c>
      <c r="H29" s="10">
        <f>'Form1 Score - Step1'!H29+'Form1 Score - Step1'!R29+'Form1 Score - Step1'!AB29+'Form1 Score - Step1'!AL29</f>
        <v>16</v>
      </c>
      <c r="I29" s="10">
        <f>'Form1 Score - Step1'!I29+'Form1 Score - Step1'!S29+'Form1 Score - Step1'!AC29+'Form1 Score - Step1'!AM29</f>
        <v>13</v>
      </c>
      <c r="J29" s="10">
        <f>'Form1 Score - Step1'!J29+'Form1 Score - Step1'!T29+'Form1 Score - Step1'!AD29+'Form1 Score - Step1'!AN29</f>
        <v>13</v>
      </c>
      <c r="K29" s="10">
        <f>'Form1 Score - Step1'!K29+'Form1 Score - Step1'!U29+'Form1 Score - Step1'!AE29+'Form1 Score - Step1'!AO29</f>
        <v>13</v>
      </c>
      <c r="L29" s="10">
        <f>'Form1 Score - Step1'!AP29+'Form1 Score - Step1'!AZ29+'Form1 Score - Step1'!BJ29+'Form1 Score - Step1'!BT29</f>
        <v>12</v>
      </c>
      <c r="M29" s="10">
        <f>'Form1 Score - Step1'!AQ29+'Form1 Score - Step1'!BA29+'Form1 Score - Step1'!BK29+'Form1 Score - Step1'!BU29</f>
        <v>11</v>
      </c>
      <c r="N29" s="10">
        <f>'Form1 Score - Step1'!AR29+'Form1 Score - Step1'!BB29+'Form1 Score - Step1'!BL29+'Form1 Score - Step1'!BV29</f>
        <v>15</v>
      </c>
      <c r="O29" s="10">
        <f>'Form1 Score - Step1'!AS29+'Form1 Score - Step1'!BC29+'Form1 Score - Step1'!BM29+'Form1 Score - Step1'!BW29</f>
        <v>14</v>
      </c>
      <c r="P29" s="10">
        <f>'Form1 Score - Step1'!AT29+'Form1 Score - Step1'!BD29+'Form1 Score - Step1'!BN29+'Form1 Score - Step1'!BX29</f>
        <v>14</v>
      </c>
      <c r="Q29" s="10">
        <f>'Form1 Score - Step1'!AU29+'Form1 Score - Step1'!BE29+'Form1 Score - Step1'!BO29+'Form1 Score - Step1'!BY29</f>
        <v>12</v>
      </c>
      <c r="R29" s="10">
        <f>'Form1 Score - Step1'!AV29+'Form1 Score - Step1'!BF29+'Form1 Score - Step1'!BP29+'Form1 Score - Step1'!BZ29</f>
        <v>13</v>
      </c>
      <c r="S29" s="10">
        <f>'Form1 Score - Step1'!AW29+'Form1 Score - Step1'!BG29+'Form1 Score - Step1'!BQ29+'Form1 Score - Step1'!CA29</f>
        <v>12</v>
      </c>
      <c r="T29" s="10">
        <f>'Form1 Score - Step1'!AX29+'Form1 Score - Step1'!BH29+'Form1 Score - Step1'!BR29+'Form1 Score - Step1'!CB29</f>
        <v>9</v>
      </c>
      <c r="U29" s="10">
        <f>'Form1 Score - Step1'!AY29+'Form1 Score - Step1'!BI29+'Form1 Score - Step1'!BS29+'Form1 Score - Step1'!CC29</f>
        <v>9</v>
      </c>
      <c r="V29" s="10">
        <f>'Form1 Score - Step1'!CD29+'Form1 Score - Step1'!CN29+'Form1 Score - Step1'!CX29+'Form1 Score - Step1'!DH29</f>
        <v>11</v>
      </c>
      <c r="W29" s="10">
        <f>'Form1 Score - Step1'!CE29+'Form1 Score - Step1'!CO29+'Form1 Score - Step1'!CY29+'Form1 Score - Step1'!DI29</f>
        <v>9</v>
      </c>
      <c r="X29" s="10">
        <f>'Form1 Score - Step1'!CF29+'Form1 Score - Step1'!CP29+'Form1 Score - Step1'!CZ29+'Form1 Score - Step1'!DJ29</f>
        <v>12</v>
      </c>
      <c r="Y29" s="10">
        <f>'Form1 Score - Step1'!CG29+'Form1 Score - Step1'!CQ29+'Form1 Score - Step1'!DA29+'Form1 Score - Step1'!DK29</f>
        <v>10</v>
      </c>
      <c r="Z29" s="10">
        <f>'Form1 Score - Step1'!CH29+'Form1 Score - Step1'!CR29+'Form1 Score - Step1'!DB29+'Form1 Score - Step1'!DL29</f>
        <v>13</v>
      </c>
      <c r="AA29" s="10">
        <f>'Form1 Score - Step1'!CI29+'Form1 Score - Step1'!CS29+'Form1 Score - Step1'!DC29+'Form1 Score - Step1'!DM29</f>
        <v>11</v>
      </c>
      <c r="AB29" s="10">
        <f>'Form1 Score - Step1'!CJ29+'Form1 Score - Step1'!CT29+'Form1 Score - Step1'!DD29+'Form1 Score - Step1'!DN29</f>
        <v>11</v>
      </c>
      <c r="AC29" s="10">
        <f>'Form1 Score - Step1'!CK29+'Form1 Score - Step1'!CU29+'Form1 Score - Step1'!DE29+'Form1 Score - Step1'!DO29</f>
        <v>10</v>
      </c>
      <c r="AD29" s="10">
        <f>'Form1 Score - Step1'!CL29+'Form1 Score - Step1'!CV29+'Form1 Score - Step1'!DF29+'Form1 Score - Step1'!DP29</f>
        <v>8</v>
      </c>
      <c r="AE29" s="10">
        <f>'Form1 Score - Step1'!CM29+'Form1 Score - Step1'!CW29+'Form1 Score - Step1'!DG29+'Form1 Score - Step1'!DQ29</f>
        <v>8</v>
      </c>
    </row>
    <row r="30" ht="12.75" customHeight="1">
      <c r="B30" s="10">
        <f>'Form1 Score - Step1'!B30+'Form1 Score - Step1'!L30+'Form1 Score - Step1'!V30+'Form1 Score - Step1'!AF30</f>
        <v>13</v>
      </c>
      <c r="C30" s="10">
        <f>'Form1 Score - Step1'!C30+'Form1 Score - Step1'!M30+'Form1 Score - Step1'!W30+'Form1 Score - Step1'!AG30</f>
        <v>10</v>
      </c>
      <c r="D30" s="10">
        <f>'Form1 Score - Step1'!D30+'Form1 Score - Step1'!N30+'Form1 Score - Step1'!X30+'Form1 Score - Step1'!AH30</f>
        <v>13</v>
      </c>
      <c r="E30" s="10">
        <f>'Form1 Score - Step1'!E30+'Form1 Score - Step1'!O30+'Form1 Score - Step1'!Y30+'Form1 Score - Step1'!AI30</f>
        <v>8</v>
      </c>
      <c r="F30" s="10">
        <f>'Form1 Score - Step1'!F30+'Form1 Score - Step1'!P30+'Form1 Score - Step1'!Z30+'Form1 Score - Step1'!AJ30</f>
        <v>8</v>
      </c>
      <c r="G30" s="10">
        <f>'Form1 Score - Step1'!G30+'Form1 Score - Step1'!Q30+'Form1 Score - Step1'!AA30+'Form1 Score - Step1'!AK30</f>
        <v>6</v>
      </c>
      <c r="H30" s="10">
        <f>'Form1 Score - Step1'!H30+'Form1 Score - Step1'!R30+'Form1 Score - Step1'!AB30+'Form1 Score - Step1'!AL30</f>
        <v>6</v>
      </c>
      <c r="I30" s="10">
        <f>'Form1 Score - Step1'!I30+'Form1 Score - Step1'!S30+'Form1 Score - Step1'!AC30+'Form1 Score - Step1'!AM30</f>
        <v>7</v>
      </c>
      <c r="J30" s="10">
        <f>'Form1 Score - Step1'!J30+'Form1 Score - Step1'!T30+'Form1 Score - Step1'!AD30+'Form1 Score - Step1'!AN30</f>
        <v>15</v>
      </c>
      <c r="K30" s="10">
        <f>'Form1 Score - Step1'!K30+'Form1 Score - Step1'!U30+'Form1 Score - Step1'!AE30+'Form1 Score - Step1'!AO30</f>
        <v>15</v>
      </c>
      <c r="L30" s="10">
        <f>'Form1 Score - Step1'!AP30+'Form1 Score - Step1'!AZ30+'Form1 Score - Step1'!BJ30+'Form1 Score - Step1'!BT30</f>
        <v>11</v>
      </c>
      <c r="M30" s="10">
        <f>'Form1 Score - Step1'!AQ30+'Form1 Score - Step1'!BA30+'Form1 Score - Step1'!BK30+'Form1 Score - Step1'!BU30</f>
        <v>9</v>
      </c>
      <c r="N30" s="10">
        <f>'Form1 Score - Step1'!AR30+'Form1 Score - Step1'!BB30+'Form1 Score - Step1'!BL30+'Form1 Score - Step1'!BV30</f>
        <v>10</v>
      </c>
      <c r="O30" s="10">
        <f>'Form1 Score - Step1'!AS30+'Form1 Score - Step1'!BC30+'Form1 Score - Step1'!BM30+'Form1 Score - Step1'!BW30</f>
        <v>7</v>
      </c>
      <c r="P30" s="10">
        <f>'Form1 Score - Step1'!AT30+'Form1 Score - Step1'!BD30+'Form1 Score - Step1'!BN30+'Form1 Score - Step1'!BX30</f>
        <v>6</v>
      </c>
      <c r="Q30" s="10">
        <f>'Form1 Score - Step1'!AU30+'Form1 Score - Step1'!BE30+'Form1 Score - Step1'!BO30+'Form1 Score - Step1'!BY30</f>
        <v>7</v>
      </c>
      <c r="R30" s="10">
        <f>'Form1 Score - Step1'!AV30+'Form1 Score - Step1'!BF30+'Form1 Score - Step1'!BP30+'Form1 Score - Step1'!BZ30</f>
        <v>4</v>
      </c>
      <c r="S30" s="10">
        <f>'Form1 Score - Step1'!AW30+'Form1 Score - Step1'!BG30+'Form1 Score - Step1'!BQ30+'Form1 Score - Step1'!CA30</f>
        <v>8</v>
      </c>
      <c r="T30" s="10">
        <f>'Form1 Score - Step1'!AX30+'Form1 Score - Step1'!BH30+'Form1 Score - Step1'!BR30+'Form1 Score - Step1'!CB30</f>
        <v>12</v>
      </c>
      <c r="U30" s="10">
        <f>'Form1 Score - Step1'!AY30+'Form1 Score - Step1'!BI30+'Form1 Score - Step1'!BS30+'Form1 Score - Step1'!CC30</f>
        <v>12</v>
      </c>
      <c r="V30" s="10">
        <f>'Form1 Score - Step1'!CD30+'Form1 Score - Step1'!CN30+'Form1 Score - Step1'!CX30+'Form1 Score - Step1'!DH30</f>
        <v>2</v>
      </c>
      <c r="W30" s="10">
        <f>'Form1 Score - Step1'!CE30+'Form1 Score - Step1'!CO30+'Form1 Score - Step1'!CY30+'Form1 Score - Step1'!DI30</f>
        <v>2</v>
      </c>
      <c r="X30" s="10">
        <f>'Form1 Score - Step1'!CF30+'Form1 Score - Step1'!CP30+'Form1 Score - Step1'!CZ30+'Form1 Score - Step1'!DJ30</f>
        <v>5</v>
      </c>
      <c r="Y30" s="10">
        <f>'Form1 Score - Step1'!CG30+'Form1 Score - Step1'!CQ30+'Form1 Score - Step1'!DA30+'Form1 Score - Step1'!DK30</f>
        <v>10</v>
      </c>
      <c r="Z30" s="10">
        <f>'Form1 Score - Step1'!CH30+'Form1 Score - Step1'!CR30+'Form1 Score - Step1'!DB30+'Form1 Score - Step1'!DL30</f>
        <v>3</v>
      </c>
      <c r="AA30" s="10">
        <f>'Form1 Score - Step1'!CI30+'Form1 Score - Step1'!CS30+'Form1 Score - Step1'!DC30+'Form1 Score - Step1'!DM30</f>
        <v>6</v>
      </c>
      <c r="AB30" s="10">
        <f>'Form1 Score - Step1'!CJ30+'Form1 Score - Step1'!CT30+'Form1 Score - Step1'!DD30+'Form1 Score - Step1'!DN30</f>
        <v>1</v>
      </c>
      <c r="AC30" s="10">
        <f>'Form1 Score - Step1'!CK30+'Form1 Score - Step1'!CU30+'Form1 Score - Step1'!DE30+'Form1 Score - Step1'!DO30</f>
        <v>3</v>
      </c>
      <c r="AD30" s="10">
        <f>'Form1 Score - Step1'!CL30+'Form1 Score - Step1'!CV30+'Form1 Score - Step1'!DF30+'Form1 Score - Step1'!DP30</f>
        <v>0</v>
      </c>
      <c r="AE30" s="10">
        <f>'Form1 Score - Step1'!CM30+'Form1 Score - Step1'!CW30+'Form1 Score - Step1'!DG30+'Form1 Score - Step1'!DQ30</f>
        <v>0</v>
      </c>
    </row>
    <row r="31" ht="12.75" customHeight="1">
      <c r="B31" s="10">
        <f>'Form1 Score - Step1'!B31+'Form1 Score - Step1'!L31+'Form1 Score - Step1'!V31+'Form1 Score - Step1'!AF31</f>
        <v>10</v>
      </c>
      <c r="C31" s="10">
        <f>'Form1 Score - Step1'!C31+'Form1 Score - Step1'!M31+'Form1 Score - Step1'!W31+'Form1 Score - Step1'!AG31</f>
        <v>5</v>
      </c>
      <c r="D31" s="10">
        <f>'Form1 Score - Step1'!D31+'Form1 Score - Step1'!N31+'Form1 Score - Step1'!X31+'Form1 Score - Step1'!AH31</f>
        <v>10</v>
      </c>
      <c r="E31" s="10">
        <f>'Form1 Score - Step1'!E31+'Form1 Score - Step1'!O31+'Form1 Score - Step1'!Y31+'Form1 Score - Step1'!AI31</f>
        <v>3</v>
      </c>
      <c r="F31" s="10">
        <f>'Form1 Score - Step1'!F31+'Form1 Score - Step1'!P31+'Form1 Score - Step1'!Z31+'Form1 Score - Step1'!AJ31</f>
        <v>10</v>
      </c>
      <c r="G31" s="10">
        <f>'Form1 Score - Step1'!G31+'Form1 Score - Step1'!Q31+'Form1 Score - Step1'!AA31+'Form1 Score - Step1'!AK31</f>
        <v>4</v>
      </c>
      <c r="H31" s="10">
        <f>'Form1 Score - Step1'!H31+'Form1 Score - Step1'!R31+'Form1 Score - Step1'!AB31+'Form1 Score - Step1'!AL31</f>
        <v>9</v>
      </c>
      <c r="I31" s="10">
        <f>'Form1 Score - Step1'!I31+'Form1 Score - Step1'!S31+'Form1 Score - Step1'!AC31+'Form1 Score - Step1'!AM31</f>
        <v>5</v>
      </c>
      <c r="J31" s="10">
        <f>'Form1 Score - Step1'!J31+'Form1 Score - Step1'!T31+'Form1 Score - Step1'!AD31+'Form1 Score - Step1'!AN31</f>
        <v>9</v>
      </c>
      <c r="K31" s="10">
        <f>'Form1 Score - Step1'!K31+'Form1 Score - Step1'!U31+'Form1 Score - Step1'!AE31+'Form1 Score - Step1'!AO31</f>
        <v>9</v>
      </c>
      <c r="L31" s="10">
        <f>'Form1 Score - Step1'!AP31+'Form1 Score - Step1'!AZ31+'Form1 Score - Step1'!BJ31+'Form1 Score - Step1'!BT31</f>
        <v>9</v>
      </c>
      <c r="M31" s="10">
        <f>'Form1 Score - Step1'!AQ31+'Form1 Score - Step1'!BA31+'Form1 Score - Step1'!BK31+'Form1 Score - Step1'!BU31</f>
        <v>7</v>
      </c>
      <c r="N31" s="10">
        <f>'Form1 Score - Step1'!AR31+'Form1 Score - Step1'!BB31+'Form1 Score - Step1'!BL31+'Form1 Score - Step1'!BV31</f>
        <v>13</v>
      </c>
      <c r="O31" s="10">
        <f>'Form1 Score - Step1'!AS31+'Form1 Score - Step1'!BC31+'Form1 Score - Step1'!BM31+'Form1 Score - Step1'!BW31</f>
        <v>9</v>
      </c>
      <c r="P31" s="10">
        <f>'Form1 Score - Step1'!AT31+'Form1 Score - Step1'!BD31+'Form1 Score - Step1'!BN31+'Form1 Score - Step1'!BX31</f>
        <v>9</v>
      </c>
      <c r="Q31" s="10">
        <f>'Form1 Score - Step1'!AU31+'Form1 Score - Step1'!BE31+'Form1 Score - Step1'!BO31+'Form1 Score - Step1'!BY31</f>
        <v>9</v>
      </c>
      <c r="R31" s="10">
        <f>'Form1 Score - Step1'!AV31+'Form1 Score - Step1'!BF31+'Form1 Score - Step1'!BP31+'Form1 Score - Step1'!BZ31</f>
        <v>8</v>
      </c>
      <c r="S31" s="10">
        <f>'Form1 Score - Step1'!AW31+'Form1 Score - Step1'!BG31+'Form1 Score - Step1'!BQ31+'Form1 Score - Step1'!CA31</f>
        <v>8</v>
      </c>
      <c r="T31" s="10">
        <f>'Form1 Score - Step1'!AX31+'Form1 Score - Step1'!BH31+'Form1 Score - Step1'!BR31+'Form1 Score - Step1'!CB31</f>
        <v>10</v>
      </c>
      <c r="U31" s="10">
        <f>'Form1 Score - Step1'!AY31+'Form1 Score - Step1'!BI31+'Form1 Score - Step1'!BS31+'Form1 Score - Step1'!CC31</f>
        <v>10</v>
      </c>
      <c r="V31" s="10">
        <f>'Form1 Score - Step1'!CD31+'Form1 Score - Step1'!CN31+'Form1 Score - Step1'!CX31+'Form1 Score - Step1'!DH31</f>
        <v>5</v>
      </c>
      <c r="W31" s="10">
        <f>'Form1 Score - Step1'!CE31+'Form1 Score - Step1'!CO31+'Form1 Score - Step1'!CY31+'Form1 Score - Step1'!DI31</f>
        <v>6</v>
      </c>
      <c r="X31" s="10">
        <f>'Form1 Score - Step1'!CF31+'Form1 Score - Step1'!CP31+'Form1 Score - Step1'!CZ31+'Form1 Score - Step1'!DJ31</f>
        <v>7</v>
      </c>
      <c r="Y31" s="10">
        <f>'Form1 Score - Step1'!CG31+'Form1 Score - Step1'!CQ31+'Form1 Score - Step1'!DA31+'Form1 Score - Step1'!DK31</f>
        <v>5</v>
      </c>
      <c r="Z31" s="10">
        <f>'Form1 Score - Step1'!CH31+'Form1 Score - Step1'!CR31+'Form1 Score - Step1'!DB31+'Form1 Score - Step1'!DL31</f>
        <v>5</v>
      </c>
      <c r="AA31" s="10">
        <f>'Form1 Score - Step1'!CI31+'Form1 Score - Step1'!CS31+'Form1 Score - Step1'!DC31+'Form1 Score - Step1'!DM31</f>
        <v>3</v>
      </c>
      <c r="AB31" s="10">
        <f>'Form1 Score - Step1'!CJ31+'Form1 Score - Step1'!CT31+'Form1 Score - Step1'!DD31+'Form1 Score - Step1'!DN31</f>
        <v>3</v>
      </c>
      <c r="AC31" s="10">
        <f>'Form1 Score - Step1'!CK31+'Form1 Score - Step1'!CU31+'Form1 Score - Step1'!DE31+'Form1 Score - Step1'!DO31</f>
        <v>2</v>
      </c>
      <c r="AD31" s="10">
        <f>'Form1 Score - Step1'!CL31+'Form1 Score - Step1'!CV31+'Form1 Score - Step1'!DF31+'Form1 Score - Step1'!DP31</f>
        <v>4</v>
      </c>
      <c r="AE31" s="10">
        <f>'Form1 Score - Step1'!CM31+'Form1 Score - Step1'!CW31+'Form1 Score - Step1'!DG31+'Form1 Score - Step1'!DQ31</f>
        <v>4</v>
      </c>
    </row>
    <row r="32" ht="12.75" customHeight="1">
      <c r="B32" s="10">
        <f>'Form1 Score - Step1'!B32+'Form1 Score - Step1'!L32+'Form1 Score - Step1'!V32+'Form1 Score - Step1'!AF32</f>
        <v>11</v>
      </c>
      <c r="C32" s="10">
        <f>'Form1 Score - Step1'!C32+'Form1 Score - Step1'!M32+'Form1 Score - Step1'!W32+'Form1 Score - Step1'!AG32</f>
        <v>16</v>
      </c>
      <c r="D32" s="10">
        <f>'Form1 Score - Step1'!D32+'Form1 Score - Step1'!N32+'Form1 Score - Step1'!X32+'Form1 Score - Step1'!AH32</f>
        <v>14</v>
      </c>
      <c r="E32" s="10">
        <f>'Form1 Score - Step1'!E32+'Form1 Score - Step1'!O32+'Form1 Score - Step1'!Y32+'Form1 Score - Step1'!AI32</f>
        <v>16</v>
      </c>
      <c r="F32" s="10">
        <f>'Form1 Score - Step1'!F32+'Form1 Score - Step1'!P32+'Form1 Score - Step1'!Z32+'Form1 Score - Step1'!AJ32</f>
        <v>11</v>
      </c>
      <c r="G32" s="10">
        <f>'Form1 Score - Step1'!G32+'Form1 Score - Step1'!Q32+'Form1 Score - Step1'!AA32+'Form1 Score - Step1'!AK32</f>
        <v>15</v>
      </c>
      <c r="H32" s="10">
        <f>'Form1 Score - Step1'!H32+'Form1 Score - Step1'!R32+'Form1 Score - Step1'!AB32+'Form1 Score - Step1'!AL32</f>
        <v>13</v>
      </c>
      <c r="I32" s="10">
        <f>'Form1 Score - Step1'!I32+'Form1 Score - Step1'!S32+'Form1 Score - Step1'!AC32+'Form1 Score - Step1'!AM32</f>
        <v>14</v>
      </c>
      <c r="J32" s="10">
        <f>'Form1 Score - Step1'!J32+'Form1 Score - Step1'!T32+'Form1 Score - Step1'!AD32+'Form1 Score - Step1'!AN32</f>
        <v>16</v>
      </c>
      <c r="K32" s="10">
        <f>'Form1 Score - Step1'!K32+'Form1 Score - Step1'!U32+'Form1 Score - Step1'!AE32+'Form1 Score - Step1'!AO32</f>
        <v>16</v>
      </c>
      <c r="L32" s="10">
        <f>'Form1 Score - Step1'!AP32+'Form1 Score - Step1'!AZ32+'Form1 Score - Step1'!BJ32+'Form1 Score - Step1'!BT32</f>
        <v>13</v>
      </c>
      <c r="M32" s="10">
        <f>'Form1 Score - Step1'!AQ32+'Form1 Score - Step1'!BA32+'Form1 Score - Step1'!BK32+'Form1 Score - Step1'!BU32</f>
        <v>14</v>
      </c>
      <c r="N32" s="10">
        <f>'Form1 Score - Step1'!AR32+'Form1 Score - Step1'!BB32+'Form1 Score - Step1'!BL32+'Form1 Score - Step1'!BV32</f>
        <v>16</v>
      </c>
      <c r="O32" s="10">
        <f>'Form1 Score - Step1'!AS32+'Form1 Score - Step1'!BC32+'Form1 Score - Step1'!BM32+'Form1 Score - Step1'!BW32</f>
        <v>16</v>
      </c>
      <c r="P32" s="10">
        <f>'Form1 Score - Step1'!AT32+'Form1 Score - Step1'!BD32+'Form1 Score - Step1'!BN32+'Form1 Score - Step1'!BX32</f>
        <v>10</v>
      </c>
      <c r="Q32" s="10">
        <f>'Form1 Score - Step1'!AU32+'Form1 Score - Step1'!BE32+'Form1 Score - Step1'!BO32+'Form1 Score - Step1'!BY32</f>
        <v>15</v>
      </c>
      <c r="R32" s="10">
        <f>'Form1 Score - Step1'!AV32+'Form1 Score - Step1'!BF32+'Form1 Score - Step1'!BP32+'Form1 Score - Step1'!BZ32</f>
        <v>9</v>
      </c>
      <c r="S32" s="10">
        <f>'Form1 Score - Step1'!AW32+'Form1 Score - Step1'!BG32+'Form1 Score - Step1'!BQ32+'Form1 Score - Step1'!CA32</f>
        <v>13</v>
      </c>
      <c r="T32" s="10">
        <f>'Form1 Score - Step1'!AX32+'Form1 Score - Step1'!BH32+'Form1 Score - Step1'!BR32+'Form1 Score - Step1'!CB32</f>
        <v>13</v>
      </c>
      <c r="U32" s="10">
        <f>'Form1 Score - Step1'!AY32+'Form1 Score - Step1'!BI32+'Form1 Score - Step1'!BS32+'Form1 Score - Step1'!CC32</f>
        <v>13</v>
      </c>
      <c r="V32" s="10">
        <f>'Form1 Score - Step1'!CD32+'Form1 Score - Step1'!CN32+'Form1 Score - Step1'!CX32+'Form1 Score - Step1'!DH32</f>
        <v>13</v>
      </c>
      <c r="W32" s="10">
        <f>'Form1 Score - Step1'!CE32+'Form1 Score - Step1'!CO32+'Form1 Score - Step1'!CY32+'Form1 Score - Step1'!DI32</f>
        <v>13</v>
      </c>
      <c r="X32" s="10">
        <f>'Form1 Score - Step1'!CF32+'Form1 Score - Step1'!CP32+'Form1 Score - Step1'!CZ32+'Form1 Score - Step1'!DJ32</f>
        <v>12</v>
      </c>
      <c r="Y32" s="10">
        <f>'Form1 Score - Step1'!CG32+'Form1 Score - Step1'!CQ32+'Form1 Score - Step1'!DA32+'Form1 Score - Step1'!DK32</f>
        <v>13</v>
      </c>
      <c r="Z32" s="10">
        <f>'Form1 Score - Step1'!CH32+'Form1 Score - Step1'!CR32+'Form1 Score - Step1'!DB32+'Form1 Score - Step1'!DL32</f>
        <v>8</v>
      </c>
      <c r="AA32" s="10">
        <f>'Form1 Score - Step1'!CI32+'Form1 Score - Step1'!CS32+'Form1 Score - Step1'!DC32+'Form1 Score - Step1'!DM32</f>
        <v>10</v>
      </c>
      <c r="AB32" s="10">
        <f>'Form1 Score - Step1'!CJ32+'Form1 Score - Step1'!CT32+'Form1 Score - Step1'!DD32+'Form1 Score - Step1'!DN32</f>
        <v>7</v>
      </c>
      <c r="AC32" s="10">
        <f>'Form1 Score - Step1'!CK32+'Form1 Score - Step1'!CU32+'Form1 Score - Step1'!DE32+'Form1 Score - Step1'!DO32</f>
        <v>10</v>
      </c>
      <c r="AD32" s="10">
        <f>'Form1 Score - Step1'!CL32+'Form1 Score - Step1'!CV32+'Form1 Score - Step1'!DF32+'Form1 Score - Step1'!DP32</f>
        <v>13</v>
      </c>
      <c r="AE32" s="10">
        <f>'Form1 Score - Step1'!CM32+'Form1 Score - Step1'!CW32+'Form1 Score - Step1'!DG32+'Form1 Score - Step1'!DQ32</f>
        <v>13</v>
      </c>
    </row>
    <row r="33" ht="12.75" customHeight="1">
      <c r="B33" s="10">
        <f>'Form1 Score - Step1'!B33+'Form1 Score - Step1'!L33+'Form1 Score - Step1'!V33+'Form1 Score - Step1'!AF33</f>
        <v>16</v>
      </c>
      <c r="C33" s="10">
        <f>'Form1 Score - Step1'!C33+'Form1 Score - Step1'!M33+'Form1 Score - Step1'!W33+'Form1 Score - Step1'!AG33</f>
        <v>16</v>
      </c>
      <c r="D33" s="10">
        <f>'Form1 Score - Step1'!D33+'Form1 Score - Step1'!N33+'Form1 Score - Step1'!X33+'Form1 Score - Step1'!AH33</f>
        <v>13</v>
      </c>
      <c r="E33" s="10">
        <f>'Form1 Score - Step1'!E33+'Form1 Score - Step1'!O33+'Form1 Score - Step1'!Y33+'Form1 Score - Step1'!AI33</f>
        <v>16</v>
      </c>
      <c r="F33" s="10">
        <f>'Form1 Score - Step1'!F33+'Form1 Score - Step1'!P33+'Form1 Score - Step1'!Z33+'Form1 Score - Step1'!AJ33</f>
        <v>11</v>
      </c>
      <c r="G33" s="10">
        <f>'Form1 Score - Step1'!G33+'Form1 Score - Step1'!Q33+'Form1 Score - Step1'!AA33+'Form1 Score - Step1'!AK33</f>
        <v>16</v>
      </c>
      <c r="H33" s="10">
        <f>'Form1 Score - Step1'!H33+'Form1 Score - Step1'!R33+'Form1 Score - Step1'!AB33+'Form1 Score - Step1'!AL33</f>
        <v>11</v>
      </c>
      <c r="I33" s="10">
        <f>'Form1 Score - Step1'!I33+'Form1 Score - Step1'!S33+'Form1 Score - Step1'!AC33+'Form1 Score - Step1'!AM33</f>
        <v>11</v>
      </c>
      <c r="J33" s="10">
        <f>'Form1 Score - Step1'!J33+'Form1 Score - Step1'!T33+'Form1 Score - Step1'!AD33+'Form1 Score - Step1'!AN33</f>
        <v>12</v>
      </c>
      <c r="K33" s="10">
        <f>'Form1 Score - Step1'!K33+'Form1 Score - Step1'!U33+'Form1 Score - Step1'!AE33+'Form1 Score - Step1'!AO33</f>
        <v>12</v>
      </c>
      <c r="L33" s="10">
        <f>'Form1 Score - Step1'!AP33+'Form1 Score - Step1'!AZ33+'Form1 Score - Step1'!BJ33+'Form1 Score - Step1'!BT33</f>
        <v>15</v>
      </c>
      <c r="M33" s="10">
        <f>'Form1 Score - Step1'!AQ33+'Form1 Score - Step1'!BA33+'Form1 Score - Step1'!BK33+'Form1 Score - Step1'!BU33</f>
        <v>16</v>
      </c>
      <c r="N33" s="10">
        <f>'Form1 Score - Step1'!AR33+'Form1 Score - Step1'!BB33+'Form1 Score - Step1'!BL33+'Form1 Score - Step1'!BV33</f>
        <v>12</v>
      </c>
      <c r="O33" s="10">
        <f>'Form1 Score - Step1'!AS33+'Form1 Score - Step1'!BC33+'Form1 Score - Step1'!BM33+'Form1 Score - Step1'!BW33</f>
        <v>14</v>
      </c>
      <c r="P33" s="10">
        <f>'Form1 Score - Step1'!AT33+'Form1 Score - Step1'!BD33+'Form1 Score - Step1'!BN33+'Form1 Score - Step1'!BX33</f>
        <v>9</v>
      </c>
      <c r="Q33" s="10">
        <f>'Form1 Score - Step1'!AU33+'Form1 Score - Step1'!BE33+'Form1 Score - Step1'!BO33+'Form1 Score - Step1'!BY33</f>
        <v>14</v>
      </c>
      <c r="R33" s="10">
        <f>'Form1 Score - Step1'!AV33+'Form1 Score - Step1'!BF33+'Form1 Score - Step1'!BP33+'Form1 Score - Step1'!BZ33</f>
        <v>8</v>
      </c>
      <c r="S33" s="10">
        <f>'Form1 Score - Step1'!AW33+'Form1 Score - Step1'!BG33+'Form1 Score - Step1'!BQ33+'Form1 Score - Step1'!CA33</f>
        <v>10</v>
      </c>
      <c r="T33" s="10">
        <f>'Form1 Score - Step1'!AX33+'Form1 Score - Step1'!BH33+'Form1 Score - Step1'!BR33+'Form1 Score - Step1'!CB33</f>
        <v>8</v>
      </c>
      <c r="U33" s="10">
        <f>'Form1 Score - Step1'!AY33+'Form1 Score - Step1'!BI33+'Form1 Score - Step1'!BS33+'Form1 Score - Step1'!CC33</f>
        <v>8</v>
      </c>
      <c r="V33" s="10">
        <f>'Form1 Score - Step1'!CD33+'Form1 Score - Step1'!CN33+'Form1 Score - Step1'!CX33+'Form1 Score - Step1'!DH33</f>
        <v>14</v>
      </c>
      <c r="W33" s="10">
        <f>'Form1 Score - Step1'!CE33+'Form1 Score - Step1'!CO33+'Form1 Score - Step1'!CY33+'Form1 Score - Step1'!DI33</f>
        <v>16</v>
      </c>
      <c r="X33" s="10">
        <f>'Form1 Score - Step1'!CF33+'Form1 Score - Step1'!CP33+'Form1 Score - Step1'!CZ33+'Form1 Score - Step1'!DJ33</f>
        <v>11</v>
      </c>
      <c r="Y33" s="10">
        <f>'Form1 Score - Step1'!CG33+'Form1 Score - Step1'!CQ33+'Form1 Score - Step1'!DA33+'Form1 Score - Step1'!DK33</f>
        <v>15</v>
      </c>
      <c r="Z33" s="10">
        <f>'Form1 Score - Step1'!CH33+'Form1 Score - Step1'!CR33+'Form1 Score - Step1'!DB33+'Form1 Score - Step1'!DL33</f>
        <v>11</v>
      </c>
      <c r="AA33" s="10">
        <f>'Form1 Score - Step1'!CI33+'Form1 Score - Step1'!CS33+'Form1 Score - Step1'!DC33+'Form1 Score - Step1'!DM33</f>
        <v>14</v>
      </c>
      <c r="AB33" s="10">
        <f>'Form1 Score - Step1'!CJ33+'Form1 Score - Step1'!CT33+'Form1 Score - Step1'!DD33+'Form1 Score - Step1'!DN33</f>
        <v>9</v>
      </c>
      <c r="AC33" s="10">
        <f>'Form1 Score - Step1'!CK33+'Form1 Score - Step1'!CU33+'Form1 Score - Step1'!DE33+'Form1 Score - Step1'!DO33</f>
        <v>11</v>
      </c>
      <c r="AD33" s="10">
        <f>'Form1 Score - Step1'!CL33+'Form1 Score - Step1'!CV33+'Form1 Score - Step1'!DF33+'Form1 Score - Step1'!DP33</f>
        <v>12</v>
      </c>
      <c r="AE33" s="10">
        <f>'Form1 Score - Step1'!CM33+'Form1 Score - Step1'!CW33+'Form1 Score - Step1'!DG33+'Form1 Score - Step1'!DQ33</f>
        <v>12</v>
      </c>
    </row>
    <row r="34" ht="12.75" customHeight="1">
      <c r="B34" s="10">
        <f>'Form1 Score - Step1'!B34+'Form1 Score - Step1'!L34+'Form1 Score - Step1'!V34+'Form1 Score - Step1'!AF34</f>
        <v>15</v>
      </c>
      <c r="C34" s="10">
        <f>'Form1 Score - Step1'!C34+'Form1 Score - Step1'!M34+'Form1 Score - Step1'!W34+'Form1 Score - Step1'!AG34</f>
        <v>16</v>
      </c>
      <c r="D34" s="10">
        <f>'Form1 Score - Step1'!D34+'Form1 Score - Step1'!N34+'Form1 Score - Step1'!X34+'Form1 Score - Step1'!AH34</f>
        <v>12</v>
      </c>
      <c r="E34" s="10">
        <f>'Form1 Score - Step1'!E34+'Form1 Score - Step1'!O34+'Form1 Score - Step1'!Y34+'Form1 Score - Step1'!AI34</f>
        <v>16</v>
      </c>
      <c r="F34" s="10">
        <f>'Form1 Score - Step1'!F34+'Form1 Score - Step1'!P34+'Form1 Score - Step1'!Z34+'Form1 Score - Step1'!AJ34</f>
        <v>11</v>
      </c>
      <c r="G34" s="10">
        <f>'Form1 Score - Step1'!G34+'Form1 Score - Step1'!Q34+'Form1 Score - Step1'!AA34+'Form1 Score - Step1'!AK34</f>
        <v>15</v>
      </c>
      <c r="H34" s="10">
        <f>'Form1 Score - Step1'!H34+'Form1 Score - Step1'!R34+'Form1 Score - Step1'!AB34+'Form1 Score - Step1'!AL34</f>
        <v>11</v>
      </c>
      <c r="I34" s="10">
        <f>'Form1 Score - Step1'!I34+'Form1 Score - Step1'!S34+'Form1 Score - Step1'!AC34+'Form1 Score - Step1'!AM34</f>
        <v>11</v>
      </c>
      <c r="J34" s="10">
        <f>'Form1 Score - Step1'!J34+'Form1 Score - Step1'!T34+'Form1 Score - Step1'!AD34+'Form1 Score - Step1'!AN34</f>
        <v>11</v>
      </c>
      <c r="K34" s="10">
        <f>'Form1 Score - Step1'!K34+'Form1 Score - Step1'!U34+'Form1 Score - Step1'!AE34+'Form1 Score - Step1'!AO34</f>
        <v>11</v>
      </c>
      <c r="L34" s="10">
        <f>'Form1 Score - Step1'!AP34+'Form1 Score - Step1'!AZ34+'Form1 Score - Step1'!BJ34+'Form1 Score - Step1'!BT34</f>
        <v>13</v>
      </c>
      <c r="M34" s="10">
        <f>'Form1 Score - Step1'!AQ34+'Form1 Score - Step1'!BA34+'Form1 Score - Step1'!BK34+'Form1 Score - Step1'!BU34</f>
        <v>16</v>
      </c>
      <c r="N34" s="10">
        <f>'Form1 Score - Step1'!AR34+'Form1 Score - Step1'!BB34+'Form1 Score - Step1'!BL34+'Form1 Score - Step1'!BV34</f>
        <v>13</v>
      </c>
      <c r="O34" s="10">
        <f>'Form1 Score - Step1'!AS34+'Form1 Score - Step1'!BC34+'Form1 Score - Step1'!BM34+'Form1 Score - Step1'!BW34</f>
        <v>14</v>
      </c>
      <c r="P34" s="10">
        <f>'Form1 Score - Step1'!AT34+'Form1 Score - Step1'!BD34+'Form1 Score - Step1'!BN34+'Form1 Score - Step1'!BX34</f>
        <v>11</v>
      </c>
      <c r="Q34" s="10">
        <f>'Form1 Score - Step1'!AU34+'Form1 Score - Step1'!BE34+'Form1 Score - Step1'!BO34+'Form1 Score - Step1'!BY34</f>
        <v>13</v>
      </c>
      <c r="R34" s="10">
        <f>'Form1 Score - Step1'!AV34+'Form1 Score - Step1'!BF34+'Form1 Score - Step1'!BP34+'Form1 Score - Step1'!BZ34</f>
        <v>11</v>
      </c>
      <c r="S34" s="10">
        <f>'Form1 Score - Step1'!AW34+'Form1 Score - Step1'!BG34+'Form1 Score - Step1'!BQ34+'Form1 Score - Step1'!CA34</f>
        <v>13</v>
      </c>
      <c r="T34" s="10">
        <f>'Form1 Score - Step1'!AX34+'Form1 Score - Step1'!BH34+'Form1 Score - Step1'!BR34+'Form1 Score - Step1'!CB34</f>
        <v>11</v>
      </c>
      <c r="U34" s="10">
        <f>'Form1 Score - Step1'!AY34+'Form1 Score - Step1'!BI34+'Form1 Score - Step1'!BS34+'Form1 Score - Step1'!CC34</f>
        <v>11</v>
      </c>
      <c r="V34" s="10">
        <f>'Form1 Score - Step1'!CD34+'Form1 Score - Step1'!CN34+'Form1 Score - Step1'!CX34+'Form1 Score - Step1'!DH34</f>
        <v>13</v>
      </c>
      <c r="W34" s="10">
        <f>'Form1 Score - Step1'!CE34+'Form1 Score - Step1'!CO34+'Form1 Score - Step1'!CY34+'Form1 Score - Step1'!DI34</f>
        <v>14</v>
      </c>
      <c r="X34" s="10">
        <f>'Form1 Score - Step1'!CF34+'Form1 Score - Step1'!CP34+'Form1 Score - Step1'!CZ34+'Form1 Score - Step1'!DJ34</f>
        <v>12</v>
      </c>
      <c r="Y34" s="10">
        <f>'Form1 Score - Step1'!CG34+'Form1 Score - Step1'!CQ34+'Form1 Score - Step1'!DA34+'Form1 Score - Step1'!DK34</f>
        <v>16</v>
      </c>
      <c r="Z34" s="10">
        <f>'Form1 Score - Step1'!CH34+'Form1 Score - Step1'!CR34+'Form1 Score - Step1'!DB34+'Form1 Score - Step1'!DL34</f>
        <v>11</v>
      </c>
      <c r="AA34" s="10">
        <f>'Form1 Score - Step1'!CI34+'Form1 Score - Step1'!CS34+'Form1 Score - Step1'!DC34+'Form1 Score - Step1'!DM34</f>
        <v>15</v>
      </c>
      <c r="AB34" s="10">
        <f>'Form1 Score - Step1'!CJ34+'Form1 Score - Step1'!CT34+'Form1 Score - Step1'!DD34+'Form1 Score - Step1'!DN34</f>
        <v>10</v>
      </c>
      <c r="AC34" s="10">
        <f>'Form1 Score - Step1'!CK34+'Form1 Score - Step1'!CU34+'Form1 Score - Step1'!DE34+'Form1 Score - Step1'!DO34</f>
        <v>11</v>
      </c>
      <c r="AD34" s="10">
        <f>'Form1 Score - Step1'!CL34+'Form1 Score - Step1'!CV34+'Form1 Score - Step1'!DF34+'Form1 Score - Step1'!DP34</f>
        <v>8</v>
      </c>
      <c r="AE34" s="10">
        <f>'Form1 Score - Step1'!CM34+'Form1 Score - Step1'!CW34+'Form1 Score - Step1'!DG34+'Form1 Score - Step1'!DQ34</f>
        <v>8</v>
      </c>
    </row>
    <row r="35" ht="12.75" customHeight="1">
      <c r="B35" s="10">
        <f>'Form1 Score - Step1'!B35+'Form1 Score - Step1'!L35+'Form1 Score - Step1'!V35+'Form1 Score - Step1'!AF35</f>
        <v>9</v>
      </c>
      <c r="C35" s="10">
        <f>'Form1 Score - Step1'!C35+'Form1 Score - Step1'!M35+'Form1 Score - Step1'!W35+'Form1 Score - Step1'!AG35</f>
        <v>9</v>
      </c>
      <c r="D35" s="10">
        <f>'Form1 Score - Step1'!D35+'Form1 Score - Step1'!N35+'Form1 Score - Step1'!X35+'Form1 Score - Step1'!AH35</f>
        <v>7</v>
      </c>
      <c r="E35" s="10">
        <f>'Form1 Score - Step1'!E35+'Form1 Score - Step1'!O35+'Form1 Score - Step1'!Y35+'Form1 Score - Step1'!AI35</f>
        <v>9</v>
      </c>
      <c r="F35" s="10">
        <f>'Form1 Score - Step1'!F35+'Form1 Score - Step1'!P35+'Form1 Score - Step1'!Z35+'Form1 Score - Step1'!AJ35</f>
        <v>8</v>
      </c>
      <c r="G35" s="10">
        <f>'Form1 Score - Step1'!G35+'Form1 Score - Step1'!Q35+'Form1 Score - Step1'!AA35+'Form1 Score - Step1'!AK35</f>
        <v>9</v>
      </c>
      <c r="H35" s="10">
        <f>'Form1 Score - Step1'!H35+'Form1 Score - Step1'!R35+'Form1 Score - Step1'!AB35+'Form1 Score - Step1'!AL35</f>
        <v>12</v>
      </c>
      <c r="I35" s="10">
        <f>'Form1 Score - Step1'!I35+'Form1 Score - Step1'!S35+'Form1 Score - Step1'!AC35+'Form1 Score - Step1'!AM35</f>
        <v>13</v>
      </c>
      <c r="J35" s="10">
        <f>'Form1 Score - Step1'!J35+'Form1 Score - Step1'!T35+'Form1 Score - Step1'!AD35+'Form1 Score - Step1'!AN35</f>
        <v>7</v>
      </c>
      <c r="K35" s="10">
        <f>'Form1 Score - Step1'!K35+'Form1 Score - Step1'!U35+'Form1 Score - Step1'!AE35+'Form1 Score - Step1'!AO35</f>
        <v>9</v>
      </c>
      <c r="L35" s="10">
        <f>'Form1 Score - Step1'!AP35+'Form1 Score - Step1'!AZ35+'Form1 Score - Step1'!BJ35+'Form1 Score - Step1'!BT35</f>
        <v>4</v>
      </c>
      <c r="M35" s="10">
        <f>'Form1 Score - Step1'!AQ35+'Form1 Score - Step1'!BA35+'Form1 Score - Step1'!BK35+'Form1 Score - Step1'!BU35</f>
        <v>7</v>
      </c>
      <c r="N35" s="10">
        <f>'Form1 Score - Step1'!AR35+'Form1 Score - Step1'!BB35+'Form1 Score - Step1'!BL35+'Form1 Score - Step1'!BV35</f>
        <v>4</v>
      </c>
      <c r="O35" s="10">
        <f>'Form1 Score - Step1'!AS35+'Form1 Score - Step1'!BC35+'Form1 Score - Step1'!BM35+'Form1 Score - Step1'!BW35</f>
        <v>7</v>
      </c>
      <c r="P35" s="10">
        <f>'Form1 Score - Step1'!AT35+'Form1 Score - Step1'!BD35+'Form1 Score - Step1'!BN35+'Form1 Score - Step1'!BX35</f>
        <v>9</v>
      </c>
      <c r="Q35" s="10">
        <f>'Form1 Score - Step1'!AU35+'Form1 Score - Step1'!BE35+'Form1 Score - Step1'!BO35+'Form1 Score - Step1'!BY35</f>
        <v>10</v>
      </c>
      <c r="R35" s="10">
        <f>'Form1 Score - Step1'!AV35+'Form1 Score - Step1'!BF35+'Form1 Score - Step1'!BP35+'Form1 Score - Step1'!BZ35</f>
        <v>7</v>
      </c>
      <c r="S35" s="10">
        <f>'Form1 Score - Step1'!AW35+'Form1 Score - Step1'!BG35+'Form1 Score - Step1'!BQ35+'Form1 Score - Step1'!CA35</f>
        <v>10</v>
      </c>
      <c r="T35" s="10">
        <f>'Form1 Score - Step1'!AX35+'Form1 Score - Step1'!BH35+'Form1 Score - Step1'!BR35+'Form1 Score - Step1'!CB35</f>
        <v>4</v>
      </c>
      <c r="U35" s="10">
        <f>'Form1 Score - Step1'!AY35+'Form1 Score - Step1'!BI35+'Form1 Score - Step1'!BS35+'Form1 Score - Step1'!CC35</f>
        <v>6</v>
      </c>
      <c r="V35" s="10">
        <f>'Form1 Score - Step1'!CD35+'Form1 Score - Step1'!CN35+'Form1 Score - Step1'!CX35+'Form1 Score - Step1'!DH35</f>
        <v>9</v>
      </c>
      <c r="W35" s="10">
        <f>'Form1 Score - Step1'!CE35+'Form1 Score - Step1'!CO35+'Form1 Score - Step1'!CY35+'Form1 Score - Step1'!DI35</f>
        <v>11</v>
      </c>
      <c r="X35" s="10">
        <f>'Form1 Score - Step1'!CF35+'Form1 Score - Step1'!CP35+'Form1 Score - Step1'!CZ35+'Form1 Score - Step1'!DJ35</f>
        <v>7</v>
      </c>
      <c r="Y35" s="10">
        <f>'Form1 Score - Step1'!CG35+'Form1 Score - Step1'!CQ35+'Form1 Score - Step1'!DA35+'Form1 Score - Step1'!DK35</f>
        <v>11</v>
      </c>
      <c r="Z35" s="10">
        <f>'Form1 Score - Step1'!CH35+'Form1 Score - Step1'!CR35+'Form1 Score - Step1'!DB35+'Form1 Score - Step1'!DL35</f>
        <v>9</v>
      </c>
      <c r="AA35" s="10">
        <f>'Form1 Score - Step1'!CI35+'Form1 Score - Step1'!CS35+'Form1 Score - Step1'!DC35+'Form1 Score - Step1'!DM35</f>
        <v>12</v>
      </c>
      <c r="AB35" s="10">
        <f>'Form1 Score - Step1'!CJ35+'Form1 Score - Step1'!CT35+'Form1 Score - Step1'!DD35+'Form1 Score - Step1'!DN35</f>
        <v>7</v>
      </c>
      <c r="AC35" s="10">
        <f>'Form1 Score - Step1'!CK35+'Form1 Score - Step1'!CU35+'Form1 Score - Step1'!DE35+'Form1 Score - Step1'!DO35</f>
        <v>10</v>
      </c>
      <c r="AD35" s="10">
        <f>'Form1 Score - Step1'!CL35+'Form1 Score - Step1'!CV35+'Form1 Score - Step1'!DF35+'Form1 Score - Step1'!DP35</f>
        <v>5</v>
      </c>
      <c r="AE35" s="10">
        <f>'Form1 Score - Step1'!CM35+'Form1 Score - Step1'!CW35+'Form1 Score - Step1'!DG35+'Form1 Score - Step1'!DQ35</f>
        <v>4</v>
      </c>
    </row>
    <row r="36" ht="12.75" customHeight="1">
      <c r="B36" s="10">
        <f>'Form1 Score - Step1'!B36+'Form1 Score - Step1'!L36+'Form1 Score - Step1'!V36+'Form1 Score - Step1'!AF36</f>
        <v>8</v>
      </c>
      <c r="C36" s="10">
        <f>'Form1 Score - Step1'!C36+'Form1 Score - Step1'!M36+'Form1 Score - Step1'!W36+'Form1 Score - Step1'!AG36</f>
        <v>12</v>
      </c>
      <c r="D36" s="10">
        <f>'Form1 Score - Step1'!D36+'Form1 Score - Step1'!N36+'Form1 Score - Step1'!X36+'Form1 Score - Step1'!AH36</f>
        <v>6</v>
      </c>
      <c r="E36" s="10">
        <f>'Form1 Score - Step1'!E36+'Form1 Score - Step1'!O36+'Form1 Score - Step1'!Y36+'Form1 Score - Step1'!AI36</f>
        <v>10</v>
      </c>
      <c r="F36" s="10">
        <f>'Form1 Score - Step1'!F36+'Form1 Score - Step1'!P36+'Form1 Score - Step1'!Z36+'Form1 Score - Step1'!AJ36</f>
        <v>8</v>
      </c>
      <c r="G36" s="10">
        <f>'Form1 Score - Step1'!G36+'Form1 Score - Step1'!Q36+'Form1 Score - Step1'!AA36+'Form1 Score - Step1'!AK36</f>
        <v>11</v>
      </c>
      <c r="H36" s="10">
        <f>'Form1 Score - Step1'!H36+'Form1 Score - Step1'!R36+'Form1 Score - Step1'!AB36+'Form1 Score - Step1'!AL36</f>
        <v>8</v>
      </c>
      <c r="I36" s="10">
        <f>'Form1 Score - Step1'!I36+'Form1 Score - Step1'!S36+'Form1 Score - Step1'!AC36+'Form1 Score - Step1'!AM36</f>
        <v>12</v>
      </c>
      <c r="J36" s="10">
        <f>'Form1 Score - Step1'!J36+'Form1 Score - Step1'!T36+'Form1 Score - Step1'!AD36+'Form1 Score - Step1'!AN36</f>
        <v>8</v>
      </c>
      <c r="K36" s="10">
        <f>'Form1 Score - Step1'!K36+'Form1 Score - Step1'!U36+'Form1 Score - Step1'!AE36+'Form1 Score - Step1'!AO36</f>
        <v>11</v>
      </c>
      <c r="L36" s="10">
        <f>'Form1 Score - Step1'!AP36+'Form1 Score - Step1'!AZ36+'Form1 Score - Step1'!BJ36+'Form1 Score - Step1'!BT36</f>
        <v>8</v>
      </c>
      <c r="M36" s="10">
        <f>'Form1 Score - Step1'!AQ36+'Form1 Score - Step1'!BA36+'Form1 Score - Step1'!BK36+'Form1 Score - Step1'!BU36</f>
        <v>8</v>
      </c>
      <c r="N36" s="10">
        <f>'Form1 Score - Step1'!AR36+'Form1 Score - Step1'!BB36+'Form1 Score - Step1'!BL36+'Form1 Score - Step1'!BV36</f>
        <v>6</v>
      </c>
      <c r="O36" s="10">
        <f>'Form1 Score - Step1'!AS36+'Form1 Score - Step1'!BC36+'Form1 Score - Step1'!BM36+'Form1 Score - Step1'!BW36</f>
        <v>8</v>
      </c>
      <c r="P36" s="10">
        <f>'Form1 Score - Step1'!AT36+'Form1 Score - Step1'!BD36+'Form1 Score - Step1'!BN36+'Form1 Score - Step1'!BX36</f>
        <v>7</v>
      </c>
      <c r="Q36" s="10">
        <f>'Form1 Score - Step1'!AU36+'Form1 Score - Step1'!BE36+'Form1 Score - Step1'!BO36+'Form1 Score - Step1'!BY36</f>
        <v>11</v>
      </c>
      <c r="R36" s="10">
        <f>'Form1 Score - Step1'!AV36+'Form1 Score - Step1'!BF36+'Form1 Score - Step1'!BP36+'Form1 Score - Step1'!BZ36</f>
        <v>7</v>
      </c>
      <c r="S36" s="10">
        <f>'Form1 Score - Step1'!AW36+'Form1 Score - Step1'!BG36+'Form1 Score - Step1'!BQ36+'Form1 Score - Step1'!CA36</f>
        <v>11</v>
      </c>
      <c r="T36" s="10">
        <f>'Form1 Score - Step1'!AX36+'Form1 Score - Step1'!BH36+'Form1 Score - Step1'!BR36+'Form1 Score - Step1'!CB36</f>
        <v>2</v>
      </c>
      <c r="U36" s="10">
        <f>'Form1 Score - Step1'!AY36+'Form1 Score - Step1'!BI36+'Form1 Score - Step1'!BS36+'Form1 Score - Step1'!CC36</f>
        <v>3</v>
      </c>
      <c r="V36" s="10">
        <f>'Form1 Score - Step1'!CD36+'Form1 Score - Step1'!CN36+'Form1 Score - Step1'!CX36+'Form1 Score - Step1'!DH36</f>
        <v>6</v>
      </c>
      <c r="W36" s="10">
        <f>'Form1 Score - Step1'!CE36+'Form1 Score - Step1'!CO36+'Form1 Score - Step1'!CY36+'Form1 Score - Step1'!DI36</f>
        <v>8</v>
      </c>
      <c r="X36" s="10">
        <f>'Form1 Score - Step1'!CF36+'Form1 Score - Step1'!CP36+'Form1 Score - Step1'!CZ36+'Form1 Score - Step1'!DJ36</f>
        <v>5</v>
      </c>
      <c r="Y36" s="10">
        <f>'Form1 Score - Step1'!CG36+'Form1 Score - Step1'!CQ36+'Form1 Score - Step1'!DA36+'Form1 Score - Step1'!DK36</f>
        <v>6</v>
      </c>
      <c r="Z36" s="10">
        <f>'Form1 Score - Step1'!CH36+'Form1 Score - Step1'!CR36+'Form1 Score - Step1'!DB36+'Form1 Score - Step1'!DL36</f>
        <v>9</v>
      </c>
      <c r="AA36" s="10">
        <f>'Form1 Score - Step1'!CI36+'Form1 Score - Step1'!CS36+'Form1 Score - Step1'!DC36+'Form1 Score - Step1'!DM36</f>
        <v>11</v>
      </c>
      <c r="AB36" s="10">
        <f>'Form1 Score - Step1'!CJ36+'Form1 Score - Step1'!CT36+'Form1 Score - Step1'!DD36+'Form1 Score - Step1'!DN36</f>
        <v>3</v>
      </c>
      <c r="AC36" s="10">
        <f>'Form1 Score - Step1'!CK36+'Form1 Score - Step1'!CU36+'Form1 Score - Step1'!DE36+'Form1 Score - Step1'!DO36</f>
        <v>6</v>
      </c>
      <c r="AD36" s="10">
        <f>'Form1 Score - Step1'!CL36+'Form1 Score - Step1'!CV36+'Form1 Score - Step1'!DF36+'Form1 Score - Step1'!DP36</f>
        <v>0</v>
      </c>
      <c r="AE36" s="10">
        <f>'Form1 Score - Step1'!CM36+'Form1 Score - Step1'!CW36+'Form1 Score - Step1'!DG36+'Form1 Score - Step1'!DQ36</f>
        <v>0</v>
      </c>
    </row>
    <row r="37" ht="12.75" customHeight="1">
      <c r="B37" s="10">
        <f>'Form1 Score - Step1'!B37+'Form1 Score - Step1'!L37+'Form1 Score - Step1'!V37+'Form1 Score - Step1'!AF37</f>
        <v>9</v>
      </c>
      <c r="C37" s="10">
        <f>'Form1 Score - Step1'!C37+'Form1 Score - Step1'!M37+'Form1 Score - Step1'!W37+'Form1 Score - Step1'!AG37</f>
        <v>12</v>
      </c>
      <c r="D37" s="10">
        <f>'Form1 Score - Step1'!D37+'Form1 Score - Step1'!N37+'Form1 Score - Step1'!X37+'Form1 Score - Step1'!AH37</f>
        <v>8</v>
      </c>
      <c r="E37" s="10">
        <f>'Form1 Score - Step1'!E37+'Form1 Score - Step1'!O37+'Form1 Score - Step1'!Y37+'Form1 Score - Step1'!AI37</f>
        <v>11</v>
      </c>
      <c r="F37" s="10">
        <f>'Form1 Score - Step1'!F37+'Form1 Score - Step1'!P37+'Form1 Score - Step1'!Z37+'Form1 Score - Step1'!AJ37</f>
        <v>6</v>
      </c>
      <c r="G37" s="10">
        <f>'Form1 Score - Step1'!G37+'Form1 Score - Step1'!Q37+'Form1 Score - Step1'!AA37+'Form1 Score - Step1'!AK37</f>
        <v>9</v>
      </c>
      <c r="H37" s="10">
        <f>'Form1 Score - Step1'!H37+'Form1 Score - Step1'!R37+'Form1 Score - Step1'!AB37+'Form1 Score - Step1'!AL37</f>
        <v>6</v>
      </c>
      <c r="I37" s="10">
        <f>'Form1 Score - Step1'!I37+'Form1 Score - Step1'!S37+'Form1 Score - Step1'!AC37+'Form1 Score - Step1'!AM37</f>
        <v>9</v>
      </c>
      <c r="J37" s="10">
        <f>'Form1 Score - Step1'!J37+'Form1 Score - Step1'!T37+'Form1 Score - Step1'!AD37+'Form1 Score - Step1'!AN37</f>
        <v>9</v>
      </c>
      <c r="K37" s="10">
        <f>'Form1 Score - Step1'!K37+'Form1 Score - Step1'!U37+'Form1 Score - Step1'!AE37+'Form1 Score - Step1'!AO37</f>
        <v>11</v>
      </c>
      <c r="L37" s="10">
        <f>'Form1 Score - Step1'!AP37+'Form1 Score - Step1'!AZ37+'Form1 Score - Step1'!BJ37+'Form1 Score - Step1'!BT37</f>
        <v>10</v>
      </c>
      <c r="M37" s="10">
        <f>'Form1 Score - Step1'!AQ37+'Form1 Score - Step1'!BA37+'Form1 Score - Step1'!BK37+'Form1 Score - Step1'!BU37</f>
        <v>11</v>
      </c>
      <c r="N37" s="10">
        <f>'Form1 Score - Step1'!AR37+'Form1 Score - Step1'!BB37+'Form1 Score - Step1'!BL37+'Form1 Score - Step1'!BV37</f>
        <v>8</v>
      </c>
      <c r="O37" s="10">
        <f>'Form1 Score - Step1'!AS37+'Form1 Score - Step1'!BC37+'Form1 Score - Step1'!BM37+'Form1 Score - Step1'!BW37</f>
        <v>11</v>
      </c>
      <c r="P37" s="10">
        <f>'Form1 Score - Step1'!AT37+'Form1 Score - Step1'!BD37+'Form1 Score - Step1'!BN37+'Form1 Score - Step1'!BX37</f>
        <v>10</v>
      </c>
      <c r="Q37" s="10">
        <f>'Form1 Score - Step1'!AU37+'Form1 Score - Step1'!BE37+'Form1 Score - Step1'!BO37+'Form1 Score - Step1'!BY37</f>
        <v>9</v>
      </c>
      <c r="R37" s="10">
        <f>'Form1 Score - Step1'!AV37+'Form1 Score - Step1'!BF37+'Form1 Score - Step1'!BP37+'Form1 Score - Step1'!BZ37</f>
        <v>8</v>
      </c>
      <c r="S37" s="10">
        <f>'Form1 Score - Step1'!AW37+'Form1 Score - Step1'!BG37+'Form1 Score - Step1'!BQ37+'Form1 Score - Step1'!CA37</f>
        <v>9</v>
      </c>
      <c r="T37" s="10">
        <f>'Form1 Score - Step1'!AX37+'Form1 Score - Step1'!BH37+'Form1 Score - Step1'!BR37+'Form1 Score - Step1'!CB37</f>
        <v>4</v>
      </c>
      <c r="U37" s="10">
        <f>'Form1 Score - Step1'!AY37+'Form1 Score - Step1'!BI37+'Form1 Score - Step1'!BS37+'Form1 Score - Step1'!CC37</f>
        <v>5</v>
      </c>
      <c r="V37" s="10">
        <f>'Form1 Score - Step1'!CD37+'Form1 Score - Step1'!CN37+'Form1 Score - Step1'!CX37+'Form1 Score - Step1'!DH37</f>
        <v>9</v>
      </c>
      <c r="W37" s="10">
        <f>'Form1 Score - Step1'!CE37+'Form1 Score - Step1'!CO37+'Form1 Score - Step1'!CY37+'Form1 Score - Step1'!DI37</f>
        <v>11</v>
      </c>
      <c r="X37" s="10">
        <f>'Form1 Score - Step1'!CF37+'Form1 Score - Step1'!CP37+'Form1 Score - Step1'!CZ37+'Form1 Score - Step1'!DJ37</f>
        <v>7</v>
      </c>
      <c r="Y37" s="10">
        <f>'Form1 Score - Step1'!CG37+'Form1 Score - Step1'!CQ37+'Form1 Score - Step1'!DA37+'Form1 Score - Step1'!DK37</f>
        <v>11</v>
      </c>
      <c r="Z37" s="10">
        <f>'Form1 Score - Step1'!CH37+'Form1 Score - Step1'!CR37+'Form1 Score - Step1'!DB37+'Form1 Score - Step1'!DL37</f>
        <v>10</v>
      </c>
      <c r="AA37" s="10">
        <f>'Form1 Score - Step1'!CI37+'Form1 Score - Step1'!CS37+'Form1 Score - Step1'!DC37+'Form1 Score - Step1'!DM37</f>
        <v>12</v>
      </c>
      <c r="AB37" s="10">
        <f>'Form1 Score - Step1'!CJ37+'Form1 Score - Step1'!CT37+'Form1 Score - Step1'!DD37+'Form1 Score - Step1'!DN37</f>
        <v>6</v>
      </c>
      <c r="AC37" s="10">
        <f>'Form1 Score - Step1'!CK37+'Form1 Score - Step1'!CU37+'Form1 Score - Step1'!DE37+'Form1 Score - Step1'!DO37</f>
        <v>7</v>
      </c>
      <c r="AD37" s="10">
        <f>'Form1 Score - Step1'!CL37+'Form1 Score - Step1'!CV37+'Form1 Score - Step1'!DF37+'Form1 Score - Step1'!DP37</f>
        <v>4</v>
      </c>
      <c r="AE37" s="10">
        <f>'Form1 Score - Step1'!CM37+'Form1 Score - Step1'!CW37+'Form1 Score - Step1'!DG37+'Form1 Score - Step1'!DQ37</f>
        <v>4</v>
      </c>
    </row>
    <row r="38" ht="12.75" customHeight="1">
      <c r="B38" s="10">
        <f>'Form1 Score - Step1'!B38+'Form1 Score - Step1'!L38+'Form1 Score - Step1'!V38+'Form1 Score - Step1'!AF38</f>
        <v>0</v>
      </c>
      <c r="C38" s="10">
        <f>'Form1 Score - Step1'!C38+'Form1 Score - Step1'!M38+'Form1 Score - Step1'!W38+'Form1 Score - Step1'!AG38</f>
        <v>0</v>
      </c>
      <c r="D38" s="10">
        <f>'Form1 Score - Step1'!D38+'Form1 Score - Step1'!N38+'Form1 Score - Step1'!X38+'Form1 Score - Step1'!AH38</f>
        <v>0</v>
      </c>
      <c r="E38" s="10">
        <f>'Form1 Score - Step1'!E38+'Form1 Score - Step1'!O38+'Form1 Score - Step1'!Y38+'Form1 Score - Step1'!AI38</f>
        <v>0</v>
      </c>
      <c r="F38" s="10">
        <f>'Form1 Score - Step1'!F38+'Form1 Score - Step1'!P38+'Form1 Score - Step1'!Z38+'Form1 Score - Step1'!AJ38</f>
        <v>0</v>
      </c>
      <c r="G38" s="10">
        <f>'Form1 Score - Step1'!G38+'Form1 Score - Step1'!Q38+'Form1 Score - Step1'!AA38+'Form1 Score - Step1'!AK38</f>
        <v>0</v>
      </c>
      <c r="H38" s="10">
        <f>'Form1 Score - Step1'!H38+'Form1 Score - Step1'!R38+'Form1 Score - Step1'!AB38+'Form1 Score - Step1'!AL38</f>
        <v>0</v>
      </c>
      <c r="I38" s="10">
        <f>'Form1 Score - Step1'!I38+'Form1 Score - Step1'!S38+'Form1 Score - Step1'!AC38+'Form1 Score - Step1'!AM38</f>
        <v>0</v>
      </c>
      <c r="J38" s="10">
        <f>'Form1 Score - Step1'!J38+'Form1 Score - Step1'!T38+'Form1 Score - Step1'!AD38+'Form1 Score - Step1'!AN38</f>
        <v>0</v>
      </c>
      <c r="K38" s="10">
        <f>'Form1 Score - Step1'!K38+'Form1 Score - Step1'!U38+'Form1 Score - Step1'!AE38+'Form1 Score - Step1'!AO38</f>
        <v>0</v>
      </c>
      <c r="L38" s="10">
        <f>'Form1 Score - Step1'!AP38+'Form1 Score - Step1'!AZ38+'Form1 Score - Step1'!BJ38+'Form1 Score - Step1'!BT38</f>
        <v>8</v>
      </c>
      <c r="M38" s="10">
        <f>'Form1 Score - Step1'!AQ38+'Form1 Score - Step1'!BA38+'Form1 Score - Step1'!BK38+'Form1 Score - Step1'!BU38</f>
        <v>11</v>
      </c>
      <c r="N38" s="10">
        <f>'Form1 Score - Step1'!AR38+'Form1 Score - Step1'!BB38+'Form1 Score - Step1'!BL38+'Form1 Score - Step1'!BV38</f>
        <v>11</v>
      </c>
      <c r="O38" s="10">
        <f>'Form1 Score - Step1'!AS38+'Form1 Score - Step1'!BC38+'Form1 Score - Step1'!BM38+'Form1 Score - Step1'!BW38</f>
        <v>12</v>
      </c>
      <c r="P38" s="10">
        <f>'Form1 Score - Step1'!AT38+'Form1 Score - Step1'!BD38+'Form1 Score - Step1'!BN38+'Form1 Score - Step1'!BX38</f>
        <v>9</v>
      </c>
      <c r="Q38" s="10">
        <f>'Form1 Score - Step1'!AU38+'Form1 Score - Step1'!BE38+'Form1 Score - Step1'!BO38+'Form1 Score - Step1'!BY38</f>
        <v>11</v>
      </c>
      <c r="R38" s="10">
        <f>'Form1 Score - Step1'!AV38+'Form1 Score - Step1'!BF38+'Form1 Score - Step1'!BP38+'Form1 Score - Step1'!BZ38</f>
        <v>10</v>
      </c>
      <c r="S38" s="10">
        <f>'Form1 Score - Step1'!AW38+'Form1 Score - Step1'!BG38+'Form1 Score - Step1'!BQ38+'Form1 Score - Step1'!CA38</f>
        <v>10</v>
      </c>
      <c r="T38" s="10">
        <f>'Form1 Score - Step1'!AX38+'Form1 Score - Step1'!BH38+'Form1 Score - Step1'!BR38+'Form1 Score - Step1'!CB38</f>
        <v>8</v>
      </c>
      <c r="U38" s="10">
        <f>'Form1 Score - Step1'!AY38+'Form1 Score - Step1'!BI38+'Form1 Score - Step1'!BS38+'Form1 Score - Step1'!CC38</f>
        <v>8</v>
      </c>
      <c r="V38" s="10">
        <f>'Form1 Score - Step1'!CD38+'Form1 Score - Step1'!CN38+'Form1 Score - Step1'!CX38+'Form1 Score - Step1'!DH38</f>
        <v>7</v>
      </c>
      <c r="W38" s="10">
        <f>'Form1 Score - Step1'!CE38+'Form1 Score - Step1'!CO38+'Form1 Score - Step1'!CY38+'Form1 Score - Step1'!DI38</f>
        <v>10</v>
      </c>
      <c r="X38" s="10">
        <f>'Form1 Score - Step1'!CF38+'Form1 Score - Step1'!CP38+'Form1 Score - Step1'!CZ38+'Form1 Score - Step1'!DJ38</f>
        <v>5</v>
      </c>
      <c r="Y38" s="10">
        <f>'Form1 Score - Step1'!CG38+'Form1 Score - Step1'!CQ38+'Form1 Score - Step1'!DA38+'Form1 Score - Step1'!DK38</f>
        <v>8</v>
      </c>
      <c r="Z38" s="10">
        <f>'Form1 Score - Step1'!CH38+'Form1 Score - Step1'!CR38+'Form1 Score - Step1'!DB38+'Form1 Score - Step1'!DL38</f>
        <v>7</v>
      </c>
      <c r="AA38" s="10">
        <f>'Form1 Score - Step1'!CI38+'Form1 Score - Step1'!CS38+'Form1 Score - Step1'!DC38+'Form1 Score - Step1'!DM38</f>
        <v>10</v>
      </c>
      <c r="AB38" s="10">
        <f>'Form1 Score - Step1'!CJ38+'Form1 Score - Step1'!CT38+'Form1 Score - Step1'!DD38+'Form1 Score - Step1'!DN38</f>
        <v>6</v>
      </c>
      <c r="AC38" s="10">
        <f>'Form1 Score - Step1'!CK38+'Form1 Score - Step1'!CU38+'Form1 Score - Step1'!DE38+'Form1 Score - Step1'!DO38</f>
        <v>9</v>
      </c>
      <c r="AD38" s="10">
        <f>'Form1 Score - Step1'!CL38+'Form1 Score - Step1'!CV38+'Form1 Score - Step1'!DF38+'Form1 Score - Step1'!DP38</f>
        <v>5</v>
      </c>
      <c r="AE38" s="10">
        <f>'Form1 Score - Step1'!CM38+'Form1 Score - Step1'!CW38+'Form1 Score - Step1'!DG38+'Form1 Score - Step1'!DQ38</f>
        <v>5</v>
      </c>
    </row>
    <row r="39" ht="12.75" customHeight="1">
      <c r="B39" s="10">
        <f>'Form1 Score - Step1'!B39+'Form1 Score - Step1'!L39+'Form1 Score - Step1'!V39+'Form1 Score - Step1'!AF39</f>
        <v>9</v>
      </c>
      <c r="C39" s="10">
        <f>'Form1 Score - Step1'!C39+'Form1 Score - Step1'!M39+'Form1 Score - Step1'!W39+'Form1 Score - Step1'!AG39</f>
        <v>9</v>
      </c>
      <c r="D39" s="10">
        <f>'Form1 Score - Step1'!D39+'Form1 Score - Step1'!N39+'Form1 Score - Step1'!X39+'Form1 Score - Step1'!AH39</f>
        <v>11</v>
      </c>
      <c r="E39" s="10">
        <f>'Form1 Score - Step1'!E39+'Form1 Score - Step1'!O39+'Form1 Score - Step1'!Y39+'Form1 Score - Step1'!AI39</f>
        <v>11</v>
      </c>
      <c r="F39" s="10">
        <f>'Form1 Score - Step1'!F39+'Form1 Score - Step1'!P39+'Form1 Score - Step1'!Z39+'Form1 Score - Step1'!AJ39</f>
        <v>8</v>
      </c>
      <c r="G39" s="10">
        <f>'Form1 Score - Step1'!G39+'Form1 Score - Step1'!Q39+'Form1 Score - Step1'!AA39+'Form1 Score - Step1'!AK39</f>
        <v>9</v>
      </c>
      <c r="H39" s="10">
        <f>'Form1 Score - Step1'!H39+'Form1 Score - Step1'!R39+'Form1 Score - Step1'!AB39+'Form1 Score - Step1'!AL39</f>
        <v>7</v>
      </c>
      <c r="I39" s="10">
        <f>'Form1 Score - Step1'!I39+'Form1 Score - Step1'!S39+'Form1 Score - Step1'!AC39+'Form1 Score - Step1'!AM39</f>
        <v>9</v>
      </c>
      <c r="J39" s="10">
        <f>'Form1 Score - Step1'!J39+'Form1 Score - Step1'!T39+'Form1 Score - Step1'!AD39+'Form1 Score - Step1'!AN39</f>
        <v>11</v>
      </c>
      <c r="K39" s="10">
        <f>'Form1 Score - Step1'!K39+'Form1 Score - Step1'!U39+'Form1 Score - Step1'!AE39+'Form1 Score - Step1'!AO39</f>
        <v>11</v>
      </c>
      <c r="L39" s="10">
        <f>'Form1 Score - Step1'!AP39+'Form1 Score - Step1'!AZ39+'Form1 Score - Step1'!BJ39+'Form1 Score - Step1'!BT39</f>
        <v>8</v>
      </c>
      <c r="M39" s="10">
        <f>'Form1 Score - Step1'!AQ39+'Form1 Score - Step1'!BA39+'Form1 Score - Step1'!BK39+'Form1 Score - Step1'!BU39</f>
        <v>9</v>
      </c>
      <c r="N39" s="10">
        <f>'Form1 Score - Step1'!AR39+'Form1 Score - Step1'!BB39+'Form1 Score - Step1'!BL39+'Form1 Score - Step1'!BV39</f>
        <v>11</v>
      </c>
      <c r="O39" s="10">
        <f>'Form1 Score - Step1'!AS39+'Form1 Score - Step1'!BC39+'Form1 Score - Step1'!BM39+'Form1 Score - Step1'!BW39</f>
        <v>11</v>
      </c>
      <c r="P39" s="10">
        <f>'Form1 Score - Step1'!AT39+'Form1 Score - Step1'!BD39+'Form1 Score - Step1'!BN39+'Form1 Score - Step1'!BX39</f>
        <v>7</v>
      </c>
      <c r="Q39" s="10">
        <f>'Form1 Score - Step1'!AU39+'Form1 Score - Step1'!BE39+'Form1 Score - Step1'!BO39+'Form1 Score - Step1'!BY39</f>
        <v>10</v>
      </c>
      <c r="R39" s="10">
        <f>'Form1 Score - Step1'!AV39+'Form1 Score - Step1'!BF39+'Form1 Score - Step1'!BP39+'Form1 Score - Step1'!BZ39</f>
        <v>9</v>
      </c>
      <c r="S39" s="10">
        <f>'Form1 Score - Step1'!AW39+'Form1 Score - Step1'!BG39+'Form1 Score - Step1'!BQ39+'Form1 Score - Step1'!CA39</f>
        <v>11</v>
      </c>
      <c r="T39" s="10">
        <f>'Form1 Score - Step1'!AX39+'Form1 Score - Step1'!BH39+'Form1 Score - Step1'!BR39+'Form1 Score - Step1'!CB39</f>
        <v>5</v>
      </c>
      <c r="U39" s="10">
        <f>'Form1 Score - Step1'!AY39+'Form1 Score - Step1'!BI39+'Form1 Score - Step1'!BS39+'Form1 Score - Step1'!CC39</f>
        <v>5</v>
      </c>
      <c r="V39" s="10">
        <f>'Form1 Score - Step1'!CD39+'Form1 Score - Step1'!CN39+'Form1 Score - Step1'!CX39+'Form1 Score - Step1'!DH39</f>
        <v>7</v>
      </c>
      <c r="W39" s="10">
        <f>'Form1 Score - Step1'!CE39+'Form1 Score - Step1'!CO39+'Form1 Score - Step1'!CY39+'Form1 Score - Step1'!DI39</f>
        <v>10</v>
      </c>
      <c r="X39" s="10">
        <f>'Form1 Score - Step1'!CF39+'Form1 Score - Step1'!CP39+'Form1 Score - Step1'!CZ39+'Form1 Score - Step1'!DJ39</f>
        <v>9</v>
      </c>
      <c r="Y39" s="10">
        <f>'Form1 Score - Step1'!CG39+'Form1 Score - Step1'!CQ39+'Form1 Score - Step1'!DA39+'Form1 Score - Step1'!DK39</f>
        <v>11</v>
      </c>
      <c r="Z39" s="10">
        <f>'Form1 Score - Step1'!CH39+'Form1 Score - Step1'!CR39+'Form1 Score - Step1'!DB39+'Form1 Score - Step1'!DL39</f>
        <v>11</v>
      </c>
      <c r="AA39" s="10">
        <f>'Form1 Score - Step1'!CI39+'Form1 Score - Step1'!CS39+'Form1 Score - Step1'!DC39+'Form1 Score - Step1'!DM39</f>
        <v>11</v>
      </c>
      <c r="AB39" s="10">
        <f>'Form1 Score - Step1'!CJ39+'Form1 Score - Step1'!CT39+'Form1 Score - Step1'!DD39+'Form1 Score - Step1'!DN39</f>
        <v>6</v>
      </c>
      <c r="AC39" s="10">
        <f>'Form1 Score - Step1'!CK39+'Form1 Score - Step1'!CU39+'Form1 Score - Step1'!DE39+'Form1 Score - Step1'!DO39</f>
        <v>7</v>
      </c>
      <c r="AD39" s="10">
        <f>'Form1 Score - Step1'!CL39+'Form1 Score - Step1'!CV39+'Form1 Score - Step1'!DF39+'Form1 Score - Step1'!DP39</f>
        <v>6</v>
      </c>
      <c r="AE39" s="10">
        <f>'Form1 Score - Step1'!CM39+'Form1 Score - Step1'!CW39+'Form1 Score - Step1'!DG39+'Form1 Score - Step1'!DQ39</f>
        <v>7</v>
      </c>
    </row>
    <row r="40" ht="12.75" customHeight="1">
      <c r="B40" s="10">
        <f>'Form1 Score - Step1'!B40+'Form1 Score - Step1'!L40+'Form1 Score - Step1'!V40+'Form1 Score - Step1'!AF40</f>
        <v>11</v>
      </c>
      <c r="C40" s="10">
        <f>'Form1 Score - Step1'!C40+'Form1 Score - Step1'!M40+'Form1 Score - Step1'!W40+'Form1 Score - Step1'!AG40</f>
        <v>12</v>
      </c>
      <c r="D40" s="10">
        <f>'Form1 Score - Step1'!D40+'Form1 Score - Step1'!N40+'Form1 Score - Step1'!X40+'Form1 Score - Step1'!AH40</f>
        <v>9</v>
      </c>
      <c r="E40" s="10">
        <f>'Form1 Score - Step1'!E40+'Form1 Score - Step1'!O40+'Form1 Score - Step1'!Y40+'Form1 Score - Step1'!AI40</f>
        <v>11</v>
      </c>
      <c r="F40" s="10">
        <f>'Form1 Score - Step1'!F40+'Form1 Score - Step1'!P40+'Form1 Score - Step1'!Z40+'Form1 Score - Step1'!AJ40</f>
        <v>8</v>
      </c>
      <c r="G40" s="10">
        <f>'Form1 Score - Step1'!G40+'Form1 Score - Step1'!Q40+'Form1 Score - Step1'!AA40+'Form1 Score - Step1'!AK40</f>
        <v>11</v>
      </c>
      <c r="H40" s="10">
        <f>'Form1 Score - Step1'!H40+'Form1 Score - Step1'!R40+'Form1 Score - Step1'!AB40+'Form1 Score - Step1'!AL40</f>
        <v>5</v>
      </c>
      <c r="I40" s="10">
        <f>'Form1 Score - Step1'!I40+'Form1 Score - Step1'!S40+'Form1 Score - Step1'!AC40+'Form1 Score - Step1'!AM40</f>
        <v>6</v>
      </c>
      <c r="J40" s="10">
        <f>'Form1 Score - Step1'!J40+'Form1 Score - Step1'!T40+'Form1 Score - Step1'!AD40+'Form1 Score - Step1'!AN40</f>
        <v>8</v>
      </c>
      <c r="K40" s="10">
        <f>'Form1 Score - Step1'!K40+'Form1 Score - Step1'!U40+'Form1 Score - Step1'!AE40+'Form1 Score - Step1'!AO40</f>
        <v>8</v>
      </c>
      <c r="L40" s="10">
        <f>'Form1 Score - Step1'!AP40+'Form1 Score - Step1'!AZ40+'Form1 Score - Step1'!BJ40+'Form1 Score - Step1'!BT40</f>
        <v>9</v>
      </c>
      <c r="M40" s="10">
        <f>'Form1 Score - Step1'!AQ40+'Form1 Score - Step1'!BA40+'Form1 Score - Step1'!BK40+'Form1 Score - Step1'!BU40</f>
        <v>11</v>
      </c>
      <c r="N40" s="10">
        <f>'Form1 Score - Step1'!AR40+'Form1 Score - Step1'!BB40+'Form1 Score - Step1'!BL40+'Form1 Score - Step1'!BV40</f>
        <v>12</v>
      </c>
      <c r="O40" s="10">
        <f>'Form1 Score - Step1'!AS40+'Form1 Score - Step1'!BC40+'Form1 Score - Step1'!BM40+'Form1 Score - Step1'!BW40</f>
        <v>12</v>
      </c>
      <c r="P40" s="10">
        <f>'Form1 Score - Step1'!AT40+'Form1 Score - Step1'!BD40+'Form1 Score - Step1'!BN40+'Form1 Score - Step1'!BX40</f>
        <v>7</v>
      </c>
      <c r="Q40" s="10">
        <f>'Form1 Score - Step1'!AU40+'Form1 Score - Step1'!BE40+'Form1 Score - Step1'!BO40+'Form1 Score - Step1'!BY40</f>
        <v>8</v>
      </c>
      <c r="R40" s="10">
        <f>'Form1 Score - Step1'!AV40+'Form1 Score - Step1'!BF40+'Form1 Score - Step1'!BP40+'Form1 Score - Step1'!BZ40</f>
        <v>8</v>
      </c>
      <c r="S40" s="10">
        <f>'Form1 Score - Step1'!AW40+'Form1 Score - Step1'!BG40+'Form1 Score - Step1'!BQ40+'Form1 Score - Step1'!CA40</f>
        <v>9</v>
      </c>
      <c r="T40" s="10">
        <f>'Form1 Score - Step1'!AX40+'Form1 Score - Step1'!BH40+'Form1 Score - Step1'!BR40+'Form1 Score - Step1'!CB40</f>
        <v>8</v>
      </c>
      <c r="U40" s="10">
        <f>'Form1 Score - Step1'!AY40+'Form1 Score - Step1'!BI40+'Form1 Score - Step1'!BS40+'Form1 Score - Step1'!CC40</f>
        <v>8</v>
      </c>
      <c r="V40" s="10">
        <f>'Form1 Score - Step1'!CD40+'Form1 Score - Step1'!CN40+'Form1 Score - Step1'!CX40+'Form1 Score - Step1'!DH40</f>
        <v>8</v>
      </c>
      <c r="W40" s="10">
        <f>'Form1 Score - Step1'!CE40+'Form1 Score - Step1'!CO40+'Form1 Score - Step1'!CY40+'Form1 Score - Step1'!DI40</f>
        <v>11</v>
      </c>
      <c r="X40" s="10">
        <f>'Form1 Score - Step1'!CF40+'Form1 Score - Step1'!CP40+'Form1 Score - Step1'!CZ40+'Form1 Score - Step1'!DJ40</f>
        <v>9</v>
      </c>
      <c r="Y40" s="10">
        <f>'Form1 Score - Step1'!CG40+'Form1 Score - Step1'!CQ40+'Form1 Score - Step1'!DA40+'Form1 Score - Step1'!DK40</f>
        <v>9</v>
      </c>
      <c r="Z40" s="10">
        <f>'Form1 Score - Step1'!CH40+'Form1 Score - Step1'!CR40+'Form1 Score - Step1'!DB40+'Form1 Score - Step1'!DL40</f>
        <v>6</v>
      </c>
      <c r="AA40" s="10">
        <f>'Form1 Score - Step1'!CI40+'Form1 Score - Step1'!CS40+'Form1 Score - Step1'!DC40+'Form1 Score - Step1'!DM40</f>
        <v>10</v>
      </c>
      <c r="AB40" s="10">
        <f>'Form1 Score - Step1'!CJ40+'Form1 Score - Step1'!CT40+'Form1 Score - Step1'!DD40+'Form1 Score - Step1'!DN40</f>
        <v>6</v>
      </c>
      <c r="AC40" s="10">
        <f>'Form1 Score - Step1'!CK40+'Form1 Score - Step1'!CU40+'Form1 Score - Step1'!DE40+'Form1 Score - Step1'!DO40</f>
        <v>7</v>
      </c>
      <c r="AD40" s="10">
        <f>'Form1 Score - Step1'!CL40+'Form1 Score - Step1'!CV40+'Form1 Score - Step1'!DF40+'Form1 Score - Step1'!DP40</f>
        <v>8</v>
      </c>
      <c r="AE40" s="10">
        <f>'Form1 Score - Step1'!CM40+'Form1 Score - Step1'!CW40+'Form1 Score - Step1'!DG40+'Form1 Score - Step1'!DQ40</f>
        <v>8</v>
      </c>
    </row>
    <row r="41" ht="12.75" customHeight="1">
      <c r="B41" s="10">
        <f>'Form1 Score - Step1'!B41+'Form1 Score - Step1'!L41+'Form1 Score - Step1'!V41+'Form1 Score - Step1'!AF41</f>
        <v>9</v>
      </c>
      <c r="C41" s="10">
        <f>'Form1 Score - Step1'!C41+'Form1 Score - Step1'!M41+'Form1 Score - Step1'!W41+'Form1 Score - Step1'!AG41</f>
        <v>10</v>
      </c>
      <c r="D41" s="10">
        <f>'Form1 Score - Step1'!D41+'Form1 Score - Step1'!N41+'Form1 Score - Step1'!X41+'Form1 Score - Step1'!AH41</f>
        <v>11</v>
      </c>
      <c r="E41" s="10">
        <f>'Form1 Score - Step1'!E41+'Form1 Score - Step1'!O41+'Form1 Score - Step1'!Y41+'Form1 Score - Step1'!AI41</f>
        <v>8</v>
      </c>
      <c r="F41" s="10">
        <f>'Form1 Score - Step1'!F41+'Form1 Score - Step1'!P41+'Form1 Score - Step1'!Z41+'Form1 Score - Step1'!AJ41</f>
        <v>10</v>
      </c>
      <c r="G41" s="10">
        <f>'Form1 Score - Step1'!G41+'Form1 Score - Step1'!Q41+'Form1 Score - Step1'!AA41+'Form1 Score - Step1'!AK41</f>
        <v>6</v>
      </c>
      <c r="H41" s="10">
        <f>'Form1 Score - Step1'!H41+'Form1 Score - Step1'!R41+'Form1 Score - Step1'!AB41+'Form1 Score - Step1'!AL41</f>
        <v>7</v>
      </c>
      <c r="I41" s="10">
        <f>'Form1 Score - Step1'!I41+'Form1 Score - Step1'!S41+'Form1 Score - Step1'!AC41+'Form1 Score - Step1'!AM41</f>
        <v>6</v>
      </c>
      <c r="J41" s="10">
        <f>'Form1 Score - Step1'!J41+'Form1 Score - Step1'!T41+'Form1 Score - Step1'!AD41+'Form1 Score - Step1'!AN41</f>
        <v>8</v>
      </c>
      <c r="K41" s="10">
        <f>'Form1 Score - Step1'!K41+'Form1 Score - Step1'!U41+'Form1 Score - Step1'!AE41+'Form1 Score - Step1'!AO41</f>
        <v>8</v>
      </c>
      <c r="L41" s="10">
        <f>'Form1 Score - Step1'!AP41+'Form1 Score - Step1'!AZ41+'Form1 Score - Step1'!BJ41+'Form1 Score - Step1'!BT41</f>
        <v>12</v>
      </c>
      <c r="M41" s="10">
        <f>'Form1 Score - Step1'!AQ41+'Form1 Score - Step1'!BA41+'Form1 Score - Step1'!BK41+'Form1 Score - Step1'!BU41</f>
        <v>12</v>
      </c>
      <c r="N41" s="10">
        <f>'Form1 Score - Step1'!AR41+'Form1 Score - Step1'!BB41+'Form1 Score - Step1'!BL41+'Form1 Score - Step1'!BV41</f>
        <v>11</v>
      </c>
      <c r="O41" s="10">
        <f>'Form1 Score - Step1'!AS41+'Form1 Score - Step1'!BC41+'Form1 Score - Step1'!BM41+'Form1 Score - Step1'!BW41</f>
        <v>12</v>
      </c>
      <c r="P41" s="10">
        <f>'Form1 Score - Step1'!AT41+'Form1 Score - Step1'!BD41+'Form1 Score - Step1'!BN41+'Form1 Score - Step1'!BX41</f>
        <v>10</v>
      </c>
      <c r="Q41" s="10">
        <f>'Form1 Score - Step1'!AU41+'Form1 Score - Step1'!BE41+'Form1 Score - Step1'!BO41+'Form1 Score - Step1'!BY41</f>
        <v>11</v>
      </c>
      <c r="R41" s="10">
        <f>'Form1 Score - Step1'!AV41+'Form1 Score - Step1'!BF41+'Form1 Score - Step1'!BP41+'Form1 Score - Step1'!BZ41</f>
        <v>9</v>
      </c>
      <c r="S41" s="10">
        <f>'Form1 Score - Step1'!AW41+'Form1 Score - Step1'!BG41+'Form1 Score - Step1'!BQ41+'Form1 Score - Step1'!CA41</f>
        <v>10</v>
      </c>
      <c r="T41" s="10">
        <f>'Form1 Score - Step1'!AX41+'Form1 Score - Step1'!BH41+'Form1 Score - Step1'!BR41+'Form1 Score - Step1'!CB41</f>
        <v>8</v>
      </c>
      <c r="U41" s="10">
        <f>'Form1 Score - Step1'!AY41+'Form1 Score - Step1'!BI41+'Form1 Score - Step1'!BS41+'Form1 Score - Step1'!CC41</f>
        <v>8</v>
      </c>
      <c r="V41" s="10">
        <f>'Form1 Score - Step1'!CD41+'Form1 Score - Step1'!CN41+'Form1 Score - Step1'!CX41+'Form1 Score - Step1'!DH41</f>
        <v>11</v>
      </c>
      <c r="W41" s="10">
        <f>'Form1 Score - Step1'!CE41+'Form1 Score - Step1'!CO41+'Form1 Score - Step1'!CY41+'Form1 Score - Step1'!DI41</f>
        <v>10</v>
      </c>
      <c r="X41" s="10">
        <f>'Form1 Score - Step1'!CF41+'Form1 Score - Step1'!CP41+'Form1 Score - Step1'!CZ41+'Form1 Score - Step1'!DJ41</f>
        <v>11</v>
      </c>
      <c r="Y41" s="10">
        <f>'Form1 Score - Step1'!CG41+'Form1 Score - Step1'!CQ41+'Form1 Score - Step1'!DA41+'Form1 Score - Step1'!DK41</f>
        <v>12</v>
      </c>
      <c r="Z41" s="10">
        <f>'Form1 Score - Step1'!CH41+'Form1 Score - Step1'!CR41+'Form1 Score - Step1'!DB41+'Form1 Score - Step1'!DL41</f>
        <v>10</v>
      </c>
      <c r="AA41" s="10">
        <f>'Form1 Score - Step1'!CI41+'Form1 Score - Step1'!CS41+'Form1 Score - Step1'!DC41+'Form1 Score - Step1'!DM41</f>
        <v>10</v>
      </c>
      <c r="AB41" s="10">
        <f>'Form1 Score - Step1'!CJ41+'Form1 Score - Step1'!CT41+'Form1 Score - Step1'!DD41+'Form1 Score - Step1'!DN41</f>
        <v>10</v>
      </c>
      <c r="AC41" s="10">
        <f>'Form1 Score - Step1'!CK41+'Form1 Score - Step1'!CU41+'Form1 Score - Step1'!DE41+'Form1 Score - Step1'!DO41</f>
        <v>10</v>
      </c>
      <c r="AD41" s="10">
        <f>'Form1 Score - Step1'!CL41+'Form1 Score - Step1'!CV41+'Form1 Score - Step1'!DF41+'Form1 Score - Step1'!DP41</f>
        <v>8</v>
      </c>
      <c r="AE41" s="10">
        <f>'Form1 Score - Step1'!CM41+'Form1 Score - Step1'!CW41+'Form1 Score - Step1'!DG41+'Form1 Score - Step1'!DQ41</f>
        <v>8</v>
      </c>
    </row>
    <row r="42" ht="12.75" customHeight="1">
      <c r="B42" s="10">
        <f>'Form1 Score - Step1'!B42+'Form1 Score - Step1'!L42+'Form1 Score - Step1'!V42+'Form1 Score - Step1'!AF42</f>
        <v>10</v>
      </c>
      <c r="C42" s="10">
        <f>'Form1 Score - Step1'!C42+'Form1 Score - Step1'!M42+'Form1 Score - Step1'!W42+'Form1 Score - Step1'!AG42</f>
        <v>9</v>
      </c>
      <c r="D42" s="10">
        <f>'Form1 Score - Step1'!D42+'Form1 Score - Step1'!N42+'Form1 Score - Step1'!X42+'Form1 Score - Step1'!AH42</f>
        <v>10</v>
      </c>
      <c r="E42" s="10">
        <f>'Form1 Score - Step1'!E42+'Form1 Score - Step1'!O42+'Form1 Score - Step1'!Y42+'Form1 Score - Step1'!AI42</f>
        <v>8</v>
      </c>
      <c r="F42" s="10">
        <f>'Form1 Score - Step1'!F42+'Form1 Score - Step1'!P42+'Form1 Score - Step1'!Z42+'Form1 Score - Step1'!AJ42</f>
        <v>7</v>
      </c>
      <c r="G42" s="10">
        <f>'Form1 Score - Step1'!G42+'Form1 Score - Step1'!Q42+'Form1 Score - Step1'!AA42+'Form1 Score - Step1'!AK42</f>
        <v>4</v>
      </c>
      <c r="H42" s="10">
        <f>'Form1 Score - Step1'!H42+'Form1 Score - Step1'!R42+'Form1 Score - Step1'!AB42+'Form1 Score - Step1'!AL42</f>
        <v>7</v>
      </c>
      <c r="I42" s="10">
        <f>'Form1 Score - Step1'!I42+'Form1 Score - Step1'!S42+'Form1 Score - Step1'!AC42+'Form1 Score - Step1'!AM42</f>
        <v>4</v>
      </c>
      <c r="J42" s="10">
        <f>'Form1 Score - Step1'!J42+'Form1 Score - Step1'!T42+'Form1 Score - Step1'!AD42+'Form1 Score - Step1'!AN42</f>
        <v>6</v>
      </c>
      <c r="K42" s="10">
        <f>'Form1 Score - Step1'!K42+'Form1 Score - Step1'!U42+'Form1 Score - Step1'!AE42+'Form1 Score - Step1'!AO42</f>
        <v>6</v>
      </c>
      <c r="L42" s="10">
        <f>'Form1 Score - Step1'!AP42+'Form1 Score - Step1'!AZ42+'Form1 Score - Step1'!BJ42+'Form1 Score - Step1'!BT42</f>
        <v>11</v>
      </c>
      <c r="M42" s="10">
        <f>'Form1 Score - Step1'!AQ42+'Form1 Score - Step1'!BA42+'Form1 Score - Step1'!BK42+'Form1 Score - Step1'!BU42</f>
        <v>9</v>
      </c>
      <c r="N42" s="10">
        <f>'Form1 Score - Step1'!AR42+'Form1 Score - Step1'!BB42+'Form1 Score - Step1'!BL42+'Form1 Score - Step1'!BV42</f>
        <v>10</v>
      </c>
      <c r="O42" s="10">
        <f>'Form1 Score - Step1'!AS42+'Form1 Score - Step1'!BC42+'Form1 Score - Step1'!BM42+'Form1 Score - Step1'!BW42</f>
        <v>9</v>
      </c>
      <c r="P42" s="10">
        <f>'Form1 Score - Step1'!AT42+'Form1 Score - Step1'!BD42+'Form1 Score - Step1'!BN42+'Form1 Score - Step1'!BX42</f>
        <v>10</v>
      </c>
      <c r="Q42" s="10">
        <f>'Form1 Score - Step1'!AU42+'Form1 Score - Step1'!BE42+'Form1 Score - Step1'!BO42+'Form1 Score - Step1'!BY42</f>
        <v>8</v>
      </c>
      <c r="R42" s="10">
        <f>'Form1 Score - Step1'!AV42+'Form1 Score - Step1'!BF42+'Form1 Score - Step1'!BP42+'Form1 Score - Step1'!BZ42</f>
        <v>9</v>
      </c>
      <c r="S42" s="10">
        <f>'Form1 Score - Step1'!AW42+'Form1 Score - Step1'!BG42+'Form1 Score - Step1'!BQ42+'Form1 Score - Step1'!CA42</f>
        <v>7</v>
      </c>
      <c r="T42" s="10">
        <f>'Form1 Score - Step1'!AX42+'Form1 Score - Step1'!BH42+'Form1 Score - Step1'!BR42+'Form1 Score - Step1'!CB42</f>
        <v>6</v>
      </c>
      <c r="U42" s="10">
        <f>'Form1 Score - Step1'!AY42+'Form1 Score - Step1'!BI42+'Form1 Score - Step1'!BS42+'Form1 Score - Step1'!CC42</f>
        <v>6</v>
      </c>
      <c r="V42" s="10">
        <f>'Form1 Score - Step1'!CD42+'Form1 Score - Step1'!CN42+'Form1 Score - Step1'!CX42+'Form1 Score - Step1'!DH42</f>
        <v>6</v>
      </c>
      <c r="W42" s="10">
        <f>'Form1 Score - Step1'!CE42+'Form1 Score - Step1'!CO42+'Form1 Score - Step1'!CY42+'Form1 Score - Step1'!DI42</f>
        <v>6</v>
      </c>
      <c r="X42" s="10">
        <f>'Form1 Score - Step1'!CF42+'Form1 Score - Step1'!CP42+'Form1 Score - Step1'!CZ42+'Form1 Score - Step1'!DJ42</f>
        <v>10</v>
      </c>
      <c r="Y42" s="10">
        <f>'Form1 Score - Step1'!CG42+'Form1 Score - Step1'!CQ42+'Form1 Score - Step1'!DA42+'Form1 Score - Step1'!DK42</f>
        <v>8</v>
      </c>
      <c r="Z42" s="10">
        <f>'Form1 Score - Step1'!CH42+'Form1 Score - Step1'!CR42+'Form1 Score - Step1'!DB42+'Form1 Score - Step1'!DL42</f>
        <v>9</v>
      </c>
      <c r="AA42" s="10">
        <f>'Form1 Score - Step1'!CI42+'Form1 Score - Step1'!CS42+'Form1 Score - Step1'!DC42+'Form1 Score - Step1'!DM42</f>
        <v>5</v>
      </c>
      <c r="AB42" s="10">
        <f>'Form1 Score - Step1'!CJ42+'Form1 Score - Step1'!CT42+'Form1 Score - Step1'!DD42+'Form1 Score - Step1'!DN42</f>
        <v>9</v>
      </c>
      <c r="AC42" s="10">
        <f>'Form1 Score - Step1'!CK42+'Form1 Score - Step1'!CU42+'Form1 Score - Step1'!DE42+'Form1 Score - Step1'!DO42</f>
        <v>5</v>
      </c>
      <c r="AD42" s="10">
        <f>'Form1 Score - Step1'!CL42+'Form1 Score - Step1'!CV42+'Form1 Score - Step1'!DF42+'Form1 Score - Step1'!DP42</f>
        <v>4</v>
      </c>
      <c r="AE42" s="10">
        <f>'Form1 Score - Step1'!CM42+'Form1 Score - Step1'!CW42+'Form1 Score - Step1'!DG42+'Form1 Score - Step1'!DQ42</f>
        <v>4</v>
      </c>
    </row>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c r="A1" s="10" t="s">
        <v>126</v>
      </c>
      <c r="B1" s="10">
        <v>4.0</v>
      </c>
    </row>
    <row r="2" ht="12.75" customHeight="1">
      <c r="A2" s="10" t="s">
        <v>127</v>
      </c>
      <c r="B2" s="10">
        <v>3.0</v>
      </c>
    </row>
    <row r="3" ht="12.75" customHeight="1">
      <c r="A3" s="10" t="s">
        <v>128</v>
      </c>
      <c r="B3" s="10">
        <v>2.0</v>
      </c>
    </row>
    <row r="4" ht="12.75" customHeight="1">
      <c r="A4" s="10" t="s">
        <v>130</v>
      </c>
      <c r="B4" s="10">
        <v>1.0</v>
      </c>
    </row>
    <row r="5" ht="12.75" customHeight="1">
      <c r="A5" s="10" t="s">
        <v>129</v>
      </c>
      <c r="B5" s="10">
        <v>0.0</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121" width="3.25"/>
  </cols>
  <sheetData>
    <row r="1" ht="12.75" customHeight="1">
      <c r="B1" s="12" t="str">
        <f>MID('Form Responses 1'!E1,36,LEN('Form Responses 1'!E1)-35)</f>
        <v>LLM1P1 [Core Contrib. - P]</v>
      </c>
      <c r="C1" s="12" t="str">
        <f>MID('Form Responses 1'!F1,36,LEN('Form Responses 1'!F1)-35)</f>
        <v>LLM1P1 [Core Contrib. - R]</v>
      </c>
      <c r="D1" s="12" t="str">
        <f>MID('Form Responses 1'!G1,36,LEN('Form Responses 1'!G1)-35)</f>
        <v>LLM1P1 [Strengths - P]</v>
      </c>
      <c r="E1" s="12" t="str">
        <f>MID('Form Responses 1'!H1,36,LEN('Form Responses 1'!H1)-35)</f>
        <v>LLM1P1 [Strengths - R]</v>
      </c>
      <c r="F1" s="12" t="str">
        <f>MID('Form Responses 1'!I1,36,LEN('Form Responses 1'!I1)-35)</f>
        <v>LLM1P1 [Weaknesses - P]</v>
      </c>
      <c r="G1" s="12" t="str">
        <f>MID('Form Responses 1'!J1,36,LEN('Form Responses 1'!J1)-35)</f>
        <v>LLM1P1 [Weaknesses - R]</v>
      </c>
      <c r="H1" s="12" t="str">
        <f>MID('Form Responses 1'!K1,36,LEN('Form Responses 1'!K1)-35)</f>
        <v>LLM1P1 [Suggestions - P]</v>
      </c>
      <c r="I1" s="12" t="str">
        <f>MID('Form Responses 1'!L1,36,LEN('Form Responses 1'!L1)-35)</f>
        <v>LLM1P1 [Suggestions - R]</v>
      </c>
      <c r="J1" s="12" t="str">
        <f>MID('Form Responses 1'!M1,36,LEN('Form Responses 1'!M1)-35)</f>
        <v>LLM1P1 [References - P]</v>
      </c>
      <c r="K1" s="12" t="str">
        <f>MID('Form Responses 1'!N1,36,LEN('Form Responses 1'!N1)-35)</f>
        <v>LLM1P1 [References - R]</v>
      </c>
      <c r="L1" s="12" t="str">
        <f>MID('Form Responses 1'!O1,36,LEN('Form Responses 1'!O1)-35)</f>
        <v>LLM1P2 [Core Contrib. - P]</v>
      </c>
      <c r="M1" s="12" t="str">
        <f>MID('Form Responses 1'!P1,36,LEN('Form Responses 1'!P1)-35)</f>
        <v>LLM1P2 [Core Contrib. - R]</v>
      </c>
      <c r="N1" s="12" t="str">
        <f>MID('Form Responses 1'!Q1,36,LEN('Form Responses 1'!Q1)-35)</f>
        <v>LLM1P2 [Strengths - P]</v>
      </c>
      <c r="O1" s="12" t="str">
        <f>MID('Form Responses 1'!R1,36,LEN('Form Responses 1'!R1)-35)</f>
        <v>LLM1P2 [Strengths - R]</v>
      </c>
      <c r="P1" s="12" t="str">
        <f>MID('Form Responses 1'!S1,36,LEN('Form Responses 1'!S1)-35)</f>
        <v>LLM1P2 [Weaknesses - P]</v>
      </c>
      <c r="Q1" s="12" t="str">
        <f>MID('Form Responses 1'!T1,36,LEN('Form Responses 1'!T1)-35)</f>
        <v>LLM1P2 [Weaknesses - R]</v>
      </c>
      <c r="R1" s="12" t="str">
        <f>MID('Form Responses 1'!U1,36,LEN('Form Responses 1'!U1)-35)</f>
        <v>LLM1P2 [Suggestions - P]</v>
      </c>
      <c r="S1" s="12" t="str">
        <f>MID('Form Responses 1'!V1,36,LEN('Form Responses 1'!V1)-35)</f>
        <v>LLM1P2 [Suggestions - R]</v>
      </c>
      <c r="T1" s="12" t="str">
        <f>MID('Form Responses 1'!W1,36,LEN('Form Responses 1'!W1)-35)</f>
        <v>LLM1P2 [References - P]</v>
      </c>
      <c r="U1" s="12" t="str">
        <f>MID('Form Responses 1'!X1,36,LEN('Form Responses 1'!X1)-35)</f>
        <v>LLM1P2 [References - R]</v>
      </c>
      <c r="V1" s="12" t="str">
        <f>MID('Form Responses 1'!Y1,36,LEN('Form Responses 1'!Y1)-35)</f>
        <v>LLM1P3 [Core Contrib. - P]</v>
      </c>
      <c r="W1" s="12" t="str">
        <f>MID('Form Responses 1'!Z1,36,LEN('Form Responses 1'!Z1)-35)</f>
        <v>LLM1P3 [Core Contrib. - R]</v>
      </c>
      <c r="X1" s="12" t="str">
        <f>MID('Form Responses 1'!AA1,36,LEN('Form Responses 1'!AA1)-35)</f>
        <v>LLM1P3 [Strengths - P]</v>
      </c>
      <c r="Y1" s="12" t="str">
        <f>MID('Form Responses 1'!AB1,36,LEN('Form Responses 1'!AB1)-35)</f>
        <v>LLM1P3 [Strengths - R]</v>
      </c>
      <c r="Z1" s="12" t="str">
        <f>MID('Form Responses 1'!AC1,36,LEN('Form Responses 1'!AC1)-35)</f>
        <v>LLM1P3 [Weaknesses - P]</v>
      </c>
      <c r="AA1" s="12" t="str">
        <f>MID('Form Responses 1'!AD1,36,LEN('Form Responses 1'!AD1)-35)</f>
        <v>LLM1P3 [Weaknesses - R]</v>
      </c>
      <c r="AB1" s="12" t="str">
        <f>MID('Form Responses 1'!AE1,36,LEN('Form Responses 1'!AE1)-35)</f>
        <v>LLM1P3 [Suggestions - P]</v>
      </c>
      <c r="AC1" s="12" t="str">
        <f>MID('Form Responses 1'!AF1,36,LEN('Form Responses 1'!AF1)-35)</f>
        <v>LLM1P3 [Suggestions - R]</v>
      </c>
      <c r="AD1" s="12" t="str">
        <f>MID('Form Responses 1'!AG1,36,LEN('Form Responses 1'!AG1)-35)</f>
        <v>LLM1P3 [References - P]</v>
      </c>
      <c r="AE1" s="12" t="str">
        <f>MID('Form Responses 1'!AH1,36,LEN('Form Responses 1'!AH1)-35)</f>
        <v>LLM1P3 [References - R]</v>
      </c>
      <c r="AF1" s="12" t="str">
        <f>MID('Form Responses 1'!AI1,36,LEN('Form Responses 1'!AI1)-35)</f>
        <v>LLM1P4 [Core Contrib. - P]</v>
      </c>
      <c r="AG1" s="12" t="str">
        <f>MID('Form Responses 1'!AJ1,36,LEN('Form Responses 1'!AJ1)-35)</f>
        <v>LLM1P4 [Core Contrib. - R]</v>
      </c>
      <c r="AH1" s="12" t="str">
        <f>MID('Form Responses 1'!AK1,36,LEN('Form Responses 1'!AK1)-35)</f>
        <v>LLM1P4 [Strengths - P]</v>
      </c>
      <c r="AI1" s="12" t="str">
        <f>MID('Form Responses 1'!AL1,36,LEN('Form Responses 1'!AL1)-35)</f>
        <v>LLM1P4 [Strengths - R]</v>
      </c>
      <c r="AJ1" s="12" t="str">
        <f>MID('Form Responses 1'!AM1,36,LEN('Form Responses 1'!AM1)-35)</f>
        <v>LLM1P4 [Weaknesses - P]</v>
      </c>
      <c r="AK1" s="12" t="str">
        <f>MID('Form Responses 1'!AN1,36,LEN('Form Responses 1'!AN1)-35)</f>
        <v>LLM1P4 [Weaknesses - R]</v>
      </c>
      <c r="AL1" s="12" t="str">
        <f>MID('Form Responses 1'!AO1,36,LEN('Form Responses 1'!AO1)-35)</f>
        <v>LLM1P4 [Suggestions - P]</v>
      </c>
      <c r="AM1" s="12" t="str">
        <f>MID('Form Responses 1'!AP1,36,LEN('Form Responses 1'!AP1)-35)</f>
        <v>LLM1P4 [Suggestions - R]</v>
      </c>
      <c r="AN1" s="12" t="str">
        <f>MID('Form Responses 1'!AQ1,36,LEN('Form Responses 1'!AQ1)-35)</f>
        <v>LLM1P4 [References - P]</v>
      </c>
      <c r="AO1" s="12" t="str">
        <f>MID('Form Responses 1'!AR1,36,LEN('Form Responses 1'!AR1)-35)</f>
        <v>LLM1P4 [References - R]</v>
      </c>
      <c r="AP1" s="12" t="str">
        <f>MID('Form Responses 1'!AS1,36,LEN('Form Responses 1'!AS1)-35)</f>
        <v>LLM2P1 [Core Contrib. - P]</v>
      </c>
      <c r="AQ1" s="12" t="str">
        <f>MID('Form Responses 1'!AT1,36,LEN('Form Responses 1'!AT1)-35)</f>
        <v>LLM2P1 [Core Contrib. - R]</v>
      </c>
      <c r="AR1" s="12" t="str">
        <f>MID('Form Responses 1'!AU1,36,LEN('Form Responses 1'!AU1)-35)</f>
        <v>LLM2P1 [Strengths - P]</v>
      </c>
      <c r="AS1" s="12" t="str">
        <f>MID('Form Responses 1'!AV1,36,LEN('Form Responses 1'!AV1)-35)</f>
        <v>LLM2P1 [Strengths - R]</v>
      </c>
      <c r="AT1" s="12" t="str">
        <f>MID('Form Responses 1'!AW1,36,LEN('Form Responses 1'!AW1)-35)</f>
        <v>LLM2P1 [Weaknesses - P]</v>
      </c>
      <c r="AU1" s="12" t="str">
        <f>MID('Form Responses 1'!AX1,36,LEN('Form Responses 1'!AX1)-35)</f>
        <v>LLM2P1 [Weaknesses - R]</v>
      </c>
      <c r="AV1" s="12" t="str">
        <f>MID('Form Responses 1'!AY1,36,LEN('Form Responses 1'!AY1)-35)</f>
        <v>LLM2P1 [Suggestions - P]</v>
      </c>
      <c r="AW1" s="12" t="str">
        <f>MID('Form Responses 1'!AZ1,36,LEN('Form Responses 1'!AZ1)-35)</f>
        <v>LLM2P1 [Suggestions - R]</v>
      </c>
      <c r="AX1" s="12" t="str">
        <f>MID('Form Responses 1'!BA1,36,LEN('Form Responses 1'!BA1)-35)</f>
        <v>LLM2P1 [References - P]</v>
      </c>
      <c r="AY1" s="12" t="str">
        <f>MID('Form Responses 1'!BB1,36,LEN('Form Responses 1'!BB1)-35)</f>
        <v>LLM2P1 [References - R]</v>
      </c>
      <c r="AZ1" s="12" t="str">
        <f>MID('Form Responses 1'!BC1,36,LEN('Form Responses 1'!BC1)-35)</f>
        <v>LLM2P2 [Core Contrib. - P]</v>
      </c>
      <c r="BA1" s="12" t="str">
        <f>MID('Form Responses 1'!BD1,36,LEN('Form Responses 1'!BD1)-35)</f>
        <v>LLM2P2 [Core Contrib. - R]</v>
      </c>
      <c r="BB1" s="12" t="str">
        <f>MID('Form Responses 1'!BE1,36,LEN('Form Responses 1'!BE1)-35)</f>
        <v>LLM2P2 [Strengths - P]</v>
      </c>
      <c r="BC1" s="12" t="str">
        <f>MID('Form Responses 1'!BF1,36,LEN('Form Responses 1'!BF1)-35)</f>
        <v>LLM2P2 [Strengths - R]</v>
      </c>
      <c r="BD1" s="12" t="str">
        <f>MID('Form Responses 1'!BG1,36,LEN('Form Responses 1'!BG1)-35)</f>
        <v>LLM2P2 [Weaknesses - P]</v>
      </c>
      <c r="BE1" s="12" t="str">
        <f>MID('Form Responses 1'!BH1,36,LEN('Form Responses 1'!BH1)-35)</f>
        <v>LLM2P2 [Weaknesses - R]</v>
      </c>
      <c r="BF1" s="12" t="str">
        <f>MID('Form Responses 1'!BI1,36,LEN('Form Responses 1'!BI1)-35)</f>
        <v>LLM2P2 [Suggestions - P]</v>
      </c>
      <c r="BG1" s="12" t="str">
        <f>MID('Form Responses 1'!BJ1,36,LEN('Form Responses 1'!BJ1)-35)</f>
        <v>LLM2P2 [Suggestions - R]</v>
      </c>
      <c r="BH1" s="12" t="str">
        <f>MID('Form Responses 1'!BK1,36,LEN('Form Responses 1'!BK1)-35)</f>
        <v>LLM2P2 [References - P]</v>
      </c>
      <c r="BI1" s="12" t="str">
        <f>MID('Form Responses 1'!BL1,36,LEN('Form Responses 1'!BL1)-35)</f>
        <v>LLM2P2 [References - R]</v>
      </c>
      <c r="BJ1" s="12" t="str">
        <f>MID('Form Responses 1'!BM1,36,LEN('Form Responses 1'!BM1)-35)</f>
        <v>LLM2P3 [Core Contrib. - P]</v>
      </c>
      <c r="BK1" s="12" t="str">
        <f>MID('Form Responses 1'!BN1,36,LEN('Form Responses 1'!BN1)-35)</f>
        <v>LLM2P3 [Core Contrib. - R]</v>
      </c>
      <c r="BL1" s="12" t="str">
        <f>MID('Form Responses 1'!BO1,36,LEN('Form Responses 1'!BO1)-35)</f>
        <v>LLM2P3 [Strengths - P]</v>
      </c>
      <c r="BM1" s="12" t="str">
        <f>MID('Form Responses 1'!BP1,36,LEN('Form Responses 1'!BP1)-35)</f>
        <v>LLM2P3 [Strengths - R]</v>
      </c>
      <c r="BN1" s="12" t="str">
        <f>MID('Form Responses 1'!BQ1,36,LEN('Form Responses 1'!BQ1)-35)</f>
        <v>LLM2P3 [Weaknesses - P]</v>
      </c>
      <c r="BO1" s="12" t="str">
        <f>MID('Form Responses 1'!BR1,36,LEN('Form Responses 1'!BR1)-35)</f>
        <v>LLM2P3 [Weaknesses - R]</v>
      </c>
      <c r="BP1" s="12" t="str">
        <f>MID('Form Responses 1'!BS1,36,LEN('Form Responses 1'!BS1)-35)</f>
        <v>LLM2P3 [Suggestions - P]</v>
      </c>
      <c r="BQ1" s="12" t="str">
        <f>MID('Form Responses 1'!BT1,36,LEN('Form Responses 1'!BT1)-35)</f>
        <v>LLM2P3 [Suggestions - R]</v>
      </c>
      <c r="BR1" s="12" t="str">
        <f>MID('Form Responses 1'!BU1,36,LEN('Form Responses 1'!BU1)-35)</f>
        <v>LLM2P3 [References - P]</v>
      </c>
      <c r="BS1" s="12" t="str">
        <f>MID('Form Responses 1'!BV1,36,LEN('Form Responses 1'!BV1)-35)</f>
        <v>LLM2P3 [References - R]</v>
      </c>
      <c r="BT1" s="12" t="str">
        <f>MID('Form Responses 1'!BW1,36,LEN('Form Responses 1'!BW1)-35)</f>
        <v>LLM2P4 [Core Contrib. - P]</v>
      </c>
      <c r="BU1" s="12" t="str">
        <f>MID('Form Responses 1'!BX1,36,LEN('Form Responses 1'!BX1)-35)</f>
        <v>LLM2P4 [Core Contrib. - R]</v>
      </c>
      <c r="BV1" s="12" t="str">
        <f>MID('Form Responses 1'!BY1,36,LEN('Form Responses 1'!BY1)-35)</f>
        <v>LLM2P4 [Strengths - P]</v>
      </c>
      <c r="BW1" s="12" t="str">
        <f>MID('Form Responses 1'!BZ1,36,LEN('Form Responses 1'!BZ1)-35)</f>
        <v>LLM2P4 [Strengths - R]</v>
      </c>
      <c r="BX1" s="12" t="str">
        <f>MID('Form Responses 1'!CA1,36,LEN('Form Responses 1'!CA1)-35)</f>
        <v>LLM2P4 [Weaknesses - P]</v>
      </c>
      <c r="BY1" s="12" t="str">
        <f>MID('Form Responses 1'!CB1,36,LEN('Form Responses 1'!CB1)-35)</f>
        <v>LLM2P4 [Weaknesses - R]</v>
      </c>
      <c r="BZ1" s="12" t="str">
        <f>MID('Form Responses 1'!CC1,36,LEN('Form Responses 1'!CC1)-35)</f>
        <v>LLM2P4 [Suggestions - P]</v>
      </c>
      <c r="CA1" s="12" t="str">
        <f>MID('Form Responses 1'!CD1,36,LEN('Form Responses 1'!CD1)-35)</f>
        <v>LLM2P4 [Suggestions - R]</v>
      </c>
      <c r="CB1" s="12" t="str">
        <f>MID('Form Responses 1'!CE1,36,LEN('Form Responses 1'!CE1)-35)</f>
        <v>LLM2P4 [References - P]</v>
      </c>
      <c r="CC1" s="12" t="str">
        <f>MID('Form Responses 1'!CF1,36,LEN('Form Responses 1'!CF1)-35)</f>
        <v>LLM2P4 [References - R]</v>
      </c>
      <c r="CD1" s="12" t="str">
        <f>MID('Form Responses 1'!CG1,36,LEN('Form Responses 1'!CG1)-35)</f>
        <v>LLM3P1 [Core Contrib. - P]</v>
      </c>
      <c r="CE1" s="12" t="str">
        <f>MID('Form Responses 1'!CH1,36,LEN('Form Responses 1'!CH1)-35)</f>
        <v>LLM3P1 [Core Contrib. - R]</v>
      </c>
      <c r="CF1" s="12" t="str">
        <f>MID('Form Responses 1'!CI1,36,LEN('Form Responses 1'!CI1)-35)</f>
        <v>LLM3P1 [Strengths - P]</v>
      </c>
      <c r="CG1" s="12" t="str">
        <f>MID('Form Responses 1'!CJ1,36,LEN('Form Responses 1'!CJ1)-35)</f>
        <v>LLM3P1 [Strengths - R]</v>
      </c>
      <c r="CH1" s="12" t="str">
        <f>MID('Form Responses 1'!CK1,36,LEN('Form Responses 1'!CK1)-35)</f>
        <v>LLM3P1 [Weaknesses - P]</v>
      </c>
      <c r="CI1" s="12" t="str">
        <f>MID('Form Responses 1'!CL1,36,LEN('Form Responses 1'!CL1)-35)</f>
        <v>LLM3P1 [Weaknesses - R]</v>
      </c>
      <c r="CJ1" s="12" t="str">
        <f>MID('Form Responses 1'!CM1,36,LEN('Form Responses 1'!CM1)-35)</f>
        <v>LLM3P1 [Suggestions - P]</v>
      </c>
      <c r="CK1" s="12" t="str">
        <f>MID('Form Responses 1'!CN1,36,LEN('Form Responses 1'!CN1)-35)</f>
        <v>LLM3P1 [Suggestions - R]</v>
      </c>
      <c r="CL1" s="12" t="str">
        <f>MID('Form Responses 1'!CO1,36,LEN('Form Responses 1'!CO1)-35)</f>
        <v>LLM3P1 [References - P]</v>
      </c>
      <c r="CM1" s="12" t="str">
        <f>MID('Form Responses 1'!CP1,36,LEN('Form Responses 1'!CP1)-35)</f>
        <v>LLM3P1 [References - R]</v>
      </c>
      <c r="CN1" s="12" t="str">
        <f>MID('Form Responses 1'!CQ1,36,LEN('Form Responses 1'!CQ1)-35)</f>
        <v>LLM3P2 [Core Contrib. - P]</v>
      </c>
      <c r="CO1" s="12" t="str">
        <f>MID('Form Responses 1'!CR1,36,LEN('Form Responses 1'!CR1)-35)</f>
        <v>LLM3P2 [Core Contrib. - R]</v>
      </c>
      <c r="CP1" s="12" t="str">
        <f>MID('Form Responses 1'!CS1,36,LEN('Form Responses 1'!CS1)-35)</f>
        <v>LLM3P2 [Strengths - P]</v>
      </c>
      <c r="CQ1" s="12" t="str">
        <f>MID('Form Responses 1'!CT1,36,LEN('Form Responses 1'!CT1)-35)</f>
        <v>LLM3P2 [Strengths - R]</v>
      </c>
      <c r="CR1" s="12" t="str">
        <f>MID('Form Responses 1'!CU1,36,LEN('Form Responses 1'!CU1)-35)</f>
        <v>LLM3P2 [Weaknesses - P]</v>
      </c>
      <c r="CS1" s="12" t="str">
        <f>MID('Form Responses 1'!CV1,36,LEN('Form Responses 1'!CV1)-35)</f>
        <v>LLM3P2 [Weaknesses - R]</v>
      </c>
      <c r="CT1" s="12" t="str">
        <f>MID('Form Responses 1'!CW1,36,LEN('Form Responses 1'!CW1)-35)</f>
        <v>LLM3P2 [Suggestions - P]</v>
      </c>
      <c r="CU1" s="12" t="str">
        <f>MID('Form Responses 1'!CX1,36,LEN('Form Responses 1'!CX1)-35)</f>
        <v>LLM3P2 [Suggestions - R]</v>
      </c>
      <c r="CV1" s="12" t="str">
        <f>MID('Form Responses 1'!CY1,36,LEN('Form Responses 1'!CY1)-35)</f>
        <v>LLM3P2 [References - P]</v>
      </c>
      <c r="CW1" s="12" t="str">
        <f>MID('Form Responses 1'!CZ1,36,LEN('Form Responses 1'!CZ1)-35)</f>
        <v>LLM3P2 [References - R]</v>
      </c>
      <c r="CX1" s="12" t="str">
        <f>MID('Form Responses 1'!DA1,36,LEN('Form Responses 1'!DA1)-35)</f>
        <v>LLM3P3 [Core Contrib. - P]</v>
      </c>
      <c r="CY1" s="12" t="str">
        <f>MID('Form Responses 1'!DB1,36,LEN('Form Responses 1'!DB1)-35)</f>
        <v>LLM3P3 [Core Contrib. - R]</v>
      </c>
      <c r="CZ1" s="12" t="str">
        <f>MID('Form Responses 1'!DC1,36,LEN('Form Responses 1'!DC1)-35)</f>
        <v>LLM3P3 [Strengths - P]</v>
      </c>
      <c r="DA1" s="12" t="str">
        <f>MID('Form Responses 1'!DD1,36,LEN('Form Responses 1'!DD1)-35)</f>
        <v>LLM3P3 [Strengths - R]</v>
      </c>
      <c r="DB1" s="12" t="str">
        <f>MID('Form Responses 1'!DE1,36,LEN('Form Responses 1'!DE1)-35)</f>
        <v>LLM3P3 [Weaknesses - P]</v>
      </c>
      <c r="DC1" s="12" t="str">
        <f>MID('Form Responses 1'!DF1,36,LEN('Form Responses 1'!DF1)-35)</f>
        <v>LLM3P3 [Weaknesses - R]</v>
      </c>
      <c r="DD1" s="12" t="str">
        <f>MID('Form Responses 1'!DG1,36,LEN('Form Responses 1'!DG1)-35)</f>
        <v>LLM3P3 [Suggestions - P]</v>
      </c>
      <c r="DE1" s="12" t="str">
        <f>MID('Form Responses 1'!DH1,36,LEN('Form Responses 1'!DH1)-35)</f>
        <v>LLM3P3 [Suggestions - R]</v>
      </c>
      <c r="DF1" s="12" t="str">
        <f>MID('Form Responses 1'!DI1,36,LEN('Form Responses 1'!DI1)-35)</f>
        <v>LLM3P3 [References - P]</v>
      </c>
      <c r="DG1" s="12" t="str">
        <f>MID('Form Responses 1'!DJ1,36,LEN('Form Responses 1'!DJ1)-35)</f>
        <v>LLM3P3 [References - R]</v>
      </c>
      <c r="DH1" s="12" t="str">
        <f>MID('Form Responses 1'!DK1,36,LEN('Form Responses 1'!DK1)-35)</f>
        <v>LLM3P4 [Core Contrib. - P]</v>
      </c>
      <c r="DI1" s="12" t="str">
        <f>MID('Form Responses 1'!DL1,36,LEN('Form Responses 1'!DL1)-35)</f>
        <v>LLM3P4 [Core Contrib. - R]</v>
      </c>
      <c r="DJ1" s="12" t="str">
        <f>MID('Form Responses 1'!DM1,36,LEN('Form Responses 1'!DM1)-35)</f>
        <v>LLM3P4 [Strengths - P]</v>
      </c>
      <c r="DK1" s="12" t="str">
        <f>MID('Form Responses 1'!DN1,36,LEN('Form Responses 1'!DN1)-35)</f>
        <v>LLM3P4 [Strengths - R]</v>
      </c>
      <c r="DL1" s="12" t="str">
        <f>MID('Form Responses 1'!DO1,36,LEN('Form Responses 1'!DO1)-35)</f>
        <v>LLM3P4 [Weaknesses - P]</v>
      </c>
      <c r="DM1" s="12" t="str">
        <f>MID('Form Responses 1'!DP1,36,LEN('Form Responses 1'!DP1)-35)</f>
        <v>LLM3P4 [Weaknesses - R]</v>
      </c>
      <c r="DN1" s="12" t="str">
        <f>MID('Form Responses 1'!DQ1,36,LEN('Form Responses 1'!DQ1)-35)</f>
        <v>LLM3P4 [Suggestions - P]</v>
      </c>
      <c r="DO1" s="12" t="str">
        <f>MID('Form Responses 1'!DR1,36,LEN('Form Responses 1'!DR1)-35)</f>
        <v>LLM3P4 [Suggestions - R]</v>
      </c>
      <c r="DP1" s="12" t="str">
        <f>MID('Form Responses 1'!DS1,36,LEN('Form Responses 1'!DS1)-35)</f>
        <v>LLM3P4 [References - P]</v>
      </c>
      <c r="DQ1" s="12" t="str">
        <f>MID('Form Responses 1'!DT1,36,LEN('Form Responses 1'!DT1)-35)</f>
        <v>LLM3P4 [References - R]</v>
      </c>
    </row>
    <row r="2" ht="12.75" customHeight="1">
      <c r="A2" s="13" t="s">
        <v>207</v>
      </c>
      <c r="B2" s="10">
        <f>COUNTIF('Form Responses 1'!E$2:E$41,"=SA")</f>
        <v>12</v>
      </c>
      <c r="C2" s="10">
        <f>COUNTIF('Form Responses 1'!F$2:F$41,"=SA")</f>
        <v>9</v>
      </c>
      <c r="D2" s="10">
        <f>COUNTIF('Form Responses 1'!G$2:G$41,"=SA")</f>
        <v>6</v>
      </c>
      <c r="E2" s="10">
        <f>COUNTIF('Form Responses 1'!H$2:H$41,"=SA")</f>
        <v>8</v>
      </c>
      <c r="F2" s="10">
        <f>COUNTIF('Form Responses 1'!I$2:I$41,"=SA")</f>
        <v>4</v>
      </c>
      <c r="G2" s="10">
        <f>COUNTIF('Form Responses 1'!J$2:J$41,"=SA")</f>
        <v>8</v>
      </c>
      <c r="H2" s="10">
        <f>COUNTIF('Form Responses 1'!K$2:K$41,"=SA")</f>
        <v>6</v>
      </c>
      <c r="I2" s="10">
        <f>COUNTIF('Form Responses 1'!L$2:L$41,"=SA")</f>
        <v>10</v>
      </c>
      <c r="J2" s="10">
        <f>COUNTIF('Form Responses 1'!M$2:M$41,"=SA")</f>
        <v>12</v>
      </c>
      <c r="K2" s="10">
        <f>COUNTIF('Form Responses 1'!N$2:N$41,"=SA")</f>
        <v>10</v>
      </c>
      <c r="L2" s="10">
        <f>COUNTIF('Form Responses 1'!O$2:O$41,"=SA")</f>
        <v>11</v>
      </c>
      <c r="M2" s="10">
        <f>COUNTIF('Form Responses 1'!P$2:P$41,"=SA")</f>
        <v>9</v>
      </c>
      <c r="N2" s="10">
        <f>COUNTIF('Form Responses 1'!Q$2:Q$41,"=SA")</f>
        <v>9</v>
      </c>
      <c r="O2" s="10">
        <f>COUNTIF('Form Responses 1'!R$2:R$41,"=SA")</f>
        <v>13</v>
      </c>
      <c r="P2" s="10">
        <f>COUNTIF('Form Responses 1'!S$2:S$41,"=SA")</f>
        <v>8</v>
      </c>
      <c r="Q2" s="10">
        <f>COUNTIF('Form Responses 1'!T$2:T$41,"=SA")</f>
        <v>11</v>
      </c>
      <c r="R2" s="10">
        <f>COUNTIF('Form Responses 1'!U$2:U$41,"=SA")</f>
        <v>5</v>
      </c>
      <c r="S2" s="10">
        <f>COUNTIF('Form Responses 1'!V$2:V$41,"=SA")</f>
        <v>12</v>
      </c>
      <c r="T2" s="10">
        <f>COUNTIF('Form Responses 1'!W$2:W$41,"=SA")</f>
        <v>15</v>
      </c>
      <c r="U2" s="10">
        <f>COUNTIF('Form Responses 1'!X$2:X$41,"=SA")</f>
        <v>13</v>
      </c>
      <c r="V2" s="10">
        <f>COUNTIF('Form Responses 1'!Y$2:Y$41,"=SA")</f>
        <v>10</v>
      </c>
      <c r="W2" s="10">
        <f>COUNTIF('Form Responses 1'!Z$2:Z$41,"=SA")</f>
        <v>12</v>
      </c>
      <c r="X2" s="10">
        <f>COUNTIF('Form Responses 1'!AA$2:AA$41,"=SA")</f>
        <v>6</v>
      </c>
      <c r="Y2" s="10">
        <f>COUNTIF('Form Responses 1'!AB$2:AB$41,"=SA")</f>
        <v>12</v>
      </c>
      <c r="Z2" s="10">
        <f>COUNTIF('Form Responses 1'!AC$2:AC$41,"=SA")</f>
        <v>5</v>
      </c>
      <c r="AA2" s="10">
        <f>COUNTIF('Form Responses 1'!AD$2:AD$41,"=SA")</f>
        <v>9</v>
      </c>
      <c r="AB2" s="10">
        <f>COUNTIF('Form Responses 1'!AE$2:AE$41,"=SA")</f>
        <v>8</v>
      </c>
      <c r="AC2" s="10">
        <f>COUNTIF('Form Responses 1'!AF$2:AF$41,"=SA")</f>
        <v>8</v>
      </c>
      <c r="AD2" s="10">
        <f>COUNTIF('Form Responses 1'!AG$2:AG$41,"=SA")</f>
        <v>14</v>
      </c>
      <c r="AE2" s="10">
        <f>COUNTIF('Form Responses 1'!AH$2:AH$41,"=SA")</f>
        <v>13</v>
      </c>
      <c r="AF2" s="10">
        <f>COUNTIF('Form Responses 1'!AI$2:AI$41,"=SA")</f>
        <v>13</v>
      </c>
      <c r="AG2" s="10">
        <f>COUNTIF('Form Responses 1'!AJ$2:AJ$41,"=SA")</f>
        <v>13</v>
      </c>
      <c r="AH2" s="10">
        <f>COUNTIF('Form Responses 1'!AK$2:AK$41,"=SA")</f>
        <v>6</v>
      </c>
      <c r="AI2" s="10">
        <f>COUNTIF('Form Responses 1'!AL$2:AL$41,"=SA")</f>
        <v>10</v>
      </c>
      <c r="AJ2" s="10">
        <f>COUNTIF('Form Responses 1'!AM$2:AM$41,"=SA")</f>
        <v>3</v>
      </c>
      <c r="AK2" s="10">
        <f>COUNTIF('Form Responses 1'!AN$2:AN$41,"=SA")</f>
        <v>9</v>
      </c>
      <c r="AL2" s="10">
        <f>COUNTIF('Form Responses 1'!AO$2:AO$41,"=SA")</f>
        <v>5</v>
      </c>
      <c r="AM2" s="10">
        <f>COUNTIF('Form Responses 1'!AP$2:AP$41,"=SA")</f>
        <v>9</v>
      </c>
      <c r="AN2" s="10">
        <f>COUNTIF('Form Responses 1'!AQ$2:AQ$41,"=SA")</f>
        <v>14</v>
      </c>
      <c r="AO2" s="10">
        <f>COUNTIF('Form Responses 1'!AR$2:AR$41,"=SA")</f>
        <v>13</v>
      </c>
      <c r="AP2" s="10">
        <f>COUNTIF('Form Responses 1'!AS$2:AS$41,"=SA")</f>
        <v>10</v>
      </c>
      <c r="AQ2" s="10">
        <f>COUNTIF('Form Responses 1'!AT$2:AT$41,"=SA")</f>
        <v>6</v>
      </c>
      <c r="AR2" s="10">
        <f>COUNTIF('Form Responses 1'!AU$2:AU$41,"=SA")</f>
        <v>6</v>
      </c>
      <c r="AS2" s="10">
        <f>COUNTIF('Form Responses 1'!AV$2:AV$41,"=SA")</f>
        <v>2</v>
      </c>
      <c r="AT2" s="10">
        <f>COUNTIF('Form Responses 1'!AW$2:AW$41,"=SA")</f>
        <v>2</v>
      </c>
      <c r="AU2" s="10">
        <f>COUNTIF('Form Responses 1'!AX$2:AX$41,"=SA")</f>
        <v>6</v>
      </c>
      <c r="AV2" s="10">
        <f>COUNTIF('Form Responses 1'!AY$2:AY$41,"=SA")</f>
        <v>3</v>
      </c>
      <c r="AW2" s="10">
        <f>COUNTIF('Form Responses 1'!AZ$2:AZ$41,"=SA")</f>
        <v>6</v>
      </c>
      <c r="AX2" s="10">
        <f>COUNTIF('Form Responses 1'!BA$2:BA$41,"=SA")</f>
        <v>11</v>
      </c>
      <c r="AY2" s="10">
        <f>COUNTIF('Form Responses 1'!BB$2:BB$41,"=SA")</f>
        <v>10</v>
      </c>
      <c r="AZ2" s="10">
        <f>COUNTIF('Form Responses 1'!BC$2:BC$41,"=SA")</f>
        <v>11</v>
      </c>
      <c r="BA2" s="10">
        <f>COUNTIF('Form Responses 1'!BD$2:BD$41,"=SA")</f>
        <v>10</v>
      </c>
      <c r="BB2" s="10">
        <f>COUNTIF('Form Responses 1'!BE$2:BE$41,"=SA")</f>
        <v>5</v>
      </c>
      <c r="BC2" s="10">
        <f>COUNTIF('Form Responses 1'!BF$2:BF$41,"=SA")</f>
        <v>13</v>
      </c>
      <c r="BD2" s="10">
        <f>COUNTIF('Form Responses 1'!BG$2:BG$41,"=SA")</f>
        <v>2</v>
      </c>
      <c r="BE2" s="10">
        <f>COUNTIF('Form Responses 1'!BH$2:BH$41,"=SA")</f>
        <v>11</v>
      </c>
      <c r="BF2" s="10">
        <f>COUNTIF('Form Responses 1'!BI$2:BI$41,"=SA")</f>
        <v>3</v>
      </c>
      <c r="BG2" s="10">
        <f>COUNTIF('Form Responses 1'!BJ$2:BJ$41,"=SA")</f>
        <v>9</v>
      </c>
      <c r="BH2" s="10">
        <f>COUNTIF('Form Responses 1'!BK$2:BK$41,"=SA")</f>
        <v>13</v>
      </c>
      <c r="BI2" s="10">
        <f>COUNTIF('Form Responses 1'!BL$2:BL$41,"=SA")</f>
        <v>13</v>
      </c>
      <c r="BJ2" s="10">
        <f>COUNTIF('Form Responses 1'!BM$2:BM$41,"=SA")</f>
        <v>9</v>
      </c>
      <c r="BK2" s="10">
        <f>COUNTIF('Form Responses 1'!BN$2:BN$41,"=SA")</f>
        <v>9</v>
      </c>
      <c r="BL2" s="10">
        <f>COUNTIF('Form Responses 1'!BO$2:BO$41,"=SA")</f>
        <v>9</v>
      </c>
      <c r="BM2" s="10">
        <f>COUNTIF('Form Responses 1'!BP$2:BP$41,"=SA")</f>
        <v>13</v>
      </c>
      <c r="BN2" s="10">
        <f>COUNTIF('Form Responses 1'!BQ$2:BQ$41,"=SA")</f>
        <v>4</v>
      </c>
      <c r="BO2" s="10">
        <f>COUNTIF('Form Responses 1'!BR$2:BR$41,"=SA")</f>
        <v>13</v>
      </c>
      <c r="BP2" s="10">
        <f>COUNTIF('Form Responses 1'!BS$2:BS$41,"=SA")</f>
        <v>3</v>
      </c>
      <c r="BQ2" s="10">
        <f>COUNTIF('Form Responses 1'!BT$2:BT$41,"=SA")</f>
        <v>13</v>
      </c>
      <c r="BR2" s="10">
        <f>COUNTIF('Form Responses 1'!BU$2:BU$41,"=SA")</f>
        <v>17</v>
      </c>
      <c r="BS2" s="10">
        <f>COUNTIF('Form Responses 1'!BV$2:BV$41,"=SA")</f>
        <v>16</v>
      </c>
      <c r="BT2" s="10">
        <f>COUNTIF('Form Responses 1'!BW$2:BW$41,"=SA")</f>
        <v>10</v>
      </c>
      <c r="BU2" s="10">
        <f>COUNTIF('Form Responses 1'!BX$2:BX$41,"=SA")</f>
        <v>10</v>
      </c>
      <c r="BV2" s="10">
        <f>COUNTIF('Form Responses 1'!BY$2:BY$41,"=SA")</f>
        <v>9</v>
      </c>
      <c r="BW2" s="10">
        <f>COUNTIF('Form Responses 1'!BZ$2:BZ$41,"=SA")</f>
        <v>10</v>
      </c>
      <c r="BX2" s="10">
        <f>COUNTIF('Form Responses 1'!CA$2:CA$41,"=SA")</f>
        <v>4</v>
      </c>
      <c r="BY2" s="10">
        <f>COUNTIF('Form Responses 1'!CB$2:CB$41,"=SA")</f>
        <v>11</v>
      </c>
      <c r="BZ2" s="10">
        <f>COUNTIF('Form Responses 1'!CC$2:CC$41,"=SA")</f>
        <v>4</v>
      </c>
      <c r="CA2" s="10">
        <f>COUNTIF('Form Responses 1'!CD$2:CD$41,"=SA")</f>
        <v>12</v>
      </c>
      <c r="CB2" s="10">
        <f>COUNTIF('Form Responses 1'!CE$2:CE$41,"=SA")</f>
        <v>13</v>
      </c>
      <c r="CC2" s="10">
        <f>COUNTIF('Form Responses 1'!CF$2:CF$41,"=SA")</f>
        <v>11</v>
      </c>
      <c r="CD2" s="10">
        <f>COUNTIF('Form Responses 1'!CG$2:CG$41,"=SA")</f>
        <v>4</v>
      </c>
      <c r="CE2" s="10">
        <f>COUNTIF('Form Responses 1'!CH$2:CH$41,"=SA")</f>
        <v>7</v>
      </c>
      <c r="CF2" s="10">
        <f>COUNTIF('Form Responses 1'!CI$2:CI$41,"=SA")</f>
        <v>3</v>
      </c>
      <c r="CG2" s="10">
        <f>COUNTIF('Form Responses 1'!CJ$2:CJ$41,"=SA")</f>
        <v>6</v>
      </c>
      <c r="CH2" s="10">
        <f>COUNTIF('Form Responses 1'!CK$2:CK$41,"=SA")</f>
        <v>1</v>
      </c>
      <c r="CI2" s="10">
        <f>COUNTIF('Form Responses 1'!CL$2:CL$41,"=SA")</f>
        <v>8</v>
      </c>
      <c r="CJ2" s="10">
        <f>COUNTIF('Form Responses 1'!CM$2:CM$41,"=SA")</f>
        <v>1</v>
      </c>
      <c r="CK2" s="10">
        <f>COUNTIF('Form Responses 1'!CN$2:CN$41,"=SA")</f>
        <v>4</v>
      </c>
      <c r="CL2" s="10">
        <f>COUNTIF('Form Responses 1'!CO$2:CO$41,"=SA")</f>
        <v>9</v>
      </c>
      <c r="CM2" s="10">
        <f>COUNTIF('Form Responses 1'!CP$2:CP$41,"=SA")</f>
        <v>8</v>
      </c>
      <c r="CN2" s="10">
        <f>COUNTIF('Form Responses 1'!CQ$2:CQ$41,"=SA")</f>
        <v>6</v>
      </c>
      <c r="CO2" s="10">
        <f>COUNTIF('Form Responses 1'!CR$2:CR$41,"=SA")</f>
        <v>7</v>
      </c>
      <c r="CP2" s="10">
        <f>COUNTIF('Form Responses 1'!CS$2:CS$41,"=SA")</f>
        <v>1</v>
      </c>
      <c r="CQ2" s="10">
        <f>COUNTIF('Form Responses 1'!CT$2:CT$41,"=SA")</f>
        <v>9</v>
      </c>
      <c r="CR2" s="10">
        <f>COUNTIF('Form Responses 1'!CU$2:CU$41,"=SA")</f>
        <v>1</v>
      </c>
      <c r="CS2" s="10">
        <f>COUNTIF('Form Responses 1'!CV$2:CV$41,"=SA")</f>
        <v>8</v>
      </c>
      <c r="CT2" s="10">
        <f>COUNTIF('Form Responses 1'!CW$2:CW$41,"=SA")</f>
        <v>1</v>
      </c>
      <c r="CU2" s="10">
        <f>COUNTIF('Form Responses 1'!CX$2:CX$41,"=SA")</f>
        <v>8</v>
      </c>
      <c r="CV2" s="10">
        <f>COUNTIF('Form Responses 1'!CY$2:CY$41,"=SA")</f>
        <v>13</v>
      </c>
      <c r="CW2" s="10">
        <f>COUNTIF('Form Responses 1'!CZ$2:CZ$41,"=SA")</f>
        <v>12</v>
      </c>
      <c r="CX2" s="10">
        <f>COUNTIF('Form Responses 1'!DA$2:DA$41,"=SA")</f>
        <v>10</v>
      </c>
      <c r="CY2" s="10">
        <f>COUNTIF('Form Responses 1'!DB$2:DB$41,"=SA")</f>
        <v>7</v>
      </c>
      <c r="CZ2" s="10">
        <f>COUNTIF('Form Responses 1'!DC$2:DC$41,"=SA")</f>
        <v>3</v>
      </c>
      <c r="DA2" s="10">
        <f>COUNTIF('Form Responses 1'!DD$2:DD$41,"=SA")</f>
        <v>7</v>
      </c>
      <c r="DB2" s="10">
        <f>COUNTIF('Form Responses 1'!DE$2:DE$41,"=SA")</f>
        <v>2</v>
      </c>
      <c r="DC2" s="10">
        <f>COUNTIF('Form Responses 1'!DF$2:DF$41,"=SA")</f>
        <v>7</v>
      </c>
      <c r="DD2" s="10">
        <f>COUNTIF('Form Responses 1'!DG$2:DG$41,"=SA")</f>
        <v>2</v>
      </c>
      <c r="DE2" s="10">
        <f>COUNTIF('Form Responses 1'!DH$2:DH$41,"=SA")</f>
        <v>6</v>
      </c>
      <c r="DF2" s="10">
        <f>COUNTIF('Form Responses 1'!DI$2:DI$41,"=SA")</f>
        <v>11</v>
      </c>
      <c r="DG2" s="10">
        <f>COUNTIF('Form Responses 1'!DJ$2:DJ$41,"=SA")</f>
        <v>11</v>
      </c>
      <c r="DH2" s="10">
        <f>COUNTIF('Form Responses 1'!DK$2:DK$41,"=SA")</f>
        <v>5</v>
      </c>
      <c r="DI2" s="10">
        <f>COUNTIF('Form Responses 1'!DL$2:DL$41,"=SA")</f>
        <v>8</v>
      </c>
      <c r="DJ2" s="10">
        <f>COUNTIF('Form Responses 1'!DM$2:DM$41,"=SA")</f>
        <v>3</v>
      </c>
      <c r="DK2" s="10">
        <f>COUNTIF('Form Responses 1'!DN$2:DN$41,"=SA")</f>
        <v>7</v>
      </c>
      <c r="DL2" s="10">
        <f>COUNTIF('Form Responses 1'!DO$2:DO$41,"=SA")</f>
        <v>2</v>
      </c>
      <c r="DM2" s="10">
        <f>COUNTIF('Form Responses 1'!DP$2:DP$41,"=SA")</f>
        <v>5</v>
      </c>
      <c r="DN2" s="10">
        <f>COUNTIF('Form Responses 1'!DQ$2:DQ$41,"=SA")</f>
        <v>3</v>
      </c>
      <c r="DO2" s="10">
        <f>COUNTIF('Form Responses 1'!DR$2:DR$41,"=SA")</f>
        <v>4</v>
      </c>
      <c r="DP2" s="10">
        <f>COUNTIF('Form Responses 1'!DS$2:DS$41,"=SA")</f>
        <v>13</v>
      </c>
      <c r="DQ2" s="10">
        <f>COUNTIF('Form Responses 1'!DT$2:DT$41,"=SA")</f>
        <v>12</v>
      </c>
    </row>
    <row r="3" ht="12.75" customHeight="1">
      <c r="A3" s="13" t="s">
        <v>208</v>
      </c>
      <c r="B3" s="10">
        <f>COUNTIF('Form Responses 1'!E$2:E$41,"=A")</f>
        <v>14</v>
      </c>
      <c r="C3" s="10">
        <f>COUNTIF('Form Responses 1'!F$2:F$41,"=A")</f>
        <v>17</v>
      </c>
      <c r="D3" s="10">
        <f>COUNTIF('Form Responses 1'!G$2:G$41,"=A")</f>
        <v>11</v>
      </c>
      <c r="E3" s="10">
        <f>COUNTIF('Form Responses 1'!H$2:H$41,"=A")</f>
        <v>11</v>
      </c>
      <c r="F3" s="10">
        <f>COUNTIF('Form Responses 1'!I$2:I$41,"=A")</f>
        <v>8</v>
      </c>
      <c r="G3" s="10">
        <f>COUNTIF('Form Responses 1'!J$2:J$41,"=A")</f>
        <v>12</v>
      </c>
      <c r="H3" s="10">
        <f>COUNTIF('Form Responses 1'!K$2:K$41,"=A")</f>
        <v>5</v>
      </c>
      <c r="I3" s="10">
        <f>COUNTIF('Form Responses 1'!L$2:L$41,"=A")</f>
        <v>6</v>
      </c>
      <c r="J3" s="10">
        <f>COUNTIF('Form Responses 1'!M$2:M$41,"=A")</f>
        <v>3</v>
      </c>
      <c r="K3" s="10">
        <f>COUNTIF('Form Responses 1'!N$2:N$41,"=A")</f>
        <v>3</v>
      </c>
      <c r="L3" s="10">
        <f>COUNTIF('Form Responses 1'!O$2:O$41,"=A")</f>
        <v>18</v>
      </c>
      <c r="M3" s="10">
        <f>COUNTIF('Form Responses 1'!P$2:P$41,"=A")</f>
        <v>15</v>
      </c>
      <c r="N3" s="10">
        <f>COUNTIF('Form Responses 1'!Q$2:Q$41,"=A")</f>
        <v>7</v>
      </c>
      <c r="O3" s="10">
        <f>COUNTIF('Form Responses 1'!R$2:R$41,"=A")</f>
        <v>7</v>
      </c>
      <c r="P3" s="10">
        <f>COUNTIF('Form Responses 1'!S$2:S$41,"=A")</f>
        <v>9</v>
      </c>
      <c r="Q3" s="10">
        <f>COUNTIF('Form Responses 1'!T$2:T$41,"=A")</f>
        <v>10</v>
      </c>
      <c r="R3" s="10">
        <f>COUNTIF('Form Responses 1'!U$2:U$41,"=A")</f>
        <v>9</v>
      </c>
      <c r="S3" s="10">
        <f>COUNTIF('Form Responses 1'!V$2:V$41,"=A")</f>
        <v>9</v>
      </c>
      <c r="T3" s="10">
        <f>COUNTIF('Form Responses 1'!W$2:W$41,"=A")</f>
        <v>7</v>
      </c>
      <c r="U3" s="10">
        <f>COUNTIF('Form Responses 1'!X$2:X$41,"=A")</f>
        <v>9</v>
      </c>
      <c r="V3" s="10">
        <f>COUNTIF('Form Responses 1'!Y$2:Y$41,"=A")</f>
        <v>19</v>
      </c>
      <c r="W3" s="10">
        <f>COUNTIF('Form Responses 1'!Z$2:Z$41,"=A")</f>
        <v>16</v>
      </c>
      <c r="X3" s="10">
        <f>COUNTIF('Form Responses 1'!AA$2:AA$41,"=A")</f>
        <v>16</v>
      </c>
      <c r="Y3" s="10">
        <f>COUNTIF('Form Responses 1'!AB$2:AB$41,"=A")</f>
        <v>10</v>
      </c>
      <c r="Z3" s="10">
        <f>COUNTIF('Form Responses 1'!AC$2:AC$41,"=A")</f>
        <v>15</v>
      </c>
      <c r="AA3" s="10">
        <f>COUNTIF('Form Responses 1'!AD$2:AD$41,"=A")</f>
        <v>6</v>
      </c>
      <c r="AB3" s="10">
        <f>COUNTIF('Form Responses 1'!AE$2:AE$41,"=A")</f>
        <v>9</v>
      </c>
      <c r="AC3" s="10">
        <f>COUNTIF('Form Responses 1'!AF$2:AF$41,"=A")</f>
        <v>12</v>
      </c>
      <c r="AD3" s="10">
        <f>COUNTIF('Form Responses 1'!AG$2:AG$41,"=A")</f>
        <v>6</v>
      </c>
      <c r="AE3" s="10">
        <f>COUNTIF('Form Responses 1'!AH$2:AH$41,"=A")</f>
        <v>8</v>
      </c>
      <c r="AF3" s="10">
        <f>COUNTIF('Form Responses 1'!AI$2:AI$41,"=A")</f>
        <v>15</v>
      </c>
      <c r="AG3" s="10">
        <f>COUNTIF('Form Responses 1'!AJ$2:AJ$41,"=A")</f>
        <v>16</v>
      </c>
      <c r="AH3" s="10">
        <f>COUNTIF('Form Responses 1'!AK$2:AK$41,"=A")</f>
        <v>18</v>
      </c>
      <c r="AI3" s="10">
        <f>COUNTIF('Form Responses 1'!AL$2:AL$41,"=A")</f>
        <v>10</v>
      </c>
      <c r="AJ3" s="10">
        <f>COUNTIF('Form Responses 1'!AM$2:AM$41,"=A")</f>
        <v>16</v>
      </c>
      <c r="AK3" s="10">
        <f>COUNTIF('Form Responses 1'!AN$2:AN$41,"=A")</f>
        <v>9</v>
      </c>
      <c r="AL3" s="10">
        <f>COUNTIF('Form Responses 1'!AO$2:AO$41,"=A")</f>
        <v>12</v>
      </c>
      <c r="AM3" s="10">
        <f>COUNTIF('Form Responses 1'!AP$2:AP$41,"=A")</f>
        <v>11</v>
      </c>
      <c r="AN3" s="10">
        <f>COUNTIF('Form Responses 1'!AQ$2:AQ$41,"=A")</f>
        <v>9</v>
      </c>
      <c r="AO3" s="10">
        <f>COUNTIF('Form Responses 1'!AR$2:AR$41,"=A")</f>
        <v>12</v>
      </c>
      <c r="AP3" s="10">
        <f>COUNTIF('Form Responses 1'!AS$2:AS$41,"=A")</f>
        <v>11</v>
      </c>
      <c r="AQ3" s="10">
        <f>COUNTIF('Form Responses 1'!AT$2:AT$41,"=A")</f>
        <v>8</v>
      </c>
      <c r="AR3" s="10">
        <f>COUNTIF('Form Responses 1'!AU$2:AU$41,"=A")</f>
        <v>5</v>
      </c>
      <c r="AS3" s="10">
        <f>COUNTIF('Form Responses 1'!AV$2:AV$41,"=A")</f>
        <v>7</v>
      </c>
      <c r="AT3" s="10">
        <f>COUNTIF('Form Responses 1'!AW$2:AW$41,"=A")</f>
        <v>6</v>
      </c>
      <c r="AU3" s="10">
        <f>COUNTIF('Form Responses 1'!AX$2:AX$41,"=A")</f>
        <v>7</v>
      </c>
      <c r="AV3" s="10">
        <f>COUNTIF('Form Responses 1'!AY$2:AY$41,"=A")</f>
        <v>5</v>
      </c>
      <c r="AW3" s="10">
        <f>COUNTIF('Form Responses 1'!AZ$2:AZ$41,"=A")</f>
        <v>2</v>
      </c>
      <c r="AX3" s="10">
        <f>COUNTIF('Form Responses 1'!BA$2:BA$41,"=A")</f>
        <v>2</v>
      </c>
      <c r="AY3" s="10">
        <f>COUNTIF('Form Responses 1'!BB$2:BB$41,"=A")</f>
        <v>2</v>
      </c>
      <c r="AZ3" s="10">
        <f>COUNTIF('Form Responses 1'!BC$2:BC$41,"=A")</f>
        <v>22</v>
      </c>
      <c r="BA3" s="10">
        <f>COUNTIF('Form Responses 1'!BD$2:BD$41,"=A")</f>
        <v>17</v>
      </c>
      <c r="BB3" s="10">
        <f>COUNTIF('Form Responses 1'!BE$2:BE$41,"=A")</f>
        <v>19</v>
      </c>
      <c r="BC3" s="10">
        <f>COUNTIF('Form Responses 1'!BF$2:BF$41,"=A")</f>
        <v>10</v>
      </c>
      <c r="BD3" s="10">
        <f>COUNTIF('Form Responses 1'!BG$2:BG$41,"=A")</f>
        <v>10</v>
      </c>
      <c r="BE3" s="10">
        <f>COUNTIF('Form Responses 1'!BH$2:BH$41,"=A")</f>
        <v>20</v>
      </c>
      <c r="BF3" s="10">
        <f>COUNTIF('Form Responses 1'!BI$2:BI$41,"=A")</f>
        <v>14</v>
      </c>
      <c r="BG3" s="10">
        <f>COUNTIF('Form Responses 1'!BJ$2:BJ$41,"=A")</f>
        <v>13</v>
      </c>
      <c r="BH3" s="10">
        <f>COUNTIF('Form Responses 1'!BK$2:BK$41,"=A")</f>
        <v>7</v>
      </c>
      <c r="BI3" s="10">
        <f>COUNTIF('Form Responses 1'!BL$2:BL$41,"=A")</f>
        <v>11</v>
      </c>
      <c r="BJ3" s="10">
        <f>COUNTIF('Form Responses 1'!BM$2:BM$41,"=A")</f>
        <v>20</v>
      </c>
      <c r="BK3" s="10">
        <f>COUNTIF('Form Responses 1'!BN$2:BN$41,"=A")</f>
        <v>21</v>
      </c>
      <c r="BL3" s="10">
        <f>COUNTIF('Form Responses 1'!BO$2:BO$41,"=A")</f>
        <v>16</v>
      </c>
      <c r="BM3" s="10">
        <f>COUNTIF('Form Responses 1'!BP$2:BP$41,"=A")</f>
        <v>12</v>
      </c>
      <c r="BN3" s="10">
        <f>COUNTIF('Form Responses 1'!BQ$2:BQ$41,"=A")</f>
        <v>20</v>
      </c>
      <c r="BO3" s="10">
        <f>COUNTIF('Form Responses 1'!BR$2:BR$41,"=A")</f>
        <v>12</v>
      </c>
      <c r="BP3" s="10">
        <f>COUNTIF('Form Responses 1'!BS$2:BS$41,"=A")</f>
        <v>12</v>
      </c>
      <c r="BQ3" s="10">
        <f>COUNTIF('Form Responses 1'!BT$2:BT$41,"=A")</f>
        <v>12</v>
      </c>
      <c r="BR3" s="10">
        <f>COUNTIF('Form Responses 1'!BU$2:BU$41,"=A")</f>
        <v>4</v>
      </c>
      <c r="BS3" s="10">
        <f>COUNTIF('Form Responses 1'!BV$2:BV$41,"=A")</f>
        <v>3</v>
      </c>
      <c r="BT3" s="10">
        <f>COUNTIF('Form Responses 1'!BW$2:BW$41,"=A")</f>
        <v>23</v>
      </c>
      <c r="BU3" s="10">
        <f>COUNTIF('Form Responses 1'!BX$2:BX$41,"=A")</f>
        <v>17</v>
      </c>
      <c r="BV3" s="10">
        <f>COUNTIF('Form Responses 1'!BY$2:BY$41,"=A")</f>
        <v>18</v>
      </c>
      <c r="BW3" s="10">
        <f>COUNTIF('Form Responses 1'!BZ$2:BZ$41,"=A")</f>
        <v>13</v>
      </c>
      <c r="BX3" s="10">
        <f>COUNTIF('Form Responses 1'!CA$2:CA$41,"=A")</f>
        <v>14</v>
      </c>
      <c r="BY3" s="10">
        <f>COUNTIF('Form Responses 1'!CB$2:CB$41,"=A")</f>
        <v>14</v>
      </c>
      <c r="BZ3" s="10">
        <f>COUNTIF('Form Responses 1'!CC$2:CC$41,"=A")</f>
        <v>14</v>
      </c>
      <c r="CA3" s="10">
        <f>COUNTIF('Form Responses 1'!CD$2:CD$41,"=A")</f>
        <v>14</v>
      </c>
      <c r="CB3" s="10">
        <f>COUNTIF('Form Responses 1'!CE$2:CE$41,"=A")</f>
        <v>2</v>
      </c>
      <c r="CC3" s="10">
        <f>COUNTIF('Form Responses 1'!CF$2:CF$41,"=A")</f>
        <v>2</v>
      </c>
      <c r="CD3" s="10">
        <f>COUNTIF('Form Responses 1'!CG$2:CG$41,"=A")</f>
        <v>12</v>
      </c>
      <c r="CE3" s="10">
        <f>COUNTIF('Form Responses 1'!CH$2:CH$41,"=A")</f>
        <v>9</v>
      </c>
      <c r="CF3" s="10">
        <f>COUNTIF('Form Responses 1'!CI$2:CI$41,"=A")</f>
        <v>8</v>
      </c>
      <c r="CG3" s="10">
        <f>COUNTIF('Form Responses 1'!CJ$2:CJ$41,"=A")</f>
        <v>7</v>
      </c>
      <c r="CH3" s="10">
        <f>COUNTIF('Form Responses 1'!CK$2:CK$41,"=A")</f>
        <v>9</v>
      </c>
      <c r="CI3" s="10">
        <f>COUNTIF('Form Responses 1'!CL$2:CL$41,"=A")</f>
        <v>6</v>
      </c>
      <c r="CJ3" s="10">
        <f>COUNTIF('Form Responses 1'!CM$2:CM$41,"=A")</f>
        <v>5</v>
      </c>
      <c r="CK3" s="10">
        <f>COUNTIF('Form Responses 1'!CN$2:CN$41,"=A")</f>
        <v>4</v>
      </c>
      <c r="CL3" s="10">
        <f>COUNTIF('Form Responses 1'!CO$2:CO$41,"=A")</f>
        <v>0</v>
      </c>
      <c r="CM3" s="10">
        <f>COUNTIF('Form Responses 1'!CP$2:CP$41,"=A")</f>
        <v>0</v>
      </c>
      <c r="CN3" s="10">
        <f>COUNTIF('Form Responses 1'!CQ$2:CQ$41,"=A")</f>
        <v>11</v>
      </c>
      <c r="CO3" s="10">
        <f>COUNTIF('Form Responses 1'!CR$2:CR$41,"=A")</f>
        <v>12</v>
      </c>
      <c r="CP3" s="10">
        <f>COUNTIF('Form Responses 1'!CS$2:CS$41,"=A")</f>
        <v>17</v>
      </c>
      <c r="CQ3" s="10">
        <f>COUNTIF('Form Responses 1'!CT$2:CT$41,"=A")</f>
        <v>10</v>
      </c>
      <c r="CR3" s="10">
        <f>COUNTIF('Form Responses 1'!CU$2:CU$41,"=A")</f>
        <v>15</v>
      </c>
      <c r="CS3" s="10">
        <f>COUNTIF('Form Responses 1'!CV$2:CV$41,"=A")</f>
        <v>15</v>
      </c>
      <c r="CT3" s="10">
        <f>COUNTIF('Form Responses 1'!CW$2:CW$41,"=A")</f>
        <v>9</v>
      </c>
      <c r="CU3" s="10">
        <f>COUNTIF('Form Responses 1'!CX$2:CX$41,"=A")</f>
        <v>10</v>
      </c>
      <c r="CV3" s="10">
        <f>COUNTIF('Form Responses 1'!CY$2:CY$41,"=A")</f>
        <v>5</v>
      </c>
      <c r="CW3" s="10">
        <f>COUNTIF('Form Responses 1'!CZ$2:CZ$41,"=A")</f>
        <v>5</v>
      </c>
      <c r="CX3" s="10">
        <f>COUNTIF('Form Responses 1'!DA$2:DA$41,"=A")</f>
        <v>14</v>
      </c>
      <c r="CY3" s="10">
        <f>COUNTIF('Form Responses 1'!DB$2:DB$41,"=A")</f>
        <v>11</v>
      </c>
      <c r="CZ3" s="10">
        <f>COUNTIF('Form Responses 1'!DC$2:DC$41,"=A")</f>
        <v>17</v>
      </c>
      <c r="DA3" s="10">
        <f>COUNTIF('Form Responses 1'!DD$2:DD$41,"=A")</f>
        <v>11</v>
      </c>
      <c r="DB3" s="10">
        <f>COUNTIF('Form Responses 1'!DE$2:DE$41,"=A")</f>
        <v>16</v>
      </c>
      <c r="DC3" s="10">
        <f>COUNTIF('Form Responses 1'!DF$2:DF$41,"=A")</f>
        <v>12</v>
      </c>
      <c r="DD3" s="10">
        <f>COUNTIF('Form Responses 1'!DG$2:DG$41,"=A")</f>
        <v>8</v>
      </c>
      <c r="DE3" s="10">
        <f>COUNTIF('Form Responses 1'!DH$2:DH$41,"=A")</f>
        <v>10</v>
      </c>
      <c r="DF3" s="10">
        <f>COUNTIF('Form Responses 1'!DI$2:DI$41,"=A")</f>
        <v>2</v>
      </c>
      <c r="DG3" s="10">
        <f>COUNTIF('Form Responses 1'!DJ$2:DJ$41,"=A")</f>
        <v>2</v>
      </c>
      <c r="DH3" s="10">
        <f>COUNTIF('Form Responses 1'!DK$2:DK$41,"=A")</f>
        <v>18</v>
      </c>
      <c r="DI3" s="10">
        <f>COUNTIF('Form Responses 1'!DL$2:DL$41,"=A")</f>
        <v>11</v>
      </c>
      <c r="DJ3" s="10">
        <f>COUNTIF('Form Responses 1'!DM$2:DM$41,"=A")</f>
        <v>14</v>
      </c>
      <c r="DK3" s="10">
        <f>COUNTIF('Form Responses 1'!DN$2:DN$41,"=A")</f>
        <v>8</v>
      </c>
      <c r="DL3" s="10">
        <f>COUNTIF('Form Responses 1'!DO$2:DO$41,"=A")</f>
        <v>18</v>
      </c>
      <c r="DM3" s="10">
        <f>COUNTIF('Form Responses 1'!DP$2:DP$41,"=A")</f>
        <v>9</v>
      </c>
      <c r="DN3" s="10">
        <f>COUNTIF('Form Responses 1'!DQ$2:DQ$41,"=A")</f>
        <v>12</v>
      </c>
      <c r="DO3" s="10">
        <f>COUNTIF('Form Responses 1'!DR$2:DR$41,"=A")</f>
        <v>16</v>
      </c>
      <c r="DP3" s="10">
        <f>COUNTIF('Form Responses 1'!DS$2:DS$41,"=A")</f>
        <v>3</v>
      </c>
      <c r="DQ3" s="10">
        <f>COUNTIF('Form Responses 1'!DT$2:DT$41,"=A")</f>
        <v>3</v>
      </c>
    </row>
    <row r="4" ht="12.75" customHeight="1">
      <c r="A4" s="13" t="s">
        <v>209</v>
      </c>
      <c r="B4" s="10">
        <f>COUNTIF('Form Responses 1'!E$2:E$41,"=N")</f>
        <v>7</v>
      </c>
      <c r="C4" s="10">
        <f>COUNTIF('Form Responses 1'!F$2:F$41,"=N")</f>
        <v>8</v>
      </c>
      <c r="D4" s="10">
        <f>COUNTIF('Form Responses 1'!G$2:G$41,"=N")</f>
        <v>10</v>
      </c>
      <c r="E4" s="10">
        <f>COUNTIF('Form Responses 1'!H$2:H$41,"=N")</f>
        <v>8</v>
      </c>
      <c r="F4" s="10">
        <f>COUNTIF('Form Responses 1'!I$2:I$41,"=N")</f>
        <v>13</v>
      </c>
      <c r="G4" s="10">
        <f>COUNTIF('Form Responses 1'!J$2:J$41,"=N")</f>
        <v>7</v>
      </c>
      <c r="H4" s="10">
        <f>COUNTIF('Form Responses 1'!K$2:K$41,"=N")</f>
        <v>14</v>
      </c>
      <c r="I4" s="10">
        <f>COUNTIF('Form Responses 1'!L$2:L$41,"=N")</f>
        <v>9</v>
      </c>
      <c r="J4" s="10">
        <f>COUNTIF('Form Responses 1'!M$2:M$41,"=N")</f>
        <v>15</v>
      </c>
      <c r="K4" s="10">
        <f>COUNTIF('Form Responses 1'!N$2:N$41,"=N")</f>
        <v>15</v>
      </c>
      <c r="L4" s="10">
        <f>COUNTIF('Form Responses 1'!O$2:O$41,"=N")</f>
        <v>4</v>
      </c>
      <c r="M4" s="10">
        <f>COUNTIF('Form Responses 1'!P$2:P$41,"=N")</f>
        <v>9</v>
      </c>
      <c r="N4" s="10">
        <f>COUNTIF('Form Responses 1'!Q$2:Q$41,"=N")</f>
        <v>17</v>
      </c>
      <c r="O4" s="10">
        <f>COUNTIF('Form Responses 1'!R$2:R$41,"=N")</f>
        <v>8</v>
      </c>
      <c r="P4" s="10">
        <f>COUNTIF('Form Responses 1'!S$2:S$41,"=N")</f>
        <v>12</v>
      </c>
      <c r="Q4" s="10">
        <f>COUNTIF('Form Responses 1'!T$2:T$41,"=N")</f>
        <v>3</v>
      </c>
      <c r="R4" s="10">
        <f>COUNTIF('Form Responses 1'!U$2:U$41,"=N")</f>
        <v>14</v>
      </c>
      <c r="S4" s="10">
        <f>COUNTIF('Form Responses 1'!V$2:V$41,"=N")</f>
        <v>5</v>
      </c>
      <c r="T4" s="10">
        <f>COUNTIF('Form Responses 1'!W$2:W$41,"=N")</f>
        <v>9</v>
      </c>
      <c r="U4" s="10">
        <f>COUNTIF('Form Responses 1'!X$2:X$41,"=N")</f>
        <v>8</v>
      </c>
      <c r="V4" s="10">
        <f>COUNTIF('Form Responses 1'!Y$2:Y$41,"=N")</f>
        <v>7</v>
      </c>
      <c r="W4" s="10">
        <f>COUNTIF('Form Responses 1'!Z$2:Z$41,"=N")</f>
        <v>6</v>
      </c>
      <c r="X4" s="10">
        <f>COUNTIF('Form Responses 1'!AA$2:AA$41,"=N")</f>
        <v>11</v>
      </c>
      <c r="Y4" s="10">
        <f>COUNTIF('Form Responses 1'!AB$2:AB$41,"=N")</f>
        <v>11</v>
      </c>
      <c r="Z4" s="10">
        <f>COUNTIF('Form Responses 1'!AC$2:AC$41,"=N")</f>
        <v>10</v>
      </c>
      <c r="AA4" s="10">
        <f>COUNTIF('Form Responses 1'!AD$2:AD$41,"=N")</f>
        <v>14</v>
      </c>
      <c r="AB4" s="10">
        <f>COUNTIF('Form Responses 1'!AE$2:AE$41,"=N")</f>
        <v>9</v>
      </c>
      <c r="AC4" s="10">
        <f>COUNTIF('Form Responses 1'!AF$2:AF$41,"=N")</f>
        <v>7</v>
      </c>
      <c r="AD4" s="10">
        <f>COUNTIF('Form Responses 1'!AG$2:AG$41,"=N")</f>
        <v>8</v>
      </c>
      <c r="AE4" s="10">
        <f>COUNTIF('Form Responses 1'!AH$2:AH$41,"=N")</f>
        <v>8</v>
      </c>
      <c r="AF4" s="10">
        <f>COUNTIF('Form Responses 1'!AI$2:AI$41,"=N")</f>
        <v>7</v>
      </c>
      <c r="AG4" s="10">
        <f>COUNTIF('Form Responses 1'!AJ$2:AJ$41,"=N")</f>
        <v>6</v>
      </c>
      <c r="AH4" s="10">
        <f>COUNTIF('Form Responses 1'!AK$2:AK$41,"=N")</f>
        <v>9</v>
      </c>
      <c r="AI4" s="10">
        <f>COUNTIF('Form Responses 1'!AL$2:AL$41,"=N")</f>
        <v>10</v>
      </c>
      <c r="AJ4" s="10">
        <f>COUNTIF('Form Responses 1'!AM$2:AM$41,"=N")</f>
        <v>11</v>
      </c>
      <c r="AK4" s="10">
        <f>COUNTIF('Form Responses 1'!AN$2:AN$41,"=N")</f>
        <v>13</v>
      </c>
      <c r="AL4" s="10">
        <f>COUNTIF('Form Responses 1'!AO$2:AO$41,"=N")</f>
        <v>9</v>
      </c>
      <c r="AM4" s="10">
        <f>COUNTIF('Form Responses 1'!AP$2:AP$41,"=N")</f>
        <v>9</v>
      </c>
      <c r="AN4" s="10">
        <f>COUNTIF('Form Responses 1'!AQ$2:AQ$41,"=N")</f>
        <v>10</v>
      </c>
      <c r="AO4" s="10">
        <f>COUNTIF('Form Responses 1'!AR$2:AR$41,"=N")</f>
        <v>6</v>
      </c>
      <c r="AP4" s="10">
        <f>COUNTIF('Form Responses 1'!AS$2:AS$41,"=N")</f>
        <v>8</v>
      </c>
      <c r="AQ4" s="10">
        <f>COUNTIF('Form Responses 1'!AT$2:AT$41,"=N")</f>
        <v>8</v>
      </c>
      <c r="AR4" s="10">
        <f>COUNTIF('Form Responses 1'!AU$2:AU$41,"=N")</f>
        <v>12</v>
      </c>
      <c r="AS4" s="10">
        <f>COUNTIF('Form Responses 1'!AV$2:AV$41,"=N")</f>
        <v>14</v>
      </c>
      <c r="AT4" s="10">
        <f>COUNTIF('Form Responses 1'!AW$2:AW$41,"=N")</f>
        <v>10</v>
      </c>
      <c r="AU4" s="10">
        <f>COUNTIF('Form Responses 1'!AX$2:AX$41,"=N")</f>
        <v>9</v>
      </c>
      <c r="AV4" s="10">
        <f>COUNTIF('Form Responses 1'!AY$2:AY$41,"=N")</f>
        <v>9</v>
      </c>
      <c r="AW4" s="10">
        <f>COUNTIF('Form Responses 1'!AZ$2:AZ$41,"=N")</f>
        <v>11</v>
      </c>
      <c r="AX4" s="10">
        <f>COUNTIF('Form Responses 1'!BA$2:BA$41,"=N")</f>
        <v>11</v>
      </c>
      <c r="AY4" s="10">
        <f>COUNTIF('Form Responses 1'!BB$2:BB$41,"=N")</f>
        <v>11</v>
      </c>
      <c r="AZ4" s="10">
        <f>COUNTIF('Form Responses 1'!BC$2:BC$41,"=N")</f>
        <v>6</v>
      </c>
      <c r="BA4" s="10">
        <f>COUNTIF('Form Responses 1'!BD$2:BD$41,"=N")</f>
        <v>12</v>
      </c>
      <c r="BB4" s="10">
        <f>COUNTIF('Form Responses 1'!BE$2:BE$41,"=N")</f>
        <v>9</v>
      </c>
      <c r="BC4" s="10">
        <f>COUNTIF('Form Responses 1'!BF$2:BF$41,"=N")</f>
        <v>11</v>
      </c>
      <c r="BD4" s="10">
        <f>COUNTIF('Form Responses 1'!BG$2:BG$41,"=N")</f>
        <v>19</v>
      </c>
      <c r="BE4" s="10">
        <f>COUNTIF('Form Responses 1'!BH$2:BH$41,"=N")</f>
        <v>5</v>
      </c>
      <c r="BF4" s="10">
        <f>COUNTIF('Form Responses 1'!BI$2:BI$41,"=N")</f>
        <v>14</v>
      </c>
      <c r="BG4" s="10">
        <f>COUNTIF('Form Responses 1'!BJ$2:BJ$41,"=N")</f>
        <v>10</v>
      </c>
      <c r="BH4" s="10">
        <f>COUNTIF('Form Responses 1'!BK$2:BK$41,"=N")</f>
        <v>9</v>
      </c>
      <c r="BI4" s="10">
        <f>COUNTIF('Form Responses 1'!BL$2:BL$41,"=N")</f>
        <v>6</v>
      </c>
      <c r="BJ4" s="10">
        <f>COUNTIF('Form Responses 1'!BM$2:BM$41,"=N")</f>
        <v>8</v>
      </c>
      <c r="BK4" s="10">
        <f>COUNTIF('Form Responses 1'!BN$2:BN$41,"=N")</f>
        <v>9</v>
      </c>
      <c r="BL4" s="10">
        <f>COUNTIF('Form Responses 1'!BO$2:BO$41,"=N")</f>
        <v>9</v>
      </c>
      <c r="BM4" s="10">
        <f>COUNTIF('Form Responses 1'!BP$2:BP$41,"=N")</f>
        <v>12</v>
      </c>
      <c r="BN4" s="10">
        <f>COUNTIF('Form Responses 1'!BQ$2:BQ$41,"=N")</f>
        <v>11</v>
      </c>
      <c r="BO4" s="10">
        <f>COUNTIF('Form Responses 1'!BR$2:BR$41,"=N")</f>
        <v>10</v>
      </c>
      <c r="BP4" s="10">
        <f>COUNTIF('Form Responses 1'!BS$2:BS$41,"=N")</f>
        <v>17</v>
      </c>
      <c r="BQ4" s="10">
        <f>COUNTIF('Form Responses 1'!BT$2:BT$41,"=N")</f>
        <v>8</v>
      </c>
      <c r="BR4" s="10">
        <f>COUNTIF('Form Responses 1'!BU$2:BU$41,"=N")</f>
        <v>5</v>
      </c>
      <c r="BS4" s="10">
        <f>COUNTIF('Form Responses 1'!BV$2:BV$41,"=N")</f>
        <v>7</v>
      </c>
      <c r="BT4" s="10">
        <f>COUNTIF('Form Responses 1'!BW$2:BW$41,"=N")</f>
        <v>6</v>
      </c>
      <c r="BU4" s="10">
        <f>COUNTIF('Form Responses 1'!BX$2:BX$41,"=N")</f>
        <v>13</v>
      </c>
      <c r="BV4" s="10">
        <f>COUNTIF('Form Responses 1'!BY$2:BY$41,"=N")</f>
        <v>7</v>
      </c>
      <c r="BW4" s="10">
        <f>COUNTIF('Form Responses 1'!BZ$2:BZ$41,"=N")</f>
        <v>10</v>
      </c>
      <c r="BX4" s="10">
        <f>COUNTIF('Form Responses 1'!CA$2:CA$41,"=N")</f>
        <v>13</v>
      </c>
      <c r="BY4" s="10">
        <f>COUNTIF('Form Responses 1'!CB$2:CB$41,"=N")</f>
        <v>7</v>
      </c>
      <c r="BZ4" s="10">
        <f>COUNTIF('Form Responses 1'!CC$2:CC$41,"=N")</f>
        <v>9</v>
      </c>
      <c r="CA4" s="10">
        <f>COUNTIF('Form Responses 1'!CD$2:CD$41,"=N")</f>
        <v>7</v>
      </c>
      <c r="CB4" s="10">
        <f>COUNTIF('Form Responses 1'!CE$2:CE$41,"=N")</f>
        <v>8</v>
      </c>
      <c r="CC4" s="10">
        <f>COUNTIF('Form Responses 1'!CF$2:CF$41,"=N")</f>
        <v>9</v>
      </c>
      <c r="CD4" s="10">
        <f>COUNTIF('Form Responses 1'!CG$2:CG$41,"=N")</f>
        <v>8</v>
      </c>
      <c r="CE4" s="10">
        <f>COUNTIF('Form Responses 1'!CH$2:CH$41,"=N")</f>
        <v>14</v>
      </c>
      <c r="CF4" s="10">
        <f>COUNTIF('Form Responses 1'!CI$2:CI$41,"=N")</f>
        <v>11</v>
      </c>
      <c r="CG4" s="10">
        <f>COUNTIF('Form Responses 1'!CJ$2:CJ$41,"=N")</f>
        <v>11</v>
      </c>
      <c r="CH4" s="10">
        <f>COUNTIF('Form Responses 1'!CK$2:CK$41,"=N")</f>
        <v>10</v>
      </c>
      <c r="CI4" s="10">
        <f>COUNTIF('Form Responses 1'!CL$2:CL$41,"=N")</f>
        <v>11</v>
      </c>
      <c r="CJ4" s="10">
        <f>COUNTIF('Form Responses 1'!CM$2:CM$41,"=N")</f>
        <v>8</v>
      </c>
      <c r="CK4" s="10">
        <f>COUNTIF('Form Responses 1'!CN$2:CN$41,"=N")</f>
        <v>9</v>
      </c>
      <c r="CL4" s="10">
        <f>COUNTIF('Form Responses 1'!CO$2:CO$41,"=N")</f>
        <v>11</v>
      </c>
      <c r="CM4" s="10">
        <f>COUNTIF('Form Responses 1'!CP$2:CP$41,"=N")</f>
        <v>11</v>
      </c>
      <c r="CN4" s="10">
        <f>COUNTIF('Form Responses 1'!CQ$2:CQ$41,"=N")</f>
        <v>10</v>
      </c>
      <c r="CO4" s="10">
        <f>COUNTIF('Form Responses 1'!CR$2:CR$41,"=N")</f>
        <v>9</v>
      </c>
      <c r="CP4" s="10">
        <f>COUNTIF('Form Responses 1'!CS$2:CS$41,"=N")</f>
        <v>5</v>
      </c>
      <c r="CQ4" s="10">
        <f>COUNTIF('Form Responses 1'!CT$2:CT$41,"=N")</f>
        <v>12</v>
      </c>
      <c r="CR4" s="10">
        <f>COUNTIF('Form Responses 1'!CU$2:CU$41,"=N")</f>
        <v>12</v>
      </c>
      <c r="CS4" s="10">
        <f>COUNTIF('Form Responses 1'!CV$2:CV$41,"=N")</f>
        <v>8</v>
      </c>
      <c r="CT4" s="10">
        <f>COUNTIF('Form Responses 1'!CW$2:CW$41,"=N")</f>
        <v>16</v>
      </c>
      <c r="CU4" s="10">
        <f>COUNTIF('Form Responses 1'!CX$2:CX$41,"=N")</f>
        <v>9</v>
      </c>
      <c r="CV4" s="10">
        <f>COUNTIF('Form Responses 1'!CY$2:CY$41,"=N")</f>
        <v>6</v>
      </c>
      <c r="CW4" s="10">
        <f>COUNTIF('Form Responses 1'!CZ$2:CZ$41,"=N")</f>
        <v>5</v>
      </c>
      <c r="CX4" s="10">
        <f>COUNTIF('Form Responses 1'!DA$2:DA$41,"=N")</f>
        <v>9</v>
      </c>
      <c r="CY4" s="10">
        <f>COUNTIF('Form Responses 1'!DB$2:DB$41,"=N")</f>
        <v>15</v>
      </c>
      <c r="CZ4" s="10">
        <f>COUNTIF('Form Responses 1'!DC$2:DC$41,"=N")</f>
        <v>13</v>
      </c>
      <c r="DA4" s="10">
        <f>COUNTIF('Form Responses 1'!DD$2:DD$41,"=N")</f>
        <v>12</v>
      </c>
      <c r="DB4" s="10">
        <f>COUNTIF('Form Responses 1'!DE$2:DE$41,"=N")</f>
        <v>12</v>
      </c>
      <c r="DC4" s="10">
        <f>COUNTIF('Form Responses 1'!DF$2:DF$41,"=N")</f>
        <v>13</v>
      </c>
      <c r="DD4" s="10">
        <f>COUNTIF('Form Responses 1'!DG$2:DG$41,"=N")</f>
        <v>15</v>
      </c>
      <c r="DE4" s="10">
        <f>COUNTIF('Form Responses 1'!DH$2:DH$41,"=N")</f>
        <v>15</v>
      </c>
      <c r="DF4" s="10">
        <f>COUNTIF('Form Responses 1'!DI$2:DI$41,"=N")</f>
        <v>10</v>
      </c>
      <c r="DG4" s="10">
        <f>COUNTIF('Form Responses 1'!DJ$2:DJ$41,"=N")</f>
        <v>10</v>
      </c>
      <c r="DH4" s="10">
        <f>COUNTIF('Form Responses 1'!DK$2:DK$41,"=N")</f>
        <v>8</v>
      </c>
      <c r="DI4" s="10">
        <f>COUNTIF('Form Responses 1'!DL$2:DL$41,"=N")</f>
        <v>10</v>
      </c>
      <c r="DJ4" s="10">
        <f>COUNTIF('Form Responses 1'!DM$2:DM$41,"=N")</f>
        <v>13</v>
      </c>
      <c r="DK4" s="10">
        <f>COUNTIF('Form Responses 1'!DN$2:DN$41,"=N")</f>
        <v>15</v>
      </c>
      <c r="DL4" s="10">
        <f>COUNTIF('Form Responses 1'!DO$2:DO$41,"=N")</f>
        <v>8</v>
      </c>
      <c r="DM4" s="10">
        <f>COUNTIF('Form Responses 1'!DP$2:DP$41,"=N")</f>
        <v>13</v>
      </c>
      <c r="DN4" s="10">
        <f>COUNTIF('Form Responses 1'!DQ$2:DQ$41,"=N")</f>
        <v>11</v>
      </c>
      <c r="DO4" s="10">
        <f>COUNTIF('Form Responses 1'!DR$2:DR$41,"=N")</f>
        <v>5</v>
      </c>
      <c r="DP4" s="10">
        <f>COUNTIF('Form Responses 1'!DS$2:DS$41,"=N")</f>
        <v>10</v>
      </c>
      <c r="DQ4" s="10">
        <f>COUNTIF('Form Responses 1'!DT$2:DT$41,"=N")</f>
        <v>10</v>
      </c>
    </row>
    <row r="5" ht="12.75" customHeight="1">
      <c r="A5" s="13" t="s">
        <v>210</v>
      </c>
      <c r="B5" s="10">
        <f>COUNTIF('Form Responses 1'!E$2:E$41,"=D")</f>
        <v>4</v>
      </c>
      <c r="C5" s="10">
        <f>COUNTIF('Form Responses 1'!F$2:F$41,"=D")</f>
        <v>2</v>
      </c>
      <c r="D5" s="10">
        <f>COUNTIF('Form Responses 1'!G$2:G$41,"=D")</f>
        <v>8</v>
      </c>
      <c r="E5" s="10">
        <f>COUNTIF('Form Responses 1'!H$2:H$41,"=D")</f>
        <v>6</v>
      </c>
      <c r="F5" s="10">
        <f>COUNTIF('Form Responses 1'!I$2:I$41,"=D")</f>
        <v>9</v>
      </c>
      <c r="G5" s="10">
        <f>COUNTIF('Form Responses 1'!J$2:J$41,"=D")</f>
        <v>6</v>
      </c>
      <c r="H5" s="10">
        <f>COUNTIF('Form Responses 1'!K$2:K$41,"=D")</f>
        <v>5</v>
      </c>
      <c r="I5" s="10">
        <f>COUNTIF('Form Responses 1'!L$2:L$41,"=D")</f>
        <v>6</v>
      </c>
      <c r="J5" s="10">
        <f>COUNTIF('Form Responses 1'!M$2:M$41,"=D")</f>
        <v>1</v>
      </c>
      <c r="K5" s="10">
        <f>COUNTIF('Form Responses 1'!N$2:N$41,"=D")</f>
        <v>1</v>
      </c>
      <c r="L5" s="10">
        <f>COUNTIF('Form Responses 1'!O$2:O$41,"=D")</f>
        <v>5</v>
      </c>
      <c r="M5" s="10">
        <f>COUNTIF('Form Responses 1'!P$2:P$41,"=D")</f>
        <v>4</v>
      </c>
      <c r="N5" s="10">
        <f>COUNTIF('Form Responses 1'!Q$2:Q$41,"=D")</f>
        <v>2</v>
      </c>
      <c r="O5" s="10">
        <f>COUNTIF('Form Responses 1'!R$2:R$41,"=D")</f>
        <v>8</v>
      </c>
      <c r="P5" s="10">
        <f>COUNTIF('Form Responses 1'!S$2:S$41,"=D")</f>
        <v>6</v>
      </c>
      <c r="Q5" s="10">
        <f>COUNTIF('Form Responses 1'!T$2:T$41,"=D")</f>
        <v>9</v>
      </c>
      <c r="R5" s="10">
        <f>COUNTIF('Form Responses 1'!U$2:U$41,"=D")</f>
        <v>7</v>
      </c>
      <c r="S5" s="10">
        <f>COUNTIF('Form Responses 1'!V$2:V$41,"=D")</f>
        <v>11</v>
      </c>
      <c r="T5" s="10">
        <f>COUNTIF('Form Responses 1'!W$2:W$41,"=D")</f>
        <v>2</v>
      </c>
      <c r="U5" s="10">
        <f>COUNTIF('Form Responses 1'!X$2:X$41,"=D")</f>
        <v>3</v>
      </c>
      <c r="V5" s="10">
        <f>COUNTIF('Form Responses 1'!Y$2:Y$41,"=D")</f>
        <v>2</v>
      </c>
      <c r="W5" s="10">
        <f>COUNTIF('Form Responses 1'!Z$2:Z$41,"=D")</f>
        <v>3</v>
      </c>
      <c r="X5" s="10">
        <f>COUNTIF('Form Responses 1'!AA$2:AA$41,"=D")</f>
        <v>4</v>
      </c>
      <c r="Y5" s="10">
        <f>COUNTIF('Form Responses 1'!AB$2:AB$41,"=D")</f>
        <v>4</v>
      </c>
      <c r="Z5" s="10">
        <f>COUNTIF('Form Responses 1'!AC$2:AC$41,"=D")</f>
        <v>4</v>
      </c>
      <c r="AA5" s="10">
        <f>COUNTIF('Form Responses 1'!AD$2:AD$41,"=D")</f>
        <v>6</v>
      </c>
      <c r="AB5" s="10">
        <f>COUNTIF('Form Responses 1'!AE$2:AE$41,"=D")</f>
        <v>8</v>
      </c>
      <c r="AC5" s="10">
        <f>COUNTIF('Form Responses 1'!AF$2:AF$41,"=D")</f>
        <v>8</v>
      </c>
      <c r="AD5" s="10">
        <f>COUNTIF('Form Responses 1'!AG$2:AG$41,"=D")</f>
        <v>3</v>
      </c>
      <c r="AE5" s="10">
        <f>COUNTIF('Form Responses 1'!AH$2:AH$41,"=D")</f>
        <v>3</v>
      </c>
      <c r="AF5" s="10">
        <f>COUNTIF('Form Responses 1'!AI$2:AI$41,"=D")</f>
        <v>4</v>
      </c>
      <c r="AG5" s="10">
        <f>COUNTIF('Form Responses 1'!AJ$2:AJ$41,"=D")</f>
        <v>4</v>
      </c>
      <c r="AH5" s="10">
        <f>COUNTIF('Form Responses 1'!AK$2:AK$41,"=D")</f>
        <v>4</v>
      </c>
      <c r="AI5" s="10">
        <f>COUNTIF('Form Responses 1'!AL$2:AL$41,"=D")</f>
        <v>7</v>
      </c>
      <c r="AJ5" s="10">
        <f>COUNTIF('Form Responses 1'!AM$2:AM$41,"=D")</f>
        <v>4</v>
      </c>
      <c r="AK5" s="10">
        <f>COUNTIF('Form Responses 1'!AN$2:AN$41,"=D")</f>
        <v>3</v>
      </c>
      <c r="AL5" s="10">
        <f>COUNTIF('Form Responses 1'!AO$2:AO$41,"=D")</f>
        <v>7</v>
      </c>
      <c r="AM5" s="10">
        <f>COUNTIF('Form Responses 1'!AP$2:AP$41,"=D")</f>
        <v>6</v>
      </c>
      <c r="AN5" s="10">
        <f>COUNTIF('Form Responses 1'!AQ$2:AQ$41,"=D")</f>
        <v>2</v>
      </c>
      <c r="AO5" s="10">
        <f>COUNTIF('Form Responses 1'!AR$2:AR$41,"=D")</f>
        <v>2</v>
      </c>
      <c r="AP5" s="10">
        <f>COUNTIF('Form Responses 1'!AS$2:AS$41,"=D")</f>
        <v>7</v>
      </c>
      <c r="AQ5" s="10">
        <f>COUNTIF('Form Responses 1'!AT$2:AT$41,"=D")</f>
        <v>13</v>
      </c>
      <c r="AR5" s="10">
        <f>COUNTIF('Form Responses 1'!AU$2:AU$41,"=D")</f>
        <v>4</v>
      </c>
      <c r="AS5" s="10">
        <f>COUNTIF('Form Responses 1'!AV$2:AV$41,"=D")</f>
        <v>6</v>
      </c>
      <c r="AT5" s="10">
        <f>COUNTIF('Form Responses 1'!AW$2:AW$41,"=D")</f>
        <v>13</v>
      </c>
      <c r="AU5" s="10">
        <f>COUNTIF('Form Responses 1'!AX$2:AX$41,"=D")</f>
        <v>11</v>
      </c>
      <c r="AV5" s="10">
        <f>COUNTIF('Form Responses 1'!AY$2:AY$41,"=D")</f>
        <v>11</v>
      </c>
      <c r="AW5" s="10">
        <f>COUNTIF('Form Responses 1'!AZ$2:AZ$41,"=D")</f>
        <v>11</v>
      </c>
      <c r="AX5" s="10">
        <f>COUNTIF('Form Responses 1'!BA$2:BA$41,"=D")</f>
        <v>4</v>
      </c>
      <c r="AY5" s="10">
        <f>COUNTIF('Form Responses 1'!BB$2:BB$41,"=D")</f>
        <v>4</v>
      </c>
      <c r="AZ5" s="10">
        <f>COUNTIF('Form Responses 1'!BC$2:BC$41,"=D")</f>
        <v>0</v>
      </c>
      <c r="BA5" s="10">
        <f>COUNTIF('Form Responses 1'!BD$2:BD$41,"=D")</f>
        <v>0</v>
      </c>
      <c r="BB5" s="10">
        <f>COUNTIF('Form Responses 1'!BE$2:BE$41,"=D")</f>
        <v>5</v>
      </c>
      <c r="BC5" s="10">
        <f>COUNTIF('Form Responses 1'!BF$2:BF$41,"=D")</f>
        <v>5</v>
      </c>
      <c r="BD5" s="10">
        <f>COUNTIF('Form Responses 1'!BG$2:BG$41,"=D")</f>
        <v>6</v>
      </c>
      <c r="BE5" s="10">
        <f>COUNTIF('Form Responses 1'!BH$2:BH$41,"=D")</f>
        <v>4</v>
      </c>
      <c r="BF5" s="10">
        <f>COUNTIF('Form Responses 1'!BI$2:BI$41,"=D")</f>
        <v>7</v>
      </c>
      <c r="BG5" s="10">
        <f>COUNTIF('Form Responses 1'!BJ$2:BJ$41,"=D")</f>
        <v>7</v>
      </c>
      <c r="BH5" s="10">
        <f>COUNTIF('Form Responses 1'!BK$2:BK$41,"=D")</f>
        <v>5</v>
      </c>
      <c r="BI5" s="10">
        <f>COUNTIF('Form Responses 1'!BL$2:BL$41,"=D")</f>
        <v>4</v>
      </c>
      <c r="BJ5" s="10">
        <f>COUNTIF('Form Responses 1'!BM$2:BM$41,"=D")</f>
        <v>3</v>
      </c>
      <c r="BK5" s="10">
        <f>COUNTIF('Form Responses 1'!BN$2:BN$41,"=D")</f>
        <v>1</v>
      </c>
      <c r="BL5" s="10">
        <f>COUNTIF('Form Responses 1'!BO$2:BO$41,"=D")</f>
        <v>5</v>
      </c>
      <c r="BM5" s="10">
        <f>COUNTIF('Form Responses 1'!BP$2:BP$41,"=D")</f>
        <v>3</v>
      </c>
      <c r="BN5" s="10">
        <f>COUNTIF('Form Responses 1'!BQ$2:BQ$41,"=D")</f>
        <v>3</v>
      </c>
      <c r="BO5" s="10">
        <f>COUNTIF('Form Responses 1'!BR$2:BR$41,"=D")</f>
        <v>5</v>
      </c>
      <c r="BP5" s="10">
        <f>COUNTIF('Form Responses 1'!BS$2:BS$41,"=D")</f>
        <v>4</v>
      </c>
      <c r="BQ5" s="10">
        <f>COUNTIF('Form Responses 1'!BT$2:BT$41,"=D")</f>
        <v>7</v>
      </c>
      <c r="BR5" s="10">
        <f>COUNTIF('Form Responses 1'!BU$2:BU$41,"=D")</f>
        <v>7</v>
      </c>
      <c r="BS5" s="10">
        <f>COUNTIF('Form Responses 1'!BV$2:BV$41,"=D")</f>
        <v>6</v>
      </c>
      <c r="BT5" s="10">
        <f>COUNTIF('Form Responses 1'!BW$2:BW$41,"=D")</f>
        <v>1</v>
      </c>
      <c r="BU5" s="10">
        <f>COUNTIF('Form Responses 1'!BX$2:BX$41,"=D")</f>
        <v>0</v>
      </c>
      <c r="BV5" s="10">
        <f>COUNTIF('Form Responses 1'!BY$2:BY$41,"=D")</f>
        <v>4</v>
      </c>
      <c r="BW5" s="10">
        <f>COUNTIF('Form Responses 1'!BZ$2:BZ$41,"=D")</f>
        <v>6</v>
      </c>
      <c r="BX5" s="10">
        <f>COUNTIF('Form Responses 1'!CA$2:CA$41,"=D")</f>
        <v>7</v>
      </c>
      <c r="BY5" s="10">
        <f>COUNTIF('Form Responses 1'!CB$2:CB$41,"=D")</f>
        <v>7</v>
      </c>
      <c r="BZ5" s="10">
        <f>COUNTIF('Form Responses 1'!CC$2:CC$41,"=D")</f>
        <v>9</v>
      </c>
      <c r="CA5" s="10">
        <f>COUNTIF('Form Responses 1'!CD$2:CD$41,"=D")</f>
        <v>4</v>
      </c>
      <c r="CB5" s="10">
        <f>COUNTIF('Form Responses 1'!CE$2:CE$41,"=D")</f>
        <v>8</v>
      </c>
      <c r="CC5" s="10">
        <f>COUNTIF('Form Responses 1'!CF$2:CF$41,"=D")</f>
        <v>8</v>
      </c>
      <c r="CD5" s="10">
        <f>COUNTIF('Form Responses 1'!CG$2:CG$41,"=D")</f>
        <v>9</v>
      </c>
      <c r="CE5" s="10">
        <f>COUNTIF('Form Responses 1'!CH$2:CH$41,"=D")</f>
        <v>3</v>
      </c>
      <c r="CF5" s="10">
        <f>COUNTIF('Form Responses 1'!CI$2:CI$41,"=D")</f>
        <v>13</v>
      </c>
      <c r="CG5" s="10">
        <f>COUNTIF('Form Responses 1'!CJ$2:CJ$41,"=D")</f>
        <v>9</v>
      </c>
      <c r="CH5" s="10">
        <f>COUNTIF('Form Responses 1'!CK$2:CK$41,"=D")</f>
        <v>15</v>
      </c>
      <c r="CI5" s="10">
        <f>COUNTIF('Form Responses 1'!CL$2:CL$41,"=D")</f>
        <v>11</v>
      </c>
      <c r="CJ5" s="10">
        <f>COUNTIF('Form Responses 1'!CM$2:CM$41,"=D")</f>
        <v>10</v>
      </c>
      <c r="CK5" s="10">
        <f>COUNTIF('Form Responses 1'!CN$2:CN$41,"=D")</f>
        <v>8</v>
      </c>
      <c r="CL5" s="10">
        <f>COUNTIF('Form Responses 1'!CO$2:CO$41,"=D")</f>
        <v>6</v>
      </c>
      <c r="CM5" s="10">
        <f>COUNTIF('Form Responses 1'!CP$2:CP$41,"=D")</f>
        <v>6</v>
      </c>
      <c r="CN5" s="10">
        <f>COUNTIF('Form Responses 1'!CQ$2:CQ$41,"=D")</f>
        <v>2</v>
      </c>
      <c r="CO5" s="10">
        <f>COUNTIF('Form Responses 1'!CR$2:CR$41,"=D")</f>
        <v>3</v>
      </c>
      <c r="CP5" s="10">
        <f>COUNTIF('Form Responses 1'!CS$2:CS$41,"=D")</f>
        <v>12</v>
      </c>
      <c r="CQ5" s="10">
        <f>COUNTIF('Form Responses 1'!CT$2:CT$41,"=D")</f>
        <v>6</v>
      </c>
      <c r="CR5" s="10">
        <f>COUNTIF('Form Responses 1'!CU$2:CU$41,"=D")</f>
        <v>8</v>
      </c>
      <c r="CS5" s="10">
        <f>COUNTIF('Form Responses 1'!CV$2:CV$41,"=D")</f>
        <v>7</v>
      </c>
      <c r="CT5" s="10">
        <f>COUNTIF('Form Responses 1'!CW$2:CW$41,"=D")</f>
        <v>5</v>
      </c>
      <c r="CU5" s="10">
        <f>COUNTIF('Form Responses 1'!CX$2:CX$41,"=D")</f>
        <v>8</v>
      </c>
      <c r="CV5" s="10">
        <f>COUNTIF('Form Responses 1'!CY$2:CY$41,"=D")</f>
        <v>5</v>
      </c>
      <c r="CW5" s="10">
        <f>COUNTIF('Form Responses 1'!CZ$2:CZ$41,"=D")</f>
        <v>6</v>
      </c>
      <c r="CX5" s="10">
        <f>COUNTIF('Form Responses 1'!DA$2:DA$41,"=D")</f>
        <v>2</v>
      </c>
      <c r="CY5" s="10">
        <f>COUNTIF('Form Responses 1'!DB$2:DB$41,"=D")</f>
        <v>1</v>
      </c>
      <c r="CZ5" s="10">
        <f>COUNTIF('Form Responses 1'!DC$2:DC$41,"=D")</f>
        <v>4</v>
      </c>
      <c r="DA5" s="10">
        <f>COUNTIF('Form Responses 1'!DD$2:DD$41,"=D")</f>
        <v>8</v>
      </c>
      <c r="DB5" s="10">
        <f>COUNTIF('Form Responses 1'!DE$2:DE$41,"=D")</f>
        <v>8</v>
      </c>
      <c r="DC5" s="10">
        <f>COUNTIF('Form Responses 1'!DF$2:DF$41,"=D")</f>
        <v>6</v>
      </c>
      <c r="DD5" s="10">
        <f>COUNTIF('Form Responses 1'!DG$2:DG$41,"=D")</f>
        <v>8</v>
      </c>
      <c r="DE5" s="10">
        <f>COUNTIF('Form Responses 1'!DH$2:DH$41,"=D")</f>
        <v>4</v>
      </c>
      <c r="DF5" s="10">
        <f>COUNTIF('Form Responses 1'!DI$2:DI$41,"=D")</f>
        <v>5</v>
      </c>
      <c r="DG5" s="10">
        <f>COUNTIF('Form Responses 1'!DJ$2:DJ$41,"=D")</f>
        <v>4</v>
      </c>
      <c r="DH5" s="10">
        <f>COUNTIF('Form Responses 1'!DK$2:DK$41,"=D")</f>
        <v>2</v>
      </c>
      <c r="DI5" s="10">
        <f>COUNTIF('Form Responses 1'!DL$2:DL$41,"=D")</f>
        <v>3</v>
      </c>
      <c r="DJ5" s="10">
        <f>COUNTIF('Form Responses 1'!DM$2:DM$41,"=D")</f>
        <v>5</v>
      </c>
      <c r="DK5" s="10">
        <f>COUNTIF('Form Responses 1'!DN$2:DN$41,"=D")</f>
        <v>5</v>
      </c>
      <c r="DL5" s="10">
        <f>COUNTIF('Form Responses 1'!DO$2:DO$41,"=D")</f>
        <v>6</v>
      </c>
      <c r="DM5" s="10">
        <f>COUNTIF('Form Responses 1'!DP$2:DP$41,"=D")</f>
        <v>7</v>
      </c>
      <c r="DN5" s="10">
        <f>COUNTIF('Form Responses 1'!DQ$2:DQ$41,"=D")</f>
        <v>6</v>
      </c>
      <c r="DO5" s="10">
        <f>COUNTIF('Form Responses 1'!DR$2:DR$41,"=D")</f>
        <v>7</v>
      </c>
      <c r="DP5" s="10">
        <f>COUNTIF('Form Responses 1'!DS$2:DS$41,"=D")</f>
        <v>4</v>
      </c>
      <c r="DQ5" s="10">
        <f>COUNTIF('Form Responses 1'!DT$2:DT$41,"=D")</f>
        <v>4</v>
      </c>
    </row>
    <row r="6" ht="12.75" customHeight="1">
      <c r="A6" s="13" t="s">
        <v>211</v>
      </c>
      <c r="B6" s="10">
        <f>COUNTIF('Form Responses 1'!E$2:E$41,"=SD")</f>
        <v>3</v>
      </c>
      <c r="C6" s="10">
        <f>COUNTIF('Form Responses 1'!F$2:F$41,"=SD")</f>
        <v>4</v>
      </c>
      <c r="D6" s="10">
        <f>COUNTIF('Form Responses 1'!G$2:G$41,"=SD")</f>
        <v>5</v>
      </c>
      <c r="E6" s="10">
        <f>COUNTIF('Form Responses 1'!H$2:H$41,"=SD")</f>
        <v>7</v>
      </c>
      <c r="F6" s="10">
        <f>COUNTIF('Form Responses 1'!I$2:I$41,"=SD")</f>
        <v>6</v>
      </c>
      <c r="G6" s="10">
        <f>COUNTIF('Form Responses 1'!J$2:J$41,"=SD")</f>
        <v>7</v>
      </c>
      <c r="H6" s="10">
        <f>COUNTIF('Form Responses 1'!K$2:K$41,"=SD")</f>
        <v>10</v>
      </c>
      <c r="I6" s="10">
        <f>COUNTIF('Form Responses 1'!L$2:L$41,"=SD")</f>
        <v>9</v>
      </c>
      <c r="J6" s="10">
        <f>COUNTIF('Form Responses 1'!M$2:M$41,"=SD")</f>
        <v>9</v>
      </c>
      <c r="K6" s="10">
        <f>COUNTIF('Form Responses 1'!N$2:N$41,"=SD")</f>
        <v>11</v>
      </c>
      <c r="L6" s="10">
        <f>COUNTIF('Form Responses 1'!O$2:O$41,"=SD")</f>
        <v>2</v>
      </c>
      <c r="M6" s="10">
        <f>COUNTIF('Form Responses 1'!P$2:P$41,"=SD")</f>
        <v>3</v>
      </c>
      <c r="N6" s="10">
        <f>COUNTIF('Form Responses 1'!Q$2:Q$41,"=SD")</f>
        <v>5</v>
      </c>
      <c r="O6" s="10">
        <f>COUNTIF('Form Responses 1'!R$2:R$41,"=SD")</f>
        <v>4</v>
      </c>
      <c r="P6" s="10">
        <f>COUNTIF('Form Responses 1'!S$2:S$41,"=SD")</f>
        <v>5</v>
      </c>
      <c r="Q6" s="10">
        <f>COUNTIF('Form Responses 1'!T$2:T$41,"=SD")</f>
        <v>7</v>
      </c>
      <c r="R6" s="10">
        <f>COUNTIF('Form Responses 1'!U$2:U$41,"=SD")</f>
        <v>5</v>
      </c>
      <c r="S6" s="10">
        <f>COUNTIF('Form Responses 1'!V$2:V$41,"=SD")</f>
        <v>3</v>
      </c>
      <c r="T6" s="10">
        <f>COUNTIF('Form Responses 1'!W$2:W$41,"=SD")</f>
        <v>7</v>
      </c>
      <c r="U6" s="10">
        <f>COUNTIF('Form Responses 1'!X$2:X$41,"=SD")</f>
        <v>7</v>
      </c>
      <c r="V6" s="10">
        <f>COUNTIF('Form Responses 1'!Y$2:Y$41,"=SD")</f>
        <v>2</v>
      </c>
      <c r="W6" s="10">
        <f>COUNTIF('Form Responses 1'!Z$2:Z$41,"=SD")</f>
        <v>3</v>
      </c>
      <c r="X6" s="10">
        <f>COUNTIF('Form Responses 1'!AA$2:AA$41,"=SD")</f>
        <v>3</v>
      </c>
      <c r="Y6" s="10">
        <f>COUNTIF('Form Responses 1'!AB$2:AB$41,"=SD")</f>
        <v>3</v>
      </c>
      <c r="Z6" s="10">
        <f>COUNTIF('Form Responses 1'!AC$2:AC$41,"=SD")</f>
        <v>6</v>
      </c>
      <c r="AA6" s="10">
        <f>COUNTIF('Form Responses 1'!AD$2:AD$41,"=SD")</f>
        <v>5</v>
      </c>
      <c r="AB6" s="10">
        <f>COUNTIF('Form Responses 1'!AE$2:AE$41,"=SD")</f>
        <v>6</v>
      </c>
      <c r="AC6" s="10">
        <f>COUNTIF('Form Responses 1'!AF$2:AF$41,"=SD")</f>
        <v>5</v>
      </c>
      <c r="AD6" s="10">
        <f>COUNTIF('Form Responses 1'!AG$2:AG$41,"=SD")</f>
        <v>9</v>
      </c>
      <c r="AE6" s="10">
        <f>COUNTIF('Form Responses 1'!AH$2:AH$41,"=SD")</f>
        <v>8</v>
      </c>
      <c r="AF6" s="10">
        <f>COUNTIF('Form Responses 1'!AI$2:AI$41,"=SD")</f>
        <v>1</v>
      </c>
      <c r="AG6" s="10">
        <f>COUNTIF('Form Responses 1'!AJ$2:AJ$41,"=SD")</f>
        <v>1</v>
      </c>
      <c r="AH6" s="10">
        <f>COUNTIF('Form Responses 1'!AK$2:AK$41,"=SD")</f>
        <v>3</v>
      </c>
      <c r="AI6" s="10">
        <f>COUNTIF('Form Responses 1'!AL$2:AL$41,"=SD")</f>
        <v>3</v>
      </c>
      <c r="AJ6" s="10">
        <f>COUNTIF('Form Responses 1'!AM$2:AM$41,"=SD")</f>
        <v>6</v>
      </c>
      <c r="AK6" s="10">
        <f>COUNTIF('Form Responses 1'!AN$2:AN$41,"=SD")</f>
        <v>6</v>
      </c>
      <c r="AL6" s="10">
        <f>COUNTIF('Form Responses 1'!AO$2:AO$41,"=SD")</f>
        <v>7</v>
      </c>
      <c r="AM6" s="10">
        <f>COUNTIF('Form Responses 1'!AP$2:AP$41,"=SD")</f>
        <v>5</v>
      </c>
      <c r="AN6" s="10">
        <f>COUNTIF('Form Responses 1'!AQ$2:AQ$41,"=SD")</f>
        <v>5</v>
      </c>
      <c r="AO6" s="10">
        <f>COUNTIF('Form Responses 1'!AR$2:AR$41,"=SD")</f>
        <v>7</v>
      </c>
      <c r="AP6" s="10">
        <f>COUNTIF('Form Responses 1'!AS$2:AS$41,"=SD")</f>
        <v>4</v>
      </c>
      <c r="AQ6" s="10">
        <f>COUNTIF('Form Responses 1'!AT$2:AT$41,"=SD")</f>
        <v>5</v>
      </c>
      <c r="AR6" s="10">
        <f>COUNTIF('Form Responses 1'!AU$2:AU$41,"=SD")</f>
        <v>13</v>
      </c>
      <c r="AS6" s="10">
        <f>COUNTIF('Form Responses 1'!AV$2:AV$41,"=SD")</f>
        <v>11</v>
      </c>
      <c r="AT6" s="10">
        <f>COUNTIF('Form Responses 1'!AW$2:AW$41,"=SD")</f>
        <v>9</v>
      </c>
      <c r="AU6" s="10">
        <f>COUNTIF('Form Responses 1'!AX$2:AX$41,"=SD")</f>
        <v>7</v>
      </c>
      <c r="AV6" s="10">
        <f>COUNTIF('Form Responses 1'!AY$2:AY$41,"=SD")</f>
        <v>12</v>
      </c>
      <c r="AW6" s="10">
        <f>COUNTIF('Form Responses 1'!AZ$2:AZ$41,"=SD")</f>
        <v>10</v>
      </c>
      <c r="AX6" s="10">
        <f>COUNTIF('Form Responses 1'!BA$2:BA$41,"=SD")</f>
        <v>12</v>
      </c>
      <c r="AY6" s="10">
        <f>COUNTIF('Form Responses 1'!BB$2:BB$41,"=SD")</f>
        <v>13</v>
      </c>
      <c r="AZ6" s="10">
        <f>COUNTIF('Form Responses 1'!BC$2:BC$41,"=SD")</f>
        <v>1</v>
      </c>
      <c r="BA6" s="10">
        <f>COUNTIF('Form Responses 1'!BD$2:BD$41,"=SD")</f>
        <v>1</v>
      </c>
      <c r="BB6" s="10">
        <f>COUNTIF('Form Responses 1'!BE$2:BE$41,"=SD")</f>
        <v>2</v>
      </c>
      <c r="BC6" s="10">
        <f>COUNTIF('Form Responses 1'!BF$2:BF$41,"=SD")</f>
        <v>1</v>
      </c>
      <c r="BD6" s="10">
        <f>COUNTIF('Form Responses 1'!BG$2:BG$41,"=SD")</f>
        <v>3</v>
      </c>
      <c r="BE6" s="10">
        <f>COUNTIF('Form Responses 1'!BH$2:BH$41,"=SD")</f>
        <v>0</v>
      </c>
      <c r="BF6" s="10">
        <f>COUNTIF('Form Responses 1'!BI$2:BI$41,"=SD")</f>
        <v>2</v>
      </c>
      <c r="BG6" s="10">
        <f>COUNTIF('Form Responses 1'!BJ$2:BJ$41,"=SD")</f>
        <v>1</v>
      </c>
      <c r="BH6" s="10">
        <f>COUNTIF('Form Responses 1'!BK$2:BK$41,"=SD")</f>
        <v>6</v>
      </c>
      <c r="BI6" s="10">
        <f>COUNTIF('Form Responses 1'!BL$2:BL$41,"=SD")</f>
        <v>6</v>
      </c>
      <c r="BJ6" s="10">
        <f>COUNTIF('Form Responses 1'!BM$2:BM$41,"=SD")</f>
        <v>0</v>
      </c>
      <c r="BK6" s="10">
        <f>COUNTIF('Form Responses 1'!BN$2:BN$41,"=SD")</f>
        <v>0</v>
      </c>
      <c r="BL6" s="10">
        <f>COUNTIF('Form Responses 1'!BO$2:BO$41,"=SD")</f>
        <v>1</v>
      </c>
      <c r="BM6" s="10">
        <f>COUNTIF('Form Responses 1'!BP$2:BP$41,"=SD")</f>
        <v>0</v>
      </c>
      <c r="BN6" s="10">
        <f>COUNTIF('Form Responses 1'!BQ$2:BQ$41,"=SD")</f>
        <v>2</v>
      </c>
      <c r="BO6" s="10">
        <f>COUNTIF('Form Responses 1'!BR$2:BR$41,"=SD")</f>
        <v>0</v>
      </c>
      <c r="BP6" s="10">
        <f>COUNTIF('Form Responses 1'!BS$2:BS$41,"=SD")</f>
        <v>4</v>
      </c>
      <c r="BQ6" s="10">
        <f>COUNTIF('Form Responses 1'!BT$2:BT$41,"=SD")</f>
        <v>0</v>
      </c>
      <c r="BR6" s="10">
        <f>COUNTIF('Form Responses 1'!BU$2:BU$41,"=SD")</f>
        <v>7</v>
      </c>
      <c r="BS6" s="10">
        <f>COUNTIF('Form Responses 1'!BV$2:BV$41,"=SD")</f>
        <v>8</v>
      </c>
      <c r="BT6" s="10">
        <f>COUNTIF('Form Responses 1'!BW$2:BW$41,"=SD")</f>
        <v>0</v>
      </c>
      <c r="BU6" s="10">
        <f>COUNTIF('Form Responses 1'!BX$2:BX$41,"=SD")</f>
        <v>0</v>
      </c>
      <c r="BV6" s="10">
        <f>COUNTIF('Form Responses 1'!BY$2:BY$41,"=SD")</f>
        <v>2</v>
      </c>
      <c r="BW6" s="10">
        <f>COUNTIF('Form Responses 1'!BZ$2:BZ$41,"=SD")</f>
        <v>1</v>
      </c>
      <c r="BX6" s="10">
        <f>COUNTIF('Form Responses 1'!CA$2:CA$41,"=SD")</f>
        <v>2</v>
      </c>
      <c r="BY6" s="10">
        <f>COUNTIF('Form Responses 1'!CB$2:CB$41,"=SD")</f>
        <v>1</v>
      </c>
      <c r="BZ6" s="10">
        <f>COUNTIF('Form Responses 1'!CC$2:CC$41,"=SD")</f>
        <v>4</v>
      </c>
      <c r="CA6" s="10">
        <f>COUNTIF('Form Responses 1'!CD$2:CD$41,"=SD")</f>
        <v>3</v>
      </c>
      <c r="CB6" s="10">
        <f>COUNTIF('Form Responses 1'!CE$2:CE$41,"=SD")</f>
        <v>9</v>
      </c>
      <c r="CC6" s="10">
        <f>COUNTIF('Form Responses 1'!CF$2:CF$41,"=SD")</f>
        <v>10</v>
      </c>
      <c r="CD6" s="10">
        <f>COUNTIF('Form Responses 1'!CG$2:CG$41,"=SD")</f>
        <v>7</v>
      </c>
      <c r="CE6" s="10">
        <f>COUNTIF('Form Responses 1'!CH$2:CH$41,"=SD")</f>
        <v>7</v>
      </c>
      <c r="CF6" s="10">
        <f>COUNTIF('Form Responses 1'!CI$2:CI$41,"=SD")</f>
        <v>5</v>
      </c>
      <c r="CG6" s="10">
        <f>COUNTIF('Form Responses 1'!CJ$2:CJ$41,"=SD")</f>
        <v>7</v>
      </c>
      <c r="CH6" s="10">
        <f>COUNTIF('Form Responses 1'!CK$2:CK$41,"=SD")</f>
        <v>5</v>
      </c>
      <c r="CI6" s="10">
        <f>COUNTIF('Form Responses 1'!CL$2:CL$41,"=SD")</f>
        <v>4</v>
      </c>
      <c r="CJ6" s="10">
        <f>COUNTIF('Form Responses 1'!CM$2:CM$41,"=SD")</f>
        <v>16</v>
      </c>
      <c r="CK6" s="10">
        <f>COUNTIF('Form Responses 1'!CN$2:CN$41,"=SD")</f>
        <v>15</v>
      </c>
      <c r="CL6" s="10">
        <f>COUNTIF('Form Responses 1'!CO$2:CO$41,"=SD")</f>
        <v>14</v>
      </c>
      <c r="CM6" s="10">
        <f>COUNTIF('Form Responses 1'!CP$2:CP$41,"=SD")</f>
        <v>15</v>
      </c>
      <c r="CN6" s="10">
        <f>COUNTIF('Form Responses 1'!CQ$2:CQ$41,"=SD")</f>
        <v>11</v>
      </c>
      <c r="CO6" s="10">
        <f>COUNTIF('Form Responses 1'!CR$2:CR$41,"=SD")</f>
        <v>9</v>
      </c>
      <c r="CP6" s="10">
        <f>COUNTIF('Form Responses 1'!CS$2:CS$41,"=SD")</f>
        <v>5</v>
      </c>
      <c r="CQ6" s="10">
        <f>COUNTIF('Form Responses 1'!CT$2:CT$41,"=SD")</f>
        <v>3</v>
      </c>
      <c r="CR6" s="10">
        <f>COUNTIF('Form Responses 1'!CU$2:CU$41,"=SD")</f>
        <v>4</v>
      </c>
      <c r="CS6" s="10">
        <f>COUNTIF('Form Responses 1'!CV$2:CV$41,"=SD")</f>
        <v>2</v>
      </c>
      <c r="CT6" s="10">
        <f>COUNTIF('Form Responses 1'!CW$2:CW$41,"=SD")</f>
        <v>9</v>
      </c>
      <c r="CU6" s="10">
        <f>COUNTIF('Form Responses 1'!CX$2:CX$41,"=SD")</f>
        <v>5</v>
      </c>
      <c r="CV6" s="10">
        <f>COUNTIF('Form Responses 1'!CY$2:CY$41,"=SD")</f>
        <v>11</v>
      </c>
      <c r="CW6" s="10">
        <f>COUNTIF('Form Responses 1'!CZ$2:CZ$41,"=SD")</f>
        <v>12</v>
      </c>
      <c r="CX6" s="10">
        <f>COUNTIF('Form Responses 1'!DA$2:DA$41,"=SD")</f>
        <v>5</v>
      </c>
      <c r="CY6" s="10">
        <f>COUNTIF('Form Responses 1'!DB$2:DB$41,"=SD")</f>
        <v>6</v>
      </c>
      <c r="CZ6" s="10">
        <f>COUNTIF('Form Responses 1'!DC$2:DC$41,"=SD")</f>
        <v>3</v>
      </c>
      <c r="DA6" s="10">
        <f>COUNTIF('Form Responses 1'!DD$2:DD$41,"=SD")</f>
        <v>2</v>
      </c>
      <c r="DB6" s="10">
        <f>COUNTIF('Form Responses 1'!DE$2:DE$41,"=SD")</f>
        <v>2</v>
      </c>
      <c r="DC6" s="10">
        <f>COUNTIF('Form Responses 1'!DF$2:DF$41,"=SD")</f>
        <v>2</v>
      </c>
      <c r="DD6" s="10">
        <f>COUNTIF('Form Responses 1'!DG$2:DG$41,"=SD")</f>
        <v>7</v>
      </c>
      <c r="DE6" s="10">
        <f>COUNTIF('Form Responses 1'!DH$2:DH$41,"=SD")</f>
        <v>5</v>
      </c>
      <c r="DF6" s="10">
        <f>COUNTIF('Form Responses 1'!DI$2:DI$41,"=SD")</f>
        <v>12</v>
      </c>
      <c r="DG6" s="10">
        <f>COUNTIF('Form Responses 1'!DJ$2:DJ$41,"=SD")</f>
        <v>13</v>
      </c>
      <c r="DH6" s="10">
        <f>COUNTIF('Form Responses 1'!DK$2:DK$41,"=SD")</f>
        <v>7</v>
      </c>
      <c r="DI6" s="10">
        <f>COUNTIF('Form Responses 1'!DL$2:DL$41,"=SD")</f>
        <v>8</v>
      </c>
      <c r="DJ6" s="10">
        <f>COUNTIF('Form Responses 1'!DM$2:DM$41,"=SD")</f>
        <v>5</v>
      </c>
      <c r="DK6" s="10">
        <f>COUNTIF('Form Responses 1'!DN$2:DN$41,"=SD")</f>
        <v>5</v>
      </c>
      <c r="DL6" s="10">
        <f>COUNTIF('Form Responses 1'!DO$2:DO$41,"=SD")</f>
        <v>6</v>
      </c>
      <c r="DM6" s="10">
        <f>COUNTIF('Form Responses 1'!DP$2:DP$41,"=SD")</f>
        <v>6</v>
      </c>
      <c r="DN6" s="10">
        <f>COUNTIF('Form Responses 1'!DQ$2:DQ$41,"=SD")</f>
        <v>8</v>
      </c>
      <c r="DO6" s="10">
        <f>COUNTIF('Form Responses 1'!DR$2:DR$41,"=SD")</f>
        <v>8</v>
      </c>
      <c r="DP6" s="10">
        <f>COUNTIF('Form Responses 1'!DS$2:DS$41,"=SD")</f>
        <v>10</v>
      </c>
      <c r="DQ6" s="10">
        <f>COUNTIF('Form Responses 1'!DT$2:DT$41,"=SD")</f>
        <v>11</v>
      </c>
    </row>
    <row r="7" ht="12.75" customHeight="1"/>
    <row r="8" ht="12.75" customHeight="1"/>
    <row r="9" ht="12.75" customHeight="1"/>
    <row r="10" ht="12.75" customHeight="1">
      <c r="B10" s="12" t="str">
        <f t="shared" ref="B10:DQ10" si="1">B1</f>
        <v>LLM1P1 [Core Contrib. - P]</v>
      </c>
      <c r="C10" s="12" t="str">
        <f t="shared" si="1"/>
        <v>LLM1P1 [Core Contrib. - R]</v>
      </c>
      <c r="D10" s="12" t="str">
        <f t="shared" si="1"/>
        <v>LLM1P1 [Strengths - P]</v>
      </c>
      <c r="E10" s="12" t="str">
        <f t="shared" si="1"/>
        <v>LLM1P1 [Strengths - R]</v>
      </c>
      <c r="F10" s="12" t="str">
        <f t="shared" si="1"/>
        <v>LLM1P1 [Weaknesses - P]</v>
      </c>
      <c r="G10" s="12" t="str">
        <f t="shared" si="1"/>
        <v>LLM1P1 [Weaknesses - R]</v>
      </c>
      <c r="H10" s="12" t="str">
        <f t="shared" si="1"/>
        <v>LLM1P1 [Suggestions - P]</v>
      </c>
      <c r="I10" s="12" t="str">
        <f t="shared" si="1"/>
        <v>LLM1P1 [Suggestions - R]</v>
      </c>
      <c r="J10" s="12" t="str">
        <f t="shared" si="1"/>
        <v>LLM1P1 [References - P]</v>
      </c>
      <c r="K10" s="12" t="str">
        <f t="shared" si="1"/>
        <v>LLM1P1 [References - R]</v>
      </c>
      <c r="L10" s="12" t="str">
        <f t="shared" si="1"/>
        <v>LLM1P2 [Core Contrib. - P]</v>
      </c>
      <c r="M10" s="12" t="str">
        <f t="shared" si="1"/>
        <v>LLM1P2 [Core Contrib. - R]</v>
      </c>
      <c r="N10" s="12" t="str">
        <f t="shared" si="1"/>
        <v>LLM1P2 [Strengths - P]</v>
      </c>
      <c r="O10" s="12" t="str">
        <f t="shared" si="1"/>
        <v>LLM1P2 [Strengths - R]</v>
      </c>
      <c r="P10" s="12" t="str">
        <f t="shared" si="1"/>
        <v>LLM1P2 [Weaknesses - P]</v>
      </c>
      <c r="Q10" s="12" t="str">
        <f t="shared" si="1"/>
        <v>LLM1P2 [Weaknesses - R]</v>
      </c>
      <c r="R10" s="12" t="str">
        <f t="shared" si="1"/>
        <v>LLM1P2 [Suggestions - P]</v>
      </c>
      <c r="S10" s="12" t="str">
        <f t="shared" si="1"/>
        <v>LLM1P2 [Suggestions - R]</v>
      </c>
      <c r="T10" s="12" t="str">
        <f t="shared" si="1"/>
        <v>LLM1P2 [References - P]</v>
      </c>
      <c r="U10" s="12" t="str">
        <f t="shared" si="1"/>
        <v>LLM1P2 [References - R]</v>
      </c>
      <c r="V10" s="12" t="str">
        <f t="shared" si="1"/>
        <v>LLM1P3 [Core Contrib. - P]</v>
      </c>
      <c r="W10" s="12" t="str">
        <f t="shared" si="1"/>
        <v>LLM1P3 [Core Contrib. - R]</v>
      </c>
      <c r="X10" s="12" t="str">
        <f t="shared" si="1"/>
        <v>LLM1P3 [Strengths - P]</v>
      </c>
      <c r="Y10" s="12" t="str">
        <f t="shared" si="1"/>
        <v>LLM1P3 [Strengths - R]</v>
      </c>
      <c r="Z10" s="12" t="str">
        <f t="shared" si="1"/>
        <v>LLM1P3 [Weaknesses - P]</v>
      </c>
      <c r="AA10" s="12" t="str">
        <f t="shared" si="1"/>
        <v>LLM1P3 [Weaknesses - R]</v>
      </c>
      <c r="AB10" s="12" t="str">
        <f t="shared" si="1"/>
        <v>LLM1P3 [Suggestions - P]</v>
      </c>
      <c r="AC10" s="12" t="str">
        <f t="shared" si="1"/>
        <v>LLM1P3 [Suggestions - R]</v>
      </c>
      <c r="AD10" s="12" t="str">
        <f t="shared" si="1"/>
        <v>LLM1P3 [References - P]</v>
      </c>
      <c r="AE10" s="12" t="str">
        <f t="shared" si="1"/>
        <v>LLM1P3 [References - R]</v>
      </c>
      <c r="AF10" s="12" t="str">
        <f t="shared" si="1"/>
        <v>LLM1P4 [Core Contrib. - P]</v>
      </c>
      <c r="AG10" s="12" t="str">
        <f t="shared" si="1"/>
        <v>LLM1P4 [Core Contrib. - R]</v>
      </c>
      <c r="AH10" s="12" t="str">
        <f t="shared" si="1"/>
        <v>LLM1P4 [Strengths - P]</v>
      </c>
      <c r="AI10" s="12" t="str">
        <f t="shared" si="1"/>
        <v>LLM1P4 [Strengths - R]</v>
      </c>
      <c r="AJ10" s="12" t="str">
        <f t="shared" si="1"/>
        <v>LLM1P4 [Weaknesses - P]</v>
      </c>
      <c r="AK10" s="12" t="str">
        <f t="shared" si="1"/>
        <v>LLM1P4 [Weaknesses - R]</v>
      </c>
      <c r="AL10" s="12" t="str">
        <f t="shared" si="1"/>
        <v>LLM1P4 [Suggestions - P]</v>
      </c>
      <c r="AM10" s="12" t="str">
        <f t="shared" si="1"/>
        <v>LLM1P4 [Suggestions - R]</v>
      </c>
      <c r="AN10" s="12" t="str">
        <f t="shared" si="1"/>
        <v>LLM1P4 [References - P]</v>
      </c>
      <c r="AO10" s="12" t="str">
        <f t="shared" si="1"/>
        <v>LLM1P4 [References - R]</v>
      </c>
      <c r="AP10" s="12" t="str">
        <f t="shared" si="1"/>
        <v>LLM2P1 [Core Contrib. - P]</v>
      </c>
      <c r="AQ10" s="12" t="str">
        <f t="shared" si="1"/>
        <v>LLM2P1 [Core Contrib. - R]</v>
      </c>
      <c r="AR10" s="12" t="str">
        <f t="shared" si="1"/>
        <v>LLM2P1 [Strengths - P]</v>
      </c>
      <c r="AS10" s="12" t="str">
        <f t="shared" si="1"/>
        <v>LLM2P1 [Strengths - R]</v>
      </c>
      <c r="AT10" s="12" t="str">
        <f t="shared" si="1"/>
        <v>LLM2P1 [Weaknesses - P]</v>
      </c>
      <c r="AU10" s="12" t="str">
        <f t="shared" si="1"/>
        <v>LLM2P1 [Weaknesses - R]</v>
      </c>
      <c r="AV10" s="12" t="str">
        <f t="shared" si="1"/>
        <v>LLM2P1 [Suggestions - P]</v>
      </c>
      <c r="AW10" s="12" t="str">
        <f t="shared" si="1"/>
        <v>LLM2P1 [Suggestions - R]</v>
      </c>
      <c r="AX10" s="12" t="str">
        <f t="shared" si="1"/>
        <v>LLM2P1 [References - P]</v>
      </c>
      <c r="AY10" s="12" t="str">
        <f t="shared" si="1"/>
        <v>LLM2P1 [References - R]</v>
      </c>
      <c r="AZ10" s="12" t="str">
        <f t="shared" si="1"/>
        <v>LLM2P2 [Core Contrib. - P]</v>
      </c>
      <c r="BA10" s="12" t="str">
        <f t="shared" si="1"/>
        <v>LLM2P2 [Core Contrib. - R]</v>
      </c>
      <c r="BB10" s="12" t="str">
        <f t="shared" si="1"/>
        <v>LLM2P2 [Strengths - P]</v>
      </c>
      <c r="BC10" s="12" t="str">
        <f t="shared" si="1"/>
        <v>LLM2P2 [Strengths - R]</v>
      </c>
      <c r="BD10" s="12" t="str">
        <f t="shared" si="1"/>
        <v>LLM2P2 [Weaknesses - P]</v>
      </c>
      <c r="BE10" s="12" t="str">
        <f t="shared" si="1"/>
        <v>LLM2P2 [Weaknesses - R]</v>
      </c>
      <c r="BF10" s="12" t="str">
        <f t="shared" si="1"/>
        <v>LLM2P2 [Suggestions - P]</v>
      </c>
      <c r="BG10" s="12" t="str">
        <f t="shared" si="1"/>
        <v>LLM2P2 [Suggestions - R]</v>
      </c>
      <c r="BH10" s="12" t="str">
        <f t="shared" si="1"/>
        <v>LLM2P2 [References - P]</v>
      </c>
      <c r="BI10" s="12" t="str">
        <f t="shared" si="1"/>
        <v>LLM2P2 [References - R]</v>
      </c>
      <c r="BJ10" s="12" t="str">
        <f t="shared" si="1"/>
        <v>LLM2P3 [Core Contrib. - P]</v>
      </c>
      <c r="BK10" s="12" t="str">
        <f t="shared" si="1"/>
        <v>LLM2P3 [Core Contrib. - R]</v>
      </c>
      <c r="BL10" s="12" t="str">
        <f t="shared" si="1"/>
        <v>LLM2P3 [Strengths - P]</v>
      </c>
      <c r="BM10" s="12" t="str">
        <f t="shared" si="1"/>
        <v>LLM2P3 [Strengths - R]</v>
      </c>
      <c r="BN10" s="12" t="str">
        <f t="shared" si="1"/>
        <v>LLM2P3 [Weaknesses - P]</v>
      </c>
      <c r="BO10" s="12" t="str">
        <f t="shared" si="1"/>
        <v>LLM2P3 [Weaknesses - R]</v>
      </c>
      <c r="BP10" s="12" t="str">
        <f t="shared" si="1"/>
        <v>LLM2P3 [Suggestions - P]</v>
      </c>
      <c r="BQ10" s="12" t="str">
        <f t="shared" si="1"/>
        <v>LLM2P3 [Suggestions - R]</v>
      </c>
      <c r="BR10" s="12" t="str">
        <f t="shared" si="1"/>
        <v>LLM2P3 [References - P]</v>
      </c>
      <c r="BS10" s="12" t="str">
        <f t="shared" si="1"/>
        <v>LLM2P3 [References - R]</v>
      </c>
      <c r="BT10" s="12" t="str">
        <f t="shared" si="1"/>
        <v>LLM2P4 [Core Contrib. - P]</v>
      </c>
      <c r="BU10" s="12" t="str">
        <f t="shared" si="1"/>
        <v>LLM2P4 [Core Contrib. - R]</v>
      </c>
      <c r="BV10" s="12" t="str">
        <f t="shared" si="1"/>
        <v>LLM2P4 [Strengths - P]</v>
      </c>
      <c r="BW10" s="12" t="str">
        <f t="shared" si="1"/>
        <v>LLM2P4 [Strengths - R]</v>
      </c>
      <c r="BX10" s="12" t="str">
        <f t="shared" si="1"/>
        <v>LLM2P4 [Weaknesses - P]</v>
      </c>
      <c r="BY10" s="12" t="str">
        <f t="shared" si="1"/>
        <v>LLM2P4 [Weaknesses - R]</v>
      </c>
      <c r="BZ10" s="12" t="str">
        <f t="shared" si="1"/>
        <v>LLM2P4 [Suggestions - P]</v>
      </c>
      <c r="CA10" s="12" t="str">
        <f t="shared" si="1"/>
        <v>LLM2P4 [Suggestions - R]</v>
      </c>
      <c r="CB10" s="12" t="str">
        <f t="shared" si="1"/>
        <v>LLM2P4 [References - P]</v>
      </c>
      <c r="CC10" s="12" t="str">
        <f t="shared" si="1"/>
        <v>LLM2P4 [References - R]</v>
      </c>
      <c r="CD10" s="12" t="str">
        <f t="shared" si="1"/>
        <v>LLM3P1 [Core Contrib. - P]</v>
      </c>
      <c r="CE10" s="12" t="str">
        <f t="shared" si="1"/>
        <v>LLM3P1 [Core Contrib. - R]</v>
      </c>
      <c r="CF10" s="12" t="str">
        <f t="shared" si="1"/>
        <v>LLM3P1 [Strengths - P]</v>
      </c>
      <c r="CG10" s="12" t="str">
        <f t="shared" si="1"/>
        <v>LLM3P1 [Strengths - R]</v>
      </c>
      <c r="CH10" s="12" t="str">
        <f t="shared" si="1"/>
        <v>LLM3P1 [Weaknesses - P]</v>
      </c>
      <c r="CI10" s="12" t="str">
        <f t="shared" si="1"/>
        <v>LLM3P1 [Weaknesses - R]</v>
      </c>
      <c r="CJ10" s="12" t="str">
        <f t="shared" si="1"/>
        <v>LLM3P1 [Suggestions - P]</v>
      </c>
      <c r="CK10" s="12" t="str">
        <f t="shared" si="1"/>
        <v>LLM3P1 [Suggestions - R]</v>
      </c>
      <c r="CL10" s="12" t="str">
        <f t="shared" si="1"/>
        <v>LLM3P1 [References - P]</v>
      </c>
      <c r="CM10" s="12" t="str">
        <f t="shared" si="1"/>
        <v>LLM3P1 [References - R]</v>
      </c>
      <c r="CN10" s="12" t="str">
        <f t="shared" si="1"/>
        <v>LLM3P2 [Core Contrib. - P]</v>
      </c>
      <c r="CO10" s="12" t="str">
        <f t="shared" si="1"/>
        <v>LLM3P2 [Core Contrib. - R]</v>
      </c>
      <c r="CP10" s="12" t="str">
        <f t="shared" si="1"/>
        <v>LLM3P2 [Strengths - P]</v>
      </c>
      <c r="CQ10" s="12" t="str">
        <f t="shared" si="1"/>
        <v>LLM3P2 [Strengths - R]</v>
      </c>
      <c r="CR10" s="12" t="str">
        <f t="shared" si="1"/>
        <v>LLM3P2 [Weaknesses - P]</v>
      </c>
      <c r="CS10" s="12" t="str">
        <f t="shared" si="1"/>
        <v>LLM3P2 [Weaknesses - R]</v>
      </c>
      <c r="CT10" s="12" t="str">
        <f t="shared" si="1"/>
        <v>LLM3P2 [Suggestions - P]</v>
      </c>
      <c r="CU10" s="12" t="str">
        <f t="shared" si="1"/>
        <v>LLM3P2 [Suggestions - R]</v>
      </c>
      <c r="CV10" s="12" t="str">
        <f t="shared" si="1"/>
        <v>LLM3P2 [References - P]</v>
      </c>
      <c r="CW10" s="12" t="str">
        <f t="shared" si="1"/>
        <v>LLM3P2 [References - R]</v>
      </c>
      <c r="CX10" s="12" t="str">
        <f t="shared" si="1"/>
        <v>LLM3P3 [Core Contrib. - P]</v>
      </c>
      <c r="CY10" s="12" t="str">
        <f t="shared" si="1"/>
        <v>LLM3P3 [Core Contrib. - R]</v>
      </c>
      <c r="CZ10" s="12" t="str">
        <f t="shared" si="1"/>
        <v>LLM3P3 [Strengths - P]</v>
      </c>
      <c r="DA10" s="12" t="str">
        <f t="shared" si="1"/>
        <v>LLM3P3 [Strengths - R]</v>
      </c>
      <c r="DB10" s="12" t="str">
        <f t="shared" si="1"/>
        <v>LLM3P3 [Weaknesses - P]</v>
      </c>
      <c r="DC10" s="12" t="str">
        <f t="shared" si="1"/>
        <v>LLM3P3 [Weaknesses - R]</v>
      </c>
      <c r="DD10" s="12" t="str">
        <f t="shared" si="1"/>
        <v>LLM3P3 [Suggestions - P]</v>
      </c>
      <c r="DE10" s="12" t="str">
        <f t="shared" si="1"/>
        <v>LLM3P3 [Suggestions - R]</v>
      </c>
      <c r="DF10" s="12" t="str">
        <f t="shared" si="1"/>
        <v>LLM3P3 [References - P]</v>
      </c>
      <c r="DG10" s="12" t="str">
        <f t="shared" si="1"/>
        <v>LLM3P3 [References - R]</v>
      </c>
      <c r="DH10" s="12" t="str">
        <f t="shared" si="1"/>
        <v>LLM3P4 [Core Contrib. - P]</v>
      </c>
      <c r="DI10" s="12" t="str">
        <f t="shared" si="1"/>
        <v>LLM3P4 [Core Contrib. - R]</v>
      </c>
      <c r="DJ10" s="12" t="str">
        <f t="shared" si="1"/>
        <v>LLM3P4 [Strengths - P]</v>
      </c>
      <c r="DK10" s="12" t="str">
        <f t="shared" si="1"/>
        <v>LLM3P4 [Strengths - R]</v>
      </c>
      <c r="DL10" s="12" t="str">
        <f t="shared" si="1"/>
        <v>LLM3P4 [Weaknesses - P]</v>
      </c>
      <c r="DM10" s="12" t="str">
        <f t="shared" si="1"/>
        <v>LLM3P4 [Weaknesses - R]</v>
      </c>
      <c r="DN10" s="12" t="str">
        <f t="shared" si="1"/>
        <v>LLM3P4 [Suggestions - P]</v>
      </c>
      <c r="DO10" s="12" t="str">
        <f t="shared" si="1"/>
        <v>LLM3P4 [Suggestions - R]</v>
      </c>
      <c r="DP10" s="12" t="str">
        <f t="shared" si="1"/>
        <v>LLM3P4 [References - P]</v>
      </c>
      <c r="DQ10" s="12" t="str">
        <f t="shared" si="1"/>
        <v>LLM3P4 [References - R]</v>
      </c>
    </row>
    <row r="11" ht="12.75" customHeight="1">
      <c r="A11" s="13" t="s">
        <v>207</v>
      </c>
      <c r="B11" s="10">
        <f t="shared" ref="B11:DQ11" si="2">B2</f>
        <v>12</v>
      </c>
      <c r="C11" s="10">
        <f t="shared" si="2"/>
        <v>9</v>
      </c>
      <c r="D11" s="10">
        <f t="shared" si="2"/>
        <v>6</v>
      </c>
      <c r="E11" s="10">
        <f t="shared" si="2"/>
        <v>8</v>
      </c>
      <c r="F11" s="10">
        <f t="shared" si="2"/>
        <v>4</v>
      </c>
      <c r="G11" s="10">
        <f t="shared" si="2"/>
        <v>8</v>
      </c>
      <c r="H11" s="10">
        <f t="shared" si="2"/>
        <v>6</v>
      </c>
      <c r="I11" s="10">
        <f t="shared" si="2"/>
        <v>10</v>
      </c>
      <c r="J11" s="10">
        <f t="shared" si="2"/>
        <v>12</v>
      </c>
      <c r="K11" s="10">
        <f t="shared" si="2"/>
        <v>10</v>
      </c>
      <c r="L11" s="10">
        <f t="shared" si="2"/>
        <v>11</v>
      </c>
      <c r="M11" s="10">
        <f t="shared" si="2"/>
        <v>9</v>
      </c>
      <c r="N11" s="10">
        <f t="shared" si="2"/>
        <v>9</v>
      </c>
      <c r="O11" s="10">
        <f t="shared" si="2"/>
        <v>13</v>
      </c>
      <c r="P11" s="10">
        <f t="shared" si="2"/>
        <v>8</v>
      </c>
      <c r="Q11" s="10">
        <f t="shared" si="2"/>
        <v>11</v>
      </c>
      <c r="R11" s="10">
        <f t="shared" si="2"/>
        <v>5</v>
      </c>
      <c r="S11" s="10">
        <f t="shared" si="2"/>
        <v>12</v>
      </c>
      <c r="T11" s="10">
        <f t="shared" si="2"/>
        <v>15</v>
      </c>
      <c r="U11" s="10">
        <f t="shared" si="2"/>
        <v>13</v>
      </c>
      <c r="V11" s="10">
        <f t="shared" si="2"/>
        <v>10</v>
      </c>
      <c r="W11" s="10">
        <f t="shared" si="2"/>
        <v>12</v>
      </c>
      <c r="X11" s="10">
        <f t="shared" si="2"/>
        <v>6</v>
      </c>
      <c r="Y11" s="10">
        <f t="shared" si="2"/>
        <v>12</v>
      </c>
      <c r="Z11" s="10">
        <f t="shared" si="2"/>
        <v>5</v>
      </c>
      <c r="AA11" s="10">
        <f t="shared" si="2"/>
        <v>9</v>
      </c>
      <c r="AB11" s="10">
        <f t="shared" si="2"/>
        <v>8</v>
      </c>
      <c r="AC11" s="10">
        <f t="shared" si="2"/>
        <v>8</v>
      </c>
      <c r="AD11" s="10">
        <f t="shared" si="2"/>
        <v>14</v>
      </c>
      <c r="AE11" s="10">
        <f t="shared" si="2"/>
        <v>13</v>
      </c>
      <c r="AF11" s="10">
        <f t="shared" si="2"/>
        <v>13</v>
      </c>
      <c r="AG11" s="10">
        <f t="shared" si="2"/>
        <v>13</v>
      </c>
      <c r="AH11" s="10">
        <f t="shared" si="2"/>
        <v>6</v>
      </c>
      <c r="AI11" s="10">
        <f t="shared" si="2"/>
        <v>10</v>
      </c>
      <c r="AJ11" s="10">
        <f t="shared" si="2"/>
        <v>3</v>
      </c>
      <c r="AK11" s="10">
        <f t="shared" si="2"/>
        <v>9</v>
      </c>
      <c r="AL11" s="10">
        <f t="shared" si="2"/>
        <v>5</v>
      </c>
      <c r="AM11" s="10">
        <f t="shared" si="2"/>
        <v>9</v>
      </c>
      <c r="AN11" s="10">
        <f t="shared" si="2"/>
        <v>14</v>
      </c>
      <c r="AO11" s="10">
        <f t="shared" si="2"/>
        <v>13</v>
      </c>
      <c r="AP11" s="10">
        <f t="shared" si="2"/>
        <v>10</v>
      </c>
      <c r="AQ11" s="10">
        <f t="shared" si="2"/>
        <v>6</v>
      </c>
      <c r="AR11" s="10">
        <f t="shared" si="2"/>
        <v>6</v>
      </c>
      <c r="AS11" s="10">
        <f t="shared" si="2"/>
        <v>2</v>
      </c>
      <c r="AT11" s="10">
        <f t="shared" si="2"/>
        <v>2</v>
      </c>
      <c r="AU11" s="10">
        <f t="shared" si="2"/>
        <v>6</v>
      </c>
      <c r="AV11" s="10">
        <f t="shared" si="2"/>
        <v>3</v>
      </c>
      <c r="AW11" s="10">
        <f t="shared" si="2"/>
        <v>6</v>
      </c>
      <c r="AX11" s="10">
        <f t="shared" si="2"/>
        <v>11</v>
      </c>
      <c r="AY11" s="10">
        <f t="shared" si="2"/>
        <v>10</v>
      </c>
      <c r="AZ11" s="10">
        <f t="shared" si="2"/>
        <v>11</v>
      </c>
      <c r="BA11" s="10">
        <f t="shared" si="2"/>
        <v>10</v>
      </c>
      <c r="BB11" s="10">
        <f t="shared" si="2"/>
        <v>5</v>
      </c>
      <c r="BC11" s="10">
        <f t="shared" si="2"/>
        <v>13</v>
      </c>
      <c r="BD11" s="10">
        <f t="shared" si="2"/>
        <v>2</v>
      </c>
      <c r="BE11" s="10">
        <f t="shared" si="2"/>
        <v>11</v>
      </c>
      <c r="BF11" s="10">
        <f t="shared" si="2"/>
        <v>3</v>
      </c>
      <c r="BG11" s="10">
        <f t="shared" si="2"/>
        <v>9</v>
      </c>
      <c r="BH11" s="10">
        <f t="shared" si="2"/>
        <v>13</v>
      </c>
      <c r="BI11" s="10">
        <f t="shared" si="2"/>
        <v>13</v>
      </c>
      <c r="BJ11" s="10">
        <f t="shared" si="2"/>
        <v>9</v>
      </c>
      <c r="BK11" s="10">
        <f t="shared" si="2"/>
        <v>9</v>
      </c>
      <c r="BL11" s="10">
        <f t="shared" si="2"/>
        <v>9</v>
      </c>
      <c r="BM11" s="10">
        <f t="shared" si="2"/>
        <v>13</v>
      </c>
      <c r="BN11" s="10">
        <f t="shared" si="2"/>
        <v>4</v>
      </c>
      <c r="BO11" s="10">
        <f t="shared" si="2"/>
        <v>13</v>
      </c>
      <c r="BP11" s="10">
        <f t="shared" si="2"/>
        <v>3</v>
      </c>
      <c r="BQ11" s="10">
        <f t="shared" si="2"/>
        <v>13</v>
      </c>
      <c r="BR11" s="10">
        <f t="shared" si="2"/>
        <v>17</v>
      </c>
      <c r="BS11" s="10">
        <f t="shared" si="2"/>
        <v>16</v>
      </c>
      <c r="BT11" s="10">
        <f t="shared" si="2"/>
        <v>10</v>
      </c>
      <c r="BU11" s="10">
        <f t="shared" si="2"/>
        <v>10</v>
      </c>
      <c r="BV11" s="10">
        <f t="shared" si="2"/>
        <v>9</v>
      </c>
      <c r="BW11" s="10">
        <f t="shared" si="2"/>
        <v>10</v>
      </c>
      <c r="BX11" s="10">
        <f t="shared" si="2"/>
        <v>4</v>
      </c>
      <c r="BY11" s="10">
        <f t="shared" si="2"/>
        <v>11</v>
      </c>
      <c r="BZ11" s="10">
        <f t="shared" si="2"/>
        <v>4</v>
      </c>
      <c r="CA11" s="10">
        <f t="shared" si="2"/>
        <v>12</v>
      </c>
      <c r="CB11" s="10">
        <f t="shared" si="2"/>
        <v>13</v>
      </c>
      <c r="CC11" s="10">
        <f t="shared" si="2"/>
        <v>11</v>
      </c>
      <c r="CD11" s="10">
        <f t="shared" si="2"/>
        <v>4</v>
      </c>
      <c r="CE11" s="10">
        <f t="shared" si="2"/>
        <v>7</v>
      </c>
      <c r="CF11" s="10">
        <f t="shared" si="2"/>
        <v>3</v>
      </c>
      <c r="CG11" s="10">
        <f t="shared" si="2"/>
        <v>6</v>
      </c>
      <c r="CH11" s="10">
        <f t="shared" si="2"/>
        <v>1</v>
      </c>
      <c r="CI11" s="10">
        <f t="shared" si="2"/>
        <v>8</v>
      </c>
      <c r="CJ11" s="10">
        <f t="shared" si="2"/>
        <v>1</v>
      </c>
      <c r="CK11" s="10">
        <f t="shared" si="2"/>
        <v>4</v>
      </c>
      <c r="CL11" s="10">
        <f t="shared" si="2"/>
        <v>9</v>
      </c>
      <c r="CM11" s="10">
        <f t="shared" si="2"/>
        <v>8</v>
      </c>
      <c r="CN11" s="10">
        <f t="shared" si="2"/>
        <v>6</v>
      </c>
      <c r="CO11" s="10">
        <f t="shared" si="2"/>
        <v>7</v>
      </c>
      <c r="CP11" s="10">
        <f t="shared" si="2"/>
        <v>1</v>
      </c>
      <c r="CQ11" s="10">
        <f t="shared" si="2"/>
        <v>9</v>
      </c>
      <c r="CR11" s="10">
        <f t="shared" si="2"/>
        <v>1</v>
      </c>
      <c r="CS11" s="10">
        <f t="shared" si="2"/>
        <v>8</v>
      </c>
      <c r="CT11" s="10">
        <f t="shared" si="2"/>
        <v>1</v>
      </c>
      <c r="CU11" s="10">
        <f t="shared" si="2"/>
        <v>8</v>
      </c>
      <c r="CV11" s="10">
        <f t="shared" si="2"/>
        <v>13</v>
      </c>
      <c r="CW11" s="10">
        <f t="shared" si="2"/>
        <v>12</v>
      </c>
      <c r="CX11" s="10">
        <f t="shared" si="2"/>
        <v>10</v>
      </c>
      <c r="CY11" s="10">
        <f t="shared" si="2"/>
        <v>7</v>
      </c>
      <c r="CZ11" s="10">
        <f t="shared" si="2"/>
        <v>3</v>
      </c>
      <c r="DA11" s="10">
        <f t="shared" si="2"/>
        <v>7</v>
      </c>
      <c r="DB11" s="10">
        <f t="shared" si="2"/>
        <v>2</v>
      </c>
      <c r="DC11" s="10">
        <f t="shared" si="2"/>
        <v>7</v>
      </c>
      <c r="DD11" s="10">
        <f t="shared" si="2"/>
        <v>2</v>
      </c>
      <c r="DE11" s="10">
        <f t="shared" si="2"/>
        <v>6</v>
      </c>
      <c r="DF11" s="10">
        <f t="shared" si="2"/>
        <v>11</v>
      </c>
      <c r="DG11" s="10">
        <f t="shared" si="2"/>
        <v>11</v>
      </c>
      <c r="DH11" s="10">
        <f t="shared" si="2"/>
        <v>5</v>
      </c>
      <c r="DI11" s="10">
        <f t="shared" si="2"/>
        <v>8</v>
      </c>
      <c r="DJ11" s="10">
        <f t="shared" si="2"/>
        <v>3</v>
      </c>
      <c r="DK11" s="10">
        <f t="shared" si="2"/>
        <v>7</v>
      </c>
      <c r="DL11" s="10">
        <f t="shared" si="2"/>
        <v>2</v>
      </c>
      <c r="DM11" s="10">
        <f t="shared" si="2"/>
        <v>5</v>
      </c>
      <c r="DN11" s="10">
        <f t="shared" si="2"/>
        <v>3</v>
      </c>
      <c r="DO11" s="10">
        <f t="shared" si="2"/>
        <v>4</v>
      </c>
      <c r="DP11" s="10">
        <f t="shared" si="2"/>
        <v>13</v>
      </c>
      <c r="DQ11" s="10">
        <f t="shared" si="2"/>
        <v>12</v>
      </c>
    </row>
    <row r="12" ht="12.75" customHeight="1">
      <c r="A12" s="13" t="s">
        <v>208</v>
      </c>
      <c r="B12" s="10">
        <f t="shared" ref="B12:DQ12" si="3">B3</f>
        <v>14</v>
      </c>
      <c r="C12" s="10">
        <f t="shared" si="3"/>
        <v>17</v>
      </c>
      <c r="D12" s="10">
        <f t="shared" si="3"/>
        <v>11</v>
      </c>
      <c r="E12" s="10">
        <f t="shared" si="3"/>
        <v>11</v>
      </c>
      <c r="F12" s="10">
        <f t="shared" si="3"/>
        <v>8</v>
      </c>
      <c r="G12" s="10">
        <f t="shared" si="3"/>
        <v>12</v>
      </c>
      <c r="H12" s="10">
        <f t="shared" si="3"/>
        <v>5</v>
      </c>
      <c r="I12" s="10">
        <f t="shared" si="3"/>
        <v>6</v>
      </c>
      <c r="J12" s="10">
        <f t="shared" si="3"/>
        <v>3</v>
      </c>
      <c r="K12" s="10">
        <f t="shared" si="3"/>
        <v>3</v>
      </c>
      <c r="L12" s="10">
        <f t="shared" si="3"/>
        <v>18</v>
      </c>
      <c r="M12" s="10">
        <f t="shared" si="3"/>
        <v>15</v>
      </c>
      <c r="N12" s="10">
        <f t="shared" si="3"/>
        <v>7</v>
      </c>
      <c r="O12" s="10">
        <f t="shared" si="3"/>
        <v>7</v>
      </c>
      <c r="P12" s="10">
        <f t="shared" si="3"/>
        <v>9</v>
      </c>
      <c r="Q12" s="10">
        <f t="shared" si="3"/>
        <v>10</v>
      </c>
      <c r="R12" s="10">
        <f t="shared" si="3"/>
        <v>9</v>
      </c>
      <c r="S12" s="10">
        <f t="shared" si="3"/>
        <v>9</v>
      </c>
      <c r="T12" s="10">
        <f t="shared" si="3"/>
        <v>7</v>
      </c>
      <c r="U12" s="10">
        <f t="shared" si="3"/>
        <v>9</v>
      </c>
      <c r="V12" s="10">
        <f t="shared" si="3"/>
        <v>19</v>
      </c>
      <c r="W12" s="10">
        <f t="shared" si="3"/>
        <v>16</v>
      </c>
      <c r="X12" s="10">
        <f t="shared" si="3"/>
        <v>16</v>
      </c>
      <c r="Y12" s="10">
        <f t="shared" si="3"/>
        <v>10</v>
      </c>
      <c r="Z12" s="10">
        <f t="shared" si="3"/>
        <v>15</v>
      </c>
      <c r="AA12" s="10">
        <f t="shared" si="3"/>
        <v>6</v>
      </c>
      <c r="AB12" s="10">
        <f t="shared" si="3"/>
        <v>9</v>
      </c>
      <c r="AC12" s="10">
        <f t="shared" si="3"/>
        <v>12</v>
      </c>
      <c r="AD12" s="10">
        <f t="shared" si="3"/>
        <v>6</v>
      </c>
      <c r="AE12" s="10">
        <f t="shared" si="3"/>
        <v>8</v>
      </c>
      <c r="AF12" s="10">
        <f t="shared" si="3"/>
        <v>15</v>
      </c>
      <c r="AG12" s="10">
        <f t="shared" si="3"/>
        <v>16</v>
      </c>
      <c r="AH12" s="10">
        <f t="shared" si="3"/>
        <v>18</v>
      </c>
      <c r="AI12" s="10">
        <f t="shared" si="3"/>
        <v>10</v>
      </c>
      <c r="AJ12" s="10">
        <f t="shared" si="3"/>
        <v>16</v>
      </c>
      <c r="AK12" s="10">
        <f t="shared" si="3"/>
        <v>9</v>
      </c>
      <c r="AL12" s="10">
        <f t="shared" si="3"/>
        <v>12</v>
      </c>
      <c r="AM12" s="10">
        <f t="shared" si="3"/>
        <v>11</v>
      </c>
      <c r="AN12" s="10">
        <f t="shared" si="3"/>
        <v>9</v>
      </c>
      <c r="AO12" s="10">
        <f t="shared" si="3"/>
        <v>12</v>
      </c>
      <c r="AP12" s="10">
        <f t="shared" si="3"/>
        <v>11</v>
      </c>
      <c r="AQ12" s="10">
        <f t="shared" si="3"/>
        <v>8</v>
      </c>
      <c r="AR12" s="10">
        <f t="shared" si="3"/>
        <v>5</v>
      </c>
      <c r="AS12" s="10">
        <f t="shared" si="3"/>
        <v>7</v>
      </c>
      <c r="AT12" s="10">
        <f t="shared" si="3"/>
        <v>6</v>
      </c>
      <c r="AU12" s="10">
        <f t="shared" si="3"/>
        <v>7</v>
      </c>
      <c r="AV12" s="10">
        <f t="shared" si="3"/>
        <v>5</v>
      </c>
      <c r="AW12" s="10">
        <f t="shared" si="3"/>
        <v>2</v>
      </c>
      <c r="AX12" s="10">
        <f t="shared" si="3"/>
        <v>2</v>
      </c>
      <c r="AY12" s="10">
        <f t="shared" si="3"/>
        <v>2</v>
      </c>
      <c r="AZ12" s="10">
        <f t="shared" si="3"/>
        <v>22</v>
      </c>
      <c r="BA12" s="10">
        <f t="shared" si="3"/>
        <v>17</v>
      </c>
      <c r="BB12" s="10">
        <f t="shared" si="3"/>
        <v>19</v>
      </c>
      <c r="BC12" s="10">
        <f t="shared" si="3"/>
        <v>10</v>
      </c>
      <c r="BD12" s="10">
        <f t="shared" si="3"/>
        <v>10</v>
      </c>
      <c r="BE12" s="10">
        <f t="shared" si="3"/>
        <v>20</v>
      </c>
      <c r="BF12" s="10">
        <f t="shared" si="3"/>
        <v>14</v>
      </c>
      <c r="BG12" s="10">
        <f t="shared" si="3"/>
        <v>13</v>
      </c>
      <c r="BH12" s="10">
        <f t="shared" si="3"/>
        <v>7</v>
      </c>
      <c r="BI12" s="10">
        <f t="shared" si="3"/>
        <v>11</v>
      </c>
      <c r="BJ12" s="10">
        <f t="shared" si="3"/>
        <v>20</v>
      </c>
      <c r="BK12" s="10">
        <f t="shared" si="3"/>
        <v>21</v>
      </c>
      <c r="BL12" s="10">
        <f t="shared" si="3"/>
        <v>16</v>
      </c>
      <c r="BM12" s="10">
        <f t="shared" si="3"/>
        <v>12</v>
      </c>
      <c r="BN12" s="10">
        <f t="shared" si="3"/>
        <v>20</v>
      </c>
      <c r="BO12" s="10">
        <f t="shared" si="3"/>
        <v>12</v>
      </c>
      <c r="BP12" s="10">
        <f t="shared" si="3"/>
        <v>12</v>
      </c>
      <c r="BQ12" s="10">
        <f t="shared" si="3"/>
        <v>12</v>
      </c>
      <c r="BR12" s="10">
        <f t="shared" si="3"/>
        <v>4</v>
      </c>
      <c r="BS12" s="10">
        <f t="shared" si="3"/>
        <v>3</v>
      </c>
      <c r="BT12" s="10">
        <f t="shared" si="3"/>
        <v>23</v>
      </c>
      <c r="BU12" s="10">
        <f t="shared" si="3"/>
        <v>17</v>
      </c>
      <c r="BV12" s="10">
        <f t="shared" si="3"/>
        <v>18</v>
      </c>
      <c r="BW12" s="10">
        <f t="shared" si="3"/>
        <v>13</v>
      </c>
      <c r="BX12" s="10">
        <f t="shared" si="3"/>
        <v>14</v>
      </c>
      <c r="BY12" s="10">
        <f t="shared" si="3"/>
        <v>14</v>
      </c>
      <c r="BZ12" s="10">
        <f t="shared" si="3"/>
        <v>14</v>
      </c>
      <c r="CA12" s="10">
        <f t="shared" si="3"/>
        <v>14</v>
      </c>
      <c r="CB12" s="10">
        <f t="shared" si="3"/>
        <v>2</v>
      </c>
      <c r="CC12" s="10">
        <f t="shared" si="3"/>
        <v>2</v>
      </c>
      <c r="CD12" s="10">
        <f t="shared" si="3"/>
        <v>12</v>
      </c>
      <c r="CE12" s="10">
        <f t="shared" si="3"/>
        <v>9</v>
      </c>
      <c r="CF12" s="10">
        <f t="shared" si="3"/>
        <v>8</v>
      </c>
      <c r="CG12" s="10">
        <f t="shared" si="3"/>
        <v>7</v>
      </c>
      <c r="CH12" s="10">
        <f t="shared" si="3"/>
        <v>9</v>
      </c>
      <c r="CI12" s="10">
        <f t="shared" si="3"/>
        <v>6</v>
      </c>
      <c r="CJ12" s="10">
        <f t="shared" si="3"/>
        <v>5</v>
      </c>
      <c r="CK12" s="10">
        <f t="shared" si="3"/>
        <v>4</v>
      </c>
      <c r="CL12" s="10">
        <f t="shared" si="3"/>
        <v>0</v>
      </c>
      <c r="CM12" s="10">
        <f t="shared" si="3"/>
        <v>0</v>
      </c>
      <c r="CN12" s="10">
        <f t="shared" si="3"/>
        <v>11</v>
      </c>
      <c r="CO12" s="10">
        <f t="shared" si="3"/>
        <v>12</v>
      </c>
      <c r="CP12" s="10">
        <f t="shared" si="3"/>
        <v>17</v>
      </c>
      <c r="CQ12" s="10">
        <f t="shared" si="3"/>
        <v>10</v>
      </c>
      <c r="CR12" s="10">
        <f t="shared" si="3"/>
        <v>15</v>
      </c>
      <c r="CS12" s="10">
        <f t="shared" si="3"/>
        <v>15</v>
      </c>
      <c r="CT12" s="10">
        <f t="shared" si="3"/>
        <v>9</v>
      </c>
      <c r="CU12" s="10">
        <f t="shared" si="3"/>
        <v>10</v>
      </c>
      <c r="CV12" s="10">
        <f t="shared" si="3"/>
        <v>5</v>
      </c>
      <c r="CW12" s="10">
        <f t="shared" si="3"/>
        <v>5</v>
      </c>
      <c r="CX12" s="10">
        <f t="shared" si="3"/>
        <v>14</v>
      </c>
      <c r="CY12" s="10">
        <f t="shared" si="3"/>
        <v>11</v>
      </c>
      <c r="CZ12" s="10">
        <f t="shared" si="3"/>
        <v>17</v>
      </c>
      <c r="DA12" s="10">
        <f t="shared" si="3"/>
        <v>11</v>
      </c>
      <c r="DB12" s="10">
        <f t="shared" si="3"/>
        <v>16</v>
      </c>
      <c r="DC12" s="10">
        <f t="shared" si="3"/>
        <v>12</v>
      </c>
      <c r="DD12" s="10">
        <f t="shared" si="3"/>
        <v>8</v>
      </c>
      <c r="DE12" s="10">
        <f t="shared" si="3"/>
        <v>10</v>
      </c>
      <c r="DF12" s="10">
        <f t="shared" si="3"/>
        <v>2</v>
      </c>
      <c r="DG12" s="10">
        <f t="shared" si="3"/>
        <v>2</v>
      </c>
      <c r="DH12" s="10">
        <f t="shared" si="3"/>
        <v>18</v>
      </c>
      <c r="DI12" s="10">
        <f t="shared" si="3"/>
        <v>11</v>
      </c>
      <c r="DJ12" s="10">
        <f t="shared" si="3"/>
        <v>14</v>
      </c>
      <c r="DK12" s="10">
        <f t="shared" si="3"/>
        <v>8</v>
      </c>
      <c r="DL12" s="10">
        <f t="shared" si="3"/>
        <v>18</v>
      </c>
      <c r="DM12" s="10">
        <f t="shared" si="3"/>
        <v>9</v>
      </c>
      <c r="DN12" s="10">
        <f t="shared" si="3"/>
        <v>12</v>
      </c>
      <c r="DO12" s="10">
        <f t="shared" si="3"/>
        <v>16</v>
      </c>
      <c r="DP12" s="10">
        <f t="shared" si="3"/>
        <v>3</v>
      </c>
      <c r="DQ12" s="10">
        <f t="shared" si="3"/>
        <v>3</v>
      </c>
    </row>
    <row r="13" ht="12.75" customHeight="1">
      <c r="A13" s="13" t="s">
        <v>209</v>
      </c>
      <c r="B13" s="10">
        <f t="shared" ref="B13:DQ13" si="4">B4/2</f>
        <v>3.5</v>
      </c>
      <c r="C13" s="10">
        <f t="shared" si="4"/>
        <v>4</v>
      </c>
      <c r="D13" s="10">
        <f t="shared" si="4"/>
        <v>5</v>
      </c>
      <c r="E13" s="10">
        <f t="shared" si="4"/>
        <v>4</v>
      </c>
      <c r="F13" s="10">
        <f t="shared" si="4"/>
        <v>6.5</v>
      </c>
      <c r="G13" s="10">
        <f t="shared" si="4"/>
        <v>3.5</v>
      </c>
      <c r="H13" s="10">
        <f t="shared" si="4"/>
        <v>7</v>
      </c>
      <c r="I13" s="10">
        <f t="shared" si="4"/>
        <v>4.5</v>
      </c>
      <c r="J13" s="10">
        <f t="shared" si="4"/>
        <v>7.5</v>
      </c>
      <c r="K13" s="10">
        <f t="shared" si="4"/>
        <v>7.5</v>
      </c>
      <c r="L13" s="10">
        <f t="shared" si="4"/>
        <v>2</v>
      </c>
      <c r="M13" s="10">
        <f t="shared" si="4"/>
        <v>4.5</v>
      </c>
      <c r="N13" s="10">
        <f t="shared" si="4"/>
        <v>8.5</v>
      </c>
      <c r="O13" s="10">
        <f t="shared" si="4"/>
        <v>4</v>
      </c>
      <c r="P13" s="10">
        <f t="shared" si="4"/>
        <v>6</v>
      </c>
      <c r="Q13" s="10">
        <f t="shared" si="4"/>
        <v>1.5</v>
      </c>
      <c r="R13" s="10">
        <f t="shared" si="4"/>
        <v>7</v>
      </c>
      <c r="S13" s="10">
        <f t="shared" si="4"/>
        <v>2.5</v>
      </c>
      <c r="T13" s="10">
        <f t="shared" si="4"/>
        <v>4.5</v>
      </c>
      <c r="U13" s="10">
        <f t="shared" si="4"/>
        <v>4</v>
      </c>
      <c r="V13" s="10">
        <f t="shared" si="4"/>
        <v>3.5</v>
      </c>
      <c r="W13" s="10">
        <f t="shared" si="4"/>
        <v>3</v>
      </c>
      <c r="X13" s="10">
        <f t="shared" si="4"/>
        <v>5.5</v>
      </c>
      <c r="Y13" s="10">
        <f t="shared" si="4"/>
        <v>5.5</v>
      </c>
      <c r="Z13" s="10">
        <f t="shared" si="4"/>
        <v>5</v>
      </c>
      <c r="AA13" s="10">
        <f t="shared" si="4"/>
        <v>7</v>
      </c>
      <c r="AB13" s="10">
        <f t="shared" si="4"/>
        <v>4.5</v>
      </c>
      <c r="AC13" s="10">
        <f t="shared" si="4"/>
        <v>3.5</v>
      </c>
      <c r="AD13" s="10">
        <f t="shared" si="4"/>
        <v>4</v>
      </c>
      <c r="AE13" s="10">
        <f t="shared" si="4"/>
        <v>4</v>
      </c>
      <c r="AF13" s="10">
        <f t="shared" si="4"/>
        <v>3.5</v>
      </c>
      <c r="AG13" s="10">
        <f t="shared" si="4"/>
        <v>3</v>
      </c>
      <c r="AH13" s="10">
        <f t="shared" si="4"/>
        <v>4.5</v>
      </c>
      <c r="AI13" s="10">
        <f t="shared" si="4"/>
        <v>5</v>
      </c>
      <c r="AJ13" s="10">
        <f t="shared" si="4"/>
        <v>5.5</v>
      </c>
      <c r="AK13" s="10">
        <f t="shared" si="4"/>
        <v>6.5</v>
      </c>
      <c r="AL13" s="10">
        <f t="shared" si="4"/>
        <v>4.5</v>
      </c>
      <c r="AM13" s="10">
        <f t="shared" si="4"/>
        <v>4.5</v>
      </c>
      <c r="AN13" s="10">
        <f t="shared" si="4"/>
        <v>5</v>
      </c>
      <c r="AO13" s="10">
        <f t="shared" si="4"/>
        <v>3</v>
      </c>
      <c r="AP13" s="10">
        <f t="shared" si="4"/>
        <v>4</v>
      </c>
      <c r="AQ13" s="10">
        <f t="shared" si="4"/>
        <v>4</v>
      </c>
      <c r="AR13" s="10">
        <f t="shared" si="4"/>
        <v>6</v>
      </c>
      <c r="AS13" s="10">
        <f t="shared" si="4"/>
        <v>7</v>
      </c>
      <c r="AT13" s="10">
        <f t="shared" si="4"/>
        <v>5</v>
      </c>
      <c r="AU13" s="10">
        <f t="shared" si="4"/>
        <v>4.5</v>
      </c>
      <c r="AV13" s="10">
        <f t="shared" si="4"/>
        <v>4.5</v>
      </c>
      <c r="AW13" s="10">
        <f t="shared" si="4"/>
        <v>5.5</v>
      </c>
      <c r="AX13" s="10">
        <f t="shared" si="4"/>
        <v>5.5</v>
      </c>
      <c r="AY13" s="10">
        <f t="shared" si="4"/>
        <v>5.5</v>
      </c>
      <c r="AZ13" s="10">
        <f t="shared" si="4"/>
        <v>3</v>
      </c>
      <c r="BA13" s="10">
        <f t="shared" si="4"/>
        <v>6</v>
      </c>
      <c r="BB13" s="10">
        <f t="shared" si="4"/>
        <v>4.5</v>
      </c>
      <c r="BC13" s="10">
        <f t="shared" si="4"/>
        <v>5.5</v>
      </c>
      <c r="BD13" s="10">
        <f t="shared" si="4"/>
        <v>9.5</v>
      </c>
      <c r="BE13" s="10">
        <f t="shared" si="4"/>
        <v>2.5</v>
      </c>
      <c r="BF13" s="10">
        <f t="shared" si="4"/>
        <v>7</v>
      </c>
      <c r="BG13" s="10">
        <f t="shared" si="4"/>
        <v>5</v>
      </c>
      <c r="BH13" s="10">
        <f t="shared" si="4"/>
        <v>4.5</v>
      </c>
      <c r="BI13" s="10">
        <f t="shared" si="4"/>
        <v>3</v>
      </c>
      <c r="BJ13" s="10">
        <f t="shared" si="4"/>
        <v>4</v>
      </c>
      <c r="BK13" s="10">
        <f t="shared" si="4"/>
        <v>4.5</v>
      </c>
      <c r="BL13" s="10">
        <f t="shared" si="4"/>
        <v>4.5</v>
      </c>
      <c r="BM13" s="10">
        <f t="shared" si="4"/>
        <v>6</v>
      </c>
      <c r="BN13" s="10">
        <f t="shared" si="4"/>
        <v>5.5</v>
      </c>
      <c r="BO13" s="10">
        <f t="shared" si="4"/>
        <v>5</v>
      </c>
      <c r="BP13" s="10">
        <f t="shared" si="4"/>
        <v>8.5</v>
      </c>
      <c r="BQ13" s="10">
        <f t="shared" si="4"/>
        <v>4</v>
      </c>
      <c r="BR13" s="10">
        <f t="shared" si="4"/>
        <v>2.5</v>
      </c>
      <c r="BS13" s="10">
        <f t="shared" si="4"/>
        <v>3.5</v>
      </c>
      <c r="BT13" s="10">
        <f t="shared" si="4"/>
        <v>3</v>
      </c>
      <c r="BU13" s="10">
        <f t="shared" si="4"/>
        <v>6.5</v>
      </c>
      <c r="BV13" s="10">
        <f t="shared" si="4"/>
        <v>3.5</v>
      </c>
      <c r="BW13" s="10">
        <f t="shared" si="4"/>
        <v>5</v>
      </c>
      <c r="BX13" s="10">
        <f t="shared" si="4"/>
        <v>6.5</v>
      </c>
      <c r="BY13" s="10">
        <f t="shared" si="4"/>
        <v>3.5</v>
      </c>
      <c r="BZ13" s="10">
        <f t="shared" si="4"/>
        <v>4.5</v>
      </c>
      <c r="CA13" s="10">
        <f t="shared" si="4"/>
        <v>3.5</v>
      </c>
      <c r="CB13" s="10">
        <f t="shared" si="4"/>
        <v>4</v>
      </c>
      <c r="CC13" s="10">
        <f t="shared" si="4"/>
        <v>4.5</v>
      </c>
      <c r="CD13" s="10">
        <f t="shared" si="4"/>
        <v>4</v>
      </c>
      <c r="CE13" s="10">
        <f t="shared" si="4"/>
        <v>7</v>
      </c>
      <c r="CF13" s="10">
        <f t="shared" si="4"/>
        <v>5.5</v>
      </c>
      <c r="CG13" s="10">
        <f t="shared" si="4"/>
        <v>5.5</v>
      </c>
      <c r="CH13" s="10">
        <f t="shared" si="4"/>
        <v>5</v>
      </c>
      <c r="CI13" s="10">
        <f t="shared" si="4"/>
        <v>5.5</v>
      </c>
      <c r="CJ13" s="10">
        <f t="shared" si="4"/>
        <v>4</v>
      </c>
      <c r="CK13" s="10">
        <f t="shared" si="4"/>
        <v>4.5</v>
      </c>
      <c r="CL13" s="10">
        <f t="shared" si="4"/>
        <v>5.5</v>
      </c>
      <c r="CM13" s="10">
        <f t="shared" si="4"/>
        <v>5.5</v>
      </c>
      <c r="CN13" s="10">
        <f t="shared" si="4"/>
        <v>5</v>
      </c>
      <c r="CO13" s="10">
        <f t="shared" si="4"/>
        <v>4.5</v>
      </c>
      <c r="CP13" s="10">
        <f t="shared" si="4"/>
        <v>2.5</v>
      </c>
      <c r="CQ13" s="10">
        <f t="shared" si="4"/>
        <v>6</v>
      </c>
      <c r="CR13" s="10">
        <f t="shared" si="4"/>
        <v>6</v>
      </c>
      <c r="CS13" s="10">
        <f t="shared" si="4"/>
        <v>4</v>
      </c>
      <c r="CT13" s="10">
        <f t="shared" si="4"/>
        <v>8</v>
      </c>
      <c r="CU13" s="10">
        <f t="shared" si="4"/>
        <v>4.5</v>
      </c>
      <c r="CV13" s="10">
        <f t="shared" si="4"/>
        <v>3</v>
      </c>
      <c r="CW13" s="10">
        <f t="shared" si="4"/>
        <v>2.5</v>
      </c>
      <c r="CX13" s="10">
        <f t="shared" si="4"/>
        <v>4.5</v>
      </c>
      <c r="CY13" s="10">
        <f t="shared" si="4"/>
        <v>7.5</v>
      </c>
      <c r="CZ13" s="10">
        <f t="shared" si="4"/>
        <v>6.5</v>
      </c>
      <c r="DA13" s="10">
        <f t="shared" si="4"/>
        <v>6</v>
      </c>
      <c r="DB13" s="10">
        <f t="shared" si="4"/>
        <v>6</v>
      </c>
      <c r="DC13" s="10">
        <f t="shared" si="4"/>
        <v>6.5</v>
      </c>
      <c r="DD13" s="10">
        <f t="shared" si="4"/>
        <v>7.5</v>
      </c>
      <c r="DE13" s="10">
        <f t="shared" si="4"/>
        <v>7.5</v>
      </c>
      <c r="DF13" s="10">
        <f t="shared" si="4"/>
        <v>5</v>
      </c>
      <c r="DG13" s="10">
        <f t="shared" si="4"/>
        <v>5</v>
      </c>
      <c r="DH13" s="10">
        <f t="shared" si="4"/>
        <v>4</v>
      </c>
      <c r="DI13" s="10">
        <f t="shared" si="4"/>
        <v>5</v>
      </c>
      <c r="DJ13" s="10">
        <f t="shared" si="4"/>
        <v>6.5</v>
      </c>
      <c r="DK13" s="10">
        <f t="shared" si="4"/>
        <v>7.5</v>
      </c>
      <c r="DL13" s="10">
        <f t="shared" si="4"/>
        <v>4</v>
      </c>
      <c r="DM13" s="10">
        <f t="shared" si="4"/>
        <v>6.5</v>
      </c>
      <c r="DN13" s="10">
        <f t="shared" si="4"/>
        <v>5.5</v>
      </c>
      <c r="DO13" s="10">
        <f t="shared" si="4"/>
        <v>2.5</v>
      </c>
      <c r="DP13" s="10">
        <f t="shared" si="4"/>
        <v>5</v>
      </c>
      <c r="DQ13" s="10">
        <f t="shared" si="4"/>
        <v>5</v>
      </c>
    </row>
    <row r="14" ht="12.75" customHeight="1">
      <c r="A14" s="13" t="s">
        <v>209</v>
      </c>
      <c r="B14" s="10">
        <f t="shared" ref="B14:DQ14" si="5">-B4/2</f>
        <v>-3.5</v>
      </c>
      <c r="C14" s="10">
        <f t="shared" si="5"/>
        <v>-4</v>
      </c>
      <c r="D14" s="10">
        <f t="shared" si="5"/>
        <v>-5</v>
      </c>
      <c r="E14" s="10">
        <f t="shared" si="5"/>
        <v>-4</v>
      </c>
      <c r="F14" s="10">
        <f t="shared" si="5"/>
        <v>-6.5</v>
      </c>
      <c r="G14" s="10">
        <f t="shared" si="5"/>
        <v>-3.5</v>
      </c>
      <c r="H14" s="10">
        <f t="shared" si="5"/>
        <v>-7</v>
      </c>
      <c r="I14" s="10">
        <f t="shared" si="5"/>
        <v>-4.5</v>
      </c>
      <c r="J14" s="10">
        <f t="shared" si="5"/>
        <v>-7.5</v>
      </c>
      <c r="K14" s="10">
        <f t="shared" si="5"/>
        <v>-7.5</v>
      </c>
      <c r="L14" s="10">
        <f t="shared" si="5"/>
        <v>-2</v>
      </c>
      <c r="M14" s="10">
        <f t="shared" si="5"/>
        <v>-4.5</v>
      </c>
      <c r="N14" s="10">
        <f t="shared" si="5"/>
        <v>-8.5</v>
      </c>
      <c r="O14" s="10">
        <f t="shared" si="5"/>
        <v>-4</v>
      </c>
      <c r="P14" s="10">
        <f t="shared" si="5"/>
        <v>-6</v>
      </c>
      <c r="Q14" s="10">
        <f t="shared" si="5"/>
        <v>-1.5</v>
      </c>
      <c r="R14" s="10">
        <f t="shared" si="5"/>
        <v>-7</v>
      </c>
      <c r="S14" s="10">
        <f t="shared" si="5"/>
        <v>-2.5</v>
      </c>
      <c r="T14" s="10">
        <f t="shared" si="5"/>
        <v>-4.5</v>
      </c>
      <c r="U14" s="10">
        <f t="shared" si="5"/>
        <v>-4</v>
      </c>
      <c r="V14" s="10">
        <f t="shared" si="5"/>
        <v>-3.5</v>
      </c>
      <c r="W14" s="10">
        <f t="shared" si="5"/>
        <v>-3</v>
      </c>
      <c r="X14" s="10">
        <f t="shared" si="5"/>
        <v>-5.5</v>
      </c>
      <c r="Y14" s="10">
        <f t="shared" si="5"/>
        <v>-5.5</v>
      </c>
      <c r="Z14" s="10">
        <f t="shared" si="5"/>
        <v>-5</v>
      </c>
      <c r="AA14" s="10">
        <f t="shared" si="5"/>
        <v>-7</v>
      </c>
      <c r="AB14" s="10">
        <f t="shared" si="5"/>
        <v>-4.5</v>
      </c>
      <c r="AC14" s="10">
        <f t="shared" si="5"/>
        <v>-3.5</v>
      </c>
      <c r="AD14" s="10">
        <f t="shared" si="5"/>
        <v>-4</v>
      </c>
      <c r="AE14" s="10">
        <f t="shared" si="5"/>
        <v>-4</v>
      </c>
      <c r="AF14" s="10">
        <f t="shared" si="5"/>
        <v>-3.5</v>
      </c>
      <c r="AG14" s="10">
        <f t="shared" si="5"/>
        <v>-3</v>
      </c>
      <c r="AH14" s="10">
        <f t="shared" si="5"/>
        <v>-4.5</v>
      </c>
      <c r="AI14" s="10">
        <f t="shared" si="5"/>
        <v>-5</v>
      </c>
      <c r="AJ14" s="10">
        <f t="shared" si="5"/>
        <v>-5.5</v>
      </c>
      <c r="AK14" s="10">
        <f t="shared" si="5"/>
        <v>-6.5</v>
      </c>
      <c r="AL14" s="10">
        <f t="shared" si="5"/>
        <v>-4.5</v>
      </c>
      <c r="AM14" s="10">
        <f t="shared" si="5"/>
        <v>-4.5</v>
      </c>
      <c r="AN14" s="10">
        <f t="shared" si="5"/>
        <v>-5</v>
      </c>
      <c r="AO14" s="10">
        <f t="shared" si="5"/>
        <v>-3</v>
      </c>
      <c r="AP14" s="10">
        <f t="shared" si="5"/>
        <v>-4</v>
      </c>
      <c r="AQ14" s="10">
        <f t="shared" si="5"/>
        <v>-4</v>
      </c>
      <c r="AR14" s="10">
        <f t="shared" si="5"/>
        <v>-6</v>
      </c>
      <c r="AS14" s="10">
        <f t="shared" si="5"/>
        <v>-7</v>
      </c>
      <c r="AT14" s="10">
        <f t="shared" si="5"/>
        <v>-5</v>
      </c>
      <c r="AU14" s="10">
        <f t="shared" si="5"/>
        <v>-4.5</v>
      </c>
      <c r="AV14" s="10">
        <f t="shared" si="5"/>
        <v>-4.5</v>
      </c>
      <c r="AW14" s="10">
        <f t="shared" si="5"/>
        <v>-5.5</v>
      </c>
      <c r="AX14" s="10">
        <f t="shared" si="5"/>
        <v>-5.5</v>
      </c>
      <c r="AY14" s="10">
        <f t="shared" si="5"/>
        <v>-5.5</v>
      </c>
      <c r="AZ14" s="10">
        <f t="shared" si="5"/>
        <v>-3</v>
      </c>
      <c r="BA14" s="10">
        <f t="shared" si="5"/>
        <v>-6</v>
      </c>
      <c r="BB14" s="10">
        <f t="shared" si="5"/>
        <v>-4.5</v>
      </c>
      <c r="BC14" s="10">
        <f t="shared" si="5"/>
        <v>-5.5</v>
      </c>
      <c r="BD14" s="10">
        <f t="shared" si="5"/>
        <v>-9.5</v>
      </c>
      <c r="BE14" s="10">
        <f t="shared" si="5"/>
        <v>-2.5</v>
      </c>
      <c r="BF14" s="10">
        <f t="shared" si="5"/>
        <v>-7</v>
      </c>
      <c r="BG14" s="10">
        <f t="shared" si="5"/>
        <v>-5</v>
      </c>
      <c r="BH14" s="10">
        <f t="shared" si="5"/>
        <v>-4.5</v>
      </c>
      <c r="BI14" s="10">
        <f t="shared" si="5"/>
        <v>-3</v>
      </c>
      <c r="BJ14" s="10">
        <f t="shared" si="5"/>
        <v>-4</v>
      </c>
      <c r="BK14" s="10">
        <f t="shared" si="5"/>
        <v>-4.5</v>
      </c>
      <c r="BL14" s="10">
        <f t="shared" si="5"/>
        <v>-4.5</v>
      </c>
      <c r="BM14" s="10">
        <f t="shared" si="5"/>
        <v>-6</v>
      </c>
      <c r="BN14" s="10">
        <f t="shared" si="5"/>
        <v>-5.5</v>
      </c>
      <c r="BO14" s="10">
        <f t="shared" si="5"/>
        <v>-5</v>
      </c>
      <c r="BP14" s="10">
        <f t="shared" si="5"/>
        <v>-8.5</v>
      </c>
      <c r="BQ14" s="10">
        <f t="shared" si="5"/>
        <v>-4</v>
      </c>
      <c r="BR14" s="10">
        <f t="shared" si="5"/>
        <v>-2.5</v>
      </c>
      <c r="BS14" s="10">
        <f t="shared" si="5"/>
        <v>-3.5</v>
      </c>
      <c r="BT14" s="10">
        <f t="shared" si="5"/>
        <v>-3</v>
      </c>
      <c r="BU14" s="10">
        <f t="shared" si="5"/>
        <v>-6.5</v>
      </c>
      <c r="BV14" s="10">
        <f t="shared" si="5"/>
        <v>-3.5</v>
      </c>
      <c r="BW14" s="10">
        <f t="shared" si="5"/>
        <v>-5</v>
      </c>
      <c r="BX14" s="10">
        <f t="shared" si="5"/>
        <v>-6.5</v>
      </c>
      <c r="BY14" s="10">
        <f t="shared" si="5"/>
        <v>-3.5</v>
      </c>
      <c r="BZ14" s="10">
        <f t="shared" si="5"/>
        <v>-4.5</v>
      </c>
      <c r="CA14" s="10">
        <f t="shared" si="5"/>
        <v>-3.5</v>
      </c>
      <c r="CB14" s="10">
        <f t="shared" si="5"/>
        <v>-4</v>
      </c>
      <c r="CC14" s="10">
        <f t="shared" si="5"/>
        <v>-4.5</v>
      </c>
      <c r="CD14" s="10">
        <f t="shared" si="5"/>
        <v>-4</v>
      </c>
      <c r="CE14" s="10">
        <f t="shared" si="5"/>
        <v>-7</v>
      </c>
      <c r="CF14" s="10">
        <f t="shared" si="5"/>
        <v>-5.5</v>
      </c>
      <c r="CG14" s="10">
        <f t="shared" si="5"/>
        <v>-5.5</v>
      </c>
      <c r="CH14" s="10">
        <f t="shared" si="5"/>
        <v>-5</v>
      </c>
      <c r="CI14" s="10">
        <f t="shared" si="5"/>
        <v>-5.5</v>
      </c>
      <c r="CJ14" s="10">
        <f t="shared" si="5"/>
        <v>-4</v>
      </c>
      <c r="CK14" s="10">
        <f t="shared" si="5"/>
        <v>-4.5</v>
      </c>
      <c r="CL14" s="10">
        <f t="shared" si="5"/>
        <v>-5.5</v>
      </c>
      <c r="CM14" s="10">
        <f t="shared" si="5"/>
        <v>-5.5</v>
      </c>
      <c r="CN14" s="10">
        <f t="shared" si="5"/>
        <v>-5</v>
      </c>
      <c r="CO14" s="10">
        <f t="shared" si="5"/>
        <v>-4.5</v>
      </c>
      <c r="CP14" s="10">
        <f t="shared" si="5"/>
        <v>-2.5</v>
      </c>
      <c r="CQ14" s="10">
        <f t="shared" si="5"/>
        <v>-6</v>
      </c>
      <c r="CR14" s="10">
        <f t="shared" si="5"/>
        <v>-6</v>
      </c>
      <c r="CS14" s="10">
        <f t="shared" si="5"/>
        <v>-4</v>
      </c>
      <c r="CT14" s="10">
        <f t="shared" si="5"/>
        <v>-8</v>
      </c>
      <c r="CU14" s="10">
        <f t="shared" si="5"/>
        <v>-4.5</v>
      </c>
      <c r="CV14" s="10">
        <f t="shared" si="5"/>
        <v>-3</v>
      </c>
      <c r="CW14" s="10">
        <f t="shared" si="5"/>
        <v>-2.5</v>
      </c>
      <c r="CX14" s="10">
        <f t="shared" si="5"/>
        <v>-4.5</v>
      </c>
      <c r="CY14" s="10">
        <f t="shared" si="5"/>
        <v>-7.5</v>
      </c>
      <c r="CZ14" s="10">
        <f t="shared" si="5"/>
        <v>-6.5</v>
      </c>
      <c r="DA14" s="10">
        <f t="shared" si="5"/>
        <v>-6</v>
      </c>
      <c r="DB14" s="10">
        <f t="shared" si="5"/>
        <v>-6</v>
      </c>
      <c r="DC14" s="10">
        <f t="shared" si="5"/>
        <v>-6.5</v>
      </c>
      <c r="DD14" s="10">
        <f t="shared" si="5"/>
        <v>-7.5</v>
      </c>
      <c r="DE14" s="10">
        <f t="shared" si="5"/>
        <v>-7.5</v>
      </c>
      <c r="DF14" s="10">
        <f t="shared" si="5"/>
        <v>-5</v>
      </c>
      <c r="DG14" s="10">
        <f t="shared" si="5"/>
        <v>-5</v>
      </c>
      <c r="DH14" s="10">
        <f t="shared" si="5"/>
        <v>-4</v>
      </c>
      <c r="DI14" s="10">
        <f t="shared" si="5"/>
        <v>-5</v>
      </c>
      <c r="DJ14" s="10">
        <f t="shared" si="5"/>
        <v>-6.5</v>
      </c>
      <c r="DK14" s="10">
        <f t="shared" si="5"/>
        <v>-7.5</v>
      </c>
      <c r="DL14" s="10">
        <f t="shared" si="5"/>
        <v>-4</v>
      </c>
      <c r="DM14" s="10">
        <f t="shared" si="5"/>
        <v>-6.5</v>
      </c>
      <c r="DN14" s="10">
        <f t="shared" si="5"/>
        <v>-5.5</v>
      </c>
      <c r="DO14" s="10">
        <f t="shared" si="5"/>
        <v>-2.5</v>
      </c>
      <c r="DP14" s="10">
        <f t="shared" si="5"/>
        <v>-5</v>
      </c>
      <c r="DQ14" s="10">
        <f t="shared" si="5"/>
        <v>-5</v>
      </c>
    </row>
    <row r="15" ht="12.75" customHeight="1">
      <c r="A15" s="13" t="s">
        <v>210</v>
      </c>
      <c r="B15" s="10">
        <f t="shared" ref="B15:DQ15" si="6">-B5</f>
        <v>-4</v>
      </c>
      <c r="C15" s="10">
        <f t="shared" si="6"/>
        <v>-2</v>
      </c>
      <c r="D15" s="10">
        <f t="shared" si="6"/>
        <v>-8</v>
      </c>
      <c r="E15" s="10">
        <f t="shared" si="6"/>
        <v>-6</v>
      </c>
      <c r="F15" s="10">
        <f t="shared" si="6"/>
        <v>-9</v>
      </c>
      <c r="G15" s="10">
        <f t="shared" si="6"/>
        <v>-6</v>
      </c>
      <c r="H15" s="10">
        <f t="shared" si="6"/>
        <v>-5</v>
      </c>
      <c r="I15" s="10">
        <f t="shared" si="6"/>
        <v>-6</v>
      </c>
      <c r="J15" s="10">
        <f t="shared" si="6"/>
        <v>-1</v>
      </c>
      <c r="K15" s="10">
        <f t="shared" si="6"/>
        <v>-1</v>
      </c>
      <c r="L15" s="10">
        <f t="shared" si="6"/>
        <v>-5</v>
      </c>
      <c r="M15" s="10">
        <f t="shared" si="6"/>
        <v>-4</v>
      </c>
      <c r="N15" s="10">
        <f t="shared" si="6"/>
        <v>-2</v>
      </c>
      <c r="O15" s="10">
        <f t="shared" si="6"/>
        <v>-8</v>
      </c>
      <c r="P15" s="10">
        <f t="shared" si="6"/>
        <v>-6</v>
      </c>
      <c r="Q15" s="10">
        <f t="shared" si="6"/>
        <v>-9</v>
      </c>
      <c r="R15" s="10">
        <f t="shared" si="6"/>
        <v>-7</v>
      </c>
      <c r="S15" s="10">
        <f t="shared" si="6"/>
        <v>-11</v>
      </c>
      <c r="T15" s="10">
        <f t="shared" si="6"/>
        <v>-2</v>
      </c>
      <c r="U15" s="10">
        <f t="shared" si="6"/>
        <v>-3</v>
      </c>
      <c r="V15" s="10">
        <f t="shared" si="6"/>
        <v>-2</v>
      </c>
      <c r="W15" s="10">
        <f t="shared" si="6"/>
        <v>-3</v>
      </c>
      <c r="X15" s="10">
        <f t="shared" si="6"/>
        <v>-4</v>
      </c>
      <c r="Y15" s="10">
        <f t="shared" si="6"/>
        <v>-4</v>
      </c>
      <c r="Z15" s="10">
        <f t="shared" si="6"/>
        <v>-4</v>
      </c>
      <c r="AA15" s="10">
        <f t="shared" si="6"/>
        <v>-6</v>
      </c>
      <c r="AB15" s="10">
        <f t="shared" si="6"/>
        <v>-8</v>
      </c>
      <c r="AC15" s="10">
        <f t="shared" si="6"/>
        <v>-8</v>
      </c>
      <c r="AD15" s="10">
        <f t="shared" si="6"/>
        <v>-3</v>
      </c>
      <c r="AE15" s="10">
        <f t="shared" si="6"/>
        <v>-3</v>
      </c>
      <c r="AF15" s="10">
        <f t="shared" si="6"/>
        <v>-4</v>
      </c>
      <c r="AG15" s="10">
        <f t="shared" si="6"/>
        <v>-4</v>
      </c>
      <c r="AH15" s="10">
        <f t="shared" si="6"/>
        <v>-4</v>
      </c>
      <c r="AI15" s="10">
        <f t="shared" si="6"/>
        <v>-7</v>
      </c>
      <c r="AJ15" s="10">
        <f t="shared" si="6"/>
        <v>-4</v>
      </c>
      <c r="AK15" s="10">
        <f t="shared" si="6"/>
        <v>-3</v>
      </c>
      <c r="AL15" s="10">
        <f t="shared" si="6"/>
        <v>-7</v>
      </c>
      <c r="AM15" s="10">
        <f t="shared" si="6"/>
        <v>-6</v>
      </c>
      <c r="AN15" s="10">
        <f t="shared" si="6"/>
        <v>-2</v>
      </c>
      <c r="AO15" s="10">
        <f t="shared" si="6"/>
        <v>-2</v>
      </c>
      <c r="AP15" s="10">
        <f t="shared" si="6"/>
        <v>-7</v>
      </c>
      <c r="AQ15" s="10">
        <f t="shared" si="6"/>
        <v>-13</v>
      </c>
      <c r="AR15" s="10">
        <f t="shared" si="6"/>
        <v>-4</v>
      </c>
      <c r="AS15" s="10">
        <f t="shared" si="6"/>
        <v>-6</v>
      </c>
      <c r="AT15" s="10">
        <f t="shared" si="6"/>
        <v>-13</v>
      </c>
      <c r="AU15" s="10">
        <f t="shared" si="6"/>
        <v>-11</v>
      </c>
      <c r="AV15" s="10">
        <f t="shared" si="6"/>
        <v>-11</v>
      </c>
      <c r="AW15" s="10">
        <f t="shared" si="6"/>
        <v>-11</v>
      </c>
      <c r="AX15" s="10">
        <f t="shared" si="6"/>
        <v>-4</v>
      </c>
      <c r="AY15" s="10">
        <f t="shared" si="6"/>
        <v>-4</v>
      </c>
      <c r="AZ15" s="10">
        <f t="shared" si="6"/>
        <v>0</v>
      </c>
      <c r="BA15" s="10">
        <f t="shared" si="6"/>
        <v>0</v>
      </c>
      <c r="BB15" s="10">
        <f t="shared" si="6"/>
        <v>-5</v>
      </c>
      <c r="BC15" s="10">
        <f t="shared" si="6"/>
        <v>-5</v>
      </c>
      <c r="BD15" s="10">
        <f t="shared" si="6"/>
        <v>-6</v>
      </c>
      <c r="BE15" s="10">
        <f t="shared" si="6"/>
        <v>-4</v>
      </c>
      <c r="BF15" s="10">
        <f t="shared" si="6"/>
        <v>-7</v>
      </c>
      <c r="BG15" s="10">
        <f t="shared" si="6"/>
        <v>-7</v>
      </c>
      <c r="BH15" s="10">
        <f t="shared" si="6"/>
        <v>-5</v>
      </c>
      <c r="BI15" s="10">
        <f t="shared" si="6"/>
        <v>-4</v>
      </c>
      <c r="BJ15" s="10">
        <f t="shared" si="6"/>
        <v>-3</v>
      </c>
      <c r="BK15" s="10">
        <f t="shared" si="6"/>
        <v>-1</v>
      </c>
      <c r="BL15" s="10">
        <f t="shared" si="6"/>
        <v>-5</v>
      </c>
      <c r="BM15" s="10">
        <f t="shared" si="6"/>
        <v>-3</v>
      </c>
      <c r="BN15" s="10">
        <f t="shared" si="6"/>
        <v>-3</v>
      </c>
      <c r="BO15" s="10">
        <f t="shared" si="6"/>
        <v>-5</v>
      </c>
      <c r="BP15" s="10">
        <f t="shared" si="6"/>
        <v>-4</v>
      </c>
      <c r="BQ15" s="10">
        <f t="shared" si="6"/>
        <v>-7</v>
      </c>
      <c r="BR15" s="10">
        <f t="shared" si="6"/>
        <v>-7</v>
      </c>
      <c r="BS15" s="10">
        <f t="shared" si="6"/>
        <v>-6</v>
      </c>
      <c r="BT15" s="10">
        <f t="shared" si="6"/>
        <v>-1</v>
      </c>
      <c r="BU15" s="10">
        <f t="shared" si="6"/>
        <v>0</v>
      </c>
      <c r="BV15" s="10">
        <f t="shared" si="6"/>
        <v>-4</v>
      </c>
      <c r="BW15" s="10">
        <f t="shared" si="6"/>
        <v>-6</v>
      </c>
      <c r="BX15" s="10">
        <f t="shared" si="6"/>
        <v>-7</v>
      </c>
      <c r="BY15" s="10">
        <f t="shared" si="6"/>
        <v>-7</v>
      </c>
      <c r="BZ15" s="10">
        <f t="shared" si="6"/>
        <v>-9</v>
      </c>
      <c r="CA15" s="10">
        <f t="shared" si="6"/>
        <v>-4</v>
      </c>
      <c r="CB15" s="10">
        <f t="shared" si="6"/>
        <v>-8</v>
      </c>
      <c r="CC15" s="10">
        <f t="shared" si="6"/>
        <v>-8</v>
      </c>
      <c r="CD15" s="10">
        <f t="shared" si="6"/>
        <v>-9</v>
      </c>
      <c r="CE15" s="10">
        <f t="shared" si="6"/>
        <v>-3</v>
      </c>
      <c r="CF15" s="10">
        <f t="shared" si="6"/>
        <v>-13</v>
      </c>
      <c r="CG15" s="10">
        <f t="shared" si="6"/>
        <v>-9</v>
      </c>
      <c r="CH15" s="10">
        <f t="shared" si="6"/>
        <v>-15</v>
      </c>
      <c r="CI15" s="10">
        <f t="shared" si="6"/>
        <v>-11</v>
      </c>
      <c r="CJ15" s="10">
        <f t="shared" si="6"/>
        <v>-10</v>
      </c>
      <c r="CK15" s="10">
        <f t="shared" si="6"/>
        <v>-8</v>
      </c>
      <c r="CL15" s="10">
        <f t="shared" si="6"/>
        <v>-6</v>
      </c>
      <c r="CM15" s="10">
        <f t="shared" si="6"/>
        <v>-6</v>
      </c>
      <c r="CN15" s="10">
        <f t="shared" si="6"/>
        <v>-2</v>
      </c>
      <c r="CO15" s="10">
        <f t="shared" si="6"/>
        <v>-3</v>
      </c>
      <c r="CP15" s="10">
        <f t="shared" si="6"/>
        <v>-12</v>
      </c>
      <c r="CQ15" s="10">
        <f t="shared" si="6"/>
        <v>-6</v>
      </c>
      <c r="CR15" s="10">
        <f t="shared" si="6"/>
        <v>-8</v>
      </c>
      <c r="CS15" s="10">
        <f t="shared" si="6"/>
        <v>-7</v>
      </c>
      <c r="CT15" s="10">
        <f t="shared" si="6"/>
        <v>-5</v>
      </c>
      <c r="CU15" s="10">
        <f t="shared" si="6"/>
        <v>-8</v>
      </c>
      <c r="CV15" s="10">
        <f t="shared" si="6"/>
        <v>-5</v>
      </c>
      <c r="CW15" s="10">
        <f t="shared" si="6"/>
        <v>-6</v>
      </c>
      <c r="CX15" s="10">
        <f t="shared" si="6"/>
        <v>-2</v>
      </c>
      <c r="CY15" s="10">
        <f t="shared" si="6"/>
        <v>-1</v>
      </c>
      <c r="CZ15" s="10">
        <f t="shared" si="6"/>
        <v>-4</v>
      </c>
      <c r="DA15" s="10">
        <f t="shared" si="6"/>
        <v>-8</v>
      </c>
      <c r="DB15" s="10">
        <f t="shared" si="6"/>
        <v>-8</v>
      </c>
      <c r="DC15" s="10">
        <f t="shared" si="6"/>
        <v>-6</v>
      </c>
      <c r="DD15" s="10">
        <f t="shared" si="6"/>
        <v>-8</v>
      </c>
      <c r="DE15" s="10">
        <f t="shared" si="6"/>
        <v>-4</v>
      </c>
      <c r="DF15" s="10">
        <f t="shared" si="6"/>
        <v>-5</v>
      </c>
      <c r="DG15" s="10">
        <f t="shared" si="6"/>
        <v>-4</v>
      </c>
      <c r="DH15" s="10">
        <f t="shared" si="6"/>
        <v>-2</v>
      </c>
      <c r="DI15" s="10">
        <f t="shared" si="6"/>
        <v>-3</v>
      </c>
      <c r="DJ15" s="10">
        <f t="shared" si="6"/>
        <v>-5</v>
      </c>
      <c r="DK15" s="10">
        <f t="shared" si="6"/>
        <v>-5</v>
      </c>
      <c r="DL15" s="10">
        <f t="shared" si="6"/>
        <v>-6</v>
      </c>
      <c r="DM15" s="10">
        <f t="shared" si="6"/>
        <v>-7</v>
      </c>
      <c r="DN15" s="10">
        <f t="shared" si="6"/>
        <v>-6</v>
      </c>
      <c r="DO15" s="10">
        <f t="shared" si="6"/>
        <v>-7</v>
      </c>
      <c r="DP15" s="10">
        <f t="shared" si="6"/>
        <v>-4</v>
      </c>
      <c r="DQ15" s="10">
        <f t="shared" si="6"/>
        <v>-4</v>
      </c>
    </row>
    <row r="16" ht="12.75" customHeight="1">
      <c r="A16" s="13" t="s">
        <v>211</v>
      </c>
      <c r="B16" s="10">
        <f t="shared" ref="B16:DQ16" si="7">-B6</f>
        <v>-3</v>
      </c>
      <c r="C16" s="10">
        <f t="shared" si="7"/>
        <v>-4</v>
      </c>
      <c r="D16" s="10">
        <f t="shared" si="7"/>
        <v>-5</v>
      </c>
      <c r="E16" s="10">
        <f t="shared" si="7"/>
        <v>-7</v>
      </c>
      <c r="F16" s="10">
        <f t="shared" si="7"/>
        <v>-6</v>
      </c>
      <c r="G16" s="10">
        <f t="shared" si="7"/>
        <v>-7</v>
      </c>
      <c r="H16" s="10">
        <f t="shared" si="7"/>
        <v>-10</v>
      </c>
      <c r="I16" s="10">
        <f t="shared" si="7"/>
        <v>-9</v>
      </c>
      <c r="J16" s="10">
        <f t="shared" si="7"/>
        <v>-9</v>
      </c>
      <c r="K16" s="10">
        <f t="shared" si="7"/>
        <v>-11</v>
      </c>
      <c r="L16" s="10">
        <f t="shared" si="7"/>
        <v>-2</v>
      </c>
      <c r="M16" s="10">
        <f t="shared" si="7"/>
        <v>-3</v>
      </c>
      <c r="N16" s="10">
        <f t="shared" si="7"/>
        <v>-5</v>
      </c>
      <c r="O16" s="10">
        <f t="shared" si="7"/>
        <v>-4</v>
      </c>
      <c r="P16" s="10">
        <f t="shared" si="7"/>
        <v>-5</v>
      </c>
      <c r="Q16" s="10">
        <f t="shared" si="7"/>
        <v>-7</v>
      </c>
      <c r="R16" s="10">
        <f t="shared" si="7"/>
        <v>-5</v>
      </c>
      <c r="S16" s="10">
        <f t="shared" si="7"/>
        <v>-3</v>
      </c>
      <c r="T16" s="10">
        <f t="shared" si="7"/>
        <v>-7</v>
      </c>
      <c r="U16" s="10">
        <f t="shared" si="7"/>
        <v>-7</v>
      </c>
      <c r="V16" s="10">
        <f t="shared" si="7"/>
        <v>-2</v>
      </c>
      <c r="W16" s="10">
        <f t="shared" si="7"/>
        <v>-3</v>
      </c>
      <c r="X16" s="10">
        <f t="shared" si="7"/>
        <v>-3</v>
      </c>
      <c r="Y16" s="10">
        <f t="shared" si="7"/>
        <v>-3</v>
      </c>
      <c r="Z16" s="10">
        <f t="shared" si="7"/>
        <v>-6</v>
      </c>
      <c r="AA16" s="10">
        <f t="shared" si="7"/>
        <v>-5</v>
      </c>
      <c r="AB16" s="10">
        <f t="shared" si="7"/>
        <v>-6</v>
      </c>
      <c r="AC16" s="10">
        <f t="shared" si="7"/>
        <v>-5</v>
      </c>
      <c r="AD16" s="10">
        <f t="shared" si="7"/>
        <v>-9</v>
      </c>
      <c r="AE16" s="10">
        <f t="shared" si="7"/>
        <v>-8</v>
      </c>
      <c r="AF16" s="10">
        <f t="shared" si="7"/>
        <v>-1</v>
      </c>
      <c r="AG16" s="10">
        <f t="shared" si="7"/>
        <v>-1</v>
      </c>
      <c r="AH16" s="10">
        <f t="shared" si="7"/>
        <v>-3</v>
      </c>
      <c r="AI16" s="10">
        <f t="shared" si="7"/>
        <v>-3</v>
      </c>
      <c r="AJ16" s="10">
        <f t="shared" si="7"/>
        <v>-6</v>
      </c>
      <c r="AK16" s="10">
        <f t="shared" si="7"/>
        <v>-6</v>
      </c>
      <c r="AL16" s="10">
        <f t="shared" si="7"/>
        <v>-7</v>
      </c>
      <c r="AM16" s="10">
        <f t="shared" si="7"/>
        <v>-5</v>
      </c>
      <c r="AN16" s="10">
        <f t="shared" si="7"/>
        <v>-5</v>
      </c>
      <c r="AO16" s="10">
        <f t="shared" si="7"/>
        <v>-7</v>
      </c>
      <c r="AP16" s="10">
        <f t="shared" si="7"/>
        <v>-4</v>
      </c>
      <c r="AQ16" s="10">
        <f t="shared" si="7"/>
        <v>-5</v>
      </c>
      <c r="AR16" s="10">
        <f t="shared" si="7"/>
        <v>-13</v>
      </c>
      <c r="AS16" s="10">
        <f t="shared" si="7"/>
        <v>-11</v>
      </c>
      <c r="AT16" s="10">
        <f t="shared" si="7"/>
        <v>-9</v>
      </c>
      <c r="AU16" s="10">
        <f t="shared" si="7"/>
        <v>-7</v>
      </c>
      <c r="AV16" s="10">
        <f t="shared" si="7"/>
        <v>-12</v>
      </c>
      <c r="AW16" s="10">
        <f t="shared" si="7"/>
        <v>-10</v>
      </c>
      <c r="AX16" s="10">
        <f t="shared" si="7"/>
        <v>-12</v>
      </c>
      <c r="AY16" s="10">
        <f t="shared" si="7"/>
        <v>-13</v>
      </c>
      <c r="AZ16" s="10">
        <f t="shared" si="7"/>
        <v>-1</v>
      </c>
      <c r="BA16" s="10">
        <f t="shared" si="7"/>
        <v>-1</v>
      </c>
      <c r="BB16" s="10">
        <f t="shared" si="7"/>
        <v>-2</v>
      </c>
      <c r="BC16" s="10">
        <f t="shared" si="7"/>
        <v>-1</v>
      </c>
      <c r="BD16" s="10">
        <f t="shared" si="7"/>
        <v>-3</v>
      </c>
      <c r="BE16" s="10">
        <f t="shared" si="7"/>
        <v>0</v>
      </c>
      <c r="BF16" s="10">
        <f t="shared" si="7"/>
        <v>-2</v>
      </c>
      <c r="BG16" s="10">
        <f t="shared" si="7"/>
        <v>-1</v>
      </c>
      <c r="BH16" s="10">
        <f t="shared" si="7"/>
        <v>-6</v>
      </c>
      <c r="BI16" s="10">
        <f t="shared" si="7"/>
        <v>-6</v>
      </c>
      <c r="BJ16" s="10">
        <f t="shared" si="7"/>
        <v>0</v>
      </c>
      <c r="BK16" s="10">
        <f t="shared" si="7"/>
        <v>0</v>
      </c>
      <c r="BL16" s="10">
        <f t="shared" si="7"/>
        <v>-1</v>
      </c>
      <c r="BM16" s="10">
        <f t="shared" si="7"/>
        <v>0</v>
      </c>
      <c r="BN16" s="10">
        <f t="shared" si="7"/>
        <v>-2</v>
      </c>
      <c r="BO16" s="10">
        <f t="shared" si="7"/>
        <v>0</v>
      </c>
      <c r="BP16" s="10">
        <f t="shared" si="7"/>
        <v>-4</v>
      </c>
      <c r="BQ16" s="10">
        <f t="shared" si="7"/>
        <v>0</v>
      </c>
      <c r="BR16" s="10">
        <f t="shared" si="7"/>
        <v>-7</v>
      </c>
      <c r="BS16" s="10">
        <f t="shared" si="7"/>
        <v>-8</v>
      </c>
      <c r="BT16" s="10">
        <f t="shared" si="7"/>
        <v>0</v>
      </c>
      <c r="BU16" s="10">
        <f t="shared" si="7"/>
        <v>0</v>
      </c>
      <c r="BV16" s="10">
        <f t="shared" si="7"/>
        <v>-2</v>
      </c>
      <c r="BW16" s="10">
        <f t="shared" si="7"/>
        <v>-1</v>
      </c>
      <c r="BX16" s="10">
        <f t="shared" si="7"/>
        <v>-2</v>
      </c>
      <c r="BY16" s="10">
        <f t="shared" si="7"/>
        <v>-1</v>
      </c>
      <c r="BZ16" s="10">
        <f t="shared" si="7"/>
        <v>-4</v>
      </c>
      <c r="CA16" s="10">
        <f t="shared" si="7"/>
        <v>-3</v>
      </c>
      <c r="CB16" s="10">
        <f t="shared" si="7"/>
        <v>-9</v>
      </c>
      <c r="CC16" s="10">
        <f t="shared" si="7"/>
        <v>-10</v>
      </c>
      <c r="CD16" s="10">
        <f t="shared" si="7"/>
        <v>-7</v>
      </c>
      <c r="CE16" s="10">
        <f t="shared" si="7"/>
        <v>-7</v>
      </c>
      <c r="CF16" s="10">
        <f t="shared" si="7"/>
        <v>-5</v>
      </c>
      <c r="CG16" s="10">
        <f t="shared" si="7"/>
        <v>-7</v>
      </c>
      <c r="CH16" s="10">
        <f t="shared" si="7"/>
        <v>-5</v>
      </c>
      <c r="CI16" s="10">
        <f t="shared" si="7"/>
        <v>-4</v>
      </c>
      <c r="CJ16" s="10">
        <f t="shared" si="7"/>
        <v>-16</v>
      </c>
      <c r="CK16" s="10">
        <f t="shared" si="7"/>
        <v>-15</v>
      </c>
      <c r="CL16" s="10">
        <f t="shared" si="7"/>
        <v>-14</v>
      </c>
      <c r="CM16" s="10">
        <f t="shared" si="7"/>
        <v>-15</v>
      </c>
      <c r="CN16" s="10">
        <f t="shared" si="7"/>
        <v>-11</v>
      </c>
      <c r="CO16" s="10">
        <f t="shared" si="7"/>
        <v>-9</v>
      </c>
      <c r="CP16" s="10">
        <f t="shared" si="7"/>
        <v>-5</v>
      </c>
      <c r="CQ16" s="10">
        <f t="shared" si="7"/>
        <v>-3</v>
      </c>
      <c r="CR16" s="10">
        <f t="shared" si="7"/>
        <v>-4</v>
      </c>
      <c r="CS16" s="10">
        <f t="shared" si="7"/>
        <v>-2</v>
      </c>
      <c r="CT16" s="10">
        <f t="shared" si="7"/>
        <v>-9</v>
      </c>
      <c r="CU16" s="10">
        <f t="shared" si="7"/>
        <v>-5</v>
      </c>
      <c r="CV16" s="10">
        <f t="shared" si="7"/>
        <v>-11</v>
      </c>
      <c r="CW16" s="10">
        <f t="shared" si="7"/>
        <v>-12</v>
      </c>
      <c r="CX16" s="10">
        <f t="shared" si="7"/>
        <v>-5</v>
      </c>
      <c r="CY16" s="10">
        <f t="shared" si="7"/>
        <v>-6</v>
      </c>
      <c r="CZ16" s="10">
        <f t="shared" si="7"/>
        <v>-3</v>
      </c>
      <c r="DA16" s="10">
        <f t="shared" si="7"/>
        <v>-2</v>
      </c>
      <c r="DB16" s="10">
        <f t="shared" si="7"/>
        <v>-2</v>
      </c>
      <c r="DC16" s="10">
        <f t="shared" si="7"/>
        <v>-2</v>
      </c>
      <c r="DD16" s="10">
        <f t="shared" si="7"/>
        <v>-7</v>
      </c>
      <c r="DE16" s="10">
        <f t="shared" si="7"/>
        <v>-5</v>
      </c>
      <c r="DF16" s="10">
        <f t="shared" si="7"/>
        <v>-12</v>
      </c>
      <c r="DG16" s="10">
        <f t="shared" si="7"/>
        <v>-13</v>
      </c>
      <c r="DH16" s="10">
        <f t="shared" si="7"/>
        <v>-7</v>
      </c>
      <c r="DI16" s="10">
        <f t="shared" si="7"/>
        <v>-8</v>
      </c>
      <c r="DJ16" s="10">
        <f t="shared" si="7"/>
        <v>-5</v>
      </c>
      <c r="DK16" s="10">
        <f t="shared" si="7"/>
        <v>-5</v>
      </c>
      <c r="DL16" s="10">
        <f t="shared" si="7"/>
        <v>-6</v>
      </c>
      <c r="DM16" s="10">
        <f t="shared" si="7"/>
        <v>-6</v>
      </c>
      <c r="DN16" s="10">
        <f t="shared" si="7"/>
        <v>-8</v>
      </c>
      <c r="DO16" s="10">
        <f t="shared" si="7"/>
        <v>-8</v>
      </c>
      <c r="DP16" s="10">
        <f t="shared" si="7"/>
        <v>-10</v>
      </c>
      <c r="DQ16" s="10">
        <f t="shared" si="7"/>
        <v>-11</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 width="3.25"/>
    <col customWidth="1" min="3" max="3" width="3.63"/>
    <col customWidth="1" min="4" max="121" width="3.25"/>
  </cols>
  <sheetData>
    <row r="1" ht="12.75" customHeight="1">
      <c r="B1" s="12" t="str">
        <f>MID('Form Responses 1'!BW1,36,LEN('Form Responses 1'!BW1)-35)</f>
        <v>LLM2P4 [Core Contrib. - P]</v>
      </c>
      <c r="C1" s="12" t="str">
        <f>MID('Form Responses 1'!BC1,36,LEN('Form Responses 1'!BC1)-35)</f>
        <v>LLM2P2 [Core Contrib. - P]</v>
      </c>
      <c r="D1" s="12" t="str">
        <f>MID('Form Responses 1'!BN1,36,LEN('Form Responses 1'!BN1)-35)</f>
        <v>LLM2P3 [Core Contrib. - R]</v>
      </c>
      <c r="E1" s="12" t="str">
        <f>MID('Form Responses 1'!BH1,36,LEN('Form Responses 1'!BH1)-35)</f>
        <v>LLM2P2 [Weaknesses - R]</v>
      </c>
      <c r="F1" s="12" t="str">
        <f>MID('Form Responses 1'!BX1,36,LEN('Form Responses 1'!BX1)-35)</f>
        <v>LLM2P4 [Core Contrib. - R]</v>
      </c>
      <c r="G1" s="12" t="str">
        <f>MID('Form Responses 1'!BD1,36,LEN('Form Responses 1'!BD1)-35)</f>
        <v>LLM2P2 [Core Contrib. - R]</v>
      </c>
      <c r="H1" s="12" t="str">
        <f>MID('Form Responses 1'!BM1,36,LEN('Form Responses 1'!BM1)-35)</f>
        <v>LLM2P3 [Core Contrib. - P]</v>
      </c>
      <c r="I1" s="12" t="str">
        <f>MID('Form Responses 1'!Y1,36,LEN('Form Responses 1'!Y1)-35)</f>
        <v>LLM1P3 [Core Contrib. - P]</v>
      </c>
      <c r="J1" s="12" t="str">
        <f>MID('Form Responses 1'!AJ1,36,LEN('Form Responses 1'!AJ1)-35)</f>
        <v>LLM1P4 [Core Contrib. - R]</v>
      </c>
      <c r="K1" s="12" t="str">
        <f>MID('Form Responses 1'!AI1,36,LEN('Form Responses 1'!AI1)-35)</f>
        <v>LLM1P4 [Core Contrib. - P]</v>
      </c>
      <c r="L1" s="12" t="str">
        <f>MID('Form Responses 1'!O1,36,LEN('Form Responses 1'!O1)-35)</f>
        <v>LLM1P2 [Core Contrib. - P]</v>
      </c>
      <c r="M1" s="12" t="str">
        <f>MID('Form Responses 1'!Z1,36,LEN('Form Responses 1'!Z1)-35)</f>
        <v>LLM1P3 [Core Contrib. - R]</v>
      </c>
      <c r="N1" s="12" t="str">
        <f>MID('Form Responses 1'!BP1,36,LEN('Form Responses 1'!BP1)-35)</f>
        <v>LLM2P3 [Strengths - R]</v>
      </c>
      <c r="O1" s="12" t="str">
        <f>MID('Form Responses 1'!BY1,36,LEN('Form Responses 1'!BY1)-35)</f>
        <v>LLM2P4 [Strengths - P]</v>
      </c>
      <c r="P1" s="12" t="str">
        <f>MID('Form Responses 1'!F1,36,LEN('Form Responses 1'!F1)-35)</f>
        <v>LLM1P1 [Core Contrib. - R]</v>
      </c>
      <c r="Q1" s="12" t="str">
        <f>MID('Form Responses 1'!BR1,36,LEN('Form Responses 1'!BR1)-35)</f>
        <v>LLM2P3 [Weaknesses - R]</v>
      </c>
      <c r="R1" s="12" t="str">
        <f>MID('Form Responses 1'!E1,36,LEN('Form Responses 1'!E1)-35)</f>
        <v>LLM1P1 [Core Contrib. - P]</v>
      </c>
      <c r="S1" s="12" t="str">
        <f>MID('Form Responses 1'!BO1,36,LEN('Form Responses 1'!BO1)-35)</f>
        <v>LLM2P3 [Strengths - P]</v>
      </c>
      <c r="T1" s="12" t="str">
        <f>MID('Form Responses 1'!BQ1,36,LEN('Form Responses 1'!BQ1)-35)</f>
        <v>LLM2P3 [Weaknesses - P]</v>
      </c>
      <c r="U1" s="12" t="str">
        <f>MID('Form Responses 1'!CD1,36,LEN('Form Responses 1'!CD1)-35)</f>
        <v>LLM2P4 [Suggestions - R]</v>
      </c>
      <c r="V1" s="12" t="str">
        <f>MID('Form Responses 1'!BT1,36,LEN('Form Responses 1'!BT1)-35)</f>
        <v>LLM2P3 [Suggestions - R]</v>
      </c>
      <c r="W1" s="12" t="str">
        <f>MID('Form Responses 1'!P1,36,LEN('Form Responses 1'!P1)-35)</f>
        <v>LLM1P2 [Core Contrib. - R]</v>
      </c>
      <c r="X1" s="12" t="str">
        <f>MID('Form Responses 1'!AK1,36,LEN('Form Responses 1'!AK1)-35)</f>
        <v>LLM1P4 [Strengths - P]</v>
      </c>
      <c r="Y1" s="12" t="str">
        <f>MID('Form Responses 1'!BE1,36,LEN('Form Responses 1'!BE1)-35)</f>
        <v>LLM2P2 [Strengths - P]</v>
      </c>
      <c r="Z1" s="12" t="str">
        <f>MID('Form Responses 1'!BF1,36,LEN('Form Responses 1'!BF1)-35)</f>
        <v>LLM2P2 [Strengths - R]</v>
      </c>
      <c r="AA1" s="12" t="str">
        <f>MID('Form Responses 1'!CB1,36,LEN('Form Responses 1'!CB1)-35)</f>
        <v>LLM2P4 [Weaknesses - R]</v>
      </c>
      <c r="AB1" s="12" t="str">
        <f>MID('Form Responses 1'!DA1,36,LEN('Form Responses 1'!DA1)-35)</f>
        <v>LLM3P3 [Core Contrib. - P]</v>
      </c>
      <c r="AC1" s="12" t="str">
        <f>MID('Form Responses 1'!AQ1,36,LEN('Form Responses 1'!AQ1)-35)</f>
        <v>LLM1P4 [References - P]</v>
      </c>
      <c r="AD1" s="12" t="str">
        <f>MID('Form Responses 1'!AR1,36,LEN('Form Responses 1'!AR1)-35)</f>
        <v>LLM1P4 [References - R]</v>
      </c>
      <c r="AE1" s="12" t="str">
        <f>MID('Form Responses 1'!BZ1,36,LEN('Form Responses 1'!BZ1)-35)</f>
        <v>LLM2P4 [Strengths - R]</v>
      </c>
      <c r="AF1" s="12" t="str">
        <f>MID('Form Responses 1'!AA1,36,LEN('Form Responses 1'!AA1)-35)</f>
        <v>LLM1P3 [Strengths - P]</v>
      </c>
      <c r="AG1" s="12" t="str">
        <f>MID('Form Responses 1'!AB1,36,LEN('Form Responses 1'!AB1)-35)</f>
        <v>LLM1P3 [Strengths - R]</v>
      </c>
      <c r="AH1" s="12" t="str">
        <f>MID('Form Responses 1'!BJ1,36,LEN('Form Responses 1'!BJ1)-35)</f>
        <v>LLM2P2 [Suggestions - R]</v>
      </c>
      <c r="AI1" s="12" t="str">
        <f>MID('Form Responses 1'!BL1,36,LEN('Form Responses 1'!BL1)-35)</f>
        <v>LLM2P2 [References - R]</v>
      </c>
      <c r="AJ1" s="12" t="str">
        <f>MID('Form Responses 1'!CV1,36,LEN('Form Responses 1'!CV1)-35)</f>
        <v>LLM3P2 [Weaknesses - R]</v>
      </c>
      <c r="AK1" s="12" t="str">
        <f>MID('Form Responses 1'!DK1,36,LEN('Form Responses 1'!DK1)-35)</f>
        <v>LLM3P4 [Core Contrib. - P]</v>
      </c>
      <c r="AL1" s="12" t="str">
        <f>MID('Form Responses 1'!W1,36,LEN('Form Responses 1'!W1)-35)</f>
        <v>LLM1P2 [References - P]</v>
      </c>
      <c r="AM1" s="12" t="str">
        <f>MID('Form Responses 1'!DC1,36,LEN('Form Responses 1'!DC1)-35)</f>
        <v>LLM3P3 [Strengths - P]</v>
      </c>
      <c r="AN1" s="12" t="str">
        <f>MID('Form Responses 1'!X1,36,LEN('Form Responses 1'!X1)-35)</f>
        <v>LLM1P2 [References - R]</v>
      </c>
      <c r="AO1" s="12" t="str">
        <f>MID('Form Responses 1'!DB1,36,LEN('Form Responses 1'!DB1)-35)</f>
        <v>LLM3P3 [Core Contrib. - R]</v>
      </c>
      <c r="AP1" s="12" t="str">
        <f>MID('Form Responses 1'!DF1,36,LEN('Form Responses 1'!DF1)-35)</f>
        <v>LLM3P3 [Weaknesses - R]</v>
      </c>
      <c r="AQ1" s="12" t="str">
        <f>MID('Form Responses 1'!AC1,36,LEN('Form Responses 1'!AC1)-35)</f>
        <v>LLM1P3 [Weaknesses - P]</v>
      </c>
      <c r="AR1" s="12" t="str">
        <f>MID('Form Responses 1'!AH1,36,LEN('Form Responses 1'!AH1)-35)</f>
        <v>LLM1P3 [References - R]</v>
      </c>
      <c r="AS1" s="12" t="str">
        <f>MID('Form Responses 1'!AL1,36,LEN('Form Responses 1'!AL1)-35)</f>
        <v>LLM1P4 [Strengths - R]</v>
      </c>
      <c r="AT1" s="12" t="str">
        <f>MID('Form Responses 1'!AS1,36,LEN('Form Responses 1'!AS1)-35)</f>
        <v>LLM2P1 [Core Contrib. - P]</v>
      </c>
      <c r="AU1" s="12" t="str">
        <f>MID('Form Responses 1'!CT1,36,LEN('Form Responses 1'!CT1)-35)</f>
        <v>LLM3P2 [Strengths - R]</v>
      </c>
      <c r="AV1" s="12" t="str">
        <f>MID('Form Responses 1'!Q1,36,LEN('Form Responses 1'!Q1)-35)</f>
        <v>LLM1P2 [Strengths - P]</v>
      </c>
      <c r="AW1" s="12" t="str">
        <f>MID('Form Responses 1'!AM1,36,LEN('Form Responses 1'!AM1)-35)</f>
        <v>LLM1P4 [Weaknesses - P]</v>
      </c>
      <c r="AX1" s="12" t="str">
        <f>MID('Form Responses 1'!AN1,36,LEN('Form Responses 1'!AN1)-35)</f>
        <v>LLM1P4 [Weaknesses - R]</v>
      </c>
      <c r="AY1" s="12" t="str">
        <f>MID('Form Responses 1'!AP1,36,LEN('Form Responses 1'!AP1)-35)</f>
        <v>LLM1P4 [Suggestions - R]</v>
      </c>
      <c r="AZ1" s="12" t="str">
        <f>MID('Form Responses 1'!BK1,36,LEN('Form Responses 1'!BK1)-35)</f>
        <v>LLM2P2 [References - P]</v>
      </c>
      <c r="BA1" s="12" t="str">
        <f>MID('Form Responses 1'!CA1,36,LEN('Form Responses 1'!CA1)-35)</f>
        <v>LLM2P4 [Weaknesses - P]</v>
      </c>
      <c r="BB1" s="12" t="str">
        <f>MID('Form Responses 1'!R1,36,LEN('Form Responses 1'!R1)-35)</f>
        <v>LLM1P2 [Strengths - R]</v>
      </c>
      <c r="BC1" s="12" t="str">
        <f>MID('Form Responses 1'!AG1,36,LEN('Form Responses 1'!AG1)-35)</f>
        <v>LLM1P3 [References - P]</v>
      </c>
      <c r="BD1" s="12" t="str">
        <f>MID('Form Responses 1'!BI1,36,LEN('Form Responses 1'!BI1)-35)</f>
        <v>LLM2P2 [Suggestions - P]</v>
      </c>
      <c r="BE1" s="12" t="str">
        <f>MID('Form Responses 1'!DD1,36,LEN('Form Responses 1'!DD1)-35)</f>
        <v>LLM3P3 [Strengths - R]</v>
      </c>
      <c r="BF1" s="12" t="str">
        <f>MID('Form Responses 1'!DE1,36,LEN('Form Responses 1'!DE1)-35)</f>
        <v>LLM3P3 [Weaknesses - P]</v>
      </c>
      <c r="BG1" s="12" t="str">
        <f>MID('Form Responses 1'!DL1,36,LEN('Form Responses 1'!DL1)-35)</f>
        <v>LLM3P4 [Core Contrib. - R]</v>
      </c>
      <c r="BH1" s="12" t="str">
        <f>MID('Form Responses 1'!DO1,36,LEN('Form Responses 1'!DO1)-35)</f>
        <v>LLM3P4 [Weaknesses - P]</v>
      </c>
      <c r="BI1" s="12" t="str">
        <f>MID('Form Responses 1'!J1,36,LEN('Form Responses 1'!J1)-35)</f>
        <v>LLM1P1 [Weaknesses - R]</v>
      </c>
      <c r="BJ1" s="12" t="str">
        <f>MID('Form Responses 1'!V1,36,LEN('Form Responses 1'!V1)-35)</f>
        <v>LLM1P2 [Suggestions - R]</v>
      </c>
      <c r="BK1" s="12" t="str">
        <f>MID('Form Responses 1'!AF1,36,LEN('Form Responses 1'!AF1)-35)</f>
        <v>LLM1P3 [Suggestions - R]</v>
      </c>
      <c r="BL1" s="12" t="str">
        <f>MID('Form Responses 1'!BS1,36,LEN('Form Responses 1'!BS1)-35)</f>
        <v>LLM2P3 [Suggestions - P]</v>
      </c>
      <c r="BM1" s="12" t="str">
        <f>MID('Form Responses 1'!BU1,36,LEN('Form Responses 1'!BU1)-35)</f>
        <v>LLM2P3 [References - P]</v>
      </c>
      <c r="BN1" s="12" t="str">
        <f>MID('Form Responses 1'!CR1,36,LEN('Form Responses 1'!CR1)-35)</f>
        <v>LLM3P2 [Core Contrib. - R]</v>
      </c>
      <c r="BO1" s="12" t="str">
        <f>MID('Form Responses 1'!DH1,36,LEN('Form Responses 1'!DH1)-35)</f>
        <v>LLM3P3 [Suggestions - R]</v>
      </c>
      <c r="BP1" s="12" t="str">
        <f>MID('Form Responses 1'!DM1,36,LEN('Form Responses 1'!DM1)-35)</f>
        <v>LLM3P4 [Strengths - P]</v>
      </c>
      <c r="BQ1" s="12" t="str">
        <f>MID('Form Responses 1'!H1,36,LEN('Form Responses 1'!H1)-35)</f>
        <v>LLM1P1 [Strengths - R]</v>
      </c>
      <c r="BR1" s="12" t="str">
        <f>MID('Form Responses 1'!S1,36,LEN('Form Responses 1'!S1)-35)</f>
        <v>LLM1P2 [Weaknesses - P]</v>
      </c>
      <c r="BS1" s="12" t="str">
        <f>MID('Form Responses 1'!CH1,36,LEN('Form Responses 1'!CH1)-35)</f>
        <v>LLM3P1 [Core Contrib. - R]</v>
      </c>
      <c r="BT1" s="12" t="str">
        <f>MID('Form Responses 1'!M1,36,LEN('Form Responses 1'!M1)-35)</f>
        <v>LLM1P1 [References - P]</v>
      </c>
      <c r="BU1" s="12" t="str">
        <f>MID('Form Responses 1'!T1,36,LEN('Form Responses 1'!T1)-35)</f>
        <v>LLM1P2 [Weaknesses - R]</v>
      </c>
      <c r="BV1" s="12" t="str">
        <f>MID('Form Responses 1'!BV1,36,LEN('Form Responses 1'!BV1)-35)</f>
        <v>LLM2P3 [References - R]</v>
      </c>
      <c r="BW1" s="12" t="str">
        <f>MID('Form Responses 1'!CC1,36,LEN('Form Responses 1'!CC1)-35)</f>
        <v>LLM2P4 [Suggestions - P]</v>
      </c>
      <c r="BX1" s="12" t="str">
        <f>MID('Form Responses 1'!CX1,36,LEN('Form Responses 1'!CX1)-35)</f>
        <v>LLM3P2 [Suggestions - R]</v>
      </c>
      <c r="BY1" s="12" t="str">
        <f>MID('Form Responses 1'!DN1,36,LEN('Form Responses 1'!DN1)-35)</f>
        <v>LLM3P4 [Strengths - R]</v>
      </c>
      <c r="BZ1" s="12" t="str">
        <f>MID('Form Responses 1'!DR1,36,LEN('Form Responses 1'!DR1)-35)</f>
        <v>LLM3P4 [Suggestions - R]</v>
      </c>
      <c r="CA1" s="12" t="str">
        <f>MID('Form Responses 1'!G1,36,LEN('Form Responses 1'!G1)-35)</f>
        <v>LLM1P1 [Strengths - P]</v>
      </c>
      <c r="CB1" s="12" t="str">
        <f>MID('Form Responses 1'!AD1,36,LEN('Form Responses 1'!AD1)-35)</f>
        <v>LLM1P3 [Weaknesses - R]</v>
      </c>
      <c r="CC1" s="12" t="str">
        <f>MID('Form Responses 1'!CQ1,36,LEN('Form Responses 1'!CQ1)-35)</f>
        <v>LLM3P2 [Core Contrib. - P]</v>
      </c>
      <c r="CD1" s="12" t="str">
        <f>MID('Form Responses 1'!CU1,36,LEN('Form Responses 1'!CU1)-35)</f>
        <v>LLM3P2 [Weaknesses - P]</v>
      </c>
      <c r="CE1" s="12" t="str">
        <f>MID('Form Responses 1'!AE1,36,LEN('Form Responses 1'!AE1)-35)</f>
        <v>LLM1P3 [Suggestions - P]</v>
      </c>
      <c r="CF1" s="12" t="str">
        <f>MID('Form Responses 1'!AO1,36,LEN('Form Responses 1'!AO1)-35)</f>
        <v>LLM1P4 [Suggestions - P]</v>
      </c>
      <c r="CG1" s="12" t="str">
        <f>MID('Form Responses 1'!BG1,36,LEN('Form Responses 1'!BG1)-35)</f>
        <v>LLM2P2 [Weaknesses - P]</v>
      </c>
      <c r="CH1" s="12" t="str">
        <f>MID('Form Responses 1'!U1,36,LEN('Form Responses 1'!U1)-35)</f>
        <v>LLM1P2 [Suggestions - P]</v>
      </c>
      <c r="CI1" s="12" t="str">
        <f>MID('Form Responses 1'!CY1,36,LEN('Form Responses 1'!CY1)-35)</f>
        <v>LLM3P2 [References - P]</v>
      </c>
      <c r="CJ1" s="12" t="str">
        <f>MID('Form Responses 1'!DS1,36,LEN('Form Responses 1'!DS1)-35)</f>
        <v>LLM3P4 [References - P]</v>
      </c>
      <c r="CK1" s="12" t="str">
        <f>MID('Form Responses 1'!L1,36,LEN('Form Responses 1'!L1)-35)</f>
        <v>LLM1P1 [Suggestions - R]</v>
      </c>
      <c r="CL1" s="12" t="str">
        <f>MID('Form Responses 1'!N1,36,LEN('Form Responses 1'!N1)-35)</f>
        <v>LLM1P1 [References - R]</v>
      </c>
      <c r="CM1" s="12" t="str">
        <f>MID('Form Responses 1'!CS1,36,LEN('Form Responses 1'!CS1)-35)</f>
        <v>LLM3P2 [Strengths - P]</v>
      </c>
      <c r="CN1" s="12" t="str">
        <f>MID('Form Responses 1'!DP1,36,LEN('Form Responses 1'!DP1)-35)</f>
        <v>LLM3P4 [Weaknesses - R]</v>
      </c>
      <c r="CO1" s="12" t="str">
        <f>MID('Form Responses 1'!DQ1,36,LEN('Form Responses 1'!DQ1)-35)</f>
        <v>LLM3P4 [Suggestions - P]</v>
      </c>
      <c r="CP1" s="12" t="str">
        <f>MID('Form Responses 1'!CG1,36,LEN('Form Responses 1'!CG1)-35)</f>
        <v>LLM3P1 [Core Contrib. - P]</v>
      </c>
      <c r="CQ1" s="12" t="str">
        <f>MID('Form Responses 1'!DT1,36,LEN('Form Responses 1'!DT1)-35)</f>
        <v>LLM3P4 [References - R]</v>
      </c>
      <c r="CR1" s="12" t="str">
        <f>MID('Form Responses 1'!CL1,36,LEN('Form Responses 1'!CL1)-35)</f>
        <v>LLM3P1 [Weaknesses - R]</v>
      </c>
      <c r="CS1" s="12" t="str">
        <f>MID('Form Responses 1'!CZ1,36,LEN('Form Responses 1'!CZ1)-35)</f>
        <v>LLM3P2 [References - R]</v>
      </c>
      <c r="CT1" s="12" t="str">
        <f>MID('Form Responses 1'!CE1,36,LEN('Form Responses 1'!CE1)-35)</f>
        <v>LLM2P4 [References - P]</v>
      </c>
      <c r="CU1" s="12" t="str">
        <f>MID('Form Responses 1'!I1,36,LEN('Form Responses 1'!I1)-35)</f>
        <v>LLM1P1 [Weaknesses - P]</v>
      </c>
      <c r="CV1" s="12" t="str">
        <f>MID('Form Responses 1'!BA1,36,LEN('Form Responses 1'!BA1)-35)</f>
        <v>LLM2P1 [References - P]</v>
      </c>
      <c r="CW1" s="12" t="str">
        <f>MID('Form Responses 1'!CJ1,36,LEN('Form Responses 1'!CJ1)-35)</f>
        <v>LLM3P1 [Strengths - R]</v>
      </c>
      <c r="CX1" s="12" t="str">
        <f>MID('Form Responses 1'!K1,36,LEN('Form Responses 1'!K1)-35)</f>
        <v>LLM1P1 [Suggestions - P]</v>
      </c>
      <c r="CY1" s="12" t="str">
        <f>MID('Form Responses 1'!AT1,36,LEN('Form Responses 1'!AT1)-35)</f>
        <v>LLM2P1 [Core Contrib. - R]</v>
      </c>
      <c r="CZ1" s="12" t="str">
        <f>MID('Form Responses 1'!CW1,36,LEN('Form Responses 1'!CW1)-35)</f>
        <v>LLM3P2 [Suggestions - P]</v>
      </c>
      <c r="DA1" s="12" t="str">
        <f>MID('Form Responses 1'!DI1,36,LEN('Form Responses 1'!DI1)-35)</f>
        <v>LLM3P3 [References - P]</v>
      </c>
      <c r="DB1" s="12" t="str">
        <f>MID('Form Responses 1'!DJ1,36,LEN('Form Responses 1'!DJ1)-35)</f>
        <v>LLM3P3 [References - R]</v>
      </c>
      <c r="DC1" s="12" t="str">
        <f>MID('Form Responses 1'!AX1,36,LEN('Form Responses 1'!AX1)-35)</f>
        <v>LLM2P1 [Weaknesses - R]</v>
      </c>
      <c r="DD1" s="12" t="str">
        <f>MID('Form Responses 1'!BB1,36,LEN('Form Responses 1'!BB1)-35)</f>
        <v>LLM2P1 [References - R]</v>
      </c>
      <c r="DE1" s="12" t="str">
        <f>MID('Form Responses 1'!CF1,36,LEN('Form Responses 1'!CF1)-35)</f>
        <v>LLM2P4 [References - R]</v>
      </c>
      <c r="DF1" s="12" t="str">
        <f>MID('Form Responses 1'!DG1,36,LEN('Form Responses 1'!DG1)-35)</f>
        <v>LLM3P3 [Suggestions - P]</v>
      </c>
      <c r="DG1" s="12" t="str">
        <f>MID('Form Responses 1'!AU1,36,LEN('Form Responses 1'!AU1)-35)</f>
        <v>LLM2P1 [Strengths - P]</v>
      </c>
      <c r="DH1" s="12" t="str">
        <f>MID('Form Responses 1'!CI1,36,LEN('Form Responses 1'!CI1)-35)</f>
        <v>LLM3P1 [Strengths - P]</v>
      </c>
      <c r="DI1" s="12" t="str">
        <f>MID('Form Responses 1'!AV1,36,LEN('Form Responses 1'!AV1)-35)</f>
        <v>LLM2P1 [Strengths - R]</v>
      </c>
      <c r="DJ1" s="12" t="str">
        <f>MID('Form Responses 1'!CK1,36,LEN('Form Responses 1'!CK1)-35)</f>
        <v>LLM3P1 [Weaknesses - P]</v>
      </c>
      <c r="DK1" s="12" t="str">
        <f>MID('Form Responses 1'!CO1,36,LEN('Form Responses 1'!CO1)-35)</f>
        <v>LLM3P1 [References - P]</v>
      </c>
      <c r="DL1" s="12" t="str">
        <f>MID('Form Responses 1'!AZ1,36,LEN('Form Responses 1'!AZ1)-35)</f>
        <v>LLM2P1 [Suggestions - R]</v>
      </c>
      <c r="DM1" s="12" t="str">
        <f>MID('Form Responses 1'!CP1,36,LEN('Form Responses 1'!CP1)-35)</f>
        <v>LLM3P1 [References - R]</v>
      </c>
      <c r="DN1" s="12" t="str">
        <f>MID('Form Responses 1'!AW1,36,LEN('Form Responses 1'!AW1)-35)</f>
        <v>LLM2P1 [Weaknesses - P]</v>
      </c>
      <c r="DO1" s="12" t="str">
        <f>MID('Form Responses 1'!AY1,36,LEN('Form Responses 1'!AY1)-35)</f>
        <v>LLM2P1 [Suggestions - P]</v>
      </c>
      <c r="DP1" s="12" t="str">
        <f>MID('Form Responses 1'!CN1,36,LEN('Form Responses 1'!CN1)-35)</f>
        <v>LLM3P1 [Suggestions - R]</v>
      </c>
      <c r="DQ1" s="12" t="str">
        <f>MID('Form Responses 1'!CM1,36,LEN('Form Responses 1'!CM1)-35)</f>
        <v>LLM3P1 [Suggestions - P]</v>
      </c>
    </row>
    <row r="2" ht="12.75" customHeight="1">
      <c r="A2" s="13" t="s">
        <v>207</v>
      </c>
      <c r="B2" s="10">
        <f>COUNTIF('Form Responses 1'!BW$2:BW$41,"=SA")</f>
        <v>10</v>
      </c>
      <c r="C2" s="10">
        <f>COUNTIF('Form Responses 1'!BC$2:BC$41,"=SA")</f>
        <v>11</v>
      </c>
      <c r="D2" s="10">
        <f>COUNTIF('Form Responses 1'!BN$2:BN$41,"=SA")</f>
        <v>9</v>
      </c>
      <c r="E2" s="10">
        <f>COUNTIF('Form Responses 1'!BH$2:BH$41,"=SA")</f>
        <v>11</v>
      </c>
      <c r="F2" s="10">
        <f>COUNTIF('Form Responses 1'!BX$2:BX$41,"=SA")</f>
        <v>10</v>
      </c>
      <c r="G2" s="10">
        <f>COUNTIF('Form Responses 1'!BD$2:BD$41,"=SA")</f>
        <v>10</v>
      </c>
      <c r="H2" s="10">
        <f>COUNTIF('Form Responses 1'!BM$2:BM$41,"=SA")</f>
        <v>9</v>
      </c>
      <c r="I2" s="10">
        <f>COUNTIF('Form Responses 1'!Y$2:Y$41,"=SA")</f>
        <v>10</v>
      </c>
      <c r="J2" s="10">
        <f>COUNTIF('Form Responses 1'!AJ$2:AJ$41,"=SA")</f>
        <v>13</v>
      </c>
      <c r="K2" s="10">
        <f>COUNTIF('Form Responses 1'!AI$2:AI$41,"=SA")</f>
        <v>13</v>
      </c>
      <c r="L2" s="10">
        <f>COUNTIF('Form Responses 1'!O$2:O$41,"=SA")</f>
        <v>11</v>
      </c>
      <c r="M2" s="10">
        <f>COUNTIF('Form Responses 1'!Z$2:Z$41,"=SA")</f>
        <v>12</v>
      </c>
      <c r="N2" s="10">
        <f>COUNTIF('Form Responses 1'!BP$2:BP$41,"=SA")</f>
        <v>13</v>
      </c>
      <c r="O2" s="10">
        <f>COUNTIF('Form Responses 1'!BY$2:BY$41,"=SA")</f>
        <v>9</v>
      </c>
      <c r="P2" s="10">
        <f>COUNTIF('Form Responses 1'!F$2:F$41,"=SA")</f>
        <v>9</v>
      </c>
      <c r="Q2" s="10">
        <f>COUNTIF('Form Responses 1'!BR$2:BR$41,"=SA")</f>
        <v>13</v>
      </c>
      <c r="R2" s="10">
        <f>COUNTIF('Form Responses 1'!E$2:E$41,"=SA")</f>
        <v>12</v>
      </c>
      <c r="S2" s="10">
        <f>COUNTIF('Form Responses 1'!BO$2:BO$41,"=SA")</f>
        <v>9</v>
      </c>
      <c r="T2" s="10">
        <f>COUNTIF('Form Responses 1'!BQ$2:BQ$41,"=SA")</f>
        <v>4</v>
      </c>
      <c r="U2" s="10">
        <f>COUNTIF('Form Responses 1'!CD$2:CD$41,"=SA")</f>
        <v>12</v>
      </c>
      <c r="V2" s="10">
        <f>COUNTIF('Form Responses 1'!BT$2:BT$41,"=SA")</f>
        <v>13</v>
      </c>
      <c r="W2" s="10">
        <f>COUNTIF('Form Responses 1'!P$2:P$41,"=SA")</f>
        <v>9</v>
      </c>
      <c r="X2" s="10">
        <f>COUNTIF('Form Responses 1'!AK$2:AK$41,"=SA")</f>
        <v>6</v>
      </c>
      <c r="Y2" s="10">
        <f>COUNTIF('Form Responses 1'!BE$2:BE$41,"=SA")</f>
        <v>5</v>
      </c>
      <c r="Z2" s="10">
        <f>COUNTIF('Form Responses 1'!BF$2:BF$41,"=SA")</f>
        <v>13</v>
      </c>
      <c r="AA2" s="10">
        <f>COUNTIF('Form Responses 1'!CB$2:CB$41,"=SA")</f>
        <v>11</v>
      </c>
      <c r="AB2" s="10">
        <f>COUNTIF('Form Responses 1'!DA$2:DA$41,"=SA")</f>
        <v>10</v>
      </c>
      <c r="AC2" s="10">
        <f>COUNTIF('Form Responses 1'!AQ$2:AQ$41,"=SA")</f>
        <v>14</v>
      </c>
      <c r="AD2" s="10">
        <f>COUNTIF('Form Responses 1'!AR$2:AR$41,"=SA")</f>
        <v>13</v>
      </c>
      <c r="AE2" s="10">
        <f>COUNTIF('Form Responses 1'!BZ$2:BZ$41,"=SA")</f>
        <v>10</v>
      </c>
      <c r="AF2" s="10">
        <f>COUNTIF('Form Responses 1'!AA$2:AA$41,"=SA")</f>
        <v>6</v>
      </c>
      <c r="AG2" s="10">
        <f>COUNTIF('Form Responses 1'!AB$2:AB$41,"=SA")</f>
        <v>12</v>
      </c>
      <c r="AH2" s="10">
        <f>COUNTIF('Form Responses 1'!BJ$2:BJ$41,"=SA")</f>
        <v>9</v>
      </c>
      <c r="AI2" s="10">
        <f>COUNTIF('Form Responses 1'!BL$2:BL$41,"=SA")</f>
        <v>13</v>
      </c>
      <c r="AJ2" s="10">
        <f>COUNTIF('Form Responses 1'!CV$2:CV$41,"=SA")</f>
        <v>8</v>
      </c>
      <c r="AK2" s="10">
        <f>COUNTIF('Form Responses 1'!DK$2:DK$41,"=SA")</f>
        <v>5</v>
      </c>
      <c r="AL2" s="10">
        <f>COUNTIF('Form Responses 1'!W$2:W$41,"=SA")</f>
        <v>15</v>
      </c>
      <c r="AM2" s="10">
        <f>COUNTIF('Form Responses 1'!DC$2:DC$41,"=SA")</f>
        <v>3</v>
      </c>
      <c r="AN2" s="10">
        <f>COUNTIF('Form Responses 1'!X$2:X$41,"=SA")</f>
        <v>13</v>
      </c>
      <c r="AO2" s="10">
        <f>COUNTIF('Form Responses 1'!DB$2:DB$41,"=SA")</f>
        <v>7</v>
      </c>
      <c r="AP2" s="10">
        <f>COUNTIF('Form Responses 1'!DF$2:DF$41,"=SA")</f>
        <v>7</v>
      </c>
      <c r="AQ2" s="10">
        <f>COUNTIF('Form Responses 1'!AC$2:AC$41,"=SA")</f>
        <v>5</v>
      </c>
      <c r="AR2" s="10">
        <f>COUNTIF('Form Responses 1'!AH$2:AH$41,"=SA")</f>
        <v>13</v>
      </c>
      <c r="AS2" s="10">
        <f>COUNTIF('Form Responses 1'!AL$2:AL$41,"=SA")</f>
        <v>10</v>
      </c>
      <c r="AT2" s="10">
        <f>COUNTIF('Form Responses 1'!AS$2:AS$41,"=SA")</f>
        <v>10</v>
      </c>
      <c r="AU2" s="10">
        <f>COUNTIF('Form Responses 1'!CT$2:CT$41,"=SA")</f>
        <v>9</v>
      </c>
      <c r="AV2" s="10">
        <f>COUNTIF('Form Responses 1'!Q$2:Q$41,"=SA")</f>
        <v>9</v>
      </c>
      <c r="AW2" s="10">
        <f>COUNTIF('Form Responses 1'!AM$2:AM$41,"=SA")</f>
        <v>3</v>
      </c>
      <c r="AX2" s="10">
        <f>COUNTIF('Form Responses 1'!AN$2:AN$41,"=SA")</f>
        <v>9</v>
      </c>
      <c r="AY2" s="10">
        <f>COUNTIF('Form Responses 1'!AP$2:AP$41,"=SA")</f>
        <v>9</v>
      </c>
      <c r="AZ2" s="10">
        <f>COUNTIF('Form Responses 1'!BK$2:BK$41,"=SA")</f>
        <v>13</v>
      </c>
      <c r="BA2" s="10">
        <f>COUNTIF('Form Responses 1'!CA$2:CA$41,"=SA")</f>
        <v>4</v>
      </c>
      <c r="BB2" s="10">
        <f>COUNTIF('Form Responses 1'!R$2:R$41,"=SA")</f>
        <v>13</v>
      </c>
      <c r="BC2" s="10">
        <f>COUNTIF('Form Responses 1'!AG$2:AG$41,"=SA")</f>
        <v>14</v>
      </c>
      <c r="BD2" s="10">
        <f>COUNTIF('Form Responses 1'!BI$2:BI$41,"=SA")</f>
        <v>3</v>
      </c>
      <c r="BE2" s="10">
        <f>COUNTIF('Form Responses 1'!DD$2:DD$41,"=SA")</f>
        <v>7</v>
      </c>
      <c r="BF2" s="10">
        <f>COUNTIF('Form Responses 1'!DE$2:DE$41,"=SA")</f>
        <v>2</v>
      </c>
      <c r="BG2" s="10">
        <f>COUNTIF('Form Responses 1'!DL$2:DL$41,"=SA")</f>
        <v>8</v>
      </c>
      <c r="BH2" s="10">
        <f>COUNTIF('Form Responses 1'!DO$2:DO$41,"=SA")</f>
        <v>2</v>
      </c>
      <c r="BI2" s="10">
        <f>COUNTIF('Form Responses 1'!J$2:J$41,"=SA")</f>
        <v>8</v>
      </c>
      <c r="BJ2" s="10">
        <f>COUNTIF('Form Responses 1'!V$2:V$41,"=SA")</f>
        <v>12</v>
      </c>
      <c r="BK2" s="10">
        <f>COUNTIF('Form Responses 1'!AF$2:AF$41,"=SA")</f>
        <v>8</v>
      </c>
      <c r="BL2" s="10">
        <f>COUNTIF('Form Responses 1'!BS$2:BS$41,"=SA")</f>
        <v>3</v>
      </c>
      <c r="BM2" s="10">
        <f>COUNTIF('Form Responses 1'!BU$2:BU$41,"=SA")</f>
        <v>17</v>
      </c>
      <c r="BN2" s="10">
        <f>COUNTIF('Form Responses 1'!CR$2:CR$41,"=SA")</f>
        <v>7</v>
      </c>
      <c r="BO2" s="10">
        <f>COUNTIF('Form Responses 1'!DH$2:DH$41,"=SA")</f>
        <v>6</v>
      </c>
      <c r="BP2" s="10">
        <f>COUNTIF('Form Responses 1'!DM$2:DM$41,"=SA")</f>
        <v>3</v>
      </c>
      <c r="BQ2" s="10">
        <f>COUNTIF('Form Responses 1'!H$2:H$41,"=SA")</f>
        <v>8</v>
      </c>
      <c r="BR2" s="10">
        <f>COUNTIF('Form Responses 1'!S$2:S$41,"=SA")</f>
        <v>8</v>
      </c>
      <c r="BS2" s="10">
        <f>COUNTIF('Form Responses 1'!CH$2:CH$41,"=SA")</f>
        <v>7</v>
      </c>
      <c r="BT2" s="10">
        <f>COUNTIF('Form Responses 1'!M$2:M$41,"=SA")</f>
        <v>12</v>
      </c>
      <c r="BU2" s="10">
        <f>COUNTIF('Form Responses 1'!T$2:T$41,"=SA")</f>
        <v>11</v>
      </c>
      <c r="BV2" s="10">
        <f>COUNTIF('Form Responses 1'!BV$2:BV$41,"=SA")</f>
        <v>16</v>
      </c>
      <c r="BW2" s="10">
        <f>COUNTIF('Form Responses 1'!CC$2:CC$41,"=SA")</f>
        <v>4</v>
      </c>
      <c r="BX2" s="10">
        <f>COUNTIF('Form Responses 1'!CX$2:CX$41,"=SA")</f>
        <v>8</v>
      </c>
      <c r="BY2" s="10">
        <f>COUNTIF('Form Responses 1'!DN$2:DN$41,"=SA")</f>
        <v>7</v>
      </c>
      <c r="BZ2" s="10">
        <f>COUNTIF('Form Responses 1'!DR$2:DR$41,"=SA")</f>
        <v>4</v>
      </c>
      <c r="CA2" s="10">
        <f>COUNTIF('Form Responses 1'!G$2:G$41,"=SA")</f>
        <v>6</v>
      </c>
      <c r="CB2" s="10">
        <f>COUNTIF('Form Responses 1'!AD$2:AD$41,"=SA")</f>
        <v>9</v>
      </c>
      <c r="CC2" s="10">
        <f>COUNTIF('Form Responses 1'!CQ$2:CQ$41,"=SA")</f>
        <v>6</v>
      </c>
      <c r="CD2" s="10">
        <f>COUNTIF('Form Responses 1'!CU$2:CU$41,"=SA")</f>
        <v>1</v>
      </c>
      <c r="CE2" s="10">
        <f>COUNTIF('Form Responses 1'!AE$2:AE$41,"=SA")</f>
        <v>8</v>
      </c>
      <c r="CF2" s="10">
        <f>COUNTIF('Form Responses 1'!AO$2:AO$41,"=SA")</f>
        <v>5</v>
      </c>
      <c r="CG2" s="10">
        <f>COUNTIF('Form Responses 1'!BG$2:BG$41,"=SA")</f>
        <v>2</v>
      </c>
      <c r="CH2" s="10">
        <f>COUNTIF('Form Responses 1'!U$2:U$41,"=SA")</f>
        <v>5</v>
      </c>
      <c r="CI2" s="10">
        <f>COUNTIF('Form Responses 1'!CY$2:CY$41,"=SA")</f>
        <v>13</v>
      </c>
      <c r="CJ2" s="10">
        <f>COUNTIF('Form Responses 1'!DS$2:DS$41,"=SA")</f>
        <v>13</v>
      </c>
      <c r="CK2" s="10">
        <f>COUNTIF('Form Responses 1'!L$2:L$41,"=SA")</f>
        <v>10</v>
      </c>
      <c r="CL2" s="10">
        <f>COUNTIF('Form Responses 1'!N$2:N$41,"=SA")</f>
        <v>10</v>
      </c>
      <c r="CM2" s="10">
        <f>COUNTIF('Form Responses 1'!CS$2:CS$41,"=SA")</f>
        <v>1</v>
      </c>
      <c r="CN2" s="10">
        <f>COUNTIF('Form Responses 1'!DP$2:DP$41,"=SA")</f>
        <v>5</v>
      </c>
      <c r="CO2" s="10">
        <f>COUNTIF('Form Responses 1'!DQ$2:DQ$41,"=SA")</f>
        <v>3</v>
      </c>
      <c r="CP2" s="10">
        <f>COUNTIF('Form Responses 1'!CG$2:CG$41,"=SA")</f>
        <v>4</v>
      </c>
      <c r="CQ2" s="10">
        <f>COUNTIF('Form Responses 1'!DT$2:DT$41,"=SA")</f>
        <v>12</v>
      </c>
      <c r="CR2" s="10">
        <f>COUNTIF('Form Responses 1'!CL$2:CL$41,"=SA")</f>
        <v>8</v>
      </c>
      <c r="CS2" s="10">
        <f>COUNTIF('Form Responses 1'!CZ$2:CZ$41,"=SA")</f>
        <v>12</v>
      </c>
      <c r="CT2" s="10">
        <f>COUNTIF('Form Responses 1'!CE$2:CE$41,"=SA")</f>
        <v>13</v>
      </c>
      <c r="CU2" s="10">
        <f>COUNTIF('Form Responses 1'!I$2:I$41,"=SA")</f>
        <v>4</v>
      </c>
      <c r="CV2" s="10">
        <f>COUNTIF('Form Responses 1'!BA$2:BA$41,"=SA")</f>
        <v>11</v>
      </c>
      <c r="CW2" s="10">
        <f>COUNTIF('Form Responses 1'!CJ$2:CJ$41,"=SA")</f>
        <v>6</v>
      </c>
      <c r="CX2" s="10">
        <f>COUNTIF('Form Responses 1'!K$2:K$41,"=SA")</f>
        <v>6</v>
      </c>
      <c r="CY2" s="10">
        <f>COUNTIF('Form Responses 1'!AT$2:AT$41,"=SA")</f>
        <v>6</v>
      </c>
      <c r="CZ2" s="10">
        <f>COUNTIF('Form Responses 1'!CW$2:CW$41,"=SA")</f>
        <v>1</v>
      </c>
      <c r="DA2" s="10">
        <f>COUNTIF('Form Responses 1'!DI$2:DI$41,"=SA")</f>
        <v>11</v>
      </c>
      <c r="DB2" s="10">
        <f>COUNTIF('Form Responses 1'!DJ$2:DJ$41,"=SA")</f>
        <v>11</v>
      </c>
      <c r="DC2" s="10">
        <f>COUNTIF('Form Responses 1'!AX$2:AX$41,"=SA")</f>
        <v>6</v>
      </c>
      <c r="DD2" s="10">
        <f>COUNTIF('Form Responses 1'!BB$2:BB$41,"=SA")</f>
        <v>10</v>
      </c>
      <c r="DE2" s="10">
        <f>COUNTIF('Form Responses 1'!CF$2:CF$41,"=SA")</f>
        <v>11</v>
      </c>
      <c r="DF2" s="10">
        <f>COUNTIF('Form Responses 1'!DG$2:DG$41,"=SA")</f>
        <v>2</v>
      </c>
      <c r="DG2" s="10">
        <f>COUNTIF('Form Responses 1'!AU$2:AU$41,"=SA")</f>
        <v>6</v>
      </c>
      <c r="DH2" s="10">
        <f>COUNTIF('Form Responses 1'!CI$2:CI$41,"=SA")</f>
        <v>3</v>
      </c>
      <c r="DI2" s="10">
        <f>COUNTIF('Form Responses 1'!AV$2:AV$41,"=SA")</f>
        <v>2</v>
      </c>
      <c r="DJ2" s="10">
        <f>COUNTIF('Form Responses 1'!CK$2:CK$41,"=SA")</f>
        <v>1</v>
      </c>
      <c r="DK2" s="10">
        <f>COUNTIF('Form Responses 1'!CO$2:CO$41,"=SA")</f>
        <v>9</v>
      </c>
      <c r="DL2" s="10">
        <f>COUNTIF('Form Responses 1'!AZ$2:AZ$41,"=SA")</f>
        <v>6</v>
      </c>
      <c r="DM2" s="10">
        <f>COUNTIF('Form Responses 1'!CP$2:CP$41,"=SA")</f>
        <v>8</v>
      </c>
      <c r="DN2" s="10">
        <f>COUNTIF('Form Responses 1'!AW$2:AW$41,"=SA")</f>
        <v>2</v>
      </c>
      <c r="DO2" s="10">
        <f>COUNTIF('Form Responses 1'!AY$2:AY$41,"=SA")</f>
        <v>3</v>
      </c>
      <c r="DP2" s="10">
        <f>COUNTIF('Form Responses 1'!CN$2:CN$41,"=SA")</f>
        <v>4</v>
      </c>
      <c r="DQ2" s="10">
        <f>COUNTIF('Form Responses 1'!CM$2:CM$41,"=SA")</f>
        <v>1</v>
      </c>
    </row>
    <row r="3" ht="12.75" customHeight="1">
      <c r="A3" s="13" t="s">
        <v>208</v>
      </c>
      <c r="B3" s="10">
        <f>COUNTIF('Form Responses 1'!BW$2:BW$41,"=A")</f>
        <v>23</v>
      </c>
      <c r="C3" s="10">
        <f>COUNTIF('Form Responses 1'!BC$2:BC$41,"=A")</f>
        <v>22</v>
      </c>
      <c r="D3" s="10">
        <f>COUNTIF('Form Responses 1'!BN$2:BN$41,"=A")</f>
        <v>21</v>
      </c>
      <c r="E3" s="10">
        <f>COUNTIF('Form Responses 1'!BH$2:BH$41,"=A")</f>
        <v>20</v>
      </c>
      <c r="F3" s="10">
        <f>COUNTIF('Form Responses 1'!BX$2:BX$41,"=A")</f>
        <v>17</v>
      </c>
      <c r="G3" s="10">
        <f>COUNTIF('Form Responses 1'!BD$2:BD$41,"=A")</f>
        <v>17</v>
      </c>
      <c r="H3" s="10">
        <f>COUNTIF('Form Responses 1'!BM$2:BM$41,"=A")</f>
        <v>20</v>
      </c>
      <c r="I3" s="10">
        <f>COUNTIF('Form Responses 1'!Y$2:Y$41,"=A")</f>
        <v>19</v>
      </c>
      <c r="J3" s="10">
        <f>COUNTIF('Form Responses 1'!AJ$2:AJ$41,"=A")</f>
        <v>16</v>
      </c>
      <c r="K3" s="10">
        <f>COUNTIF('Form Responses 1'!AI$2:AI$41,"=A")</f>
        <v>15</v>
      </c>
      <c r="L3" s="10">
        <f>COUNTIF('Form Responses 1'!O$2:O$41,"=A")</f>
        <v>18</v>
      </c>
      <c r="M3" s="10">
        <f>COUNTIF('Form Responses 1'!Z$2:Z$41,"=A")</f>
        <v>16</v>
      </c>
      <c r="N3" s="10">
        <f>COUNTIF('Form Responses 1'!BP$2:BP$41,"=A")</f>
        <v>12</v>
      </c>
      <c r="O3" s="10">
        <f>COUNTIF('Form Responses 1'!BY$2:BY$41,"=A")</f>
        <v>18</v>
      </c>
      <c r="P3" s="10">
        <f>COUNTIF('Form Responses 1'!F$2:F$41,"=A")</f>
        <v>17</v>
      </c>
      <c r="Q3" s="10">
        <f>COUNTIF('Form Responses 1'!BR$2:BR$41,"=A")</f>
        <v>12</v>
      </c>
      <c r="R3" s="10">
        <f>COUNTIF('Form Responses 1'!E$2:E$41,"=A")</f>
        <v>14</v>
      </c>
      <c r="S3" s="10">
        <f>COUNTIF('Form Responses 1'!BO$2:BO$41,"=A")</f>
        <v>16</v>
      </c>
      <c r="T3" s="10">
        <f>COUNTIF('Form Responses 1'!BQ$2:BQ$41,"=A")</f>
        <v>20</v>
      </c>
      <c r="U3" s="10">
        <f>COUNTIF('Form Responses 1'!CD$2:CD$41,"=A")</f>
        <v>14</v>
      </c>
      <c r="V3" s="10">
        <f>COUNTIF('Form Responses 1'!BT$2:BT$41,"=A")</f>
        <v>12</v>
      </c>
      <c r="W3" s="10">
        <f>COUNTIF('Form Responses 1'!P$2:P$41,"=A")</f>
        <v>15</v>
      </c>
      <c r="X3" s="10">
        <f>COUNTIF('Form Responses 1'!AK$2:AK$41,"=A")</f>
        <v>18</v>
      </c>
      <c r="Y3" s="10">
        <f>COUNTIF('Form Responses 1'!BE$2:BE$41,"=A")</f>
        <v>19</v>
      </c>
      <c r="Z3" s="10">
        <f>COUNTIF('Form Responses 1'!BF$2:BF$41,"=A")</f>
        <v>10</v>
      </c>
      <c r="AA3" s="10">
        <f>COUNTIF('Form Responses 1'!CB$2:CB$41,"=A")</f>
        <v>14</v>
      </c>
      <c r="AB3" s="10">
        <f>COUNTIF('Form Responses 1'!DA$2:DA$41,"=A")</f>
        <v>14</v>
      </c>
      <c r="AC3" s="10">
        <f>COUNTIF('Form Responses 1'!AQ$2:AQ$41,"=A")</f>
        <v>9</v>
      </c>
      <c r="AD3" s="10">
        <f>COUNTIF('Form Responses 1'!AR$2:AR$41,"=A")</f>
        <v>12</v>
      </c>
      <c r="AE3" s="10">
        <f>COUNTIF('Form Responses 1'!BZ$2:BZ$41,"=A")</f>
        <v>13</v>
      </c>
      <c r="AF3" s="10">
        <f>COUNTIF('Form Responses 1'!AA$2:AA$41,"=A")</f>
        <v>16</v>
      </c>
      <c r="AG3" s="10">
        <f>COUNTIF('Form Responses 1'!AB$2:AB$41,"=A")</f>
        <v>10</v>
      </c>
      <c r="AH3" s="10">
        <f>COUNTIF('Form Responses 1'!BJ$2:BJ$41,"=A")</f>
        <v>13</v>
      </c>
      <c r="AI3" s="10">
        <f>COUNTIF('Form Responses 1'!BL$2:BL$41,"=A")</f>
        <v>11</v>
      </c>
      <c r="AJ3" s="10">
        <f>COUNTIF('Form Responses 1'!CV$2:CV$41,"=A")</f>
        <v>15</v>
      </c>
      <c r="AK3" s="10">
        <f>COUNTIF('Form Responses 1'!DK$2:DK$41,"=A")</f>
        <v>18</v>
      </c>
      <c r="AL3" s="10">
        <f>COUNTIF('Form Responses 1'!W$2:W$41,"=A")</f>
        <v>7</v>
      </c>
      <c r="AM3" s="10">
        <f>COUNTIF('Form Responses 1'!DC$2:DC$41,"=A")</f>
        <v>17</v>
      </c>
      <c r="AN3" s="10">
        <f>COUNTIF('Form Responses 1'!X$2:X$41,"=A")</f>
        <v>9</v>
      </c>
      <c r="AO3" s="10">
        <f>COUNTIF('Form Responses 1'!DB$2:DB$41,"=A")</f>
        <v>11</v>
      </c>
      <c r="AP3" s="10">
        <f>COUNTIF('Form Responses 1'!DF$2:DF$41,"=A")</f>
        <v>12</v>
      </c>
      <c r="AQ3" s="10">
        <f>COUNTIF('Form Responses 1'!AC$2:AC$41,"=A")</f>
        <v>15</v>
      </c>
      <c r="AR3" s="10">
        <f>COUNTIF('Form Responses 1'!AH$2:AH$41,"=A")</f>
        <v>8</v>
      </c>
      <c r="AS3" s="10">
        <f>COUNTIF('Form Responses 1'!AL$2:AL$41,"=A")</f>
        <v>10</v>
      </c>
      <c r="AT3" s="10">
        <f>COUNTIF('Form Responses 1'!AS$2:AS$41,"=A")</f>
        <v>11</v>
      </c>
      <c r="AU3" s="10">
        <f>COUNTIF('Form Responses 1'!CT$2:CT$41,"=A")</f>
        <v>10</v>
      </c>
      <c r="AV3" s="10">
        <f>COUNTIF('Form Responses 1'!Q$2:Q$41,"=A")</f>
        <v>7</v>
      </c>
      <c r="AW3" s="10">
        <f>COUNTIF('Form Responses 1'!AM$2:AM$41,"=A")</f>
        <v>16</v>
      </c>
      <c r="AX3" s="10">
        <f>COUNTIF('Form Responses 1'!AN$2:AN$41,"=A")</f>
        <v>9</v>
      </c>
      <c r="AY3" s="10">
        <f>COUNTIF('Form Responses 1'!AP$2:AP$41,"=A")</f>
        <v>11</v>
      </c>
      <c r="AZ3" s="10">
        <f>COUNTIF('Form Responses 1'!BK$2:BK$41,"=A")</f>
        <v>7</v>
      </c>
      <c r="BA3" s="10">
        <f>COUNTIF('Form Responses 1'!CA$2:CA$41,"=A")</f>
        <v>14</v>
      </c>
      <c r="BB3" s="10">
        <f>COUNTIF('Form Responses 1'!R$2:R$41,"=A")</f>
        <v>7</v>
      </c>
      <c r="BC3" s="10">
        <f>COUNTIF('Form Responses 1'!AG$2:AG$41,"=A")</f>
        <v>6</v>
      </c>
      <c r="BD3" s="10">
        <f>COUNTIF('Form Responses 1'!BI$2:BI$41,"=A")</f>
        <v>14</v>
      </c>
      <c r="BE3" s="10">
        <f>COUNTIF('Form Responses 1'!DD$2:DD$41,"=A")</f>
        <v>11</v>
      </c>
      <c r="BF3" s="10">
        <f>COUNTIF('Form Responses 1'!DE$2:DE$41,"=A")</f>
        <v>16</v>
      </c>
      <c r="BG3" s="10">
        <f>COUNTIF('Form Responses 1'!DL$2:DL$41,"=A")</f>
        <v>11</v>
      </c>
      <c r="BH3" s="10">
        <f>COUNTIF('Form Responses 1'!DO$2:DO$41,"=A")</f>
        <v>18</v>
      </c>
      <c r="BI3" s="10">
        <f>COUNTIF('Form Responses 1'!J$2:J$41,"=A")</f>
        <v>12</v>
      </c>
      <c r="BJ3" s="10">
        <f>COUNTIF('Form Responses 1'!V$2:V$41,"=A")</f>
        <v>9</v>
      </c>
      <c r="BK3" s="10">
        <f>COUNTIF('Form Responses 1'!AF$2:AF$41,"=A")</f>
        <v>12</v>
      </c>
      <c r="BL3" s="10">
        <f>COUNTIF('Form Responses 1'!BS$2:BS$41,"=A")</f>
        <v>12</v>
      </c>
      <c r="BM3" s="10">
        <f>COUNTIF('Form Responses 1'!BU$2:BU$41,"=A")</f>
        <v>4</v>
      </c>
      <c r="BN3" s="10">
        <f>COUNTIF('Form Responses 1'!CR$2:CR$41,"=A")</f>
        <v>12</v>
      </c>
      <c r="BO3" s="10">
        <f>COUNTIF('Form Responses 1'!DH$2:DH$41,"=A")</f>
        <v>10</v>
      </c>
      <c r="BP3" s="10">
        <f>COUNTIF('Form Responses 1'!DM$2:DM$41,"=A")</f>
        <v>14</v>
      </c>
      <c r="BQ3" s="10">
        <f>COUNTIF('Form Responses 1'!H$2:H$41,"=A")</f>
        <v>11</v>
      </c>
      <c r="BR3" s="10">
        <f>COUNTIF('Form Responses 1'!S$2:S$41,"=A")</f>
        <v>9</v>
      </c>
      <c r="BS3" s="10">
        <f>COUNTIF('Form Responses 1'!CH$2:CH$41,"=A")</f>
        <v>9</v>
      </c>
      <c r="BT3" s="10">
        <f>COUNTIF('Form Responses 1'!M$2:M$41,"=A")</f>
        <v>3</v>
      </c>
      <c r="BU3" s="10">
        <f>COUNTIF('Form Responses 1'!T$2:T$41,"=A")</f>
        <v>10</v>
      </c>
      <c r="BV3" s="10">
        <f>COUNTIF('Form Responses 1'!BV$2:BV$41,"=A")</f>
        <v>3</v>
      </c>
      <c r="BW3" s="10">
        <f>COUNTIF('Form Responses 1'!CC$2:CC$41,"=A")</f>
        <v>14</v>
      </c>
      <c r="BX3" s="10">
        <f>COUNTIF('Form Responses 1'!CX$2:CX$41,"=A")</f>
        <v>10</v>
      </c>
      <c r="BY3" s="10">
        <f>COUNTIF('Form Responses 1'!DN$2:DN$41,"=A")</f>
        <v>8</v>
      </c>
      <c r="BZ3" s="10">
        <f>COUNTIF('Form Responses 1'!DR$2:DR$41,"=A")</f>
        <v>16</v>
      </c>
      <c r="CA3" s="10">
        <f>COUNTIF('Form Responses 1'!G$2:G$41,"=A")</f>
        <v>11</v>
      </c>
      <c r="CB3" s="10">
        <f>COUNTIF('Form Responses 1'!AD$2:AD$41,"=A")</f>
        <v>6</v>
      </c>
      <c r="CC3" s="10">
        <f>COUNTIF('Form Responses 1'!CQ$2:CQ$41,"=A")</f>
        <v>11</v>
      </c>
      <c r="CD3" s="10">
        <f>COUNTIF('Form Responses 1'!CU$2:CU$41,"=A")</f>
        <v>15</v>
      </c>
      <c r="CE3" s="10">
        <f>COUNTIF('Form Responses 1'!AE$2:AE$41,"=A")</f>
        <v>9</v>
      </c>
      <c r="CF3" s="10">
        <f>COUNTIF('Form Responses 1'!AO$2:AO$41,"=A")</f>
        <v>12</v>
      </c>
      <c r="CG3" s="10">
        <f>COUNTIF('Form Responses 1'!BG$2:BG$41,"=A")</f>
        <v>10</v>
      </c>
      <c r="CH3" s="10">
        <f>COUNTIF('Form Responses 1'!U$2:U$41,"=A")</f>
        <v>9</v>
      </c>
      <c r="CI3" s="10">
        <f>COUNTIF('Form Responses 1'!CY$2:CY$41,"=A")</f>
        <v>5</v>
      </c>
      <c r="CJ3" s="10">
        <f>COUNTIF('Form Responses 1'!DS$2:DS$41,"=A")</f>
        <v>3</v>
      </c>
      <c r="CK3" s="10">
        <f>COUNTIF('Form Responses 1'!L$2:L$41,"=A")</f>
        <v>6</v>
      </c>
      <c r="CL3" s="10">
        <f>COUNTIF('Form Responses 1'!N$2:N$41,"=A")</f>
        <v>3</v>
      </c>
      <c r="CM3" s="10">
        <f>COUNTIF('Form Responses 1'!CS$2:CS$41,"=A")</f>
        <v>17</v>
      </c>
      <c r="CN3" s="10">
        <f>COUNTIF('Form Responses 1'!DP$2:DP$41,"=A")</f>
        <v>9</v>
      </c>
      <c r="CO3" s="10">
        <f>COUNTIF('Form Responses 1'!DQ$2:DQ$41,"=A")</f>
        <v>12</v>
      </c>
      <c r="CP3" s="10">
        <f>COUNTIF('Form Responses 1'!CG$2:CG$41,"=A")</f>
        <v>12</v>
      </c>
      <c r="CQ3" s="10">
        <f>COUNTIF('Form Responses 1'!DT$2:DT$41,"=A")</f>
        <v>3</v>
      </c>
      <c r="CR3" s="10">
        <f>COUNTIF('Form Responses 1'!CL$2:CL$41,"=A")</f>
        <v>6</v>
      </c>
      <c r="CS3" s="10">
        <f>COUNTIF('Form Responses 1'!CZ$2:CZ$41,"=A")</f>
        <v>5</v>
      </c>
      <c r="CT3" s="10">
        <f>COUNTIF('Form Responses 1'!CE$2:CE$41,"=A")</f>
        <v>2</v>
      </c>
      <c r="CU3" s="10">
        <f>COUNTIF('Form Responses 1'!I$2:I$41,"=A")</f>
        <v>8</v>
      </c>
      <c r="CV3" s="10">
        <f>COUNTIF('Form Responses 1'!BA$2:BA$41,"=A")</f>
        <v>2</v>
      </c>
      <c r="CW3" s="10">
        <f>COUNTIF('Form Responses 1'!CJ$2:CJ$41,"=A")</f>
        <v>7</v>
      </c>
      <c r="CX3" s="10">
        <f>COUNTIF('Form Responses 1'!K$2:K$41,"=A")</f>
        <v>5</v>
      </c>
      <c r="CY3" s="10">
        <f>COUNTIF('Form Responses 1'!AT$2:AT$41,"=A")</f>
        <v>8</v>
      </c>
      <c r="CZ3" s="10">
        <f>COUNTIF('Form Responses 1'!CW$2:CW$41,"=A")</f>
        <v>9</v>
      </c>
      <c r="DA3" s="10">
        <f>COUNTIF('Form Responses 1'!DI$2:DI$41,"=A")</f>
        <v>2</v>
      </c>
      <c r="DB3" s="10">
        <f>COUNTIF('Form Responses 1'!DJ$2:DJ$41,"=A")</f>
        <v>2</v>
      </c>
      <c r="DC3" s="10">
        <f>COUNTIF('Form Responses 1'!AX$2:AX$41,"=A")</f>
        <v>7</v>
      </c>
      <c r="DD3" s="10">
        <f>COUNTIF('Form Responses 1'!BB$2:BB$41,"=A")</f>
        <v>2</v>
      </c>
      <c r="DE3" s="10">
        <f>COUNTIF('Form Responses 1'!CF$2:CF$41,"=A")</f>
        <v>2</v>
      </c>
      <c r="DF3" s="10">
        <f>COUNTIF('Form Responses 1'!DG$2:DG$41,"=A")</f>
        <v>8</v>
      </c>
      <c r="DG3" s="10">
        <f>COUNTIF('Form Responses 1'!AU$2:AU$41,"=A")</f>
        <v>5</v>
      </c>
      <c r="DH3" s="10">
        <f>COUNTIF('Form Responses 1'!CI$2:CI$41,"=A")</f>
        <v>8</v>
      </c>
      <c r="DI3" s="10">
        <f>COUNTIF('Form Responses 1'!AV$2:AV$41,"=A")</f>
        <v>7</v>
      </c>
      <c r="DJ3" s="10">
        <f>COUNTIF('Form Responses 1'!CK$2:CK$41,"=A")</f>
        <v>9</v>
      </c>
      <c r="DK3" s="10">
        <f>COUNTIF('Form Responses 1'!CO$2:CO$41,"=A")</f>
        <v>0</v>
      </c>
      <c r="DL3" s="10">
        <f>COUNTIF('Form Responses 1'!AZ$2:AZ$41,"=A")</f>
        <v>2</v>
      </c>
      <c r="DM3" s="10">
        <f>COUNTIF('Form Responses 1'!CP$2:CP$41,"=A")</f>
        <v>0</v>
      </c>
      <c r="DN3" s="10">
        <f>COUNTIF('Form Responses 1'!AW$2:AW$41,"=A")</f>
        <v>6</v>
      </c>
      <c r="DO3" s="10">
        <f>COUNTIF('Form Responses 1'!AY$2:AY$41,"=A")</f>
        <v>5</v>
      </c>
      <c r="DP3" s="10">
        <f>COUNTIF('Form Responses 1'!CN$2:CN$41,"=A")</f>
        <v>4</v>
      </c>
      <c r="DQ3" s="10">
        <f>COUNTIF('Form Responses 1'!CM$2:CM$41,"=A")</f>
        <v>5</v>
      </c>
    </row>
    <row r="4" ht="12.75" customHeight="1">
      <c r="A4" s="13" t="s">
        <v>209</v>
      </c>
      <c r="B4" s="10">
        <f>COUNTIF('Form Responses 1'!BW$2:BW$41,"=N")</f>
        <v>6</v>
      </c>
      <c r="C4" s="10">
        <f>COUNTIF('Form Responses 1'!BC$2:BC$41,"=N")</f>
        <v>6</v>
      </c>
      <c r="D4" s="10">
        <f>COUNTIF('Form Responses 1'!BN$2:BN$41,"=N")</f>
        <v>9</v>
      </c>
      <c r="E4" s="10">
        <f>COUNTIF('Form Responses 1'!BH$2:BH$41,"=N")</f>
        <v>5</v>
      </c>
      <c r="F4" s="10">
        <f>COUNTIF('Form Responses 1'!BX$2:BX$41,"=N")</f>
        <v>13</v>
      </c>
      <c r="G4" s="10">
        <f>COUNTIF('Form Responses 1'!BD$2:BD$41,"=N")</f>
        <v>12</v>
      </c>
      <c r="H4" s="10">
        <f>COUNTIF('Form Responses 1'!BM$2:BM$41,"=N")</f>
        <v>8</v>
      </c>
      <c r="I4" s="10">
        <f>COUNTIF('Form Responses 1'!Y$2:Y$41,"=N")</f>
        <v>7</v>
      </c>
      <c r="J4" s="10">
        <f>COUNTIF('Form Responses 1'!AJ$2:AJ$41,"=N")</f>
        <v>6</v>
      </c>
      <c r="K4" s="10">
        <f>COUNTIF('Form Responses 1'!AI$2:AI$41,"=N")</f>
        <v>7</v>
      </c>
      <c r="L4" s="10">
        <f>COUNTIF('Form Responses 1'!O$2:O$41,"=N")</f>
        <v>4</v>
      </c>
      <c r="M4" s="10">
        <f>COUNTIF('Form Responses 1'!Z$2:Z$41,"=N")</f>
        <v>6</v>
      </c>
      <c r="N4" s="10">
        <f>COUNTIF('Form Responses 1'!BP$2:BP$41,"=N")</f>
        <v>12</v>
      </c>
      <c r="O4" s="10">
        <f>COUNTIF('Form Responses 1'!BY$2:BY$41,"=N")</f>
        <v>7</v>
      </c>
      <c r="P4" s="10">
        <f>COUNTIF('Form Responses 1'!F$2:F$41,"=N")</f>
        <v>8</v>
      </c>
      <c r="Q4" s="10">
        <f>COUNTIF('Form Responses 1'!BR$2:BR$41,"=N")</f>
        <v>10</v>
      </c>
      <c r="R4" s="10">
        <f>COUNTIF('Form Responses 1'!E$2:E$41,"=N")</f>
        <v>7</v>
      </c>
      <c r="S4" s="10">
        <f>COUNTIF('Form Responses 1'!BO$2:BO$41,"=N")</f>
        <v>9</v>
      </c>
      <c r="T4" s="10">
        <f>COUNTIF('Form Responses 1'!BQ$2:BQ$41,"=N")</f>
        <v>11</v>
      </c>
      <c r="U4" s="10">
        <f>COUNTIF('Form Responses 1'!CD$2:CD$41,"=N")</f>
        <v>7</v>
      </c>
      <c r="V4" s="10">
        <f>COUNTIF('Form Responses 1'!BT$2:BT$41,"=N")</f>
        <v>8</v>
      </c>
      <c r="W4" s="10">
        <f>COUNTIF('Form Responses 1'!P$2:P$41,"=N")</f>
        <v>9</v>
      </c>
      <c r="X4" s="10">
        <f>COUNTIF('Form Responses 1'!AK$2:AK$41,"=N")</f>
        <v>9</v>
      </c>
      <c r="Y4" s="10">
        <f>COUNTIF('Form Responses 1'!BE$2:BE$41,"=N")</f>
        <v>9</v>
      </c>
      <c r="Z4" s="10">
        <f>COUNTIF('Form Responses 1'!BF$2:BF$41,"=N")</f>
        <v>11</v>
      </c>
      <c r="AA4" s="10">
        <f>COUNTIF('Form Responses 1'!CB$2:CB$41,"=N")</f>
        <v>7</v>
      </c>
      <c r="AB4" s="10">
        <f>COUNTIF('Form Responses 1'!DA$2:DA$41,"=N")</f>
        <v>9</v>
      </c>
      <c r="AC4" s="10">
        <f>COUNTIF('Form Responses 1'!AQ$2:AQ$41,"=N")</f>
        <v>10</v>
      </c>
      <c r="AD4" s="10">
        <f>COUNTIF('Form Responses 1'!AR$2:AR$41,"=N")</f>
        <v>6</v>
      </c>
      <c r="AE4" s="10">
        <f>COUNTIF('Form Responses 1'!BZ$2:BZ$41,"=N")</f>
        <v>10</v>
      </c>
      <c r="AF4" s="10">
        <f>COUNTIF('Form Responses 1'!AA$2:AA$41,"=N")</f>
        <v>11</v>
      </c>
      <c r="AG4" s="10">
        <f>COUNTIF('Form Responses 1'!AB$2:AB$41,"=N")</f>
        <v>11</v>
      </c>
      <c r="AH4" s="10">
        <f>COUNTIF('Form Responses 1'!BJ$2:BJ$41,"=N")</f>
        <v>10</v>
      </c>
      <c r="AI4" s="10">
        <f>COUNTIF('Form Responses 1'!BL$2:BL$41,"=N")</f>
        <v>6</v>
      </c>
      <c r="AJ4" s="10">
        <f>COUNTIF('Form Responses 1'!CV$2:CV$41,"=N")</f>
        <v>8</v>
      </c>
      <c r="AK4" s="10">
        <f>COUNTIF('Form Responses 1'!DK$2:DK$41,"=N")</f>
        <v>8</v>
      </c>
      <c r="AL4" s="10">
        <f>COUNTIF('Form Responses 1'!W$2:W$41,"=N")</f>
        <v>9</v>
      </c>
      <c r="AM4" s="10">
        <f>COUNTIF('Form Responses 1'!DC$2:DC$41,"=N")</f>
        <v>13</v>
      </c>
      <c r="AN4" s="10">
        <f>COUNTIF('Form Responses 1'!X$2:X$41,"=N")</f>
        <v>8</v>
      </c>
      <c r="AO4" s="10">
        <f>COUNTIF('Form Responses 1'!DB$2:DB$41,"=N")</f>
        <v>15</v>
      </c>
      <c r="AP4" s="10">
        <f>COUNTIF('Form Responses 1'!DF$2:DF$41,"=N")</f>
        <v>13</v>
      </c>
      <c r="AQ4" s="10">
        <f>COUNTIF('Form Responses 1'!AC$2:AC$41,"=N")</f>
        <v>10</v>
      </c>
      <c r="AR4" s="10">
        <f>COUNTIF('Form Responses 1'!AH$2:AH$41,"=N")</f>
        <v>8</v>
      </c>
      <c r="AS4" s="10">
        <f>COUNTIF('Form Responses 1'!AL$2:AL$41,"=N")</f>
        <v>10</v>
      </c>
      <c r="AT4" s="10">
        <f>COUNTIF('Form Responses 1'!AS$2:AS$41,"=N")</f>
        <v>8</v>
      </c>
      <c r="AU4" s="10">
        <f>COUNTIF('Form Responses 1'!CT$2:CT$41,"=N")</f>
        <v>12</v>
      </c>
      <c r="AV4" s="10">
        <f>COUNTIF('Form Responses 1'!Q$2:Q$41,"=N")</f>
        <v>17</v>
      </c>
      <c r="AW4" s="10">
        <f>COUNTIF('Form Responses 1'!AM$2:AM$41,"=N")</f>
        <v>11</v>
      </c>
      <c r="AX4" s="10">
        <f>COUNTIF('Form Responses 1'!AN$2:AN$41,"=N")</f>
        <v>13</v>
      </c>
      <c r="AY4" s="10">
        <f>COUNTIF('Form Responses 1'!AP$2:AP$41,"=N")</f>
        <v>9</v>
      </c>
      <c r="AZ4" s="10">
        <f>COUNTIF('Form Responses 1'!BK$2:BK$41,"=N")</f>
        <v>9</v>
      </c>
      <c r="BA4" s="10">
        <f>COUNTIF('Form Responses 1'!CA$2:CA$41,"=N")</f>
        <v>13</v>
      </c>
      <c r="BB4" s="10">
        <f>COUNTIF('Form Responses 1'!R$2:R$41,"=N")</f>
        <v>8</v>
      </c>
      <c r="BC4" s="10">
        <f>COUNTIF('Form Responses 1'!AG$2:AG$41,"=N")</f>
        <v>8</v>
      </c>
      <c r="BD4" s="10">
        <f>COUNTIF('Form Responses 1'!BI$2:BI$41,"=N")</f>
        <v>14</v>
      </c>
      <c r="BE4" s="10">
        <f>COUNTIF('Form Responses 1'!DD$2:DD$41,"=N")</f>
        <v>12</v>
      </c>
      <c r="BF4" s="10">
        <f>COUNTIF('Form Responses 1'!DE$2:DE$41,"=N")</f>
        <v>12</v>
      </c>
      <c r="BG4" s="10">
        <f>COUNTIF('Form Responses 1'!DL$2:DL$41,"=N")</f>
        <v>10</v>
      </c>
      <c r="BH4" s="10">
        <f>COUNTIF('Form Responses 1'!DO$2:DO$41,"=N")</f>
        <v>8</v>
      </c>
      <c r="BI4" s="10">
        <f>COUNTIF('Form Responses 1'!J$2:J$41,"=N")</f>
        <v>7</v>
      </c>
      <c r="BJ4" s="10">
        <f>COUNTIF('Form Responses 1'!V$2:V$41,"=N")</f>
        <v>5</v>
      </c>
      <c r="BK4" s="10">
        <f>COUNTIF('Form Responses 1'!AF$2:AF$41,"=N")</f>
        <v>7</v>
      </c>
      <c r="BL4" s="10">
        <f>COUNTIF('Form Responses 1'!BS$2:BS$41,"=N")</f>
        <v>17</v>
      </c>
      <c r="BM4" s="10">
        <f>COUNTIF('Form Responses 1'!BU$2:BU$41,"=N")</f>
        <v>5</v>
      </c>
      <c r="BN4" s="10">
        <f>COUNTIF('Form Responses 1'!CR$2:CR$41,"=N")</f>
        <v>9</v>
      </c>
      <c r="BO4" s="10">
        <f>COUNTIF('Form Responses 1'!DH$2:DH$41,"=N")</f>
        <v>15</v>
      </c>
      <c r="BP4" s="10">
        <f>COUNTIF('Form Responses 1'!DM$2:DM$41,"=N")</f>
        <v>13</v>
      </c>
      <c r="BQ4" s="10">
        <f>COUNTIF('Form Responses 1'!H$2:H$41,"=N")</f>
        <v>8</v>
      </c>
      <c r="BR4" s="10">
        <f>COUNTIF('Form Responses 1'!S$2:S$41,"=N")</f>
        <v>12</v>
      </c>
      <c r="BS4" s="10">
        <f>COUNTIF('Form Responses 1'!CH$2:CH$41,"=N")</f>
        <v>14</v>
      </c>
      <c r="BT4" s="10">
        <f>COUNTIF('Form Responses 1'!M$2:M$41,"=N")</f>
        <v>15</v>
      </c>
      <c r="BU4" s="10">
        <f>COUNTIF('Form Responses 1'!T$2:T$41,"=N")</f>
        <v>3</v>
      </c>
      <c r="BV4" s="10">
        <f>COUNTIF('Form Responses 1'!BV$2:BV$41,"=N")</f>
        <v>7</v>
      </c>
      <c r="BW4" s="10">
        <f>COUNTIF('Form Responses 1'!CC$2:CC$41,"=N")</f>
        <v>9</v>
      </c>
      <c r="BX4" s="10">
        <f>COUNTIF('Form Responses 1'!CX$2:CX$41,"=N")</f>
        <v>9</v>
      </c>
      <c r="BY4" s="10">
        <f>COUNTIF('Form Responses 1'!DN$2:DN$41,"=N")</f>
        <v>15</v>
      </c>
      <c r="BZ4" s="10">
        <f>COUNTIF('Form Responses 1'!DR$2:DR$41,"=N")</f>
        <v>5</v>
      </c>
      <c r="CA4" s="10">
        <f>COUNTIF('Form Responses 1'!G$2:G$41,"=N")</f>
        <v>10</v>
      </c>
      <c r="CB4" s="10">
        <f>COUNTIF('Form Responses 1'!AD$2:AD$41,"=N")</f>
        <v>14</v>
      </c>
      <c r="CC4" s="10">
        <f>COUNTIF('Form Responses 1'!CQ$2:CQ$41,"=N")</f>
        <v>10</v>
      </c>
      <c r="CD4" s="10">
        <f>COUNTIF('Form Responses 1'!CU$2:CU$41,"=N")</f>
        <v>12</v>
      </c>
      <c r="CE4" s="10">
        <f>COUNTIF('Form Responses 1'!AE$2:AE$41,"=N")</f>
        <v>9</v>
      </c>
      <c r="CF4" s="10">
        <f>COUNTIF('Form Responses 1'!AO$2:AO$41,"=N")</f>
        <v>9</v>
      </c>
      <c r="CG4" s="10">
        <f>COUNTIF('Form Responses 1'!BG$2:BG$41,"=N")</f>
        <v>19</v>
      </c>
      <c r="CH4" s="10">
        <f>COUNTIF('Form Responses 1'!U$2:U$41,"=N")</f>
        <v>14</v>
      </c>
      <c r="CI4" s="10">
        <f>COUNTIF('Form Responses 1'!CY$2:CY$41,"=N")</f>
        <v>6</v>
      </c>
      <c r="CJ4" s="10">
        <f>COUNTIF('Form Responses 1'!DS$2:DS$41,"=N")</f>
        <v>10</v>
      </c>
      <c r="CK4" s="10">
        <f>COUNTIF('Form Responses 1'!L$2:L$41,"=N")</f>
        <v>9</v>
      </c>
      <c r="CL4" s="10">
        <f>COUNTIF('Form Responses 1'!N$2:N$41,"=N")</f>
        <v>15</v>
      </c>
      <c r="CM4" s="10">
        <f>COUNTIF('Form Responses 1'!CS$2:CS$41,"=N")</f>
        <v>5</v>
      </c>
      <c r="CN4" s="10">
        <f>COUNTIF('Form Responses 1'!DP$2:DP$41,"=N")</f>
        <v>13</v>
      </c>
      <c r="CO4" s="10">
        <f>COUNTIF('Form Responses 1'!DQ$2:DQ$41,"=N")</f>
        <v>11</v>
      </c>
      <c r="CP4" s="10">
        <f>COUNTIF('Form Responses 1'!CG$2:CG$41,"=N")</f>
        <v>8</v>
      </c>
      <c r="CQ4" s="10">
        <f>COUNTIF('Form Responses 1'!DT$2:DT$41,"=N")</f>
        <v>10</v>
      </c>
      <c r="CR4" s="10">
        <f>COUNTIF('Form Responses 1'!CL$2:CL$41,"=N")</f>
        <v>11</v>
      </c>
      <c r="CS4" s="10">
        <f>COUNTIF('Form Responses 1'!CZ$2:CZ$41,"=N")</f>
        <v>5</v>
      </c>
      <c r="CT4" s="10">
        <f>COUNTIF('Form Responses 1'!CE$2:CE$41,"=N")</f>
        <v>8</v>
      </c>
      <c r="CU4" s="10">
        <f>COUNTIF('Form Responses 1'!I$2:I$41,"=N")</f>
        <v>13</v>
      </c>
      <c r="CV4" s="10">
        <f>COUNTIF('Form Responses 1'!BA$2:BA$41,"=N")</f>
        <v>11</v>
      </c>
      <c r="CW4" s="10">
        <f>COUNTIF('Form Responses 1'!CJ$2:CJ$41,"=N")</f>
        <v>11</v>
      </c>
      <c r="CX4" s="10">
        <f>COUNTIF('Form Responses 1'!K$2:K$41,"=N")</f>
        <v>14</v>
      </c>
      <c r="CY4" s="10">
        <f>COUNTIF('Form Responses 1'!AT$2:AT$41,"=N")</f>
        <v>8</v>
      </c>
      <c r="CZ4" s="10">
        <f>COUNTIF('Form Responses 1'!CW$2:CW$41,"=N")</f>
        <v>16</v>
      </c>
      <c r="DA4" s="10">
        <f>COUNTIF('Form Responses 1'!DI$2:DI$41,"=N")</f>
        <v>10</v>
      </c>
      <c r="DB4" s="10">
        <f>COUNTIF('Form Responses 1'!DJ$2:DJ$41,"=N")</f>
        <v>10</v>
      </c>
      <c r="DC4" s="10">
        <f>COUNTIF('Form Responses 1'!AX$2:AX$41,"=N")</f>
        <v>9</v>
      </c>
      <c r="DD4" s="10">
        <f>COUNTIF('Form Responses 1'!BB$2:BB$41,"=N")</f>
        <v>11</v>
      </c>
      <c r="DE4" s="10">
        <f>COUNTIF('Form Responses 1'!CF$2:CF$41,"=N")</f>
        <v>9</v>
      </c>
      <c r="DF4" s="10">
        <f>COUNTIF('Form Responses 1'!DG$2:DG$41,"=N")</f>
        <v>15</v>
      </c>
      <c r="DG4" s="10">
        <f>COUNTIF('Form Responses 1'!AU$2:AU$41,"=N")</f>
        <v>12</v>
      </c>
      <c r="DH4" s="10">
        <f>COUNTIF('Form Responses 1'!CI$2:CI$41,"=N")</f>
        <v>11</v>
      </c>
      <c r="DI4" s="10">
        <f>COUNTIF('Form Responses 1'!AV$2:AV$41,"=N")</f>
        <v>14</v>
      </c>
      <c r="DJ4" s="10">
        <f>COUNTIF('Form Responses 1'!CK$2:CK$41,"=N")</f>
        <v>10</v>
      </c>
      <c r="DK4" s="10">
        <f>COUNTIF('Form Responses 1'!CO$2:CO$41,"=N")</f>
        <v>11</v>
      </c>
      <c r="DL4" s="10">
        <f>COUNTIF('Form Responses 1'!AZ$2:AZ$41,"=N")</f>
        <v>11</v>
      </c>
      <c r="DM4" s="10">
        <f>COUNTIF('Form Responses 1'!CP$2:CP$41,"=N")</f>
        <v>11</v>
      </c>
      <c r="DN4" s="10">
        <f>COUNTIF('Form Responses 1'!AW$2:AW$41,"=N")</f>
        <v>10</v>
      </c>
      <c r="DO4" s="10">
        <f>COUNTIF('Form Responses 1'!AY$2:AY$41,"=N")</f>
        <v>9</v>
      </c>
      <c r="DP4" s="10">
        <f>COUNTIF('Form Responses 1'!CN$2:CN$41,"=N")</f>
        <v>9</v>
      </c>
      <c r="DQ4" s="10">
        <f>COUNTIF('Form Responses 1'!CM$2:CM$41,"=N")</f>
        <v>8</v>
      </c>
    </row>
    <row r="5" ht="12.75" customHeight="1">
      <c r="A5" s="13" t="s">
        <v>210</v>
      </c>
      <c r="B5" s="10">
        <f>COUNTIF('Form Responses 1'!BW$2:BW$41,"=D")</f>
        <v>1</v>
      </c>
      <c r="C5" s="10">
        <f>COUNTIF('Form Responses 1'!BC$2:BC$41,"=D")</f>
        <v>0</v>
      </c>
      <c r="D5" s="10">
        <f>COUNTIF('Form Responses 1'!BN$2:BN$41,"=D")</f>
        <v>1</v>
      </c>
      <c r="E5" s="10">
        <f>COUNTIF('Form Responses 1'!BH$2:BH$41,"=D")</f>
        <v>4</v>
      </c>
      <c r="F5" s="10">
        <f>COUNTIF('Form Responses 1'!BX$2:BX$41,"=D")</f>
        <v>0</v>
      </c>
      <c r="G5" s="10">
        <f>COUNTIF('Form Responses 1'!BD$2:BD$41,"=D")</f>
        <v>0</v>
      </c>
      <c r="H5" s="10">
        <f>COUNTIF('Form Responses 1'!BM$2:BM$41,"=D")</f>
        <v>3</v>
      </c>
      <c r="I5" s="10">
        <f>COUNTIF('Form Responses 1'!Y$2:Y$41,"=D")</f>
        <v>2</v>
      </c>
      <c r="J5" s="10">
        <f>COUNTIF('Form Responses 1'!AJ$2:AJ$41,"=D")</f>
        <v>4</v>
      </c>
      <c r="K5" s="10">
        <f>COUNTIF('Form Responses 1'!AI$2:AI$41,"=D")</f>
        <v>4</v>
      </c>
      <c r="L5" s="10">
        <f>COUNTIF('Form Responses 1'!O$2:O$41,"=D")</f>
        <v>5</v>
      </c>
      <c r="M5" s="10">
        <f>COUNTIF('Form Responses 1'!Z$2:Z$41,"=D")</f>
        <v>3</v>
      </c>
      <c r="N5" s="10">
        <f>COUNTIF('Form Responses 1'!BP$2:BP$41,"=D")</f>
        <v>3</v>
      </c>
      <c r="O5" s="10">
        <f>COUNTIF('Form Responses 1'!BY$2:BY$41,"=D")</f>
        <v>4</v>
      </c>
      <c r="P5" s="10">
        <f>COUNTIF('Form Responses 1'!F$2:F$41,"=D")</f>
        <v>2</v>
      </c>
      <c r="Q5" s="10">
        <f>COUNTIF('Form Responses 1'!BR$2:BR$41,"=D")</f>
        <v>5</v>
      </c>
      <c r="R5" s="10">
        <f>COUNTIF('Form Responses 1'!E$2:E$41,"=D")</f>
        <v>4</v>
      </c>
      <c r="S5" s="10">
        <f>COUNTIF('Form Responses 1'!BO$2:BO$41,"=D")</f>
        <v>5</v>
      </c>
      <c r="T5" s="10">
        <f>COUNTIF('Form Responses 1'!BQ$2:BQ$41,"=D")</f>
        <v>3</v>
      </c>
      <c r="U5" s="10">
        <f>COUNTIF('Form Responses 1'!CD$2:CD$41,"=D")</f>
        <v>4</v>
      </c>
      <c r="V5" s="10">
        <f>COUNTIF('Form Responses 1'!BT$2:BT$41,"=D")</f>
        <v>7</v>
      </c>
      <c r="W5" s="10">
        <f>COUNTIF('Form Responses 1'!P$2:P$41,"=D")</f>
        <v>4</v>
      </c>
      <c r="X5" s="10">
        <f>COUNTIF('Form Responses 1'!AK$2:AK$41,"=D")</f>
        <v>4</v>
      </c>
      <c r="Y5" s="10">
        <f>COUNTIF('Form Responses 1'!BE$2:BE$41,"=D")</f>
        <v>5</v>
      </c>
      <c r="Z5" s="10">
        <f>COUNTIF('Form Responses 1'!BF$2:BF$41,"=D")</f>
        <v>5</v>
      </c>
      <c r="AA5" s="10">
        <f>COUNTIF('Form Responses 1'!CB$2:CB$41,"=D")</f>
        <v>7</v>
      </c>
      <c r="AB5" s="10">
        <f>COUNTIF('Form Responses 1'!DA$2:DA$41,"=D")</f>
        <v>2</v>
      </c>
      <c r="AC5" s="10">
        <f>COUNTIF('Form Responses 1'!AQ$2:AQ$41,"=D")</f>
        <v>2</v>
      </c>
      <c r="AD5" s="10">
        <f>COUNTIF('Form Responses 1'!AR$2:AR$41,"=D")</f>
        <v>2</v>
      </c>
      <c r="AE5" s="10">
        <f>COUNTIF('Form Responses 1'!BZ$2:BZ$41,"=D")</f>
        <v>6</v>
      </c>
      <c r="AF5" s="10">
        <f>COUNTIF('Form Responses 1'!AA$2:AA$41,"=D")</f>
        <v>4</v>
      </c>
      <c r="AG5" s="10">
        <f>COUNTIF('Form Responses 1'!AB$2:AB$41,"=D")</f>
        <v>4</v>
      </c>
      <c r="AH5" s="10">
        <f>COUNTIF('Form Responses 1'!BJ$2:BJ$41,"=D")</f>
        <v>7</v>
      </c>
      <c r="AI5" s="10">
        <f>COUNTIF('Form Responses 1'!BL$2:BL$41,"=D")</f>
        <v>4</v>
      </c>
      <c r="AJ5" s="10">
        <f>COUNTIF('Form Responses 1'!CV$2:CV$41,"=D")</f>
        <v>7</v>
      </c>
      <c r="AK5" s="10">
        <f>COUNTIF('Form Responses 1'!DK$2:DK$41,"=D")</f>
        <v>2</v>
      </c>
      <c r="AL5" s="10">
        <f>COUNTIF('Form Responses 1'!W$2:W$41,"=D")</f>
        <v>2</v>
      </c>
      <c r="AM5" s="10">
        <f>COUNTIF('Form Responses 1'!DC$2:DC$41,"=D")</f>
        <v>4</v>
      </c>
      <c r="AN5" s="10">
        <f>COUNTIF('Form Responses 1'!X$2:X$41,"=D")</f>
        <v>3</v>
      </c>
      <c r="AO5" s="10">
        <f>COUNTIF('Form Responses 1'!DB$2:DB$41,"=D")</f>
        <v>1</v>
      </c>
      <c r="AP5" s="10">
        <f>COUNTIF('Form Responses 1'!DF$2:DF$41,"=D")</f>
        <v>6</v>
      </c>
      <c r="AQ5" s="10">
        <f>COUNTIF('Form Responses 1'!AC$2:AC$41,"=D")</f>
        <v>4</v>
      </c>
      <c r="AR5" s="10">
        <f>COUNTIF('Form Responses 1'!AH$2:AH$41,"=D")</f>
        <v>3</v>
      </c>
      <c r="AS5" s="10">
        <f>COUNTIF('Form Responses 1'!AL$2:AL$41,"=D")</f>
        <v>7</v>
      </c>
      <c r="AT5" s="10">
        <f>COUNTIF('Form Responses 1'!AS$2:AS$41,"=D")</f>
        <v>7</v>
      </c>
      <c r="AU5" s="10">
        <f>COUNTIF('Form Responses 1'!CT$2:CT$41,"=D")</f>
        <v>6</v>
      </c>
      <c r="AV5" s="10">
        <f>COUNTIF('Form Responses 1'!Q$2:Q$41,"=D")</f>
        <v>2</v>
      </c>
      <c r="AW5" s="10">
        <f>COUNTIF('Form Responses 1'!AM$2:AM$41,"=D")</f>
        <v>4</v>
      </c>
      <c r="AX5" s="10">
        <f>COUNTIF('Form Responses 1'!AN$2:AN$41,"=D")</f>
        <v>3</v>
      </c>
      <c r="AY5" s="10">
        <f>COUNTIF('Form Responses 1'!AP$2:AP$41,"=D")</f>
        <v>6</v>
      </c>
      <c r="AZ5" s="10">
        <f>COUNTIF('Form Responses 1'!BK$2:BK$41,"=D")</f>
        <v>5</v>
      </c>
      <c r="BA5" s="10">
        <f>COUNTIF('Form Responses 1'!CA$2:CA$41,"=D")</f>
        <v>7</v>
      </c>
      <c r="BB5" s="10">
        <f>COUNTIF('Form Responses 1'!R$2:R$41,"=D")</f>
        <v>8</v>
      </c>
      <c r="BC5" s="10">
        <f>COUNTIF('Form Responses 1'!AG$2:AG$41,"=D")</f>
        <v>3</v>
      </c>
      <c r="BD5" s="10">
        <f>COUNTIF('Form Responses 1'!BI$2:BI$41,"=D")</f>
        <v>7</v>
      </c>
      <c r="BE5" s="10">
        <f>COUNTIF('Form Responses 1'!DD$2:DD$41,"=D")</f>
        <v>8</v>
      </c>
      <c r="BF5" s="10">
        <f>COUNTIF('Form Responses 1'!DE$2:DE$41,"=D")</f>
        <v>8</v>
      </c>
      <c r="BG5" s="10">
        <f>COUNTIF('Form Responses 1'!DL$2:DL$41,"=D")</f>
        <v>3</v>
      </c>
      <c r="BH5" s="10">
        <f>COUNTIF('Form Responses 1'!DO$2:DO$41,"=D")</f>
        <v>6</v>
      </c>
      <c r="BI5" s="10">
        <f>COUNTIF('Form Responses 1'!J$2:J$41,"=D")</f>
        <v>6</v>
      </c>
      <c r="BJ5" s="10">
        <f>COUNTIF('Form Responses 1'!V$2:V$41,"=D")</f>
        <v>11</v>
      </c>
      <c r="BK5" s="10">
        <f>COUNTIF('Form Responses 1'!AF$2:AF$41,"=D")</f>
        <v>8</v>
      </c>
      <c r="BL5" s="10">
        <f>COUNTIF('Form Responses 1'!BS$2:BS$41,"=D")</f>
        <v>4</v>
      </c>
      <c r="BM5" s="10">
        <f>COUNTIF('Form Responses 1'!BU$2:BU$41,"=D")</f>
        <v>7</v>
      </c>
      <c r="BN5" s="10">
        <f>COUNTIF('Form Responses 1'!CR$2:CR$41,"=D")</f>
        <v>3</v>
      </c>
      <c r="BO5" s="10">
        <f>COUNTIF('Form Responses 1'!DH$2:DH$41,"=D")</f>
        <v>4</v>
      </c>
      <c r="BP5" s="10">
        <f>COUNTIF('Form Responses 1'!DM$2:DM$41,"=D")</f>
        <v>5</v>
      </c>
      <c r="BQ5" s="10">
        <f>COUNTIF('Form Responses 1'!H$2:H$41,"=D")</f>
        <v>6</v>
      </c>
      <c r="BR5" s="10">
        <f>COUNTIF('Form Responses 1'!S$2:S$41,"=D")</f>
        <v>6</v>
      </c>
      <c r="BS5" s="10">
        <f>COUNTIF('Form Responses 1'!CH$2:CH$41,"=D")</f>
        <v>3</v>
      </c>
      <c r="BT5" s="10">
        <f>COUNTIF('Form Responses 1'!M$2:M$41,"=D")</f>
        <v>1</v>
      </c>
      <c r="BU5" s="10">
        <f>COUNTIF('Form Responses 1'!T$2:T$41,"=D")</f>
        <v>9</v>
      </c>
      <c r="BV5" s="10">
        <f>COUNTIF('Form Responses 1'!BV$2:BV$41,"=D")</f>
        <v>6</v>
      </c>
      <c r="BW5" s="10">
        <f>COUNTIF('Form Responses 1'!CC$2:CC$41,"=D")</f>
        <v>9</v>
      </c>
      <c r="BX5" s="10">
        <f>COUNTIF('Form Responses 1'!CX$2:CX$41,"=D")</f>
        <v>8</v>
      </c>
      <c r="BY5" s="10">
        <f>COUNTIF('Form Responses 1'!DN$2:DN$41,"=D")</f>
        <v>5</v>
      </c>
      <c r="BZ5" s="10">
        <f>COUNTIF('Form Responses 1'!DR$2:DR$41,"=D")</f>
        <v>7</v>
      </c>
      <c r="CA5" s="10">
        <f>COUNTIF('Form Responses 1'!G$2:G$41,"=D")</f>
        <v>8</v>
      </c>
      <c r="CB5" s="10">
        <f>COUNTIF('Form Responses 1'!AD$2:AD$41,"=D")</f>
        <v>6</v>
      </c>
      <c r="CC5" s="10">
        <f>COUNTIF('Form Responses 1'!CQ$2:CQ$41,"=D")</f>
        <v>2</v>
      </c>
      <c r="CD5" s="10">
        <f>COUNTIF('Form Responses 1'!CU$2:CU$41,"=D")</f>
        <v>8</v>
      </c>
      <c r="CE5" s="10">
        <f>COUNTIF('Form Responses 1'!AE$2:AE$41,"=D")</f>
        <v>8</v>
      </c>
      <c r="CF5" s="10">
        <f>COUNTIF('Form Responses 1'!AO$2:AO$41,"=D")</f>
        <v>7</v>
      </c>
      <c r="CG5" s="10">
        <f>COUNTIF('Form Responses 1'!BG$2:BG$41,"=D")</f>
        <v>6</v>
      </c>
      <c r="CH5" s="10">
        <f>COUNTIF('Form Responses 1'!U$2:U$41,"=D")</f>
        <v>7</v>
      </c>
      <c r="CI5" s="10">
        <f>COUNTIF('Form Responses 1'!CY$2:CY$41,"=D")</f>
        <v>5</v>
      </c>
      <c r="CJ5" s="10">
        <f>COUNTIF('Form Responses 1'!DS$2:DS$41,"=D")</f>
        <v>4</v>
      </c>
      <c r="CK5" s="10">
        <f>COUNTIF('Form Responses 1'!L$2:L$41,"=D")</f>
        <v>6</v>
      </c>
      <c r="CL5" s="10">
        <f>COUNTIF('Form Responses 1'!N$2:N$41,"=D")</f>
        <v>1</v>
      </c>
      <c r="CM5" s="10">
        <f>COUNTIF('Form Responses 1'!CS$2:CS$41,"=D")</f>
        <v>12</v>
      </c>
      <c r="CN5" s="10">
        <f>COUNTIF('Form Responses 1'!DP$2:DP$41,"=D")</f>
        <v>7</v>
      </c>
      <c r="CO5" s="10">
        <f>COUNTIF('Form Responses 1'!DQ$2:DQ$41,"=D")</f>
        <v>6</v>
      </c>
      <c r="CP5" s="10">
        <f>COUNTIF('Form Responses 1'!CG$2:CG$41,"=D")</f>
        <v>9</v>
      </c>
      <c r="CQ5" s="10">
        <f>COUNTIF('Form Responses 1'!DT$2:DT$41,"=D")</f>
        <v>4</v>
      </c>
      <c r="CR5" s="10">
        <f>COUNTIF('Form Responses 1'!CL$2:CL$41,"=D")</f>
        <v>11</v>
      </c>
      <c r="CS5" s="10">
        <f>COUNTIF('Form Responses 1'!CZ$2:CZ$41,"=D")</f>
        <v>6</v>
      </c>
      <c r="CT5" s="10">
        <f>COUNTIF('Form Responses 1'!CE$2:CE$41,"=D")</f>
        <v>8</v>
      </c>
      <c r="CU5" s="10">
        <f>COUNTIF('Form Responses 1'!I$2:I$41,"=D")</f>
        <v>9</v>
      </c>
      <c r="CV5" s="10">
        <f>COUNTIF('Form Responses 1'!BA$2:BA$41,"=D")</f>
        <v>4</v>
      </c>
      <c r="CW5" s="10">
        <f>COUNTIF('Form Responses 1'!CJ$2:CJ$41,"=D")</f>
        <v>9</v>
      </c>
      <c r="CX5" s="10">
        <f>COUNTIF('Form Responses 1'!K$2:K$41,"=D")</f>
        <v>5</v>
      </c>
      <c r="CY5" s="10">
        <f>COUNTIF('Form Responses 1'!AT$2:AT$41,"=D")</f>
        <v>13</v>
      </c>
      <c r="CZ5" s="10">
        <f>COUNTIF('Form Responses 1'!CW$2:CW$41,"=D")</f>
        <v>5</v>
      </c>
      <c r="DA5" s="10">
        <f>COUNTIF('Form Responses 1'!DI$2:DI$41,"=D")</f>
        <v>5</v>
      </c>
      <c r="DB5" s="10">
        <f>COUNTIF('Form Responses 1'!DJ$2:DJ$41,"=D")</f>
        <v>4</v>
      </c>
      <c r="DC5" s="10">
        <f>COUNTIF('Form Responses 1'!AX$2:AX$41,"=D")</f>
        <v>11</v>
      </c>
      <c r="DD5" s="10">
        <f>COUNTIF('Form Responses 1'!BB$2:BB$41,"=D")</f>
        <v>4</v>
      </c>
      <c r="DE5" s="10">
        <f>COUNTIF('Form Responses 1'!CF$2:CF$41,"=D")</f>
        <v>8</v>
      </c>
      <c r="DF5" s="10">
        <f>COUNTIF('Form Responses 1'!DG$2:DG$41,"=D")</f>
        <v>8</v>
      </c>
      <c r="DG5" s="10">
        <f>COUNTIF('Form Responses 1'!AU$2:AU$41,"=D")</f>
        <v>4</v>
      </c>
      <c r="DH5" s="10">
        <f>COUNTIF('Form Responses 1'!CI$2:CI$41,"=D")</f>
        <v>13</v>
      </c>
      <c r="DI5" s="10">
        <f>COUNTIF('Form Responses 1'!AV$2:AV$41,"=D")</f>
        <v>6</v>
      </c>
      <c r="DJ5" s="10">
        <f>COUNTIF('Form Responses 1'!CK$2:CK$41,"=D")</f>
        <v>15</v>
      </c>
      <c r="DK5" s="10">
        <f>COUNTIF('Form Responses 1'!CO$2:CO$41,"=D")</f>
        <v>6</v>
      </c>
      <c r="DL5" s="10">
        <f>COUNTIF('Form Responses 1'!AZ$2:AZ$41,"=D")</f>
        <v>11</v>
      </c>
      <c r="DM5" s="10">
        <f>COUNTIF('Form Responses 1'!CP$2:CP$41,"=D")</f>
        <v>6</v>
      </c>
      <c r="DN5" s="10">
        <f>COUNTIF('Form Responses 1'!AW$2:AW$41,"=D")</f>
        <v>13</v>
      </c>
      <c r="DO5" s="10">
        <f>COUNTIF('Form Responses 1'!AY$2:AY$41,"=D")</f>
        <v>11</v>
      </c>
      <c r="DP5" s="10">
        <f>COUNTIF('Form Responses 1'!CN$2:CN$41,"=D")</f>
        <v>8</v>
      </c>
      <c r="DQ5" s="10">
        <f>COUNTIF('Form Responses 1'!CM$2:CM$41,"=D")</f>
        <v>10</v>
      </c>
    </row>
    <row r="6" ht="12.75" customHeight="1">
      <c r="A6" s="13" t="s">
        <v>211</v>
      </c>
      <c r="B6" s="10">
        <f>COUNTIF('Form Responses 1'!BW$2:BW$41,"=SD")</f>
        <v>0</v>
      </c>
      <c r="C6" s="10">
        <f>COUNTIF('Form Responses 1'!BC$2:BC$41,"=SD")</f>
        <v>1</v>
      </c>
      <c r="D6" s="10">
        <f>COUNTIF('Form Responses 1'!BN$2:BN$41,"=SD")</f>
        <v>0</v>
      </c>
      <c r="E6" s="10">
        <f>COUNTIF('Form Responses 1'!BH$2:BH$41,"=SD")</f>
        <v>0</v>
      </c>
      <c r="F6" s="10">
        <f>COUNTIF('Form Responses 1'!BX$2:BX$41,"=SD")</f>
        <v>0</v>
      </c>
      <c r="G6" s="10">
        <f>COUNTIF('Form Responses 1'!BD$2:BD$41,"=SD")</f>
        <v>1</v>
      </c>
      <c r="H6" s="10">
        <f>COUNTIF('Form Responses 1'!BM$2:BM$41,"=SD")</f>
        <v>0</v>
      </c>
      <c r="I6" s="10">
        <f>COUNTIF('Form Responses 1'!Y$2:Y$41,"=SD")</f>
        <v>2</v>
      </c>
      <c r="J6" s="10">
        <f>COUNTIF('Form Responses 1'!AJ$2:AJ$41,"=SD")</f>
        <v>1</v>
      </c>
      <c r="K6" s="10">
        <f>COUNTIF('Form Responses 1'!AI$2:AI$41,"=SD")</f>
        <v>1</v>
      </c>
      <c r="L6" s="10">
        <f>COUNTIF('Form Responses 1'!O$2:O$41,"=SD")</f>
        <v>2</v>
      </c>
      <c r="M6" s="10">
        <f>COUNTIF('Form Responses 1'!Z$2:Z$41,"=SD")</f>
        <v>3</v>
      </c>
      <c r="N6" s="10">
        <f>COUNTIF('Form Responses 1'!BP$2:BP$41,"=SD")</f>
        <v>0</v>
      </c>
      <c r="O6" s="10">
        <f>COUNTIF('Form Responses 1'!BY$2:BY$41,"=SD")</f>
        <v>2</v>
      </c>
      <c r="P6" s="10">
        <f>COUNTIF('Form Responses 1'!F$2:F$41,"=SD")</f>
        <v>4</v>
      </c>
      <c r="Q6" s="10">
        <f>COUNTIF('Form Responses 1'!BR$2:BR$41,"=SD")</f>
        <v>0</v>
      </c>
      <c r="R6" s="10">
        <f>COUNTIF('Form Responses 1'!E$2:E$41,"=SD")</f>
        <v>3</v>
      </c>
      <c r="S6" s="10">
        <f>COUNTIF('Form Responses 1'!BO$2:BO$41,"=SD")</f>
        <v>1</v>
      </c>
      <c r="T6" s="10">
        <f>COUNTIF('Form Responses 1'!BQ$2:BQ$41,"=SD")</f>
        <v>2</v>
      </c>
      <c r="U6" s="10">
        <f>COUNTIF('Form Responses 1'!CD$2:CD$41,"=SD")</f>
        <v>3</v>
      </c>
      <c r="V6" s="10">
        <f>COUNTIF('Form Responses 1'!BT$2:BT$41,"=SD")</f>
        <v>0</v>
      </c>
      <c r="W6" s="10">
        <f>COUNTIF('Form Responses 1'!P$2:P$41,"=SD")</f>
        <v>3</v>
      </c>
      <c r="X6" s="10">
        <f>COUNTIF('Form Responses 1'!AK$2:AK$41,"=SD")</f>
        <v>3</v>
      </c>
      <c r="Y6" s="10">
        <f>COUNTIF('Form Responses 1'!BE$2:BE$41,"=SD")</f>
        <v>2</v>
      </c>
      <c r="Z6" s="10">
        <f>COUNTIF('Form Responses 1'!BF$2:BF$41,"=SD")</f>
        <v>1</v>
      </c>
      <c r="AA6" s="10">
        <f>COUNTIF('Form Responses 1'!CB$2:CB$41,"=SD")</f>
        <v>1</v>
      </c>
      <c r="AB6" s="10">
        <f>COUNTIF('Form Responses 1'!DA$2:DA$41,"=SD")</f>
        <v>5</v>
      </c>
      <c r="AC6" s="10">
        <f>COUNTIF('Form Responses 1'!AQ$2:AQ$41,"=SD")</f>
        <v>5</v>
      </c>
      <c r="AD6" s="10">
        <f>COUNTIF('Form Responses 1'!AR$2:AR$41,"=SD")</f>
        <v>7</v>
      </c>
      <c r="AE6" s="10">
        <f>COUNTIF('Form Responses 1'!BZ$2:BZ$41,"=SD")</f>
        <v>1</v>
      </c>
      <c r="AF6" s="10">
        <f>COUNTIF('Form Responses 1'!AA$2:AA$41,"=SD")</f>
        <v>3</v>
      </c>
      <c r="AG6" s="10">
        <f>COUNTIF('Form Responses 1'!AB$2:AB$41,"=SD")</f>
        <v>3</v>
      </c>
      <c r="AH6" s="10">
        <f>COUNTIF('Form Responses 1'!BJ$2:BJ$41,"=SD")</f>
        <v>1</v>
      </c>
      <c r="AI6" s="10">
        <f>COUNTIF('Form Responses 1'!BL$2:BL$41,"=SD")</f>
        <v>6</v>
      </c>
      <c r="AJ6" s="10">
        <f>COUNTIF('Form Responses 1'!CV$2:CV$41,"=SD")</f>
        <v>2</v>
      </c>
      <c r="AK6" s="10">
        <f>COUNTIF('Form Responses 1'!DK$2:DK$41,"=SD")</f>
        <v>7</v>
      </c>
      <c r="AL6" s="10">
        <f>COUNTIF('Form Responses 1'!W$2:W$41,"=SD")</f>
        <v>7</v>
      </c>
      <c r="AM6" s="10">
        <f>COUNTIF('Form Responses 1'!DC$2:DC$41,"=SD")</f>
        <v>3</v>
      </c>
      <c r="AN6" s="10">
        <f>COUNTIF('Form Responses 1'!X$2:X$41,"=SD")</f>
        <v>7</v>
      </c>
      <c r="AO6" s="10">
        <f>COUNTIF('Form Responses 1'!DB$2:DB$41,"=SD")</f>
        <v>6</v>
      </c>
      <c r="AP6" s="10">
        <f>COUNTIF('Form Responses 1'!DF$2:DF$41,"=SD")</f>
        <v>2</v>
      </c>
      <c r="AQ6" s="10">
        <f>COUNTIF('Form Responses 1'!AC$2:AC$41,"=SD")</f>
        <v>6</v>
      </c>
      <c r="AR6" s="10">
        <f>COUNTIF('Form Responses 1'!AH$2:AH$41,"=SD")</f>
        <v>8</v>
      </c>
      <c r="AS6" s="10">
        <f>COUNTIF('Form Responses 1'!AL$2:AL$41,"=SD")</f>
        <v>3</v>
      </c>
      <c r="AT6" s="10">
        <f>COUNTIF('Form Responses 1'!AS$2:AS$41,"=SD")</f>
        <v>4</v>
      </c>
      <c r="AU6" s="10">
        <f>COUNTIF('Form Responses 1'!CT$2:CT$41,"=SD")</f>
        <v>3</v>
      </c>
      <c r="AV6" s="10">
        <f>COUNTIF('Form Responses 1'!Q$2:Q$41,"=SD")</f>
        <v>5</v>
      </c>
      <c r="AW6" s="10">
        <f>COUNTIF('Form Responses 1'!AM$2:AM$41,"=SD")</f>
        <v>6</v>
      </c>
      <c r="AX6" s="10">
        <f>COUNTIF('Form Responses 1'!AN$2:AN$41,"=SD")</f>
        <v>6</v>
      </c>
      <c r="AY6" s="10">
        <f>COUNTIF('Form Responses 1'!AP$2:AP$41,"=SD")</f>
        <v>5</v>
      </c>
      <c r="AZ6" s="10">
        <f>COUNTIF('Form Responses 1'!BK$2:BK$41,"=SD")</f>
        <v>6</v>
      </c>
      <c r="BA6" s="10">
        <f>COUNTIF('Form Responses 1'!CA$2:CA$41,"=SD")</f>
        <v>2</v>
      </c>
      <c r="BB6" s="10">
        <f>COUNTIF('Form Responses 1'!R$2:R$41,"=SD")</f>
        <v>4</v>
      </c>
      <c r="BC6" s="10">
        <f>COUNTIF('Form Responses 1'!AG$2:AG$41,"=SD")</f>
        <v>9</v>
      </c>
      <c r="BD6" s="10">
        <f>COUNTIF('Form Responses 1'!BI$2:BI$41,"=SD")</f>
        <v>2</v>
      </c>
      <c r="BE6" s="10">
        <f>COUNTIF('Form Responses 1'!DD$2:DD$41,"=SD")</f>
        <v>2</v>
      </c>
      <c r="BF6" s="10">
        <f>COUNTIF('Form Responses 1'!DE$2:DE$41,"=SD")</f>
        <v>2</v>
      </c>
      <c r="BG6" s="10">
        <f>COUNTIF('Form Responses 1'!DL$2:DL$41,"=SD")</f>
        <v>8</v>
      </c>
      <c r="BH6" s="10">
        <f>COUNTIF('Form Responses 1'!DO$2:DO$41,"=SD")</f>
        <v>6</v>
      </c>
      <c r="BI6" s="10">
        <f>COUNTIF('Form Responses 1'!J$2:J$41,"=SD")</f>
        <v>7</v>
      </c>
      <c r="BJ6" s="10">
        <f>COUNTIF('Form Responses 1'!V$2:V$41,"=SD")</f>
        <v>3</v>
      </c>
      <c r="BK6" s="10">
        <f>COUNTIF('Form Responses 1'!AF$2:AF$41,"=SD")</f>
        <v>5</v>
      </c>
      <c r="BL6" s="10">
        <f>COUNTIF('Form Responses 1'!BS$2:BS$41,"=SD")</f>
        <v>4</v>
      </c>
      <c r="BM6" s="10">
        <f>COUNTIF('Form Responses 1'!BU$2:BU$41,"=SD")</f>
        <v>7</v>
      </c>
      <c r="BN6" s="10">
        <f>COUNTIF('Form Responses 1'!CR$2:CR$41,"=SD")</f>
        <v>9</v>
      </c>
      <c r="BO6" s="10">
        <f>COUNTIF('Form Responses 1'!DH$2:DH$41,"=SD")</f>
        <v>5</v>
      </c>
      <c r="BP6" s="10">
        <f>COUNTIF('Form Responses 1'!DM$2:DM$41,"=SD")</f>
        <v>5</v>
      </c>
      <c r="BQ6" s="10">
        <f>COUNTIF('Form Responses 1'!H$2:H$41,"=SD")</f>
        <v>7</v>
      </c>
      <c r="BR6" s="10">
        <f>COUNTIF('Form Responses 1'!S$2:S$41,"=SD")</f>
        <v>5</v>
      </c>
      <c r="BS6" s="10">
        <f>COUNTIF('Form Responses 1'!CH$2:CH$41,"=SD")</f>
        <v>7</v>
      </c>
      <c r="BT6" s="10">
        <f>COUNTIF('Form Responses 1'!M$2:M$41,"=SD")</f>
        <v>9</v>
      </c>
      <c r="BU6" s="10">
        <f>COUNTIF('Form Responses 1'!T$2:T$41,"=SD")</f>
        <v>7</v>
      </c>
      <c r="BV6" s="10">
        <f>COUNTIF('Form Responses 1'!BV$2:BV$41,"=SD")</f>
        <v>8</v>
      </c>
      <c r="BW6" s="10">
        <f>COUNTIF('Form Responses 1'!CC$2:CC$41,"=SD")</f>
        <v>4</v>
      </c>
      <c r="BX6" s="10">
        <f>COUNTIF('Form Responses 1'!CX$2:CX$41,"=SD")</f>
        <v>5</v>
      </c>
      <c r="BY6" s="10">
        <f>COUNTIF('Form Responses 1'!DN$2:DN$41,"=SD")</f>
        <v>5</v>
      </c>
      <c r="BZ6" s="10">
        <f>COUNTIF('Form Responses 1'!DR$2:DR$41,"=SD")</f>
        <v>8</v>
      </c>
      <c r="CA6" s="10">
        <f>COUNTIF('Form Responses 1'!G$2:G$41,"=SD")</f>
        <v>5</v>
      </c>
      <c r="CB6" s="10">
        <f>COUNTIF('Form Responses 1'!AD$2:AD$41,"=SD")</f>
        <v>5</v>
      </c>
      <c r="CC6" s="10">
        <f>COUNTIF('Form Responses 1'!CQ$2:CQ$41,"=SD")</f>
        <v>11</v>
      </c>
      <c r="CD6" s="10">
        <f>COUNTIF('Form Responses 1'!CU$2:CU$41,"=SD")</f>
        <v>4</v>
      </c>
      <c r="CE6" s="10">
        <f>COUNTIF('Form Responses 1'!AE$2:AE$41,"=SD")</f>
        <v>6</v>
      </c>
      <c r="CF6" s="10">
        <f>COUNTIF('Form Responses 1'!AO$2:AO$41,"=SD")</f>
        <v>7</v>
      </c>
      <c r="CG6" s="10">
        <f>COUNTIF('Form Responses 1'!BG$2:BG$41,"=SD")</f>
        <v>3</v>
      </c>
      <c r="CH6" s="10">
        <f>COUNTIF('Form Responses 1'!U$2:U$41,"=SD")</f>
        <v>5</v>
      </c>
      <c r="CI6" s="10">
        <f>COUNTIF('Form Responses 1'!CY$2:CY$41,"=SD")</f>
        <v>11</v>
      </c>
      <c r="CJ6" s="10">
        <f>COUNTIF('Form Responses 1'!DS$2:DS$41,"=SD")</f>
        <v>10</v>
      </c>
      <c r="CK6" s="10">
        <f>COUNTIF('Form Responses 1'!L$2:L$41,"=SD")</f>
        <v>9</v>
      </c>
      <c r="CL6" s="10">
        <f>COUNTIF('Form Responses 1'!N$2:N$41,"=SD")</f>
        <v>11</v>
      </c>
      <c r="CM6" s="10">
        <f>COUNTIF('Form Responses 1'!CS$2:CS$41,"=SD")</f>
        <v>5</v>
      </c>
      <c r="CN6" s="10">
        <f>COUNTIF('Form Responses 1'!DP$2:DP$41,"=SD")</f>
        <v>6</v>
      </c>
      <c r="CO6" s="10">
        <f>COUNTIF('Form Responses 1'!DQ$2:DQ$41,"=SD")</f>
        <v>8</v>
      </c>
      <c r="CP6" s="10">
        <f>COUNTIF('Form Responses 1'!CG$2:CG$41,"=SD")</f>
        <v>7</v>
      </c>
      <c r="CQ6" s="10">
        <f>COUNTIF('Form Responses 1'!DT$2:DT$41,"=SD")</f>
        <v>11</v>
      </c>
      <c r="CR6" s="10">
        <f>COUNTIF('Form Responses 1'!CL$2:CL$41,"=SD")</f>
        <v>4</v>
      </c>
      <c r="CS6" s="10">
        <f>COUNTIF('Form Responses 1'!CZ$2:CZ$41,"=SD")</f>
        <v>12</v>
      </c>
      <c r="CT6" s="10">
        <f>COUNTIF('Form Responses 1'!CE$2:CE$41,"=SD")</f>
        <v>9</v>
      </c>
      <c r="CU6" s="10">
        <f>COUNTIF('Form Responses 1'!I$2:I$41,"=SD")</f>
        <v>6</v>
      </c>
      <c r="CV6" s="10">
        <f>COUNTIF('Form Responses 1'!BA$2:BA$41,"=SD")</f>
        <v>12</v>
      </c>
      <c r="CW6" s="10">
        <f>COUNTIF('Form Responses 1'!CJ$2:CJ$41,"=SD")</f>
        <v>7</v>
      </c>
      <c r="CX6" s="10">
        <f>COUNTIF('Form Responses 1'!K$2:K$41,"=SD")</f>
        <v>10</v>
      </c>
      <c r="CY6" s="10">
        <f>COUNTIF('Form Responses 1'!AT$2:AT$41,"=SD")</f>
        <v>5</v>
      </c>
      <c r="CZ6" s="10">
        <f>COUNTIF('Form Responses 1'!CW$2:CW$41,"=SD")</f>
        <v>9</v>
      </c>
      <c r="DA6" s="10">
        <f>COUNTIF('Form Responses 1'!DI$2:DI$41,"=SD")</f>
        <v>12</v>
      </c>
      <c r="DB6" s="10">
        <f>COUNTIF('Form Responses 1'!DJ$2:DJ$41,"=SD")</f>
        <v>13</v>
      </c>
      <c r="DC6" s="10">
        <f>COUNTIF('Form Responses 1'!AX$2:AX$41,"=SD")</f>
        <v>7</v>
      </c>
      <c r="DD6" s="10">
        <f>COUNTIF('Form Responses 1'!BB$2:BB$41,"=SD")</f>
        <v>13</v>
      </c>
      <c r="DE6" s="10">
        <f>COUNTIF('Form Responses 1'!CF$2:CF$41,"=SD")</f>
        <v>10</v>
      </c>
      <c r="DF6" s="10">
        <f>COUNTIF('Form Responses 1'!DG$2:DG$41,"=SD")</f>
        <v>7</v>
      </c>
      <c r="DG6" s="10">
        <f>COUNTIF('Form Responses 1'!AU$2:AU$41,"=SD")</f>
        <v>13</v>
      </c>
      <c r="DH6" s="10">
        <f>COUNTIF('Form Responses 1'!CI$2:CI$41,"=SD")</f>
        <v>5</v>
      </c>
      <c r="DI6" s="10">
        <f>COUNTIF('Form Responses 1'!AV$2:AV$41,"=SD")</f>
        <v>11</v>
      </c>
      <c r="DJ6" s="10">
        <f>COUNTIF('Form Responses 1'!CK$2:CK$41,"=SD")</f>
        <v>5</v>
      </c>
      <c r="DK6" s="10">
        <f>COUNTIF('Form Responses 1'!CO$2:CO$41,"=SD")</f>
        <v>14</v>
      </c>
      <c r="DL6" s="10">
        <f>COUNTIF('Form Responses 1'!AZ$2:AZ$41,"=SD")</f>
        <v>10</v>
      </c>
      <c r="DM6" s="10">
        <f>COUNTIF('Form Responses 1'!CP$2:CP$41,"=SD")</f>
        <v>15</v>
      </c>
      <c r="DN6" s="10">
        <f>COUNTIF('Form Responses 1'!AW$2:AW$41,"=SD")</f>
        <v>9</v>
      </c>
      <c r="DO6" s="10">
        <f>COUNTIF('Form Responses 1'!AY$2:AY$41,"=SD")</f>
        <v>12</v>
      </c>
      <c r="DP6" s="10">
        <f>COUNTIF('Form Responses 1'!CN$2:CN$41,"=SD")</f>
        <v>15</v>
      </c>
      <c r="DQ6" s="10">
        <f>COUNTIF('Form Responses 1'!CM$2:CM$41,"=SD")</f>
        <v>16</v>
      </c>
    </row>
    <row r="7" ht="12.75" customHeight="1"/>
    <row r="8" ht="12.75" customHeight="1"/>
    <row r="9" ht="12.75" customHeight="1"/>
    <row r="10" ht="12.75" customHeight="1">
      <c r="A10" s="13" t="s">
        <v>212</v>
      </c>
      <c r="B10" s="12" t="str">
        <f t="shared" ref="B10:DQ10" si="1">B1</f>
        <v>LLM2P4 [Core Contrib. - P]</v>
      </c>
      <c r="C10" s="12" t="str">
        <f t="shared" si="1"/>
        <v>LLM2P2 [Core Contrib. - P]</v>
      </c>
      <c r="D10" s="12" t="str">
        <f t="shared" si="1"/>
        <v>LLM2P3 [Core Contrib. - R]</v>
      </c>
      <c r="E10" s="12" t="str">
        <f t="shared" si="1"/>
        <v>LLM2P2 [Weaknesses - R]</v>
      </c>
      <c r="F10" s="12" t="str">
        <f t="shared" si="1"/>
        <v>LLM2P4 [Core Contrib. - R]</v>
      </c>
      <c r="G10" s="12" t="str">
        <f t="shared" si="1"/>
        <v>LLM2P2 [Core Contrib. - R]</v>
      </c>
      <c r="H10" s="12" t="str">
        <f t="shared" si="1"/>
        <v>LLM2P3 [Core Contrib. - P]</v>
      </c>
      <c r="I10" s="12" t="str">
        <f t="shared" si="1"/>
        <v>LLM1P3 [Core Contrib. - P]</v>
      </c>
      <c r="J10" s="12" t="str">
        <f t="shared" si="1"/>
        <v>LLM1P4 [Core Contrib. - R]</v>
      </c>
      <c r="K10" s="12" t="str">
        <f t="shared" si="1"/>
        <v>LLM1P4 [Core Contrib. - P]</v>
      </c>
      <c r="L10" s="12" t="str">
        <f t="shared" si="1"/>
        <v>LLM1P2 [Core Contrib. - P]</v>
      </c>
      <c r="M10" s="12" t="str">
        <f t="shared" si="1"/>
        <v>LLM1P3 [Core Contrib. - R]</v>
      </c>
      <c r="N10" s="12" t="str">
        <f t="shared" si="1"/>
        <v>LLM2P3 [Strengths - R]</v>
      </c>
      <c r="O10" s="12" t="str">
        <f t="shared" si="1"/>
        <v>LLM2P4 [Strengths - P]</v>
      </c>
      <c r="P10" s="12" t="str">
        <f t="shared" si="1"/>
        <v>LLM1P1 [Core Contrib. - R]</v>
      </c>
      <c r="Q10" s="12" t="str">
        <f t="shared" si="1"/>
        <v>LLM2P3 [Weaknesses - R]</v>
      </c>
      <c r="R10" s="12" t="str">
        <f t="shared" si="1"/>
        <v>LLM1P1 [Core Contrib. - P]</v>
      </c>
      <c r="S10" s="12" t="str">
        <f t="shared" si="1"/>
        <v>LLM2P3 [Strengths - P]</v>
      </c>
      <c r="T10" s="12" t="str">
        <f t="shared" si="1"/>
        <v>LLM2P3 [Weaknesses - P]</v>
      </c>
      <c r="U10" s="12" t="str">
        <f t="shared" si="1"/>
        <v>LLM2P4 [Suggestions - R]</v>
      </c>
      <c r="V10" s="12" t="str">
        <f t="shared" si="1"/>
        <v>LLM2P3 [Suggestions - R]</v>
      </c>
      <c r="W10" s="12" t="str">
        <f t="shared" si="1"/>
        <v>LLM1P2 [Core Contrib. - R]</v>
      </c>
      <c r="X10" s="12" t="str">
        <f t="shared" si="1"/>
        <v>LLM1P4 [Strengths - P]</v>
      </c>
      <c r="Y10" s="12" t="str">
        <f t="shared" si="1"/>
        <v>LLM2P2 [Strengths - P]</v>
      </c>
      <c r="Z10" s="12" t="str">
        <f t="shared" si="1"/>
        <v>LLM2P2 [Strengths - R]</v>
      </c>
      <c r="AA10" s="12" t="str">
        <f t="shared" si="1"/>
        <v>LLM2P4 [Weaknesses - R]</v>
      </c>
      <c r="AB10" s="12" t="str">
        <f t="shared" si="1"/>
        <v>LLM3P3 [Core Contrib. - P]</v>
      </c>
      <c r="AC10" s="12" t="str">
        <f t="shared" si="1"/>
        <v>LLM1P4 [References - P]</v>
      </c>
      <c r="AD10" s="12" t="str">
        <f t="shared" si="1"/>
        <v>LLM1P4 [References - R]</v>
      </c>
      <c r="AE10" s="12" t="str">
        <f t="shared" si="1"/>
        <v>LLM2P4 [Strengths - R]</v>
      </c>
      <c r="AF10" s="12" t="str">
        <f t="shared" si="1"/>
        <v>LLM1P3 [Strengths - P]</v>
      </c>
      <c r="AG10" s="12" t="str">
        <f t="shared" si="1"/>
        <v>LLM1P3 [Strengths - R]</v>
      </c>
      <c r="AH10" s="12" t="str">
        <f t="shared" si="1"/>
        <v>LLM2P2 [Suggestions - R]</v>
      </c>
      <c r="AI10" s="12" t="str">
        <f t="shared" si="1"/>
        <v>LLM2P2 [References - R]</v>
      </c>
      <c r="AJ10" s="12" t="str">
        <f t="shared" si="1"/>
        <v>LLM3P2 [Weaknesses - R]</v>
      </c>
      <c r="AK10" s="12" t="str">
        <f t="shared" si="1"/>
        <v>LLM3P4 [Core Contrib. - P]</v>
      </c>
      <c r="AL10" s="12" t="str">
        <f t="shared" si="1"/>
        <v>LLM1P2 [References - P]</v>
      </c>
      <c r="AM10" s="12" t="str">
        <f t="shared" si="1"/>
        <v>LLM3P3 [Strengths - P]</v>
      </c>
      <c r="AN10" s="12" t="str">
        <f t="shared" si="1"/>
        <v>LLM1P2 [References - R]</v>
      </c>
      <c r="AO10" s="12" t="str">
        <f t="shared" si="1"/>
        <v>LLM3P3 [Core Contrib. - R]</v>
      </c>
      <c r="AP10" s="12" t="str">
        <f t="shared" si="1"/>
        <v>LLM3P3 [Weaknesses - R]</v>
      </c>
      <c r="AQ10" s="12" t="str">
        <f t="shared" si="1"/>
        <v>LLM1P3 [Weaknesses - P]</v>
      </c>
      <c r="AR10" s="12" t="str">
        <f t="shared" si="1"/>
        <v>LLM1P3 [References - R]</v>
      </c>
      <c r="AS10" s="12" t="str">
        <f t="shared" si="1"/>
        <v>LLM1P4 [Strengths - R]</v>
      </c>
      <c r="AT10" s="12" t="str">
        <f t="shared" si="1"/>
        <v>LLM2P1 [Core Contrib. - P]</v>
      </c>
      <c r="AU10" s="12" t="str">
        <f t="shared" si="1"/>
        <v>LLM3P2 [Strengths - R]</v>
      </c>
      <c r="AV10" s="12" t="str">
        <f t="shared" si="1"/>
        <v>LLM1P2 [Strengths - P]</v>
      </c>
      <c r="AW10" s="12" t="str">
        <f t="shared" si="1"/>
        <v>LLM1P4 [Weaknesses - P]</v>
      </c>
      <c r="AX10" s="12" t="str">
        <f t="shared" si="1"/>
        <v>LLM1P4 [Weaknesses - R]</v>
      </c>
      <c r="AY10" s="12" t="str">
        <f t="shared" si="1"/>
        <v>LLM1P4 [Suggestions - R]</v>
      </c>
      <c r="AZ10" s="12" t="str">
        <f t="shared" si="1"/>
        <v>LLM2P2 [References - P]</v>
      </c>
      <c r="BA10" s="12" t="str">
        <f t="shared" si="1"/>
        <v>LLM2P4 [Weaknesses - P]</v>
      </c>
      <c r="BB10" s="12" t="str">
        <f t="shared" si="1"/>
        <v>LLM1P2 [Strengths - R]</v>
      </c>
      <c r="BC10" s="12" t="str">
        <f t="shared" si="1"/>
        <v>LLM1P3 [References - P]</v>
      </c>
      <c r="BD10" s="12" t="str">
        <f t="shared" si="1"/>
        <v>LLM2P2 [Suggestions - P]</v>
      </c>
      <c r="BE10" s="12" t="str">
        <f t="shared" si="1"/>
        <v>LLM3P3 [Strengths - R]</v>
      </c>
      <c r="BF10" s="12" t="str">
        <f t="shared" si="1"/>
        <v>LLM3P3 [Weaknesses - P]</v>
      </c>
      <c r="BG10" s="12" t="str">
        <f t="shared" si="1"/>
        <v>LLM3P4 [Core Contrib. - R]</v>
      </c>
      <c r="BH10" s="12" t="str">
        <f t="shared" si="1"/>
        <v>LLM3P4 [Weaknesses - P]</v>
      </c>
      <c r="BI10" s="12" t="str">
        <f t="shared" si="1"/>
        <v>LLM1P1 [Weaknesses - R]</v>
      </c>
      <c r="BJ10" s="12" t="str">
        <f t="shared" si="1"/>
        <v>LLM1P2 [Suggestions - R]</v>
      </c>
      <c r="BK10" s="12" t="str">
        <f t="shared" si="1"/>
        <v>LLM1P3 [Suggestions - R]</v>
      </c>
      <c r="BL10" s="12" t="str">
        <f t="shared" si="1"/>
        <v>LLM2P3 [Suggestions - P]</v>
      </c>
      <c r="BM10" s="12" t="str">
        <f t="shared" si="1"/>
        <v>LLM2P3 [References - P]</v>
      </c>
      <c r="BN10" s="12" t="str">
        <f t="shared" si="1"/>
        <v>LLM3P2 [Core Contrib. - R]</v>
      </c>
      <c r="BO10" s="12" t="str">
        <f t="shared" si="1"/>
        <v>LLM3P3 [Suggestions - R]</v>
      </c>
      <c r="BP10" s="12" t="str">
        <f t="shared" si="1"/>
        <v>LLM3P4 [Strengths - P]</v>
      </c>
      <c r="BQ10" s="12" t="str">
        <f t="shared" si="1"/>
        <v>LLM1P1 [Strengths - R]</v>
      </c>
      <c r="BR10" s="12" t="str">
        <f t="shared" si="1"/>
        <v>LLM1P2 [Weaknesses - P]</v>
      </c>
      <c r="BS10" s="12" t="str">
        <f t="shared" si="1"/>
        <v>LLM3P1 [Core Contrib. - R]</v>
      </c>
      <c r="BT10" s="12" t="str">
        <f t="shared" si="1"/>
        <v>LLM1P1 [References - P]</v>
      </c>
      <c r="BU10" s="12" t="str">
        <f t="shared" si="1"/>
        <v>LLM1P2 [Weaknesses - R]</v>
      </c>
      <c r="BV10" s="12" t="str">
        <f t="shared" si="1"/>
        <v>LLM2P3 [References - R]</v>
      </c>
      <c r="BW10" s="12" t="str">
        <f t="shared" si="1"/>
        <v>LLM2P4 [Suggestions - P]</v>
      </c>
      <c r="BX10" s="12" t="str">
        <f t="shared" si="1"/>
        <v>LLM3P2 [Suggestions - R]</v>
      </c>
      <c r="BY10" s="12" t="str">
        <f t="shared" si="1"/>
        <v>LLM3P4 [Strengths - R]</v>
      </c>
      <c r="BZ10" s="12" t="str">
        <f t="shared" si="1"/>
        <v>LLM3P4 [Suggestions - R]</v>
      </c>
      <c r="CA10" s="12" t="str">
        <f t="shared" si="1"/>
        <v>LLM1P1 [Strengths - P]</v>
      </c>
      <c r="CB10" s="12" t="str">
        <f t="shared" si="1"/>
        <v>LLM1P3 [Weaknesses - R]</v>
      </c>
      <c r="CC10" s="12" t="str">
        <f t="shared" si="1"/>
        <v>LLM3P2 [Core Contrib. - P]</v>
      </c>
      <c r="CD10" s="12" t="str">
        <f t="shared" si="1"/>
        <v>LLM3P2 [Weaknesses - P]</v>
      </c>
      <c r="CE10" s="12" t="str">
        <f t="shared" si="1"/>
        <v>LLM1P3 [Suggestions - P]</v>
      </c>
      <c r="CF10" s="12" t="str">
        <f t="shared" si="1"/>
        <v>LLM1P4 [Suggestions - P]</v>
      </c>
      <c r="CG10" s="12" t="str">
        <f t="shared" si="1"/>
        <v>LLM2P2 [Weaknesses - P]</v>
      </c>
      <c r="CH10" s="12" t="str">
        <f t="shared" si="1"/>
        <v>LLM1P2 [Suggestions - P]</v>
      </c>
      <c r="CI10" s="12" t="str">
        <f t="shared" si="1"/>
        <v>LLM3P2 [References - P]</v>
      </c>
      <c r="CJ10" s="12" t="str">
        <f t="shared" si="1"/>
        <v>LLM3P4 [References - P]</v>
      </c>
      <c r="CK10" s="12" t="str">
        <f t="shared" si="1"/>
        <v>LLM1P1 [Suggestions - R]</v>
      </c>
      <c r="CL10" s="12" t="str">
        <f t="shared" si="1"/>
        <v>LLM1P1 [References - R]</v>
      </c>
      <c r="CM10" s="12" t="str">
        <f t="shared" si="1"/>
        <v>LLM3P2 [Strengths - P]</v>
      </c>
      <c r="CN10" s="12" t="str">
        <f t="shared" si="1"/>
        <v>LLM3P4 [Weaknesses - R]</v>
      </c>
      <c r="CO10" s="12" t="str">
        <f t="shared" si="1"/>
        <v>LLM3P4 [Suggestions - P]</v>
      </c>
      <c r="CP10" s="12" t="str">
        <f t="shared" si="1"/>
        <v>LLM3P1 [Core Contrib. - P]</v>
      </c>
      <c r="CQ10" s="12" t="str">
        <f t="shared" si="1"/>
        <v>LLM3P4 [References - R]</v>
      </c>
      <c r="CR10" s="12" t="str">
        <f t="shared" si="1"/>
        <v>LLM3P1 [Weaknesses - R]</v>
      </c>
      <c r="CS10" s="12" t="str">
        <f t="shared" si="1"/>
        <v>LLM3P2 [References - R]</v>
      </c>
      <c r="CT10" s="12" t="str">
        <f t="shared" si="1"/>
        <v>LLM2P4 [References - P]</v>
      </c>
      <c r="CU10" s="12" t="str">
        <f t="shared" si="1"/>
        <v>LLM1P1 [Weaknesses - P]</v>
      </c>
      <c r="CV10" s="12" t="str">
        <f t="shared" si="1"/>
        <v>LLM2P1 [References - P]</v>
      </c>
      <c r="CW10" s="12" t="str">
        <f t="shared" si="1"/>
        <v>LLM3P1 [Strengths - R]</v>
      </c>
      <c r="CX10" s="12" t="str">
        <f t="shared" si="1"/>
        <v>LLM1P1 [Suggestions - P]</v>
      </c>
      <c r="CY10" s="12" t="str">
        <f t="shared" si="1"/>
        <v>LLM2P1 [Core Contrib. - R]</v>
      </c>
      <c r="CZ10" s="12" t="str">
        <f t="shared" si="1"/>
        <v>LLM3P2 [Suggestions - P]</v>
      </c>
      <c r="DA10" s="12" t="str">
        <f t="shared" si="1"/>
        <v>LLM3P3 [References - P]</v>
      </c>
      <c r="DB10" s="12" t="str">
        <f t="shared" si="1"/>
        <v>LLM3P3 [References - R]</v>
      </c>
      <c r="DC10" s="12" t="str">
        <f t="shared" si="1"/>
        <v>LLM2P1 [Weaknesses - R]</v>
      </c>
      <c r="DD10" s="12" t="str">
        <f t="shared" si="1"/>
        <v>LLM2P1 [References - R]</v>
      </c>
      <c r="DE10" s="12" t="str">
        <f t="shared" si="1"/>
        <v>LLM2P4 [References - R]</v>
      </c>
      <c r="DF10" s="12" t="str">
        <f t="shared" si="1"/>
        <v>LLM3P3 [Suggestions - P]</v>
      </c>
      <c r="DG10" s="12" t="str">
        <f t="shared" si="1"/>
        <v>LLM2P1 [Strengths - P]</v>
      </c>
      <c r="DH10" s="12" t="str">
        <f t="shared" si="1"/>
        <v>LLM3P1 [Strengths - P]</v>
      </c>
      <c r="DI10" s="12" t="str">
        <f t="shared" si="1"/>
        <v>LLM2P1 [Strengths - R]</v>
      </c>
      <c r="DJ10" s="12" t="str">
        <f t="shared" si="1"/>
        <v>LLM3P1 [Weaknesses - P]</v>
      </c>
      <c r="DK10" s="12" t="str">
        <f t="shared" si="1"/>
        <v>LLM3P1 [References - P]</v>
      </c>
      <c r="DL10" s="12" t="str">
        <f t="shared" si="1"/>
        <v>LLM2P1 [Suggestions - R]</v>
      </c>
      <c r="DM10" s="12" t="str">
        <f t="shared" si="1"/>
        <v>LLM3P1 [References - R]</v>
      </c>
      <c r="DN10" s="12" t="str">
        <f t="shared" si="1"/>
        <v>LLM2P1 [Weaknesses - P]</v>
      </c>
      <c r="DO10" s="12" t="str">
        <f t="shared" si="1"/>
        <v>LLM2P1 [Suggestions - P]</v>
      </c>
      <c r="DP10" s="12" t="str">
        <f t="shared" si="1"/>
        <v>LLM3P1 [Suggestions - R]</v>
      </c>
      <c r="DQ10" s="12" t="str">
        <f t="shared" si="1"/>
        <v>LLM3P1 [Suggestions - P]</v>
      </c>
    </row>
    <row r="11" ht="12.75" customHeight="1">
      <c r="A11" s="13" t="s">
        <v>207</v>
      </c>
      <c r="B11" s="10">
        <f t="shared" ref="B11:DQ11" si="2">B2</f>
        <v>10</v>
      </c>
      <c r="C11" s="10">
        <f t="shared" si="2"/>
        <v>11</v>
      </c>
      <c r="D11" s="10">
        <f t="shared" si="2"/>
        <v>9</v>
      </c>
      <c r="E11" s="10">
        <f t="shared" si="2"/>
        <v>11</v>
      </c>
      <c r="F11" s="10">
        <f t="shared" si="2"/>
        <v>10</v>
      </c>
      <c r="G11" s="10">
        <f t="shared" si="2"/>
        <v>10</v>
      </c>
      <c r="H11" s="10">
        <f t="shared" si="2"/>
        <v>9</v>
      </c>
      <c r="I11" s="10">
        <f t="shared" si="2"/>
        <v>10</v>
      </c>
      <c r="J11" s="10">
        <f t="shared" si="2"/>
        <v>13</v>
      </c>
      <c r="K11" s="10">
        <f t="shared" si="2"/>
        <v>13</v>
      </c>
      <c r="L11" s="10">
        <f t="shared" si="2"/>
        <v>11</v>
      </c>
      <c r="M11" s="10">
        <f t="shared" si="2"/>
        <v>12</v>
      </c>
      <c r="N11" s="10">
        <f t="shared" si="2"/>
        <v>13</v>
      </c>
      <c r="O11" s="10">
        <f t="shared" si="2"/>
        <v>9</v>
      </c>
      <c r="P11" s="10">
        <f t="shared" si="2"/>
        <v>9</v>
      </c>
      <c r="Q11" s="10">
        <f t="shared" si="2"/>
        <v>13</v>
      </c>
      <c r="R11" s="10">
        <f t="shared" si="2"/>
        <v>12</v>
      </c>
      <c r="S11" s="10">
        <f t="shared" si="2"/>
        <v>9</v>
      </c>
      <c r="T11" s="10">
        <f t="shared" si="2"/>
        <v>4</v>
      </c>
      <c r="U11" s="10">
        <f t="shared" si="2"/>
        <v>12</v>
      </c>
      <c r="V11" s="10">
        <f t="shared" si="2"/>
        <v>13</v>
      </c>
      <c r="W11" s="10">
        <f t="shared" si="2"/>
        <v>9</v>
      </c>
      <c r="X11" s="10">
        <f t="shared" si="2"/>
        <v>6</v>
      </c>
      <c r="Y11" s="10">
        <f t="shared" si="2"/>
        <v>5</v>
      </c>
      <c r="Z11" s="10">
        <f t="shared" si="2"/>
        <v>13</v>
      </c>
      <c r="AA11" s="10">
        <f t="shared" si="2"/>
        <v>11</v>
      </c>
      <c r="AB11" s="10">
        <f t="shared" si="2"/>
        <v>10</v>
      </c>
      <c r="AC11" s="10">
        <f t="shared" si="2"/>
        <v>14</v>
      </c>
      <c r="AD11" s="10">
        <f t="shared" si="2"/>
        <v>13</v>
      </c>
      <c r="AE11" s="10">
        <f t="shared" si="2"/>
        <v>10</v>
      </c>
      <c r="AF11" s="10">
        <f t="shared" si="2"/>
        <v>6</v>
      </c>
      <c r="AG11" s="10">
        <f t="shared" si="2"/>
        <v>12</v>
      </c>
      <c r="AH11" s="10">
        <f t="shared" si="2"/>
        <v>9</v>
      </c>
      <c r="AI11" s="10">
        <f t="shared" si="2"/>
        <v>13</v>
      </c>
      <c r="AJ11" s="10">
        <f t="shared" si="2"/>
        <v>8</v>
      </c>
      <c r="AK11" s="10">
        <f t="shared" si="2"/>
        <v>5</v>
      </c>
      <c r="AL11" s="10">
        <f t="shared" si="2"/>
        <v>15</v>
      </c>
      <c r="AM11" s="10">
        <f t="shared" si="2"/>
        <v>3</v>
      </c>
      <c r="AN11" s="10">
        <f t="shared" si="2"/>
        <v>13</v>
      </c>
      <c r="AO11" s="10">
        <f t="shared" si="2"/>
        <v>7</v>
      </c>
      <c r="AP11" s="10">
        <f t="shared" si="2"/>
        <v>7</v>
      </c>
      <c r="AQ11" s="10">
        <f t="shared" si="2"/>
        <v>5</v>
      </c>
      <c r="AR11" s="10">
        <f t="shared" si="2"/>
        <v>13</v>
      </c>
      <c r="AS11" s="10">
        <f t="shared" si="2"/>
        <v>10</v>
      </c>
      <c r="AT11" s="10">
        <f t="shared" si="2"/>
        <v>10</v>
      </c>
      <c r="AU11" s="10">
        <f t="shared" si="2"/>
        <v>9</v>
      </c>
      <c r="AV11" s="10">
        <f t="shared" si="2"/>
        <v>9</v>
      </c>
      <c r="AW11" s="10">
        <f t="shared" si="2"/>
        <v>3</v>
      </c>
      <c r="AX11" s="10">
        <f t="shared" si="2"/>
        <v>9</v>
      </c>
      <c r="AY11" s="10">
        <f t="shared" si="2"/>
        <v>9</v>
      </c>
      <c r="AZ11" s="10">
        <f t="shared" si="2"/>
        <v>13</v>
      </c>
      <c r="BA11" s="10">
        <f t="shared" si="2"/>
        <v>4</v>
      </c>
      <c r="BB11" s="10">
        <f t="shared" si="2"/>
        <v>13</v>
      </c>
      <c r="BC11" s="10">
        <f t="shared" si="2"/>
        <v>14</v>
      </c>
      <c r="BD11" s="10">
        <f t="shared" si="2"/>
        <v>3</v>
      </c>
      <c r="BE11" s="10">
        <f t="shared" si="2"/>
        <v>7</v>
      </c>
      <c r="BF11" s="10">
        <f t="shared" si="2"/>
        <v>2</v>
      </c>
      <c r="BG11" s="10">
        <f t="shared" si="2"/>
        <v>8</v>
      </c>
      <c r="BH11" s="10">
        <f t="shared" si="2"/>
        <v>2</v>
      </c>
      <c r="BI11" s="10">
        <f t="shared" si="2"/>
        <v>8</v>
      </c>
      <c r="BJ11" s="10">
        <f t="shared" si="2"/>
        <v>12</v>
      </c>
      <c r="BK11" s="10">
        <f t="shared" si="2"/>
        <v>8</v>
      </c>
      <c r="BL11" s="10">
        <f t="shared" si="2"/>
        <v>3</v>
      </c>
      <c r="BM11" s="10">
        <f t="shared" si="2"/>
        <v>17</v>
      </c>
      <c r="BN11" s="10">
        <f t="shared" si="2"/>
        <v>7</v>
      </c>
      <c r="BO11" s="10">
        <f t="shared" si="2"/>
        <v>6</v>
      </c>
      <c r="BP11" s="10">
        <f t="shared" si="2"/>
        <v>3</v>
      </c>
      <c r="BQ11" s="10">
        <f t="shared" si="2"/>
        <v>8</v>
      </c>
      <c r="BR11" s="10">
        <f t="shared" si="2"/>
        <v>8</v>
      </c>
      <c r="BS11" s="10">
        <f t="shared" si="2"/>
        <v>7</v>
      </c>
      <c r="BT11" s="10">
        <f t="shared" si="2"/>
        <v>12</v>
      </c>
      <c r="BU11" s="10">
        <f t="shared" si="2"/>
        <v>11</v>
      </c>
      <c r="BV11" s="10">
        <f t="shared" si="2"/>
        <v>16</v>
      </c>
      <c r="BW11" s="10">
        <f t="shared" si="2"/>
        <v>4</v>
      </c>
      <c r="BX11" s="10">
        <f t="shared" si="2"/>
        <v>8</v>
      </c>
      <c r="BY11" s="10">
        <f t="shared" si="2"/>
        <v>7</v>
      </c>
      <c r="BZ11" s="10">
        <f t="shared" si="2"/>
        <v>4</v>
      </c>
      <c r="CA11" s="10">
        <f t="shared" si="2"/>
        <v>6</v>
      </c>
      <c r="CB11" s="10">
        <f t="shared" si="2"/>
        <v>9</v>
      </c>
      <c r="CC11" s="10">
        <f t="shared" si="2"/>
        <v>6</v>
      </c>
      <c r="CD11" s="10">
        <f t="shared" si="2"/>
        <v>1</v>
      </c>
      <c r="CE11" s="10">
        <f t="shared" si="2"/>
        <v>8</v>
      </c>
      <c r="CF11" s="10">
        <f t="shared" si="2"/>
        <v>5</v>
      </c>
      <c r="CG11" s="10">
        <f t="shared" si="2"/>
        <v>2</v>
      </c>
      <c r="CH11" s="10">
        <f t="shared" si="2"/>
        <v>5</v>
      </c>
      <c r="CI11" s="10">
        <f t="shared" si="2"/>
        <v>13</v>
      </c>
      <c r="CJ11" s="10">
        <f t="shared" si="2"/>
        <v>13</v>
      </c>
      <c r="CK11" s="10">
        <f t="shared" si="2"/>
        <v>10</v>
      </c>
      <c r="CL11" s="10">
        <f t="shared" si="2"/>
        <v>10</v>
      </c>
      <c r="CM11" s="10">
        <f t="shared" si="2"/>
        <v>1</v>
      </c>
      <c r="CN11" s="10">
        <f t="shared" si="2"/>
        <v>5</v>
      </c>
      <c r="CO11" s="10">
        <f t="shared" si="2"/>
        <v>3</v>
      </c>
      <c r="CP11" s="10">
        <f t="shared" si="2"/>
        <v>4</v>
      </c>
      <c r="CQ11" s="10">
        <f t="shared" si="2"/>
        <v>12</v>
      </c>
      <c r="CR11" s="10">
        <f t="shared" si="2"/>
        <v>8</v>
      </c>
      <c r="CS11" s="10">
        <f t="shared" si="2"/>
        <v>12</v>
      </c>
      <c r="CT11" s="10">
        <f t="shared" si="2"/>
        <v>13</v>
      </c>
      <c r="CU11" s="10">
        <f t="shared" si="2"/>
        <v>4</v>
      </c>
      <c r="CV11" s="10">
        <f t="shared" si="2"/>
        <v>11</v>
      </c>
      <c r="CW11" s="10">
        <f t="shared" si="2"/>
        <v>6</v>
      </c>
      <c r="CX11" s="10">
        <f t="shared" si="2"/>
        <v>6</v>
      </c>
      <c r="CY11" s="10">
        <f t="shared" si="2"/>
        <v>6</v>
      </c>
      <c r="CZ11" s="10">
        <f t="shared" si="2"/>
        <v>1</v>
      </c>
      <c r="DA11" s="10">
        <f t="shared" si="2"/>
        <v>11</v>
      </c>
      <c r="DB11" s="10">
        <f t="shared" si="2"/>
        <v>11</v>
      </c>
      <c r="DC11" s="10">
        <f t="shared" si="2"/>
        <v>6</v>
      </c>
      <c r="DD11" s="10">
        <f t="shared" si="2"/>
        <v>10</v>
      </c>
      <c r="DE11" s="10">
        <f t="shared" si="2"/>
        <v>11</v>
      </c>
      <c r="DF11" s="10">
        <f t="shared" si="2"/>
        <v>2</v>
      </c>
      <c r="DG11" s="10">
        <f t="shared" si="2"/>
        <v>6</v>
      </c>
      <c r="DH11" s="10">
        <f t="shared" si="2"/>
        <v>3</v>
      </c>
      <c r="DI11" s="10">
        <f t="shared" si="2"/>
        <v>2</v>
      </c>
      <c r="DJ11" s="10">
        <f t="shared" si="2"/>
        <v>1</v>
      </c>
      <c r="DK11" s="10">
        <f t="shared" si="2"/>
        <v>9</v>
      </c>
      <c r="DL11" s="10">
        <f t="shared" si="2"/>
        <v>6</v>
      </c>
      <c r="DM11" s="10">
        <f t="shared" si="2"/>
        <v>8</v>
      </c>
      <c r="DN11" s="10">
        <f t="shared" si="2"/>
        <v>2</v>
      </c>
      <c r="DO11" s="10">
        <f t="shared" si="2"/>
        <v>3</v>
      </c>
      <c r="DP11" s="10">
        <f t="shared" si="2"/>
        <v>4</v>
      </c>
      <c r="DQ11" s="10">
        <f t="shared" si="2"/>
        <v>1</v>
      </c>
    </row>
    <row r="12" ht="12.75" customHeight="1">
      <c r="A12" s="13" t="s">
        <v>208</v>
      </c>
      <c r="B12" s="10">
        <f t="shared" ref="B12:DQ12" si="3">B3</f>
        <v>23</v>
      </c>
      <c r="C12" s="10">
        <f t="shared" si="3"/>
        <v>22</v>
      </c>
      <c r="D12" s="10">
        <f t="shared" si="3"/>
        <v>21</v>
      </c>
      <c r="E12" s="10">
        <f t="shared" si="3"/>
        <v>20</v>
      </c>
      <c r="F12" s="10">
        <f t="shared" si="3"/>
        <v>17</v>
      </c>
      <c r="G12" s="10">
        <f t="shared" si="3"/>
        <v>17</v>
      </c>
      <c r="H12" s="10">
        <f t="shared" si="3"/>
        <v>20</v>
      </c>
      <c r="I12" s="10">
        <f t="shared" si="3"/>
        <v>19</v>
      </c>
      <c r="J12" s="10">
        <f t="shared" si="3"/>
        <v>16</v>
      </c>
      <c r="K12" s="10">
        <f t="shared" si="3"/>
        <v>15</v>
      </c>
      <c r="L12" s="10">
        <f t="shared" si="3"/>
        <v>18</v>
      </c>
      <c r="M12" s="10">
        <f t="shared" si="3"/>
        <v>16</v>
      </c>
      <c r="N12" s="10">
        <f t="shared" si="3"/>
        <v>12</v>
      </c>
      <c r="O12" s="10">
        <f t="shared" si="3"/>
        <v>18</v>
      </c>
      <c r="P12" s="10">
        <f t="shared" si="3"/>
        <v>17</v>
      </c>
      <c r="Q12" s="10">
        <f t="shared" si="3"/>
        <v>12</v>
      </c>
      <c r="R12" s="10">
        <f t="shared" si="3"/>
        <v>14</v>
      </c>
      <c r="S12" s="10">
        <f t="shared" si="3"/>
        <v>16</v>
      </c>
      <c r="T12" s="10">
        <f t="shared" si="3"/>
        <v>20</v>
      </c>
      <c r="U12" s="10">
        <f t="shared" si="3"/>
        <v>14</v>
      </c>
      <c r="V12" s="10">
        <f t="shared" si="3"/>
        <v>12</v>
      </c>
      <c r="W12" s="10">
        <f t="shared" si="3"/>
        <v>15</v>
      </c>
      <c r="X12" s="10">
        <f t="shared" si="3"/>
        <v>18</v>
      </c>
      <c r="Y12" s="10">
        <f t="shared" si="3"/>
        <v>19</v>
      </c>
      <c r="Z12" s="10">
        <f t="shared" si="3"/>
        <v>10</v>
      </c>
      <c r="AA12" s="10">
        <f t="shared" si="3"/>
        <v>14</v>
      </c>
      <c r="AB12" s="10">
        <f t="shared" si="3"/>
        <v>14</v>
      </c>
      <c r="AC12" s="10">
        <f t="shared" si="3"/>
        <v>9</v>
      </c>
      <c r="AD12" s="10">
        <f t="shared" si="3"/>
        <v>12</v>
      </c>
      <c r="AE12" s="10">
        <f t="shared" si="3"/>
        <v>13</v>
      </c>
      <c r="AF12" s="10">
        <f t="shared" si="3"/>
        <v>16</v>
      </c>
      <c r="AG12" s="10">
        <f t="shared" si="3"/>
        <v>10</v>
      </c>
      <c r="AH12" s="10">
        <f t="shared" si="3"/>
        <v>13</v>
      </c>
      <c r="AI12" s="10">
        <f t="shared" si="3"/>
        <v>11</v>
      </c>
      <c r="AJ12" s="10">
        <f t="shared" si="3"/>
        <v>15</v>
      </c>
      <c r="AK12" s="10">
        <f t="shared" si="3"/>
        <v>18</v>
      </c>
      <c r="AL12" s="10">
        <f t="shared" si="3"/>
        <v>7</v>
      </c>
      <c r="AM12" s="10">
        <f t="shared" si="3"/>
        <v>17</v>
      </c>
      <c r="AN12" s="10">
        <f t="shared" si="3"/>
        <v>9</v>
      </c>
      <c r="AO12" s="10">
        <f t="shared" si="3"/>
        <v>11</v>
      </c>
      <c r="AP12" s="10">
        <f t="shared" si="3"/>
        <v>12</v>
      </c>
      <c r="AQ12" s="10">
        <f t="shared" si="3"/>
        <v>15</v>
      </c>
      <c r="AR12" s="10">
        <f t="shared" si="3"/>
        <v>8</v>
      </c>
      <c r="AS12" s="10">
        <f t="shared" si="3"/>
        <v>10</v>
      </c>
      <c r="AT12" s="10">
        <f t="shared" si="3"/>
        <v>11</v>
      </c>
      <c r="AU12" s="10">
        <f t="shared" si="3"/>
        <v>10</v>
      </c>
      <c r="AV12" s="10">
        <f t="shared" si="3"/>
        <v>7</v>
      </c>
      <c r="AW12" s="10">
        <f t="shared" si="3"/>
        <v>16</v>
      </c>
      <c r="AX12" s="10">
        <f t="shared" si="3"/>
        <v>9</v>
      </c>
      <c r="AY12" s="10">
        <f t="shared" si="3"/>
        <v>11</v>
      </c>
      <c r="AZ12" s="10">
        <f t="shared" si="3"/>
        <v>7</v>
      </c>
      <c r="BA12" s="10">
        <f t="shared" si="3"/>
        <v>14</v>
      </c>
      <c r="BB12" s="10">
        <f t="shared" si="3"/>
        <v>7</v>
      </c>
      <c r="BC12" s="10">
        <f t="shared" si="3"/>
        <v>6</v>
      </c>
      <c r="BD12" s="10">
        <f t="shared" si="3"/>
        <v>14</v>
      </c>
      <c r="BE12" s="10">
        <f t="shared" si="3"/>
        <v>11</v>
      </c>
      <c r="BF12" s="10">
        <f t="shared" si="3"/>
        <v>16</v>
      </c>
      <c r="BG12" s="10">
        <f t="shared" si="3"/>
        <v>11</v>
      </c>
      <c r="BH12" s="10">
        <f t="shared" si="3"/>
        <v>18</v>
      </c>
      <c r="BI12" s="10">
        <f t="shared" si="3"/>
        <v>12</v>
      </c>
      <c r="BJ12" s="10">
        <f t="shared" si="3"/>
        <v>9</v>
      </c>
      <c r="BK12" s="10">
        <f t="shared" si="3"/>
        <v>12</v>
      </c>
      <c r="BL12" s="10">
        <f t="shared" si="3"/>
        <v>12</v>
      </c>
      <c r="BM12" s="10">
        <f t="shared" si="3"/>
        <v>4</v>
      </c>
      <c r="BN12" s="10">
        <f t="shared" si="3"/>
        <v>12</v>
      </c>
      <c r="BO12" s="10">
        <f t="shared" si="3"/>
        <v>10</v>
      </c>
      <c r="BP12" s="10">
        <f t="shared" si="3"/>
        <v>14</v>
      </c>
      <c r="BQ12" s="10">
        <f t="shared" si="3"/>
        <v>11</v>
      </c>
      <c r="BR12" s="10">
        <f t="shared" si="3"/>
        <v>9</v>
      </c>
      <c r="BS12" s="10">
        <f t="shared" si="3"/>
        <v>9</v>
      </c>
      <c r="BT12" s="10">
        <f t="shared" si="3"/>
        <v>3</v>
      </c>
      <c r="BU12" s="10">
        <f t="shared" si="3"/>
        <v>10</v>
      </c>
      <c r="BV12" s="10">
        <f t="shared" si="3"/>
        <v>3</v>
      </c>
      <c r="BW12" s="10">
        <f t="shared" si="3"/>
        <v>14</v>
      </c>
      <c r="BX12" s="10">
        <f t="shared" si="3"/>
        <v>10</v>
      </c>
      <c r="BY12" s="10">
        <f t="shared" si="3"/>
        <v>8</v>
      </c>
      <c r="BZ12" s="10">
        <f t="shared" si="3"/>
        <v>16</v>
      </c>
      <c r="CA12" s="10">
        <f t="shared" si="3"/>
        <v>11</v>
      </c>
      <c r="CB12" s="10">
        <f t="shared" si="3"/>
        <v>6</v>
      </c>
      <c r="CC12" s="10">
        <f t="shared" si="3"/>
        <v>11</v>
      </c>
      <c r="CD12" s="10">
        <f t="shared" si="3"/>
        <v>15</v>
      </c>
      <c r="CE12" s="10">
        <f t="shared" si="3"/>
        <v>9</v>
      </c>
      <c r="CF12" s="10">
        <f t="shared" si="3"/>
        <v>12</v>
      </c>
      <c r="CG12" s="10">
        <f t="shared" si="3"/>
        <v>10</v>
      </c>
      <c r="CH12" s="10">
        <f t="shared" si="3"/>
        <v>9</v>
      </c>
      <c r="CI12" s="10">
        <f t="shared" si="3"/>
        <v>5</v>
      </c>
      <c r="CJ12" s="10">
        <f t="shared" si="3"/>
        <v>3</v>
      </c>
      <c r="CK12" s="10">
        <f t="shared" si="3"/>
        <v>6</v>
      </c>
      <c r="CL12" s="10">
        <f t="shared" si="3"/>
        <v>3</v>
      </c>
      <c r="CM12" s="10">
        <f t="shared" si="3"/>
        <v>17</v>
      </c>
      <c r="CN12" s="10">
        <f t="shared" si="3"/>
        <v>9</v>
      </c>
      <c r="CO12" s="10">
        <f t="shared" si="3"/>
        <v>12</v>
      </c>
      <c r="CP12" s="10">
        <f t="shared" si="3"/>
        <v>12</v>
      </c>
      <c r="CQ12" s="10">
        <f t="shared" si="3"/>
        <v>3</v>
      </c>
      <c r="CR12" s="10">
        <f t="shared" si="3"/>
        <v>6</v>
      </c>
      <c r="CS12" s="10">
        <f t="shared" si="3"/>
        <v>5</v>
      </c>
      <c r="CT12" s="10">
        <f t="shared" si="3"/>
        <v>2</v>
      </c>
      <c r="CU12" s="10">
        <f t="shared" si="3"/>
        <v>8</v>
      </c>
      <c r="CV12" s="10">
        <f t="shared" si="3"/>
        <v>2</v>
      </c>
      <c r="CW12" s="10">
        <f t="shared" si="3"/>
        <v>7</v>
      </c>
      <c r="CX12" s="10">
        <f t="shared" si="3"/>
        <v>5</v>
      </c>
      <c r="CY12" s="10">
        <f t="shared" si="3"/>
        <v>8</v>
      </c>
      <c r="CZ12" s="10">
        <f t="shared" si="3"/>
        <v>9</v>
      </c>
      <c r="DA12" s="10">
        <f t="shared" si="3"/>
        <v>2</v>
      </c>
      <c r="DB12" s="10">
        <f t="shared" si="3"/>
        <v>2</v>
      </c>
      <c r="DC12" s="10">
        <f t="shared" si="3"/>
        <v>7</v>
      </c>
      <c r="DD12" s="10">
        <f t="shared" si="3"/>
        <v>2</v>
      </c>
      <c r="DE12" s="10">
        <f t="shared" si="3"/>
        <v>2</v>
      </c>
      <c r="DF12" s="10">
        <f t="shared" si="3"/>
        <v>8</v>
      </c>
      <c r="DG12" s="10">
        <f t="shared" si="3"/>
        <v>5</v>
      </c>
      <c r="DH12" s="10">
        <f t="shared" si="3"/>
        <v>8</v>
      </c>
      <c r="DI12" s="10">
        <f t="shared" si="3"/>
        <v>7</v>
      </c>
      <c r="DJ12" s="10">
        <f t="shared" si="3"/>
        <v>9</v>
      </c>
      <c r="DK12" s="10">
        <f t="shared" si="3"/>
        <v>0</v>
      </c>
      <c r="DL12" s="10">
        <f t="shared" si="3"/>
        <v>2</v>
      </c>
      <c r="DM12" s="10">
        <f t="shared" si="3"/>
        <v>0</v>
      </c>
      <c r="DN12" s="10">
        <f t="shared" si="3"/>
        <v>6</v>
      </c>
      <c r="DO12" s="10">
        <f t="shared" si="3"/>
        <v>5</v>
      </c>
      <c r="DP12" s="10">
        <f t="shared" si="3"/>
        <v>4</v>
      </c>
      <c r="DQ12" s="10">
        <f t="shared" si="3"/>
        <v>5</v>
      </c>
    </row>
    <row r="13" ht="12.75" customHeight="1">
      <c r="A13" s="13" t="s">
        <v>209</v>
      </c>
      <c r="B13" s="10">
        <f t="shared" ref="B13:DQ13" si="4">B4/2</f>
        <v>3</v>
      </c>
      <c r="C13" s="10">
        <f t="shared" si="4"/>
        <v>3</v>
      </c>
      <c r="D13" s="10">
        <f t="shared" si="4"/>
        <v>4.5</v>
      </c>
      <c r="E13" s="10">
        <f t="shared" si="4"/>
        <v>2.5</v>
      </c>
      <c r="F13" s="10">
        <f t="shared" si="4"/>
        <v>6.5</v>
      </c>
      <c r="G13" s="10">
        <f t="shared" si="4"/>
        <v>6</v>
      </c>
      <c r="H13" s="10">
        <f t="shared" si="4"/>
        <v>4</v>
      </c>
      <c r="I13" s="10">
        <f t="shared" si="4"/>
        <v>3.5</v>
      </c>
      <c r="J13" s="10">
        <f t="shared" si="4"/>
        <v>3</v>
      </c>
      <c r="K13" s="10">
        <f t="shared" si="4"/>
        <v>3.5</v>
      </c>
      <c r="L13" s="10">
        <f t="shared" si="4"/>
        <v>2</v>
      </c>
      <c r="M13" s="10">
        <f t="shared" si="4"/>
        <v>3</v>
      </c>
      <c r="N13" s="10">
        <f t="shared" si="4"/>
        <v>6</v>
      </c>
      <c r="O13" s="10">
        <f t="shared" si="4"/>
        <v>3.5</v>
      </c>
      <c r="P13" s="10">
        <f t="shared" si="4"/>
        <v>4</v>
      </c>
      <c r="Q13" s="10">
        <f t="shared" si="4"/>
        <v>5</v>
      </c>
      <c r="R13" s="10">
        <f t="shared" si="4"/>
        <v>3.5</v>
      </c>
      <c r="S13" s="10">
        <f t="shared" si="4"/>
        <v>4.5</v>
      </c>
      <c r="T13" s="10">
        <f t="shared" si="4"/>
        <v>5.5</v>
      </c>
      <c r="U13" s="10">
        <f t="shared" si="4"/>
        <v>3.5</v>
      </c>
      <c r="V13" s="10">
        <f t="shared" si="4"/>
        <v>4</v>
      </c>
      <c r="W13" s="10">
        <f t="shared" si="4"/>
        <v>4.5</v>
      </c>
      <c r="X13" s="10">
        <f t="shared" si="4"/>
        <v>4.5</v>
      </c>
      <c r="Y13" s="10">
        <f t="shared" si="4"/>
        <v>4.5</v>
      </c>
      <c r="Z13" s="10">
        <f t="shared" si="4"/>
        <v>5.5</v>
      </c>
      <c r="AA13" s="10">
        <f t="shared" si="4"/>
        <v>3.5</v>
      </c>
      <c r="AB13" s="10">
        <f t="shared" si="4"/>
        <v>4.5</v>
      </c>
      <c r="AC13" s="10">
        <f t="shared" si="4"/>
        <v>5</v>
      </c>
      <c r="AD13" s="10">
        <f t="shared" si="4"/>
        <v>3</v>
      </c>
      <c r="AE13" s="10">
        <f t="shared" si="4"/>
        <v>5</v>
      </c>
      <c r="AF13" s="10">
        <f t="shared" si="4"/>
        <v>5.5</v>
      </c>
      <c r="AG13" s="10">
        <f t="shared" si="4"/>
        <v>5.5</v>
      </c>
      <c r="AH13" s="10">
        <f t="shared" si="4"/>
        <v>5</v>
      </c>
      <c r="AI13" s="10">
        <f t="shared" si="4"/>
        <v>3</v>
      </c>
      <c r="AJ13" s="10">
        <f t="shared" si="4"/>
        <v>4</v>
      </c>
      <c r="AK13" s="10">
        <f t="shared" si="4"/>
        <v>4</v>
      </c>
      <c r="AL13" s="10">
        <f t="shared" si="4"/>
        <v>4.5</v>
      </c>
      <c r="AM13" s="10">
        <f t="shared" si="4"/>
        <v>6.5</v>
      </c>
      <c r="AN13" s="10">
        <f t="shared" si="4"/>
        <v>4</v>
      </c>
      <c r="AO13" s="10">
        <f t="shared" si="4"/>
        <v>7.5</v>
      </c>
      <c r="AP13" s="10">
        <f t="shared" si="4"/>
        <v>6.5</v>
      </c>
      <c r="AQ13" s="10">
        <f t="shared" si="4"/>
        <v>5</v>
      </c>
      <c r="AR13" s="10">
        <f t="shared" si="4"/>
        <v>4</v>
      </c>
      <c r="AS13" s="10">
        <f t="shared" si="4"/>
        <v>5</v>
      </c>
      <c r="AT13" s="10">
        <f t="shared" si="4"/>
        <v>4</v>
      </c>
      <c r="AU13" s="10">
        <f t="shared" si="4"/>
        <v>6</v>
      </c>
      <c r="AV13" s="10">
        <f t="shared" si="4"/>
        <v>8.5</v>
      </c>
      <c r="AW13" s="10">
        <f t="shared" si="4"/>
        <v>5.5</v>
      </c>
      <c r="AX13" s="10">
        <f t="shared" si="4"/>
        <v>6.5</v>
      </c>
      <c r="AY13" s="10">
        <f t="shared" si="4"/>
        <v>4.5</v>
      </c>
      <c r="AZ13" s="10">
        <f t="shared" si="4"/>
        <v>4.5</v>
      </c>
      <c r="BA13" s="10">
        <f t="shared" si="4"/>
        <v>6.5</v>
      </c>
      <c r="BB13" s="10">
        <f t="shared" si="4"/>
        <v>4</v>
      </c>
      <c r="BC13" s="10">
        <f t="shared" si="4"/>
        <v>4</v>
      </c>
      <c r="BD13" s="10">
        <f t="shared" si="4"/>
        <v>7</v>
      </c>
      <c r="BE13" s="10">
        <f t="shared" si="4"/>
        <v>6</v>
      </c>
      <c r="BF13" s="10">
        <f t="shared" si="4"/>
        <v>6</v>
      </c>
      <c r="BG13" s="10">
        <f t="shared" si="4"/>
        <v>5</v>
      </c>
      <c r="BH13" s="10">
        <f t="shared" si="4"/>
        <v>4</v>
      </c>
      <c r="BI13" s="10">
        <f t="shared" si="4"/>
        <v>3.5</v>
      </c>
      <c r="BJ13" s="10">
        <f t="shared" si="4"/>
        <v>2.5</v>
      </c>
      <c r="BK13" s="10">
        <f t="shared" si="4"/>
        <v>3.5</v>
      </c>
      <c r="BL13" s="10">
        <f t="shared" si="4"/>
        <v>8.5</v>
      </c>
      <c r="BM13" s="10">
        <f t="shared" si="4"/>
        <v>2.5</v>
      </c>
      <c r="BN13" s="10">
        <f t="shared" si="4"/>
        <v>4.5</v>
      </c>
      <c r="BO13" s="10">
        <f t="shared" si="4"/>
        <v>7.5</v>
      </c>
      <c r="BP13" s="10">
        <f t="shared" si="4"/>
        <v>6.5</v>
      </c>
      <c r="BQ13" s="10">
        <f t="shared" si="4"/>
        <v>4</v>
      </c>
      <c r="BR13" s="10">
        <f t="shared" si="4"/>
        <v>6</v>
      </c>
      <c r="BS13" s="10">
        <f t="shared" si="4"/>
        <v>7</v>
      </c>
      <c r="BT13" s="10">
        <f t="shared" si="4"/>
        <v>7.5</v>
      </c>
      <c r="BU13" s="10">
        <f t="shared" si="4"/>
        <v>1.5</v>
      </c>
      <c r="BV13" s="10">
        <f t="shared" si="4"/>
        <v>3.5</v>
      </c>
      <c r="BW13" s="10">
        <f t="shared" si="4"/>
        <v>4.5</v>
      </c>
      <c r="BX13" s="10">
        <f t="shared" si="4"/>
        <v>4.5</v>
      </c>
      <c r="BY13" s="10">
        <f t="shared" si="4"/>
        <v>7.5</v>
      </c>
      <c r="BZ13" s="10">
        <f t="shared" si="4"/>
        <v>2.5</v>
      </c>
      <c r="CA13" s="10">
        <f t="shared" si="4"/>
        <v>5</v>
      </c>
      <c r="CB13" s="10">
        <f t="shared" si="4"/>
        <v>7</v>
      </c>
      <c r="CC13" s="10">
        <f t="shared" si="4"/>
        <v>5</v>
      </c>
      <c r="CD13" s="10">
        <f t="shared" si="4"/>
        <v>6</v>
      </c>
      <c r="CE13" s="10">
        <f t="shared" si="4"/>
        <v>4.5</v>
      </c>
      <c r="CF13" s="10">
        <f t="shared" si="4"/>
        <v>4.5</v>
      </c>
      <c r="CG13" s="10">
        <f t="shared" si="4"/>
        <v>9.5</v>
      </c>
      <c r="CH13" s="10">
        <f t="shared" si="4"/>
        <v>7</v>
      </c>
      <c r="CI13" s="10">
        <f t="shared" si="4"/>
        <v>3</v>
      </c>
      <c r="CJ13" s="10">
        <f t="shared" si="4"/>
        <v>5</v>
      </c>
      <c r="CK13" s="10">
        <f t="shared" si="4"/>
        <v>4.5</v>
      </c>
      <c r="CL13" s="10">
        <f t="shared" si="4"/>
        <v>7.5</v>
      </c>
      <c r="CM13" s="10">
        <f t="shared" si="4"/>
        <v>2.5</v>
      </c>
      <c r="CN13" s="10">
        <f t="shared" si="4"/>
        <v>6.5</v>
      </c>
      <c r="CO13" s="10">
        <f t="shared" si="4"/>
        <v>5.5</v>
      </c>
      <c r="CP13" s="10">
        <f t="shared" si="4"/>
        <v>4</v>
      </c>
      <c r="CQ13" s="10">
        <f t="shared" si="4"/>
        <v>5</v>
      </c>
      <c r="CR13" s="10">
        <f t="shared" si="4"/>
        <v>5.5</v>
      </c>
      <c r="CS13" s="10">
        <f t="shared" si="4"/>
        <v>2.5</v>
      </c>
      <c r="CT13" s="10">
        <f t="shared" si="4"/>
        <v>4</v>
      </c>
      <c r="CU13" s="10">
        <f t="shared" si="4"/>
        <v>6.5</v>
      </c>
      <c r="CV13" s="10">
        <f t="shared" si="4"/>
        <v>5.5</v>
      </c>
      <c r="CW13" s="10">
        <f t="shared" si="4"/>
        <v>5.5</v>
      </c>
      <c r="CX13" s="10">
        <f t="shared" si="4"/>
        <v>7</v>
      </c>
      <c r="CY13" s="10">
        <f t="shared" si="4"/>
        <v>4</v>
      </c>
      <c r="CZ13" s="10">
        <f t="shared" si="4"/>
        <v>8</v>
      </c>
      <c r="DA13" s="10">
        <f t="shared" si="4"/>
        <v>5</v>
      </c>
      <c r="DB13" s="10">
        <f t="shared" si="4"/>
        <v>5</v>
      </c>
      <c r="DC13" s="10">
        <f t="shared" si="4"/>
        <v>4.5</v>
      </c>
      <c r="DD13" s="10">
        <f t="shared" si="4"/>
        <v>5.5</v>
      </c>
      <c r="DE13" s="10">
        <f t="shared" si="4"/>
        <v>4.5</v>
      </c>
      <c r="DF13" s="10">
        <f t="shared" si="4"/>
        <v>7.5</v>
      </c>
      <c r="DG13" s="10">
        <f t="shared" si="4"/>
        <v>6</v>
      </c>
      <c r="DH13" s="10">
        <f t="shared" si="4"/>
        <v>5.5</v>
      </c>
      <c r="DI13" s="10">
        <f t="shared" si="4"/>
        <v>7</v>
      </c>
      <c r="DJ13" s="10">
        <f t="shared" si="4"/>
        <v>5</v>
      </c>
      <c r="DK13" s="10">
        <f t="shared" si="4"/>
        <v>5.5</v>
      </c>
      <c r="DL13" s="10">
        <f t="shared" si="4"/>
        <v>5.5</v>
      </c>
      <c r="DM13" s="10">
        <f t="shared" si="4"/>
        <v>5.5</v>
      </c>
      <c r="DN13" s="10">
        <f t="shared" si="4"/>
        <v>5</v>
      </c>
      <c r="DO13" s="10">
        <f t="shared" si="4"/>
        <v>4.5</v>
      </c>
      <c r="DP13" s="10">
        <f t="shared" si="4"/>
        <v>4.5</v>
      </c>
      <c r="DQ13" s="10">
        <f t="shared" si="4"/>
        <v>4</v>
      </c>
    </row>
    <row r="14" ht="12.75" customHeight="1">
      <c r="A14" s="13" t="s">
        <v>209</v>
      </c>
      <c r="B14" s="10">
        <f t="shared" ref="B14:DQ14" si="5">-B4/2</f>
        <v>-3</v>
      </c>
      <c r="C14" s="10">
        <f t="shared" si="5"/>
        <v>-3</v>
      </c>
      <c r="D14" s="10">
        <f t="shared" si="5"/>
        <v>-4.5</v>
      </c>
      <c r="E14" s="10">
        <f t="shared" si="5"/>
        <v>-2.5</v>
      </c>
      <c r="F14" s="10">
        <f t="shared" si="5"/>
        <v>-6.5</v>
      </c>
      <c r="G14" s="10">
        <f t="shared" si="5"/>
        <v>-6</v>
      </c>
      <c r="H14" s="10">
        <f t="shared" si="5"/>
        <v>-4</v>
      </c>
      <c r="I14" s="10">
        <f t="shared" si="5"/>
        <v>-3.5</v>
      </c>
      <c r="J14" s="10">
        <f t="shared" si="5"/>
        <v>-3</v>
      </c>
      <c r="K14" s="10">
        <f t="shared" si="5"/>
        <v>-3.5</v>
      </c>
      <c r="L14" s="10">
        <f t="shared" si="5"/>
        <v>-2</v>
      </c>
      <c r="M14" s="10">
        <f t="shared" si="5"/>
        <v>-3</v>
      </c>
      <c r="N14" s="10">
        <f t="shared" si="5"/>
        <v>-6</v>
      </c>
      <c r="O14" s="10">
        <f t="shared" si="5"/>
        <v>-3.5</v>
      </c>
      <c r="P14" s="10">
        <f t="shared" si="5"/>
        <v>-4</v>
      </c>
      <c r="Q14" s="10">
        <f t="shared" si="5"/>
        <v>-5</v>
      </c>
      <c r="R14" s="10">
        <f t="shared" si="5"/>
        <v>-3.5</v>
      </c>
      <c r="S14" s="10">
        <f t="shared" si="5"/>
        <v>-4.5</v>
      </c>
      <c r="T14" s="10">
        <f t="shared" si="5"/>
        <v>-5.5</v>
      </c>
      <c r="U14" s="10">
        <f t="shared" si="5"/>
        <v>-3.5</v>
      </c>
      <c r="V14" s="10">
        <f t="shared" si="5"/>
        <v>-4</v>
      </c>
      <c r="W14" s="10">
        <f t="shared" si="5"/>
        <v>-4.5</v>
      </c>
      <c r="X14" s="10">
        <f t="shared" si="5"/>
        <v>-4.5</v>
      </c>
      <c r="Y14" s="10">
        <f t="shared" si="5"/>
        <v>-4.5</v>
      </c>
      <c r="Z14" s="10">
        <f t="shared" si="5"/>
        <v>-5.5</v>
      </c>
      <c r="AA14" s="10">
        <f t="shared" si="5"/>
        <v>-3.5</v>
      </c>
      <c r="AB14" s="10">
        <f t="shared" si="5"/>
        <v>-4.5</v>
      </c>
      <c r="AC14" s="10">
        <f t="shared" si="5"/>
        <v>-5</v>
      </c>
      <c r="AD14" s="10">
        <f t="shared" si="5"/>
        <v>-3</v>
      </c>
      <c r="AE14" s="10">
        <f t="shared" si="5"/>
        <v>-5</v>
      </c>
      <c r="AF14" s="10">
        <f t="shared" si="5"/>
        <v>-5.5</v>
      </c>
      <c r="AG14" s="10">
        <f t="shared" si="5"/>
        <v>-5.5</v>
      </c>
      <c r="AH14" s="10">
        <f t="shared" si="5"/>
        <v>-5</v>
      </c>
      <c r="AI14" s="10">
        <f t="shared" si="5"/>
        <v>-3</v>
      </c>
      <c r="AJ14" s="10">
        <f t="shared" si="5"/>
        <v>-4</v>
      </c>
      <c r="AK14" s="10">
        <f t="shared" si="5"/>
        <v>-4</v>
      </c>
      <c r="AL14" s="10">
        <f t="shared" si="5"/>
        <v>-4.5</v>
      </c>
      <c r="AM14" s="10">
        <f t="shared" si="5"/>
        <v>-6.5</v>
      </c>
      <c r="AN14" s="10">
        <f t="shared" si="5"/>
        <v>-4</v>
      </c>
      <c r="AO14" s="10">
        <f t="shared" si="5"/>
        <v>-7.5</v>
      </c>
      <c r="AP14" s="10">
        <f t="shared" si="5"/>
        <v>-6.5</v>
      </c>
      <c r="AQ14" s="10">
        <f t="shared" si="5"/>
        <v>-5</v>
      </c>
      <c r="AR14" s="10">
        <f t="shared" si="5"/>
        <v>-4</v>
      </c>
      <c r="AS14" s="10">
        <f t="shared" si="5"/>
        <v>-5</v>
      </c>
      <c r="AT14" s="10">
        <f t="shared" si="5"/>
        <v>-4</v>
      </c>
      <c r="AU14" s="10">
        <f t="shared" si="5"/>
        <v>-6</v>
      </c>
      <c r="AV14" s="10">
        <f t="shared" si="5"/>
        <v>-8.5</v>
      </c>
      <c r="AW14" s="10">
        <f t="shared" si="5"/>
        <v>-5.5</v>
      </c>
      <c r="AX14" s="10">
        <f t="shared" si="5"/>
        <v>-6.5</v>
      </c>
      <c r="AY14" s="10">
        <f t="shared" si="5"/>
        <v>-4.5</v>
      </c>
      <c r="AZ14" s="10">
        <f t="shared" si="5"/>
        <v>-4.5</v>
      </c>
      <c r="BA14" s="10">
        <f t="shared" si="5"/>
        <v>-6.5</v>
      </c>
      <c r="BB14" s="10">
        <f t="shared" si="5"/>
        <v>-4</v>
      </c>
      <c r="BC14" s="10">
        <f t="shared" si="5"/>
        <v>-4</v>
      </c>
      <c r="BD14" s="10">
        <f t="shared" si="5"/>
        <v>-7</v>
      </c>
      <c r="BE14" s="10">
        <f t="shared" si="5"/>
        <v>-6</v>
      </c>
      <c r="BF14" s="10">
        <f t="shared" si="5"/>
        <v>-6</v>
      </c>
      <c r="BG14" s="10">
        <f t="shared" si="5"/>
        <v>-5</v>
      </c>
      <c r="BH14" s="10">
        <f t="shared" si="5"/>
        <v>-4</v>
      </c>
      <c r="BI14" s="10">
        <f t="shared" si="5"/>
        <v>-3.5</v>
      </c>
      <c r="BJ14" s="10">
        <f t="shared" si="5"/>
        <v>-2.5</v>
      </c>
      <c r="BK14" s="10">
        <f t="shared" si="5"/>
        <v>-3.5</v>
      </c>
      <c r="BL14" s="10">
        <f t="shared" si="5"/>
        <v>-8.5</v>
      </c>
      <c r="BM14" s="10">
        <f t="shared" si="5"/>
        <v>-2.5</v>
      </c>
      <c r="BN14" s="10">
        <f t="shared" si="5"/>
        <v>-4.5</v>
      </c>
      <c r="BO14" s="10">
        <f t="shared" si="5"/>
        <v>-7.5</v>
      </c>
      <c r="BP14" s="10">
        <f t="shared" si="5"/>
        <v>-6.5</v>
      </c>
      <c r="BQ14" s="10">
        <f t="shared" si="5"/>
        <v>-4</v>
      </c>
      <c r="BR14" s="10">
        <f t="shared" si="5"/>
        <v>-6</v>
      </c>
      <c r="BS14" s="10">
        <f t="shared" si="5"/>
        <v>-7</v>
      </c>
      <c r="BT14" s="10">
        <f t="shared" si="5"/>
        <v>-7.5</v>
      </c>
      <c r="BU14" s="10">
        <f t="shared" si="5"/>
        <v>-1.5</v>
      </c>
      <c r="BV14" s="10">
        <f t="shared" si="5"/>
        <v>-3.5</v>
      </c>
      <c r="BW14" s="10">
        <f t="shared" si="5"/>
        <v>-4.5</v>
      </c>
      <c r="BX14" s="10">
        <f t="shared" si="5"/>
        <v>-4.5</v>
      </c>
      <c r="BY14" s="10">
        <f t="shared" si="5"/>
        <v>-7.5</v>
      </c>
      <c r="BZ14" s="10">
        <f t="shared" si="5"/>
        <v>-2.5</v>
      </c>
      <c r="CA14" s="10">
        <f t="shared" si="5"/>
        <v>-5</v>
      </c>
      <c r="CB14" s="10">
        <f t="shared" si="5"/>
        <v>-7</v>
      </c>
      <c r="CC14" s="10">
        <f t="shared" si="5"/>
        <v>-5</v>
      </c>
      <c r="CD14" s="10">
        <f t="shared" si="5"/>
        <v>-6</v>
      </c>
      <c r="CE14" s="10">
        <f t="shared" si="5"/>
        <v>-4.5</v>
      </c>
      <c r="CF14" s="10">
        <f t="shared" si="5"/>
        <v>-4.5</v>
      </c>
      <c r="CG14" s="10">
        <f t="shared" si="5"/>
        <v>-9.5</v>
      </c>
      <c r="CH14" s="10">
        <f t="shared" si="5"/>
        <v>-7</v>
      </c>
      <c r="CI14" s="10">
        <f t="shared" si="5"/>
        <v>-3</v>
      </c>
      <c r="CJ14" s="10">
        <f t="shared" si="5"/>
        <v>-5</v>
      </c>
      <c r="CK14" s="10">
        <f t="shared" si="5"/>
        <v>-4.5</v>
      </c>
      <c r="CL14" s="10">
        <f t="shared" si="5"/>
        <v>-7.5</v>
      </c>
      <c r="CM14" s="10">
        <f t="shared" si="5"/>
        <v>-2.5</v>
      </c>
      <c r="CN14" s="10">
        <f t="shared" si="5"/>
        <v>-6.5</v>
      </c>
      <c r="CO14" s="10">
        <f t="shared" si="5"/>
        <v>-5.5</v>
      </c>
      <c r="CP14" s="10">
        <f t="shared" si="5"/>
        <v>-4</v>
      </c>
      <c r="CQ14" s="10">
        <f t="shared" si="5"/>
        <v>-5</v>
      </c>
      <c r="CR14" s="10">
        <f t="shared" si="5"/>
        <v>-5.5</v>
      </c>
      <c r="CS14" s="10">
        <f t="shared" si="5"/>
        <v>-2.5</v>
      </c>
      <c r="CT14" s="10">
        <f t="shared" si="5"/>
        <v>-4</v>
      </c>
      <c r="CU14" s="10">
        <f t="shared" si="5"/>
        <v>-6.5</v>
      </c>
      <c r="CV14" s="10">
        <f t="shared" si="5"/>
        <v>-5.5</v>
      </c>
      <c r="CW14" s="10">
        <f t="shared" si="5"/>
        <v>-5.5</v>
      </c>
      <c r="CX14" s="10">
        <f t="shared" si="5"/>
        <v>-7</v>
      </c>
      <c r="CY14" s="10">
        <f t="shared" si="5"/>
        <v>-4</v>
      </c>
      <c r="CZ14" s="10">
        <f t="shared" si="5"/>
        <v>-8</v>
      </c>
      <c r="DA14" s="10">
        <f t="shared" si="5"/>
        <v>-5</v>
      </c>
      <c r="DB14" s="10">
        <f t="shared" si="5"/>
        <v>-5</v>
      </c>
      <c r="DC14" s="10">
        <f t="shared" si="5"/>
        <v>-4.5</v>
      </c>
      <c r="DD14" s="10">
        <f t="shared" si="5"/>
        <v>-5.5</v>
      </c>
      <c r="DE14" s="10">
        <f t="shared" si="5"/>
        <v>-4.5</v>
      </c>
      <c r="DF14" s="10">
        <f t="shared" si="5"/>
        <v>-7.5</v>
      </c>
      <c r="DG14" s="10">
        <f t="shared" si="5"/>
        <v>-6</v>
      </c>
      <c r="DH14" s="10">
        <f t="shared" si="5"/>
        <v>-5.5</v>
      </c>
      <c r="DI14" s="10">
        <f t="shared" si="5"/>
        <v>-7</v>
      </c>
      <c r="DJ14" s="10">
        <f t="shared" si="5"/>
        <v>-5</v>
      </c>
      <c r="DK14" s="10">
        <f t="shared" si="5"/>
        <v>-5.5</v>
      </c>
      <c r="DL14" s="10">
        <f t="shared" si="5"/>
        <v>-5.5</v>
      </c>
      <c r="DM14" s="10">
        <f t="shared" si="5"/>
        <v>-5.5</v>
      </c>
      <c r="DN14" s="10">
        <f t="shared" si="5"/>
        <v>-5</v>
      </c>
      <c r="DO14" s="10">
        <f t="shared" si="5"/>
        <v>-4.5</v>
      </c>
      <c r="DP14" s="10">
        <f t="shared" si="5"/>
        <v>-4.5</v>
      </c>
      <c r="DQ14" s="10">
        <f t="shared" si="5"/>
        <v>-4</v>
      </c>
    </row>
    <row r="15" ht="12.75" customHeight="1">
      <c r="A15" s="13" t="s">
        <v>210</v>
      </c>
      <c r="B15" s="10">
        <f t="shared" ref="B15:DQ15" si="6">-B5</f>
        <v>-1</v>
      </c>
      <c r="C15" s="10">
        <f t="shared" si="6"/>
        <v>0</v>
      </c>
      <c r="D15" s="10">
        <f t="shared" si="6"/>
        <v>-1</v>
      </c>
      <c r="E15" s="10">
        <f t="shared" si="6"/>
        <v>-4</v>
      </c>
      <c r="F15" s="10">
        <f t="shared" si="6"/>
        <v>0</v>
      </c>
      <c r="G15" s="10">
        <f t="shared" si="6"/>
        <v>0</v>
      </c>
      <c r="H15" s="10">
        <f t="shared" si="6"/>
        <v>-3</v>
      </c>
      <c r="I15" s="10">
        <f t="shared" si="6"/>
        <v>-2</v>
      </c>
      <c r="J15" s="10">
        <f t="shared" si="6"/>
        <v>-4</v>
      </c>
      <c r="K15" s="10">
        <f t="shared" si="6"/>
        <v>-4</v>
      </c>
      <c r="L15" s="10">
        <f t="shared" si="6"/>
        <v>-5</v>
      </c>
      <c r="M15" s="10">
        <f t="shared" si="6"/>
        <v>-3</v>
      </c>
      <c r="N15" s="10">
        <f t="shared" si="6"/>
        <v>-3</v>
      </c>
      <c r="O15" s="10">
        <f t="shared" si="6"/>
        <v>-4</v>
      </c>
      <c r="P15" s="10">
        <f t="shared" si="6"/>
        <v>-2</v>
      </c>
      <c r="Q15" s="10">
        <f t="shared" si="6"/>
        <v>-5</v>
      </c>
      <c r="R15" s="10">
        <f t="shared" si="6"/>
        <v>-4</v>
      </c>
      <c r="S15" s="10">
        <f t="shared" si="6"/>
        <v>-5</v>
      </c>
      <c r="T15" s="10">
        <f t="shared" si="6"/>
        <v>-3</v>
      </c>
      <c r="U15" s="10">
        <f t="shared" si="6"/>
        <v>-4</v>
      </c>
      <c r="V15" s="10">
        <f t="shared" si="6"/>
        <v>-7</v>
      </c>
      <c r="W15" s="10">
        <f t="shared" si="6"/>
        <v>-4</v>
      </c>
      <c r="X15" s="10">
        <f t="shared" si="6"/>
        <v>-4</v>
      </c>
      <c r="Y15" s="10">
        <f t="shared" si="6"/>
        <v>-5</v>
      </c>
      <c r="Z15" s="10">
        <f t="shared" si="6"/>
        <v>-5</v>
      </c>
      <c r="AA15" s="10">
        <f t="shared" si="6"/>
        <v>-7</v>
      </c>
      <c r="AB15" s="10">
        <f t="shared" si="6"/>
        <v>-2</v>
      </c>
      <c r="AC15" s="10">
        <f t="shared" si="6"/>
        <v>-2</v>
      </c>
      <c r="AD15" s="10">
        <f t="shared" si="6"/>
        <v>-2</v>
      </c>
      <c r="AE15" s="10">
        <f t="shared" si="6"/>
        <v>-6</v>
      </c>
      <c r="AF15" s="10">
        <f t="shared" si="6"/>
        <v>-4</v>
      </c>
      <c r="AG15" s="10">
        <f t="shared" si="6"/>
        <v>-4</v>
      </c>
      <c r="AH15" s="10">
        <f t="shared" si="6"/>
        <v>-7</v>
      </c>
      <c r="AI15" s="10">
        <f t="shared" si="6"/>
        <v>-4</v>
      </c>
      <c r="AJ15" s="10">
        <f t="shared" si="6"/>
        <v>-7</v>
      </c>
      <c r="AK15" s="10">
        <f t="shared" si="6"/>
        <v>-2</v>
      </c>
      <c r="AL15" s="10">
        <f t="shared" si="6"/>
        <v>-2</v>
      </c>
      <c r="AM15" s="10">
        <f t="shared" si="6"/>
        <v>-4</v>
      </c>
      <c r="AN15" s="10">
        <f t="shared" si="6"/>
        <v>-3</v>
      </c>
      <c r="AO15" s="10">
        <f t="shared" si="6"/>
        <v>-1</v>
      </c>
      <c r="AP15" s="10">
        <f t="shared" si="6"/>
        <v>-6</v>
      </c>
      <c r="AQ15" s="10">
        <f t="shared" si="6"/>
        <v>-4</v>
      </c>
      <c r="AR15" s="10">
        <f t="shared" si="6"/>
        <v>-3</v>
      </c>
      <c r="AS15" s="10">
        <f t="shared" si="6"/>
        <v>-7</v>
      </c>
      <c r="AT15" s="10">
        <f t="shared" si="6"/>
        <v>-7</v>
      </c>
      <c r="AU15" s="10">
        <f t="shared" si="6"/>
        <v>-6</v>
      </c>
      <c r="AV15" s="10">
        <f t="shared" si="6"/>
        <v>-2</v>
      </c>
      <c r="AW15" s="10">
        <f t="shared" si="6"/>
        <v>-4</v>
      </c>
      <c r="AX15" s="10">
        <f t="shared" si="6"/>
        <v>-3</v>
      </c>
      <c r="AY15" s="10">
        <f t="shared" si="6"/>
        <v>-6</v>
      </c>
      <c r="AZ15" s="10">
        <f t="shared" si="6"/>
        <v>-5</v>
      </c>
      <c r="BA15" s="10">
        <f t="shared" si="6"/>
        <v>-7</v>
      </c>
      <c r="BB15" s="10">
        <f t="shared" si="6"/>
        <v>-8</v>
      </c>
      <c r="BC15" s="10">
        <f t="shared" si="6"/>
        <v>-3</v>
      </c>
      <c r="BD15" s="10">
        <f t="shared" si="6"/>
        <v>-7</v>
      </c>
      <c r="BE15" s="10">
        <f t="shared" si="6"/>
        <v>-8</v>
      </c>
      <c r="BF15" s="10">
        <f t="shared" si="6"/>
        <v>-8</v>
      </c>
      <c r="BG15" s="10">
        <f t="shared" si="6"/>
        <v>-3</v>
      </c>
      <c r="BH15" s="10">
        <f t="shared" si="6"/>
        <v>-6</v>
      </c>
      <c r="BI15" s="10">
        <f t="shared" si="6"/>
        <v>-6</v>
      </c>
      <c r="BJ15" s="10">
        <f t="shared" si="6"/>
        <v>-11</v>
      </c>
      <c r="BK15" s="10">
        <f t="shared" si="6"/>
        <v>-8</v>
      </c>
      <c r="BL15" s="10">
        <f t="shared" si="6"/>
        <v>-4</v>
      </c>
      <c r="BM15" s="10">
        <f t="shared" si="6"/>
        <v>-7</v>
      </c>
      <c r="BN15" s="10">
        <f t="shared" si="6"/>
        <v>-3</v>
      </c>
      <c r="BO15" s="10">
        <f t="shared" si="6"/>
        <v>-4</v>
      </c>
      <c r="BP15" s="10">
        <f t="shared" si="6"/>
        <v>-5</v>
      </c>
      <c r="BQ15" s="10">
        <f t="shared" si="6"/>
        <v>-6</v>
      </c>
      <c r="BR15" s="10">
        <f t="shared" si="6"/>
        <v>-6</v>
      </c>
      <c r="BS15" s="10">
        <f t="shared" si="6"/>
        <v>-3</v>
      </c>
      <c r="BT15" s="10">
        <f t="shared" si="6"/>
        <v>-1</v>
      </c>
      <c r="BU15" s="10">
        <f t="shared" si="6"/>
        <v>-9</v>
      </c>
      <c r="BV15" s="10">
        <f t="shared" si="6"/>
        <v>-6</v>
      </c>
      <c r="BW15" s="10">
        <f t="shared" si="6"/>
        <v>-9</v>
      </c>
      <c r="BX15" s="10">
        <f t="shared" si="6"/>
        <v>-8</v>
      </c>
      <c r="BY15" s="10">
        <f t="shared" si="6"/>
        <v>-5</v>
      </c>
      <c r="BZ15" s="10">
        <f t="shared" si="6"/>
        <v>-7</v>
      </c>
      <c r="CA15" s="10">
        <f t="shared" si="6"/>
        <v>-8</v>
      </c>
      <c r="CB15" s="10">
        <f t="shared" si="6"/>
        <v>-6</v>
      </c>
      <c r="CC15" s="10">
        <f t="shared" si="6"/>
        <v>-2</v>
      </c>
      <c r="CD15" s="10">
        <f t="shared" si="6"/>
        <v>-8</v>
      </c>
      <c r="CE15" s="10">
        <f t="shared" si="6"/>
        <v>-8</v>
      </c>
      <c r="CF15" s="10">
        <f t="shared" si="6"/>
        <v>-7</v>
      </c>
      <c r="CG15" s="10">
        <f t="shared" si="6"/>
        <v>-6</v>
      </c>
      <c r="CH15" s="10">
        <f t="shared" si="6"/>
        <v>-7</v>
      </c>
      <c r="CI15" s="10">
        <f t="shared" si="6"/>
        <v>-5</v>
      </c>
      <c r="CJ15" s="10">
        <f t="shared" si="6"/>
        <v>-4</v>
      </c>
      <c r="CK15" s="10">
        <f t="shared" si="6"/>
        <v>-6</v>
      </c>
      <c r="CL15" s="10">
        <f t="shared" si="6"/>
        <v>-1</v>
      </c>
      <c r="CM15" s="10">
        <f t="shared" si="6"/>
        <v>-12</v>
      </c>
      <c r="CN15" s="10">
        <f t="shared" si="6"/>
        <v>-7</v>
      </c>
      <c r="CO15" s="10">
        <f t="shared" si="6"/>
        <v>-6</v>
      </c>
      <c r="CP15" s="10">
        <f t="shared" si="6"/>
        <v>-9</v>
      </c>
      <c r="CQ15" s="10">
        <f t="shared" si="6"/>
        <v>-4</v>
      </c>
      <c r="CR15" s="10">
        <f t="shared" si="6"/>
        <v>-11</v>
      </c>
      <c r="CS15" s="10">
        <f t="shared" si="6"/>
        <v>-6</v>
      </c>
      <c r="CT15" s="10">
        <f t="shared" si="6"/>
        <v>-8</v>
      </c>
      <c r="CU15" s="10">
        <f t="shared" si="6"/>
        <v>-9</v>
      </c>
      <c r="CV15" s="10">
        <f t="shared" si="6"/>
        <v>-4</v>
      </c>
      <c r="CW15" s="10">
        <f t="shared" si="6"/>
        <v>-9</v>
      </c>
      <c r="CX15" s="10">
        <f t="shared" si="6"/>
        <v>-5</v>
      </c>
      <c r="CY15" s="10">
        <f t="shared" si="6"/>
        <v>-13</v>
      </c>
      <c r="CZ15" s="10">
        <f t="shared" si="6"/>
        <v>-5</v>
      </c>
      <c r="DA15" s="10">
        <f t="shared" si="6"/>
        <v>-5</v>
      </c>
      <c r="DB15" s="10">
        <f t="shared" si="6"/>
        <v>-4</v>
      </c>
      <c r="DC15" s="10">
        <f t="shared" si="6"/>
        <v>-11</v>
      </c>
      <c r="DD15" s="10">
        <f t="shared" si="6"/>
        <v>-4</v>
      </c>
      <c r="DE15" s="10">
        <f t="shared" si="6"/>
        <v>-8</v>
      </c>
      <c r="DF15" s="10">
        <f t="shared" si="6"/>
        <v>-8</v>
      </c>
      <c r="DG15" s="10">
        <f t="shared" si="6"/>
        <v>-4</v>
      </c>
      <c r="DH15" s="10">
        <f t="shared" si="6"/>
        <v>-13</v>
      </c>
      <c r="DI15" s="10">
        <f t="shared" si="6"/>
        <v>-6</v>
      </c>
      <c r="DJ15" s="10">
        <f t="shared" si="6"/>
        <v>-15</v>
      </c>
      <c r="DK15" s="10">
        <f t="shared" si="6"/>
        <v>-6</v>
      </c>
      <c r="DL15" s="10">
        <f t="shared" si="6"/>
        <v>-11</v>
      </c>
      <c r="DM15" s="10">
        <f t="shared" si="6"/>
        <v>-6</v>
      </c>
      <c r="DN15" s="10">
        <f t="shared" si="6"/>
        <v>-13</v>
      </c>
      <c r="DO15" s="10">
        <f t="shared" si="6"/>
        <v>-11</v>
      </c>
      <c r="DP15" s="10">
        <f t="shared" si="6"/>
        <v>-8</v>
      </c>
      <c r="DQ15" s="10">
        <f t="shared" si="6"/>
        <v>-10</v>
      </c>
    </row>
    <row r="16" ht="12.75" customHeight="1">
      <c r="A16" s="13" t="s">
        <v>211</v>
      </c>
      <c r="B16" s="10">
        <f t="shared" ref="B16:DQ16" si="7">-B6</f>
        <v>0</v>
      </c>
      <c r="C16" s="10">
        <f t="shared" si="7"/>
        <v>-1</v>
      </c>
      <c r="D16" s="10">
        <f t="shared" si="7"/>
        <v>0</v>
      </c>
      <c r="E16" s="10">
        <f t="shared" si="7"/>
        <v>0</v>
      </c>
      <c r="F16" s="10">
        <f t="shared" si="7"/>
        <v>0</v>
      </c>
      <c r="G16" s="10">
        <f t="shared" si="7"/>
        <v>-1</v>
      </c>
      <c r="H16" s="10">
        <f t="shared" si="7"/>
        <v>0</v>
      </c>
      <c r="I16" s="10">
        <f t="shared" si="7"/>
        <v>-2</v>
      </c>
      <c r="J16" s="10">
        <f t="shared" si="7"/>
        <v>-1</v>
      </c>
      <c r="K16" s="10">
        <f t="shared" si="7"/>
        <v>-1</v>
      </c>
      <c r="L16" s="10">
        <f t="shared" si="7"/>
        <v>-2</v>
      </c>
      <c r="M16" s="10">
        <f t="shared" si="7"/>
        <v>-3</v>
      </c>
      <c r="N16" s="10">
        <f t="shared" si="7"/>
        <v>0</v>
      </c>
      <c r="O16" s="10">
        <f t="shared" si="7"/>
        <v>-2</v>
      </c>
      <c r="P16" s="10">
        <f t="shared" si="7"/>
        <v>-4</v>
      </c>
      <c r="Q16" s="10">
        <f t="shared" si="7"/>
        <v>0</v>
      </c>
      <c r="R16" s="10">
        <f t="shared" si="7"/>
        <v>-3</v>
      </c>
      <c r="S16" s="10">
        <f t="shared" si="7"/>
        <v>-1</v>
      </c>
      <c r="T16" s="10">
        <f t="shared" si="7"/>
        <v>-2</v>
      </c>
      <c r="U16" s="10">
        <f t="shared" si="7"/>
        <v>-3</v>
      </c>
      <c r="V16" s="10">
        <f t="shared" si="7"/>
        <v>0</v>
      </c>
      <c r="W16" s="10">
        <f t="shared" si="7"/>
        <v>-3</v>
      </c>
      <c r="X16" s="10">
        <f t="shared" si="7"/>
        <v>-3</v>
      </c>
      <c r="Y16" s="10">
        <f t="shared" si="7"/>
        <v>-2</v>
      </c>
      <c r="Z16" s="10">
        <f t="shared" si="7"/>
        <v>-1</v>
      </c>
      <c r="AA16" s="10">
        <f t="shared" si="7"/>
        <v>-1</v>
      </c>
      <c r="AB16" s="10">
        <f t="shared" si="7"/>
        <v>-5</v>
      </c>
      <c r="AC16" s="10">
        <f t="shared" si="7"/>
        <v>-5</v>
      </c>
      <c r="AD16" s="10">
        <f t="shared" si="7"/>
        <v>-7</v>
      </c>
      <c r="AE16" s="10">
        <f t="shared" si="7"/>
        <v>-1</v>
      </c>
      <c r="AF16" s="10">
        <f t="shared" si="7"/>
        <v>-3</v>
      </c>
      <c r="AG16" s="10">
        <f t="shared" si="7"/>
        <v>-3</v>
      </c>
      <c r="AH16" s="10">
        <f t="shared" si="7"/>
        <v>-1</v>
      </c>
      <c r="AI16" s="10">
        <f t="shared" si="7"/>
        <v>-6</v>
      </c>
      <c r="AJ16" s="10">
        <f t="shared" si="7"/>
        <v>-2</v>
      </c>
      <c r="AK16" s="10">
        <f t="shared" si="7"/>
        <v>-7</v>
      </c>
      <c r="AL16" s="10">
        <f t="shared" si="7"/>
        <v>-7</v>
      </c>
      <c r="AM16" s="10">
        <f t="shared" si="7"/>
        <v>-3</v>
      </c>
      <c r="AN16" s="10">
        <f t="shared" si="7"/>
        <v>-7</v>
      </c>
      <c r="AO16" s="10">
        <f t="shared" si="7"/>
        <v>-6</v>
      </c>
      <c r="AP16" s="10">
        <f t="shared" si="7"/>
        <v>-2</v>
      </c>
      <c r="AQ16" s="10">
        <f t="shared" si="7"/>
        <v>-6</v>
      </c>
      <c r="AR16" s="10">
        <f t="shared" si="7"/>
        <v>-8</v>
      </c>
      <c r="AS16" s="10">
        <f t="shared" si="7"/>
        <v>-3</v>
      </c>
      <c r="AT16" s="10">
        <f t="shared" si="7"/>
        <v>-4</v>
      </c>
      <c r="AU16" s="10">
        <f t="shared" si="7"/>
        <v>-3</v>
      </c>
      <c r="AV16" s="10">
        <f t="shared" si="7"/>
        <v>-5</v>
      </c>
      <c r="AW16" s="10">
        <f t="shared" si="7"/>
        <v>-6</v>
      </c>
      <c r="AX16" s="10">
        <f t="shared" si="7"/>
        <v>-6</v>
      </c>
      <c r="AY16" s="10">
        <f t="shared" si="7"/>
        <v>-5</v>
      </c>
      <c r="AZ16" s="10">
        <f t="shared" si="7"/>
        <v>-6</v>
      </c>
      <c r="BA16" s="10">
        <f t="shared" si="7"/>
        <v>-2</v>
      </c>
      <c r="BB16" s="10">
        <f t="shared" si="7"/>
        <v>-4</v>
      </c>
      <c r="BC16" s="10">
        <f t="shared" si="7"/>
        <v>-9</v>
      </c>
      <c r="BD16" s="10">
        <f t="shared" si="7"/>
        <v>-2</v>
      </c>
      <c r="BE16" s="10">
        <f t="shared" si="7"/>
        <v>-2</v>
      </c>
      <c r="BF16" s="10">
        <f t="shared" si="7"/>
        <v>-2</v>
      </c>
      <c r="BG16" s="10">
        <f t="shared" si="7"/>
        <v>-8</v>
      </c>
      <c r="BH16" s="10">
        <f t="shared" si="7"/>
        <v>-6</v>
      </c>
      <c r="BI16" s="10">
        <f t="shared" si="7"/>
        <v>-7</v>
      </c>
      <c r="BJ16" s="10">
        <f t="shared" si="7"/>
        <v>-3</v>
      </c>
      <c r="BK16" s="10">
        <f t="shared" si="7"/>
        <v>-5</v>
      </c>
      <c r="BL16" s="10">
        <f t="shared" si="7"/>
        <v>-4</v>
      </c>
      <c r="BM16" s="10">
        <f t="shared" si="7"/>
        <v>-7</v>
      </c>
      <c r="BN16" s="10">
        <f t="shared" si="7"/>
        <v>-9</v>
      </c>
      <c r="BO16" s="10">
        <f t="shared" si="7"/>
        <v>-5</v>
      </c>
      <c r="BP16" s="10">
        <f t="shared" si="7"/>
        <v>-5</v>
      </c>
      <c r="BQ16" s="10">
        <f t="shared" si="7"/>
        <v>-7</v>
      </c>
      <c r="BR16" s="10">
        <f t="shared" si="7"/>
        <v>-5</v>
      </c>
      <c r="BS16" s="10">
        <f t="shared" si="7"/>
        <v>-7</v>
      </c>
      <c r="BT16" s="10">
        <f t="shared" si="7"/>
        <v>-9</v>
      </c>
      <c r="BU16" s="10">
        <f t="shared" si="7"/>
        <v>-7</v>
      </c>
      <c r="BV16" s="10">
        <f t="shared" si="7"/>
        <v>-8</v>
      </c>
      <c r="BW16" s="10">
        <f t="shared" si="7"/>
        <v>-4</v>
      </c>
      <c r="BX16" s="10">
        <f t="shared" si="7"/>
        <v>-5</v>
      </c>
      <c r="BY16" s="10">
        <f t="shared" si="7"/>
        <v>-5</v>
      </c>
      <c r="BZ16" s="10">
        <f t="shared" si="7"/>
        <v>-8</v>
      </c>
      <c r="CA16" s="10">
        <f t="shared" si="7"/>
        <v>-5</v>
      </c>
      <c r="CB16" s="10">
        <f t="shared" si="7"/>
        <v>-5</v>
      </c>
      <c r="CC16" s="10">
        <f t="shared" si="7"/>
        <v>-11</v>
      </c>
      <c r="CD16" s="10">
        <f t="shared" si="7"/>
        <v>-4</v>
      </c>
      <c r="CE16" s="10">
        <f t="shared" si="7"/>
        <v>-6</v>
      </c>
      <c r="CF16" s="10">
        <f t="shared" si="7"/>
        <v>-7</v>
      </c>
      <c r="CG16" s="10">
        <f t="shared" si="7"/>
        <v>-3</v>
      </c>
      <c r="CH16" s="10">
        <f t="shared" si="7"/>
        <v>-5</v>
      </c>
      <c r="CI16" s="10">
        <f t="shared" si="7"/>
        <v>-11</v>
      </c>
      <c r="CJ16" s="10">
        <f t="shared" si="7"/>
        <v>-10</v>
      </c>
      <c r="CK16" s="10">
        <f t="shared" si="7"/>
        <v>-9</v>
      </c>
      <c r="CL16" s="10">
        <f t="shared" si="7"/>
        <v>-11</v>
      </c>
      <c r="CM16" s="10">
        <f t="shared" si="7"/>
        <v>-5</v>
      </c>
      <c r="CN16" s="10">
        <f t="shared" si="7"/>
        <v>-6</v>
      </c>
      <c r="CO16" s="10">
        <f t="shared" si="7"/>
        <v>-8</v>
      </c>
      <c r="CP16" s="10">
        <f t="shared" si="7"/>
        <v>-7</v>
      </c>
      <c r="CQ16" s="10">
        <f t="shared" si="7"/>
        <v>-11</v>
      </c>
      <c r="CR16" s="10">
        <f t="shared" si="7"/>
        <v>-4</v>
      </c>
      <c r="CS16" s="10">
        <f t="shared" si="7"/>
        <v>-12</v>
      </c>
      <c r="CT16" s="10">
        <f t="shared" si="7"/>
        <v>-9</v>
      </c>
      <c r="CU16" s="10">
        <f t="shared" si="7"/>
        <v>-6</v>
      </c>
      <c r="CV16" s="10">
        <f t="shared" si="7"/>
        <v>-12</v>
      </c>
      <c r="CW16" s="10">
        <f t="shared" si="7"/>
        <v>-7</v>
      </c>
      <c r="CX16" s="10">
        <f t="shared" si="7"/>
        <v>-10</v>
      </c>
      <c r="CY16" s="10">
        <f t="shared" si="7"/>
        <v>-5</v>
      </c>
      <c r="CZ16" s="10">
        <f t="shared" si="7"/>
        <v>-9</v>
      </c>
      <c r="DA16" s="10">
        <f t="shared" si="7"/>
        <v>-12</v>
      </c>
      <c r="DB16" s="10">
        <f t="shared" si="7"/>
        <v>-13</v>
      </c>
      <c r="DC16" s="10">
        <f t="shared" si="7"/>
        <v>-7</v>
      </c>
      <c r="DD16" s="10">
        <f t="shared" si="7"/>
        <v>-13</v>
      </c>
      <c r="DE16" s="10">
        <f t="shared" si="7"/>
        <v>-10</v>
      </c>
      <c r="DF16" s="10">
        <f t="shared" si="7"/>
        <v>-7</v>
      </c>
      <c r="DG16" s="10">
        <f t="shared" si="7"/>
        <v>-13</v>
      </c>
      <c r="DH16" s="10">
        <f t="shared" si="7"/>
        <v>-5</v>
      </c>
      <c r="DI16" s="10">
        <f t="shared" si="7"/>
        <v>-11</v>
      </c>
      <c r="DJ16" s="10">
        <f t="shared" si="7"/>
        <v>-5</v>
      </c>
      <c r="DK16" s="10">
        <f t="shared" si="7"/>
        <v>-14</v>
      </c>
      <c r="DL16" s="10">
        <f t="shared" si="7"/>
        <v>-10</v>
      </c>
      <c r="DM16" s="10">
        <f t="shared" si="7"/>
        <v>-15</v>
      </c>
      <c r="DN16" s="10">
        <f t="shared" si="7"/>
        <v>-9</v>
      </c>
      <c r="DO16" s="10">
        <f t="shared" si="7"/>
        <v>-12</v>
      </c>
      <c r="DP16" s="10">
        <f t="shared" si="7"/>
        <v>-15</v>
      </c>
      <c r="DQ16" s="10">
        <f t="shared" si="7"/>
        <v>-16</v>
      </c>
    </row>
    <row r="17" ht="12.75" customHeight="1">
      <c r="A17" s="13" t="s">
        <v>213</v>
      </c>
      <c r="B17" s="10">
        <f t="shared" ref="B17:DQ17" si="8">SUM(B11:B16)</f>
        <v>32</v>
      </c>
      <c r="C17" s="10">
        <f t="shared" si="8"/>
        <v>32</v>
      </c>
      <c r="D17" s="10">
        <f t="shared" si="8"/>
        <v>29</v>
      </c>
      <c r="E17" s="10">
        <f t="shared" si="8"/>
        <v>27</v>
      </c>
      <c r="F17" s="10">
        <f t="shared" si="8"/>
        <v>27</v>
      </c>
      <c r="G17" s="10">
        <f t="shared" si="8"/>
        <v>26</v>
      </c>
      <c r="H17" s="10">
        <f t="shared" si="8"/>
        <v>26</v>
      </c>
      <c r="I17" s="10">
        <f t="shared" si="8"/>
        <v>25</v>
      </c>
      <c r="J17" s="10">
        <f t="shared" si="8"/>
        <v>24</v>
      </c>
      <c r="K17" s="10">
        <f t="shared" si="8"/>
        <v>23</v>
      </c>
      <c r="L17" s="10">
        <f t="shared" si="8"/>
        <v>22</v>
      </c>
      <c r="M17" s="10">
        <f t="shared" si="8"/>
        <v>22</v>
      </c>
      <c r="N17" s="10">
        <f t="shared" si="8"/>
        <v>22</v>
      </c>
      <c r="O17" s="10">
        <f t="shared" si="8"/>
        <v>21</v>
      </c>
      <c r="P17" s="10">
        <f t="shared" si="8"/>
        <v>20</v>
      </c>
      <c r="Q17" s="10">
        <f t="shared" si="8"/>
        <v>20</v>
      </c>
      <c r="R17" s="10">
        <f t="shared" si="8"/>
        <v>19</v>
      </c>
      <c r="S17" s="10">
        <f t="shared" si="8"/>
        <v>19</v>
      </c>
      <c r="T17" s="10">
        <f t="shared" si="8"/>
        <v>19</v>
      </c>
      <c r="U17" s="10">
        <f t="shared" si="8"/>
        <v>19</v>
      </c>
      <c r="V17" s="10">
        <f t="shared" si="8"/>
        <v>18</v>
      </c>
      <c r="W17" s="10">
        <f t="shared" si="8"/>
        <v>17</v>
      </c>
      <c r="X17" s="10">
        <f t="shared" si="8"/>
        <v>17</v>
      </c>
      <c r="Y17" s="10">
        <f t="shared" si="8"/>
        <v>17</v>
      </c>
      <c r="Z17" s="10">
        <f t="shared" si="8"/>
        <v>17</v>
      </c>
      <c r="AA17" s="10">
        <f t="shared" si="8"/>
        <v>17</v>
      </c>
      <c r="AB17" s="10">
        <f t="shared" si="8"/>
        <v>17</v>
      </c>
      <c r="AC17" s="10">
        <f t="shared" si="8"/>
        <v>16</v>
      </c>
      <c r="AD17" s="10">
        <f t="shared" si="8"/>
        <v>16</v>
      </c>
      <c r="AE17" s="10">
        <f t="shared" si="8"/>
        <v>16</v>
      </c>
      <c r="AF17" s="10">
        <f t="shared" si="8"/>
        <v>15</v>
      </c>
      <c r="AG17" s="10">
        <f t="shared" si="8"/>
        <v>15</v>
      </c>
      <c r="AH17" s="10">
        <f t="shared" si="8"/>
        <v>14</v>
      </c>
      <c r="AI17" s="10">
        <f t="shared" si="8"/>
        <v>14</v>
      </c>
      <c r="AJ17" s="10">
        <f t="shared" si="8"/>
        <v>14</v>
      </c>
      <c r="AK17" s="10">
        <f t="shared" si="8"/>
        <v>14</v>
      </c>
      <c r="AL17" s="10">
        <f t="shared" si="8"/>
        <v>13</v>
      </c>
      <c r="AM17" s="10">
        <f t="shared" si="8"/>
        <v>13</v>
      </c>
      <c r="AN17" s="10">
        <f t="shared" si="8"/>
        <v>12</v>
      </c>
      <c r="AO17" s="10">
        <f t="shared" si="8"/>
        <v>11</v>
      </c>
      <c r="AP17" s="10">
        <f t="shared" si="8"/>
        <v>11</v>
      </c>
      <c r="AQ17" s="10">
        <f t="shared" si="8"/>
        <v>10</v>
      </c>
      <c r="AR17" s="10">
        <f t="shared" si="8"/>
        <v>10</v>
      </c>
      <c r="AS17" s="10">
        <f t="shared" si="8"/>
        <v>10</v>
      </c>
      <c r="AT17" s="10">
        <f t="shared" si="8"/>
        <v>10</v>
      </c>
      <c r="AU17" s="10">
        <f t="shared" si="8"/>
        <v>10</v>
      </c>
      <c r="AV17" s="10">
        <f t="shared" si="8"/>
        <v>9</v>
      </c>
      <c r="AW17" s="10">
        <f t="shared" si="8"/>
        <v>9</v>
      </c>
      <c r="AX17" s="10">
        <f t="shared" si="8"/>
        <v>9</v>
      </c>
      <c r="AY17" s="10">
        <f t="shared" si="8"/>
        <v>9</v>
      </c>
      <c r="AZ17" s="10">
        <f t="shared" si="8"/>
        <v>9</v>
      </c>
      <c r="BA17" s="10">
        <f t="shared" si="8"/>
        <v>9</v>
      </c>
      <c r="BB17" s="10">
        <f t="shared" si="8"/>
        <v>8</v>
      </c>
      <c r="BC17" s="10">
        <f t="shared" si="8"/>
        <v>8</v>
      </c>
      <c r="BD17" s="10">
        <f t="shared" si="8"/>
        <v>8</v>
      </c>
      <c r="BE17" s="10">
        <f t="shared" si="8"/>
        <v>8</v>
      </c>
      <c r="BF17" s="10">
        <f t="shared" si="8"/>
        <v>8</v>
      </c>
      <c r="BG17" s="10">
        <f t="shared" si="8"/>
        <v>8</v>
      </c>
      <c r="BH17" s="10">
        <f t="shared" si="8"/>
        <v>8</v>
      </c>
      <c r="BI17" s="10">
        <f t="shared" si="8"/>
        <v>7</v>
      </c>
      <c r="BJ17" s="10">
        <f t="shared" si="8"/>
        <v>7</v>
      </c>
      <c r="BK17" s="10">
        <f t="shared" si="8"/>
        <v>7</v>
      </c>
      <c r="BL17" s="10">
        <f t="shared" si="8"/>
        <v>7</v>
      </c>
      <c r="BM17" s="10">
        <f t="shared" si="8"/>
        <v>7</v>
      </c>
      <c r="BN17" s="10">
        <f t="shared" si="8"/>
        <v>7</v>
      </c>
      <c r="BO17" s="10">
        <f t="shared" si="8"/>
        <v>7</v>
      </c>
      <c r="BP17" s="10">
        <f t="shared" si="8"/>
        <v>7</v>
      </c>
      <c r="BQ17" s="10">
        <f t="shared" si="8"/>
        <v>6</v>
      </c>
      <c r="BR17" s="10">
        <f t="shared" si="8"/>
        <v>6</v>
      </c>
      <c r="BS17" s="10">
        <f t="shared" si="8"/>
        <v>6</v>
      </c>
      <c r="BT17" s="10">
        <f t="shared" si="8"/>
        <v>5</v>
      </c>
      <c r="BU17" s="10">
        <f t="shared" si="8"/>
        <v>5</v>
      </c>
      <c r="BV17" s="10">
        <f t="shared" si="8"/>
        <v>5</v>
      </c>
      <c r="BW17" s="10">
        <f t="shared" si="8"/>
        <v>5</v>
      </c>
      <c r="BX17" s="10">
        <f t="shared" si="8"/>
        <v>5</v>
      </c>
      <c r="BY17" s="10">
        <f t="shared" si="8"/>
        <v>5</v>
      </c>
      <c r="BZ17" s="10">
        <f t="shared" si="8"/>
        <v>5</v>
      </c>
      <c r="CA17" s="10">
        <f t="shared" si="8"/>
        <v>4</v>
      </c>
      <c r="CB17" s="10">
        <f t="shared" si="8"/>
        <v>4</v>
      </c>
      <c r="CC17" s="10">
        <f t="shared" si="8"/>
        <v>4</v>
      </c>
      <c r="CD17" s="10">
        <f t="shared" si="8"/>
        <v>4</v>
      </c>
      <c r="CE17" s="10">
        <f t="shared" si="8"/>
        <v>3</v>
      </c>
      <c r="CF17" s="10">
        <f t="shared" si="8"/>
        <v>3</v>
      </c>
      <c r="CG17" s="10">
        <f t="shared" si="8"/>
        <v>3</v>
      </c>
      <c r="CH17" s="10">
        <f t="shared" si="8"/>
        <v>2</v>
      </c>
      <c r="CI17" s="10">
        <f t="shared" si="8"/>
        <v>2</v>
      </c>
      <c r="CJ17" s="10">
        <f t="shared" si="8"/>
        <v>2</v>
      </c>
      <c r="CK17" s="10">
        <f t="shared" si="8"/>
        <v>1</v>
      </c>
      <c r="CL17" s="10">
        <f t="shared" si="8"/>
        <v>1</v>
      </c>
      <c r="CM17" s="10">
        <f t="shared" si="8"/>
        <v>1</v>
      </c>
      <c r="CN17" s="10">
        <f t="shared" si="8"/>
        <v>1</v>
      </c>
      <c r="CO17" s="10">
        <f t="shared" si="8"/>
        <v>1</v>
      </c>
      <c r="CP17" s="10">
        <f t="shared" si="8"/>
        <v>0</v>
      </c>
      <c r="CQ17" s="10">
        <f t="shared" si="8"/>
        <v>0</v>
      </c>
      <c r="CR17" s="10">
        <f t="shared" si="8"/>
        <v>-1</v>
      </c>
      <c r="CS17" s="10">
        <f t="shared" si="8"/>
        <v>-1</v>
      </c>
      <c r="CT17" s="10">
        <f t="shared" si="8"/>
        <v>-2</v>
      </c>
      <c r="CU17" s="10">
        <f t="shared" si="8"/>
        <v>-3</v>
      </c>
      <c r="CV17" s="10">
        <f t="shared" si="8"/>
        <v>-3</v>
      </c>
      <c r="CW17" s="10">
        <f t="shared" si="8"/>
        <v>-3</v>
      </c>
      <c r="CX17" s="10">
        <f t="shared" si="8"/>
        <v>-4</v>
      </c>
      <c r="CY17" s="10">
        <f t="shared" si="8"/>
        <v>-4</v>
      </c>
      <c r="CZ17" s="10">
        <f t="shared" si="8"/>
        <v>-4</v>
      </c>
      <c r="DA17" s="10">
        <f t="shared" si="8"/>
        <v>-4</v>
      </c>
      <c r="DB17" s="10">
        <f t="shared" si="8"/>
        <v>-4</v>
      </c>
      <c r="DC17" s="10">
        <f t="shared" si="8"/>
        <v>-5</v>
      </c>
      <c r="DD17" s="10">
        <f t="shared" si="8"/>
        <v>-5</v>
      </c>
      <c r="DE17" s="10">
        <f t="shared" si="8"/>
        <v>-5</v>
      </c>
      <c r="DF17" s="10">
        <f t="shared" si="8"/>
        <v>-5</v>
      </c>
      <c r="DG17" s="10">
        <f t="shared" si="8"/>
        <v>-6</v>
      </c>
      <c r="DH17" s="10">
        <f t="shared" si="8"/>
        <v>-7</v>
      </c>
      <c r="DI17" s="10">
        <f t="shared" si="8"/>
        <v>-8</v>
      </c>
      <c r="DJ17" s="10">
        <f t="shared" si="8"/>
        <v>-10</v>
      </c>
      <c r="DK17" s="10">
        <f t="shared" si="8"/>
        <v>-11</v>
      </c>
      <c r="DL17" s="10">
        <f t="shared" si="8"/>
        <v>-13</v>
      </c>
      <c r="DM17" s="10">
        <f t="shared" si="8"/>
        <v>-13</v>
      </c>
      <c r="DN17" s="10">
        <f t="shared" si="8"/>
        <v>-14</v>
      </c>
      <c r="DO17" s="10">
        <f t="shared" si="8"/>
        <v>-15</v>
      </c>
      <c r="DP17" s="10">
        <f t="shared" si="8"/>
        <v>-15</v>
      </c>
      <c r="DQ17" s="10">
        <f t="shared" si="8"/>
        <v>-20</v>
      </c>
    </row>
    <row r="18" ht="12.75" customHeight="1">
      <c r="B18" s="10">
        <v>71.0</v>
      </c>
      <c r="C18" s="10">
        <v>51.0</v>
      </c>
      <c r="D18" s="10">
        <v>62.0</v>
      </c>
      <c r="E18" s="10">
        <v>56.0</v>
      </c>
      <c r="F18" s="10">
        <v>72.0</v>
      </c>
      <c r="G18" s="10">
        <v>52.0</v>
      </c>
      <c r="H18" s="10">
        <v>61.0</v>
      </c>
      <c r="I18" s="10">
        <v>21.0</v>
      </c>
      <c r="J18" s="10">
        <v>32.0</v>
      </c>
      <c r="K18" s="10">
        <v>31.0</v>
      </c>
      <c r="L18" s="10">
        <v>11.0</v>
      </c>
      <c r="M18" s="10">
        <v>22.0</v>
      </c>
      <c r="N18" s="10">
        <v>64.0</v>
      </c>
      <c r="O18" s="10">
        <v>73.0</v>
      </c>
      <c r="P18" s="10">
        <v>2.0</v>
      </c>
      <c r="Q18" s="10">
        <v>66.0</v>
      </c>
      <c r="R18" s="10">
        <v>1.0</v>
      </c>
      <c r="S18" s="10">
        <v>63.0</v>
      </c>
      <c r="T18" s="10">
        <v>65.0</v>
      </c>
      <c r="U18" s="10">
        <v>78.0</v>
      </c>
      <c r="V18" s="10">
        <v>68.0</v>
      </c>
      <c r="W18" s="10">
        <v>12.0</v>
      </c>
      <c r="X18" s="10">
        <v>33.0</v>
      </c>
      <c r="Y18" s="10">
        <v>53.0</v>
      </c>
      <c r="Z18" s="10">
        <v>54.0</v>
      </c>
      <c r="AA18" s="10">
        <v>76.0</v>
      </c>
      <c r="AB18" s="10">
        <v>101.0</v>
      </c>
      <c r="AC18" s="10">
        <v>39.0</v>
      </c>
      <c r="AD18" s="10">
        <v>40.0</v>
      </c>
      <c r="AE18" s="10">
        <v>74.0</v>
      </c>
      <c r="AF18" s="10">
        <v>23.0</v>
      </c>
      <c r="AG18" s="10">
        <v>24.0</v>
      </c>
      <c r="AH18" s="10">
        <v>58.0</v>
      </c>
      <c r="AI18" s="10">
        <v>60.0</v>
      </c>
      <c r="AJ18" s="10">
        <v>96.0</v>
      </c>
      <c r="AK18" s="10">
        <v>111.0</v>
      </c>
      <c r="AL18" s="10">
        <v>19.0</v>
      </c>
      <c r="AM18" s="10">
        <v>103.0</v>
      </c>
      <c r="AN18" s="10">
        <v>20.0</v>
      </c>
      <c r="AO18" s="10">
        <v>102.0</v>
      </c>
      <c r="AP18" s="10">
        <v>106.0</v>
      </c>
      <c r="AQ18" s="10">
        <v>25.0</v>
      </c>
      <c r="AR18" s="10">
        <v>30.0</v>
      </c>
      <c r="AS18" s="10">
        <v>34.0</v>
      </c>
      <c r="AT18" s="10">
        <v>41.0</v>
      </c>
      <c r="AU18" s="10">
        <v>94.0</v>
      </c>
      <c r="AV18" s="10">
        <v>13.0</v>
      </c>
      <c r="AW18" s="10">
        <v>35.0</v>
      </c>
      <c r="AX18" s="10">
        <v>36.0</v>
      </c>
      <c r="AY18" s="10">
        <v>38.0</v>
      </c>
      <c r="AZ18" s="10">
        <v>59.0</v>
      </c>
      <c r="BA18" s="10">
        <v>75.0</v>
      </c>
      <c r="BB18" s="10">
        <v>14.0</v>
      </c>
      <c r="BC18" s="10">
        <v>29.0</v>
      </c>
      <c r="BD18" s="10">
        <v>57.0</v>
      </c>
      <c r="BE18" s="10">
        <v>104.0</v>
      </c>
      <c r="BF18" s="10">
        <v>105.0</v>
      </c>
      <c r="BG18" s="10">
        <v>112.0</v>
      </c>
      <c r="BH18" s="10">
        <v>115.0</v>
      </c>
      <c r="BI18" s="10">
        <v>6.0</v>
      </c>
      <c r="BJ18" s="10">
        <v>18.0</v>
      </c>
      <c r="BK18" s="10">
        <v>28.0</v>
      </c>
      <c r="BL18" s="10">
        <v>67.0</v>
      </c>
      <c r="BM18" s="10">
        <v>69.0</v>
      </c>
      <c r="BN18" s="10">
        <v>92.0</v>
      </c>
      <c r="BO18" s="10">
        <v>108.0</v>
      </c>
      <c r="BP18" s="10">
        <v>113.0</v>
      </c>
      <c r="BQ18" s="10">
        <v>4.0</v>
      </c>
      <c r="BR18" s="10">
        <v>15.0</v>
      </c>
      <c r="BS18" s="10">
        <v>82.0</v>
      </c>
      <c r="BT18" s="10">
        <v>9.0</v>
      </c>
      <c r="BU18" s="10">
        <v>16.0</v>
      </c>
      <c r="BV18" s="10">
        <v>70.0</v>
      </c>
      <c r="BW18" s="10">
        <v>77.0</v>
      </c>
      <c r="BX18" s="10">
        <v>98.0</v>
      </c>
      <c r="BY18" s="10">
        <v>114.0</v>
      </c>
      <c r="BZ18" s="10">
        <v>118.0</v>
      </c>
      <c r="CA18" s="10">
        <v>3.0</v>
      </c>
      <c r="CB18" s="10">
        <v>26.0</v>
      </c>
      <c r="CC18" s="10">
        <v>91.0</v>
      </c>
      <c r="CD18" s="10">
        <v>95.0</v>
      </c>
      <c r="CE18" s="10">
        <v>27.0</v>
      </c>
      <c r="CF18" s="10">
        <v>37.0</v>
      </c>
      <c r="CG18" s="10">
        <v>55.0</v>
      </c>
      <c r="CH18" s="10">
        <v>17.0</v>
      </c>
      <c r="CI18" s="10">
        <v>99.0</v>
      </c>
      <c r="CJ18" s="10">
        <v>119.0</v>
      </c>
      <c r="CK18" s="10">
        <v>8.0</v>
      </c>
      <c r="CL18" s="10">
        <v>10.0</v>
      </c>
      <c r="CM18" s="10">
        <v>93.0</v>
      </c>
      <c r="CN18" s="10">
        <v>116.0</v>
      </c>
      <c r="CO18" s="10">
        <v>117.0</v>
      </c>
      <c r="CP18" s="10">
        <v>81.0</v>
      </c>
      <c r="CQ18" s="10">
        <v>120.0</v>
      </c>
      <c r="CR18" s="10">
        <v>86.0</v>
      </c>
      <c r="CS18" s="10">
        <v>100.0</v>
      </c>
      <c r="CT18" s="10">
        <v>79.0</v>
      </c>
      <c r="CU18" s="10">
        <v>5.0</v>
      </c>
      <c r="CV18" s="10">
        <v>49.0</v>
      </c>
      <c r="CW18" s="10">
        <v>84.0</v>
      </c>
      <c r="CX18" s="10">
        <v>7.0</v>
      </c>
      <c r="CY18" s="10">
        <v>42.0</v>
      </c>
      <c r="CZ18" s="10">
        <v>97.0</v>
      </c>
      <c r="DA18" s="10">
        <v>109.0</v>
      </c>
      <c r="DB18" s="10">
        <v>110.0</v>
      </c>
      <c r="DC18" s="10">
        <v>46.0</v>
      </c>
      <c r="DD18" s="10">
        <v>50.0</v>
      </c>
      <c r="DE18" s="10">
        <v>80.0</v>
      </c>
      <c r="DF18" s="10">
        <v>107.0</v>
      </c>
      <c r="DG18" s="10">
        <v>43.0</v>
      </c>
      <c r="DH18" s="10">
        <v>83.0</v>
      </c>
      <c r="DI18" s="10">
        <v>44.0</v>
      </c>
      <c r="DJ18" s="10">
        <v>85.0</v>
      </c>
      <c r="DK18" s="10">
        <v>89.0</v>
      </c>
      <c r="DL18" s="10">
        <v>48.0</v>
      </c>
      <c r="DM18" s="10">
        <v>90.0</v>
      </c>
      <c r="DN18" s="10">
        <v>45.0</v>
      </c>
      <c r="DO18" s="10">
        <v>47.0</v>
      </c>
      <c r="DP18" s="10">
        <v>88.0</v>
      </c>
      <c r="DQ18" s="10">
        <v>87.0</v>
      </c>
    </row>
    <row r="19" ht="12.75" customHeight="1">
      <c r="A19" s="13" t="s">
        <v>214</v>
      </c>
      <c r="B19" s="10">
        <f t="shared" ref="B19:DQ19" si="9">LARGE($C$17:$DQ$17,B18)</f>
        <v>5</v>
      </c>
      <c r="C19" s="10">
        <f t="shared" si="9"/>
        <v>9</v>
      </c>
      <c r="D19" s="10">
        <f t="shared" si="9"/>
        <v>7</v>
      </c>
      <c r="E19" s="10">
        <f t="shared" si="9"/>
        <v>8</v>
      </c>
      <c r="F19" s="10">
        <f t="shared" si="9"/>
        <v>5</v>
      </c>
      <c r="G19" s="10">
        <f t="shared" si="9"/>
        <v>8</v>
      </c>
      <c r="H19" s="10">
        <f t="shared" si="9"/>
        <v>7</v>
      </c>
      <c r="I19" s="10">
        <f t="shared" si="9"/>
        <v>17</v>
      </c>
      <c r="J19" s="10">
        <f t="shared" si="9"/>
        <v>14</v>
      </c>
      <c r="K19" s="10">
        <f t="shared" si="9"/>
        <v>15</v>
      </c>
      <c r="L19" s="10">
        <f t="shared" si="9"/>
        <v>22</v>
      </c>
      <c r="M19" s="10">
        <f t="shared" si="9"/>
        <v>17</v>
      </c>
      <c r="N19" s="10">
        <f t="shared" si="9"/>
        <v>7</v>
      </c>
      <c r="O19" s="10">
        <f t="shared" si="9"/>
        <v>5</v>
      </c>
      <c r="P19" s="10">
        <f t="shared" si="9"/>
        <v>29</v>
      </c>
      <c r="Q19" s="10">
        <f t="shared" si="9"/>
        <v>7</v>
      </c>
      <c r="R19" s="10">
        <f t="shared" si="9"/>
        <v>32</v>
      </c>
      <c r="S19" s="10">
        <f t="shared" si="9"/>
        <v>7</v>
      </c>
      <c r="T19" s="10">
        <f t="shared" si="9"/>
        <v>7</v>
      </c>
      <c r="U19" s="10">
        <f t="shared" si="9"/>
        <v>4</v>
      </c>
      <c r="V19" s="10">
        <f t="shared" si="9"/>
        <v>6</v>
      </c>
      <c r="W19" s="10">
        <f t="shared" si="9"/>
        <v>22</v>
      </c>
      <c r="X19" s="10">
        <f t="shared" si="9"/>
        <v>14</v>
      </c>
      <c r="Y19" s="10">
        <f t="shared" si="9"/>
        <v>8</v>
      </c>
      <c r="Z19" s="10">
        <f t="shared" si="9"/>
        <v>8</v>
      </c>
      <c r="AA19" s="10">
        <f t="shared" si="9"/>
        <v>5</v>
      </c>
      <c r="AB19" s="10">
        <f t="shared" si="9"/>
        <v>-4</v>
      </c>
      <c r="AC19" s="10">
        <f t="shared" si="9"/>
        <v>11</v>
      </c>
      <c r="AD19" s="10">
        <f t="shared" si="9"/>
        <v>11</v>
      </c>
      <c r="AE19" s="10">
        <f t="shared" si="9"/>
        <v>5</v>
      </c>
      <c r="AF19" s="10">
        <f t="shared" si="9"/>
        <v>17</v>
      </c>
      <c r="AG19" s="10">
        <f t="shared" si="9"/>
        <v>17</v>
      </c>
      <c r="AH19" s="10">
        <f t="shared" si="9"/>
        <v>8</v>
      </c>
      <c r="AI19" s="10">
        <f t="shared" si="9"/>
        <v>7</v>
      </c>
      <c r="AJ19" s="10">
        <f t="shared" si="9"/>
        <v>-2</v>
      </c>
      <c r="AK19" s="10">
        <f t="shared" si="9"/>
        <v>-8</v>
      </c>
      <c r="AL19" s="10">
        <f t="shared" si="9"/>
        <v>19</v>
      </c>
      <c r="AM19" s="10">
        <f t="shared" si="9"/>
        <v>-4</v>
      </c>
      <c r="AN19" s="10">
        <f t="shared" si="9"/>
        <v>18</v>
      </c>
      <c r="AO19" s="10">
        <f t="shared" si="9"/>
        <v>-4</v>
      </c>
      <c r="AP19" s="10">
        <f t="shared" si="9"/>
        <v>-5</v>
      </c>
      <c r="AQ19" s="10">
        <f t="shared" si="9"/>
        <v>17</v>
      </c>
      <c r="AR19" s="10">
        <f t="shared" si="9"/>
        <v>15</v>
      </c>
      <c r="AS19" s="10">
        <f t="shared" si="9"/>
        <v>14</v>
      </c>
      <c r="AT19" s="10">
        <f t="shared" si="9"/>
        <v>10</v>
      </c>
      <c r="AU19" s="10">
        <f t="shared" si="9"/>
        <v>-1</v>
      </c>
      <c r="AV19" s="10">
        <f t="shared" si="9"/>
        <v>21</v>
      </c>
      <c r="AW19" s="10">
        <f t="shared" si="9"/>
        <v>14</v>
      </c>
      <c r="AX19" s="10">
        <f t="shared" si="9"/>
        <v>13</v>
      </c>
      <c r="AY19" s="10">
        <f t="shared" si="9"/>
        <v>12</v>
      </c>
      <c r="AZ19" s="10">
        <f t="shared" si="9"/>
        <v>7</v>
      </c>
      <c r="BA19" s="10">
        <f t="shared" si="9"/>
        <v>5</v>
      </c>
      <c r="BB19" s="10">
        <f t="shared" si="9"/>
        <v>20</v>
      </c>
      <c r="BC19" s="10">
        <f t="shared" si="9"/>
        <v>16</v>
      </c>
      <c r="BD19" s="10">
        <f t="shared" si="9"/>
        <v>8</v>
      </c>
      <c r="BE19" s="10">
        <f t="shared" si="9"/>
        <v>-4</v>
      </c>
      <c r="BF19" s="10">
        <f t="shared" si="9"/>
        <v>-5</v>
      </c>
      <c r="BG19" s="10">
        <f t="shared" si="9"/>
        <v>-10</v>
      </c>
      <c r="BH19" s="10">
        <f t="shared" si="9"/>
        <v>-13</v>
      </c>
      <c r="BI19" s="10">
        <f t="shared" si="9"/>
        <v>26</v>
      </c>
      <c r="BJ19" s="10">
        <f t="shared" si="9"/>
        <v>19</v>
      </c>
      <c r="BK19" s="10">
        <f t="shared" si="9"/>
        <v>16</v>
      </c>
      <c r="BL19" s="10">
        <f t="shared" si="9"/>
        <v>6</v>
      </c>
      <c r="BM19" s="10">
        <f t="shared" si="9"/>
        <v>6</v>
      </c>
      <c r="BN19" s="10">
        <f t="shared" si="9"/>
        <v>0</v>
      </c>
      <c r="BO19" s="10">
        <f t="shared" si="9"/>
        <v>-5</v>
      </c>
      <c r="BP19" s="10">
        <f t="shared" si="9"/>
        <v>-11</v>
      </c>
      <c r="BQ19" s="10">
        <f t="shared" si="9"/>
        <v>27</v>
      </c>
      <c r="BR19" s="10">
        <f t="shared" si="9"/>
        <v>20</v>
      </c>
      <c r="BS19" s="10">
        <f t="shared" si="9"/>
        <v>3</v>
      </c>
      <c r="BT19" s="10">
        <f t="shared" si="9"/>
        <v>23</v>
      </c>
      <c r="BU19" s="10">
        <f t="shared" si="9"/>
        <v>19</v>
      </c>
      <c r="BV19" s="10">
        <f t="shared" si="9"/>
        <v>5</v>
      </c>
      <c r="BW19" s="10">
        <f t="shared" si="9"/>
        <v>4</v>
      </c>
      <c r="BX19" s="10">
        <f t="shared" si="9"/>
        <v>-3</v>
      </c>
      <c r="BY19" s="10">
        <f t="shared" si="9"/>
        <v>-13</v>
      </c>
      <c r="BZ19" s="10">
        <f t="shared" si="9"/>
        <v>-15</v>
      </c>
      <c r="CA19" s="10">
        <f t="shared" si="9"/>
        <v>27</v>
      </c>
      <c r="CB19" s="10">
        <f t="shared" si="9"/>
        <v>17</v>
      </c>
      <c r="CC19" s="10">
        <f t="shared" si="9"/>
        <v>1</v>
      </c>
      <c r="CD19" s="10">
        <f t="shared" si="9"/>
        <v>-1</v>
      </c>
      <c r="CE19" s="10">
        <f t="shared" si="9"/>
        <v>16</v>
      </c>
      <c r="CF19" s="10">
        <f t="shared" si="9"/>
        <v>13</v>
      </c>
      <c r="CG19" s="10">
        <f t="shared" si="9"/>
        <v>8</v>
      </c>
      <c r="CH19" s="10">
        <f t="shared" si="9"/>
        <v>19</v>
      </c>
      <c r="CI19" s="10">
        <f t="shared" si="9"/>
        <v>-3</v>
      </c>
      <c r="CJ19" s="10">
        <f t="shared" si="9"/>
        <v>-20</v>
      </c>
      <c r="CK19" s="10">
        <f t="shared" si="9"/>
        <v>24</v>
      </c>
      <c r="CL19" s="10">
        <f t="shared" si="9"/>
        <v>22</v>
      </c>
      <c r="CM19" s="10">
        <f t="shared" si="9"/>
        <v>0</v>
      </c>
      <c r="CN19" s="10">
        <f t="shared" si="9"/>
        <v>-14</v>
      </c>
      <c r="CO19" s="10">
        <f t="shared" si="9"/>
        <v>-15</v>
      </c>
      <c r="CP19" s="10">
        <f t="shared" si="9"/>
        <v>3</v>
      </c>
      <c r="CQ19" s="10" t="str">
        <f t="shared" si="9"/>
        <v>#NUM!</v>
      </c>
      <c r="CR19" s="10">
        <f t="shared" si="9"/>
        <v>2</v>
      </c>
      <c r="CS19" s="10">
        <f t="shared" si="9"/>
        <v>-4</v>
      </c>
      <c r="CT19" s="10">
        <f t="shared" si="9"/>
        <v>4</v>
      </c>
      <c r="CU19" s="10">
        <f t="shared" si="9"/>
        <v>26</v>
      </c>
      <c r="CV19" s="10">
        <f t="shared" si="9"/>
        <v>9</v>
      </c>
      <c r="CW19" s="10">
        <f t="shared" si="9"/>
        <v>2</v>
      </c>
      <c r="CX19" s="10">
        <f t="shared" si="9"/>
        <v>25</v>
      </c>
      <c r="CY19" s="10">
        <f t="shared" si="9"/>
        <v>10</v>
      </c>
      <c r="CZ19" s="10">
        <f t="shared" si="9"/>
        <v>-3</v>
      </c>
      <c r="DA19" s="10">
        <f t="shared" si="9"/>
        <v>-6</v>
      </c>
      <c r="DB19" s="10">
        <f t="shared" si="9"/>
        <v>-7</v>
      </c>
      <c r="DC19" s="10">
        <f t="shared" si="9"/>
        <v>9</v>
      </c>
      <c r="DD19" s="10">
        <f t="shared" si="9"/>
        <v>9</v>
      </c>
      <c r="DE19" s="10">
        <f t="shared" si="9"/>
        <v>4</v>
      </c>
      <c r="DF19" s="10">
        <f t="shared" si="9"/>
        <v>-5</v>
      </c>
      <c r="DG19" s="10">
        <f t="shared" si="9"/>
        <v>10</v>
      </c>
      <c r="DH19" s="10">
        <f t="shared" si="9"/>
        <v>3</v>
      </c>
      <c r="DI19" s="10">
        <f t="shared" si="9"/>
        <v>10</v>
      </c>
      <c r="DJ19" s="10">
        <f t="shared" si="9"/>
        <v>2</v>
      </c>
      <c r="DK19" s="10">
        <f t="shared" si="9"/>
        <v>1</v>
      </c>
      <c r="DL19" s="10">
        <f t="shared" si="9"/>
        <v>9</v>
      </c>
      <c r="DM19" s="10">
        <f t="shared" si="9"/>
        <v>1</v>
      </c>
      <c r="DN19" s="10">
        <f t="shared" si="9"/>
        <v>10</v>
      </c>
      <c r="DO19" s="10">
        <f t="shared" si="9"/>
        <v>9</v>
      </c>
      <c r="DP19" s="10">
        <f t="shared" si="9"/>
        <v>1</v>
      </c>
      <c r="DQ19" s="10">
        <f t="shared" si="9"/>
        <v>1</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119" width="3.25"/>
    <col customWidth="1" min="120" max="120" width="3.63"/>
    <col customWidth="1" min="121" max="121" width="3.25"/>
  </cols>
  <sheetData>
    <row r="1" ht="12.75" customHeight="1">
      <c r="B1" s="12" t="str">
        <f>MID('Form Responses 1'!CM1,36,LEN('Form Responses 1'!CM1)-35)</f>
        <v>LLM3P1 [Suggestions - P]</v>
      </c>
      <c r="C1" s="12" t="str">
        <f>MID('Form Responses 1'!CN1,36,LEN('Form Responses 1'!CN1)-35)</f>
        <v>LLM3P1 [Suggestions - R]</v>
      </c>
      <c r="D1" s="12" t="str">
        <f>MID('Form Responses 1'!AY1,36,LEN('Form Responses 1'!AY1)-35)</f>
        <v>LLM2P1 [Suggestions - P]</v>
      </c>
      <c r="E1" s="12" t="str">
        <f>MID('Form Responses 1'!AW1,36,LEN('Form Responses 1'!AW1)-35)</f>
        <v>LLM2P1 [Weaknesses - P]</v>
      </c>
      <c r="F1" s="12" t="str">
        <f>MID('Form Responses 1'!CP1,36,LEN('Form Responses 1'!CP1)-35)</f>
        <v>LLM3P1 [References - R]</v>
      </c>
      <c r="G1" s="12" t="str">
        <f>MID('Form Responses 1'!AZ1,36,LEN('Form Responses 1'!AZ1)-35)</f>
        <v>LLM2P1 [Suggestions - R]</v>
      </c>
      <c r="H1" s="12" t="str">
        <f>MID('Form Responses 1'!CO1,36,LEN('Form Responses 1'!CO1)-35)</f>
        <v>LLM3P1 [References - P]</v>
      </c>
      <c r="I1" s="12" t="str">
        <f>MID('Form Responses 1'!CK1,36,LEN('Form Responses 1'!CK1)-35)</f>
        <v>LLM3P1 [Weaknesses - P]</v>
      </c>
      <c r="J1" s="12" t="str">
        <f>MID('Form Responses 1'!AV1,36,LEN('Form Responses 1'!AV1)-35)</f>
        <v>LLM2P1 [Strengths - R]</v>
      </c>
      <c r="K1" s="12" t="str">
        <f>MID('Form Responses 1'!CI1,36,LEN('Form Responses 1'!CI1)-35)</f>
        <v>LLM3P1 [Strengths - P]</v>
      </c>
      <c r="L1" s="12" t="str">
        <f>MID('Form Responses 1'!AU1,36,LEN('Form Responses 1'!AU1)-35)</f>
        <v>LLM2P1 [Strengths - P]</v>
      </c>
      <c r="M1" s="12" t="str">
        <f>MID('Form Responses 1'!AX1,36,LEN('Form Responses 1'!AX1)-35)</f>
        <v>LLM2P1 [Weaknesses - R]</v>
      </c>
      <c r="N1" s="12" t="str">
        <f>MID('Form Responses 1'!BB1,36,LEN('Form Responses 1'!BB1)-35)</f>
        <v>LLM2P1 [References - R]</v>
      </c>
      <c r="O1" s="12" t="str">
        <f>MID('Form Responses 1'!CF1,36,LEN('Form Responses 1'!CF1)-35)</f>
        <v>LLM2P4 [References - R]</v>
      </c>
      <c r="P1" s="12" t="str">
        <f>MID('Form Responses 1'!DG1,36,LEN('Form Responses 1'!DG1)-35)</f>
        <v>LLM3P3 [Suggestions - P]</v>
      </c>
      <c r="Q1" s="12" t="str">
        <f>MID('Form Responses 1'!K1,36,LEN('Form Responses 1'!K1)-35)</f>
        <v>LLM1P1 [Suggestions - P]</v>
      </c>
      <c r="R1" s="12" t="str">
        <f>MID('Form Responses 1'!AT1,36,LEN('Form Responses 1'!AT1)-35)</f>
        <v>LLM2P1 [Core Contrib. - R]</v>
      </c>
      <c r="S1" s="12" t="str">
        <f>MID('Form Responses 1'!CW1,36,LEN('Form Responses 1'!CW1)-35)</f>
        <v>LLM3P2 [Suggestions - P]</v>
      </c>
      <c r="T1" s="12" t="str">
        <f>MID('Form Responses 1'!DI1,36,LEN('Form Responses 1'!DI1)-35)</f>
        <v>LLM3P3 [References - P]</v>
      </c>
      <c r="U1" s="12" t="str">
        <f>MID('Form Responses 1'!DJ1,36,LEN('Form Responses 1'!DJ1)-35)</f>
        <v>LLM3P3 [References - R]</v>
      </c>
      <c r="V1" s="12" t="str">
        <f>MID('Form Responses 1'!I1,36,LEN('Form Responses 1'!I1)-35)</f>
        <v>LLM1P1 [Weaknesses - P]</v>
      </c>
      <c r="W1" s="12" t="str">
        <f>MID('Form Responses 1'!BA1,36,LEN('Form Responses 1'!BA1)-35)</f>
        <v>LLM2P1 [References - P]</v>
      </c>
      <c r="X1" s="12" t="str">
        <f>MID('Form Responses 1'!CJ1,36,LEN('Form Responses 1'!CJ1)-35)</f>
        <v>LLM3P1 [Strengths - R]</v>
      </c>
      <c r="Y1" s="12" t="str">
        <f>MID('Form Responses 1'!CE1,36,LEN('Form Responses 1'!CE1)-35)</f>
        <v>LLM2P4 [References - P]</v>
      </c>
      <c r="Z1" s="12" t="str">
        <f>MID('Form Responses 1'!CL1,36,LEN('Form Responses 1'!CL1)-35)</f>
        <v>LLM3P1 [Weaknesses - R]</v>
      </c>
      <c r="AA1" s="12" t="str">
        <f>MID('Form Responses 1'!CZ1,36,LEN('Form Responses 1'!CZ1)-35)</f>
        <v>LLM3P2 [References - R]</v>
      </c>
      <c r="AB1" s="12" t="str">
        <f>MID('Form Responses 1'!CG1,36,LEN('Form Responses 1'!CG1)-35)</f>
        <v>LLM3P1 [Core Contrib. - P]</v>
      </c>
      <c r="AC1" s="12" t="str">
        <f>MID('Form Responses 1'!DT1,36,LEN('Form Responses 1'!DT1)-35)</f>
        <v>LLM3P4 [References - R]</v>
      </c>
      <c r="AD1" s="12" t="str">
        <f>MID('Form Responses 1'!L1,36,LEN('Form Responses 1'!L1)-35)</f>
        <v>LLM1P1 [Suggestions - R]</v>
      </c>
      <c r="AE1" s="12" t="str">
        <f>MID('Form Responses 1'!N1,36,LEN('Form Responses 1'!N1)-35)</f>
        <v>LLM1P1 [References - R]</v>
      </c>
      <c r="AF1" s="12" t="str">
        <f>MID('Form Responses 1'!CS1,36,LEN('Form Responses 1'!CS1)-35)</f>
        <v>LLM3P2 [Strengths - P]</v>
      </c>
      <c r="AG1" s="12" t="str">
        <f>MID('Form Responses 1'!DP1,36,LEN('Form Responses 1'!DP1)-35)</f>
        <v>LLM3P4 [Weaknesses - R]</v>
      </c>
      <c r="AH1" s="12" t="str">
        <f>MID('Form Responses 1'!DQ1,36,LEN('Form Responses 1'!DQ1)-35)</f>
        <v>LLM3P4 [Suggestions - P]</v>
      </c>
      <c r="AI1" s="12" t="str">
        <f>MID('Form Responses 1'!U1,36,LEN('Form Responses 1'!U1)-35)</f>
        <v>LLM1P2 [Suggestions - P]</v>
      </c>
      <c r="AJ1" s="12" t="str">
        <f>MID('Form Responses 1'!CY1,36,LEN('Form Responses 1'!CY1)-35)</f>
        <v>LLM3P2 [References - P]</v>
      </c>
      <c r="AK1" s="12" t="str">
        <f>MID('Form Responses 1'!DS1,36,LEN('Form Responses 1'!DS1)-35)</f>
        <v>LLM3P4 [References - P]</v>
      </c>
      <c r="AL1" s="12" t="str">
        <f>MID('Form Responses 1'!AE1,36,LEN('Form Responses 1'!AE1)-35)</f>
        <v>LLM1P3 [Suggestions - P]</v>
      </c>
      <c r="AM1" s="12" t="str">
        <f>MID('Form Responses 1'!AO1,36,LEN('Form Responses 1'!AO1)-35)</f>
        <v>LLM1P4 [Suggestions - P]</v>
      </c>
      <c r="AN1" s="12" t="str">
        <f>MID('Form Responses 1'!BG1,36,LEN('Form Responses 1'!BG1)-35)</f>
        <v>LLM2P2 [Weaknesses - P]</v>
      </c>
      <c r="AO1" s="12" t="str">
        <f>MID('Form Responses 1'!G1,36,LEN('Form Responses 1'!G1)-35)</f>
        <v>LLM1P1 [Strengths - P]</v>
      </c>
      <c r="AP1" s="12" t="str">
        <f>MID('Form Responses 1'!AD1,36,LEN('Form Responses 1'!AD1)-35)</f>
        <v>LLM1P3 [Weaknesses - R]</v>
      </c>
      <c r="AQ1" s="12" t="str">
        <f>MID('Form Responses 1'!CQ1,36,LEN('Form Responses 1'!CQ1)-35)</f>
        <v>LLM3P2 [Core Contrib. - P]</v>
      </c>
      <c r="AR1" s="12" t="str">
        <f>MID('Form Responses 1'!CU1,36,LEN('Form Responses 1'!CU1)-35)</f>
        <v>LLM3P2 [Weaknesses - P]</v>
      </c>
      <c r="AS1" s="12" t="str">
        <f>MID('Form Responses 1'!M1,36,LEN('Form Responses 1'!M1)-35)</f>
        <v>LLM1P1 [References - P]</v>
      </c>
      <c r="AT1" s="12" t="str">
        <f>MID('Form Responses 1'!T1,36,LEN('Form Responses 1'!T1)-35)</f>
        <v>LLM1P2 [Weaknesses - R]</v>
      </c>
      <c r="AU1" s="12" t="str">
        <f>MID('Form Responses 1'!BV1,36,LEN('Form Responses 1'!BV1)-35)</f>
        <v>LLM2P3 [References - R]</v>
      </c>
      <c r="AV1" s="12" t="str">
        <f>MID('Form Responses 1'!CC1,36,LEN('Form Responses 1'!CC1)-35)</f>
        <v>LLM2P4 [Suggestions - P]</v>
      </c>
      <c r="AW1" s="12" t="str">
        <f>MID('Form Responses 1'!CX1,36,LEN('Form Responses 1'!CX1)-35)</f>
        <v>LLM3P2 [Suggestions - R]</v>
      </c>
      <c r="AX1" s="12" t="str">
        <f>MID('Form Responses 1'!DN1,36,LEN('Form Responses 1'!DN1)-35)</f>
        <v>LLM3P4 [Strengths - R]</v>
      </c>
      <c r="AY1" s="12" t="str">
        <f>MID('Form Responses 1'!DR1,36,LEN('Form Responses 1'!DR1)-35)</f>
        <v>LLM3P4 [Suggestions - R]</v>
      </c>
      <c r="AZ1" s="12" t="str">
        <f>MID('Form Responses 1'!H1,36,LEN('Form Responses 1'!H1)-35)</f>
        <v>LLM1P1 [Strengths - R]</v>
      </c>
      <c r="BA1" s="12" t="str">
        <f>MID('Form Responses 1'!S1,36,LEN('Form Responses 1'!S1)-35)</f>
        <v>LLM1P2 [Weaknesses - P]</v>
      </c>
      <c r="BB1" s="12" t="str">
        <f>MID('Form Responses 1'!CH1,36,LEN('Form Responses 1'!CH1)-35)</f>
        <v>LLM3P1 [Core Contrib. - R]</v>
      </c>
      <c r="BC1" s="12" t="str">
        <f>MID('Form Responses 1'!J1,36,LEN('Form Responses 1'!J1)-35)</f>
        <v>LLM1P1 [Weaknesses - R]</v>
      </c>
      <c r="BD1" s="12" t="str">
        <f>MID('Form Responses 1'!V1,36,LEN('Form Responses 1'!V1)-35)</f>
        <v>LLM1P2 [Suggestions - R]</v>
      </c>
      <c r="BE1" s="12" t="str">
        <f>MID('Form Responses 1'!AF1,36,LEN('Form Responses 1'!AF1)-35)</f>
        <v>LLM1P3 [Suggestions - R]</v>
      </c>
      <c r="BF1" s="12" t="str">
        <f>MID('Form Responses 1'!BS1,36,LEN('Form Responses 1'!BS1)-35)</f>
        <v>LLM2P3 [Suggestions - P]</v>
      </c>
      <c r="BG1" s="12" t="str">
        <f>MID('Form Responses 1'!BU1,36,LEN('Form Responses 1'!BU1)-35)</f>
        <v>LLM2P3 [References - P]</v>
      </c>
      <c r="BH1" s="12" t="str">
        <f>MID('Form Responses 1'!CR1,36,LEN('Form Responses 1'!CR1)-35)</f>
        <v>LLM3P2 [Core Contrib. - R]</v>
      </c>
      <c r="BI1" s="12" t="str">
        <f>MID('Form Responses 1'!DH1,36,LEN('Form Responses 1'!DH1)-35)</f>
        <v>LLM3P3 [Suggestions - R]</v>
      </c>
      <c r="BJ1" s="12" t="str">
        <f>MID('Form Responses 1'!DM1,36,LEN('Form Responses 1'!DM1)-35)</f>
        <v>LLM3P4 [Strengths - P]</v>
      </c>
      <c r="BK1" s="12" t="str">
        <f>MID('Form Responses 1'!R1,36,LEN('Form Responses 1'!R1)-35)</f>
        <v>LLM1P2 [Strengths - R]</v>
      </c>
      <c r="BL1" s="12" t="str">
        <f>MID('Form Responses 1'!AG1,36,LEN('Form Responses 1'!AG1)-35)</f>
        <v>LLM1P3 [References - P]</v>
      </c>
      <c r="BM1" s="12" t="str">
        <f>MID('Form Responses 1'!BI1,36,LEN('Form Responses 1'!BI1)-35)</f>
        <v>LLM2P2 [Suggestions - P]</v>
      </c>
      <c r="BN1" s="12" t="str">
        <f>MID('Form Responses 1'!DD1,36,LEN('Form Responses 1'!DD1)-35)</f>
        <v>LLM3P3 [Strengths - R]</v>
      </c>
      <c r="BO1" s="12" t="str">
        <f>MID('Form Responses 1'!DE1,36,LEN('Form Responses 1'!DE1)-35)</f>
        <v>LLM3P3 [Weaknesses - P]</v>
      </c>
      <c r="BP1" s="12" t="str">
        <f>MID('Form Responses 1'!DL1,36,LEN('Form Responses 1'!DL1)-35)</f>
        <v>LLM3P4 [Core Contrib. - R]</v>
      </c>
      <c r="BQ1" s="12" t="str">
        <f>MID('Form Responses 1'!DO1,36,LEN('Form Responses 1'!DO1)-35)</f>
        <v>LLM3P4 [Weaknesses - P]</v>
      </c>
      <c r="BR1" s="12" t="str">
        <f>MID('Form Responses 1'!Q1,36,LEN('Form Responses 1'!Q1)-35)</f>
        <v>LLM1P2 [Strengths - P]</v>
      </c>
      <c r="BS1" s="12" t="str">
        <f>MID('Form Responses 1'!AM1,36,LEN('Form Responses 1'!AM1)-35)</f>
        <v>LLM1P4 [Weaknesses - P]</v>
      </c>
      <c r="BT1" s="12" t="str">
        <f>MID('Form Responses 1'!AN1,36,LEN('Form Responses 1'!AN1)-35)</f>
        <v>LLM1P4 [Weaknesses - R]</v>
      </c>
      <c r="BU1" s="12" t="str">
        <f>MID('Form Responses 1'!AP1,36,LEN('Form Responses 1'!AP1)-35)</f>
        <v>LLM1P4 [Suggestions - R]</v>
      </c>
      <c r="BV1" s="12" t="str">
        <f>MID('Form Responses 1'!BK1,36,LEN('Form Responses 1'!BK1)-35)</f>
        <v>LLM2P2 [References - P]</v>
      </c>
      <c r="BW1" s="12" t="str">
        <f>MID('Form Responses 1'!CA1,36,LEN('Form Responses 1'!CA1)-35)</f>
        <v>LLM2P4 [Weaknesses - P]</v>
      </c>
      <c r="BX1" s="12" t="str">
        <f>MID('Form Responses 1'!AC1,36,LEN('Form Responses 1'!AC1)-35)</f>
        <v>LLM1P3 [Weaknesses - P]</v>
      </c>
      <c r="BY1" s="12" t="str">
        <f>MID('Form Responses 1'!AH1,36,LEN('Form Responses 1'!AH1)-35)</f>
        <v>LLM1P3 [References - R]</v>
      </c>
      <c r="BZ1" s="12" t="str">
        <f>MID('Form Responses 1'!AL1,36,LEN('Form Responses 1'!AL1)-35)</f>
        <v>LLM1P4 [Strengths - R]</v>
      </c>
      <c r="CA1" s="12" t="str">
        <f>MID('Form Responses 1'!AS1,36,LEN('Form Responses 1'!AS1)-35)</f>
        <v>LLM2P1 [Core Contrib. - P]</v>
      </c>
      <c r="CB1" s="12" t="str">
        <f>MID('Form Responses 1'!CT1,36,LEN('Form Responses 1'!CT1)-35)</f>
        <v>LLM3P2 [Strengths - R]</v>
      </c>
      <c r="CC1" s="12" t="str">
        <f>MID('Form Responses 1'!DB1,36,LEN('Form Responses 1'!DB1)-35)</f>
        <v>LLM3P3 [Core Contrib. - R]</v>
      </c>
      <c r="CD1" s="12" t="str">
        <f>MID('Form Responses 1'!DF1,36,LEN('Form Responses 1'!DF1)-35)</f>
        <v>LLM3P3 [Weaknesses - R]</v>
      </c>
      <c r="CE1" s="12" t="str">
        <f>MID('Form Responses 1'!X1,36,LEN('Form Responses 1'!X1)-35)</f>
        <v>LLM1P2 [References - R]</v>
      </c>
      <c r="CF1" s="12" t="str">
        <f>MID('Form Responses 1'!W1,36,LEN('Form Responses 1'!W1)-35)</f>
        <v>LLM1P2 [References - P]</v>
      </c>
      <c r="CG1" s="12" t="str">
        <f>MID('Form Responses 1'!DC1,36,LEN('Form Responses 1'!DC1)-35)</f>
        <v>LLM3P3 [Strengths - P]</v>
      </c>
      <c r="CH1" s="12" t="str">
        <f>MID('Form Responses 1'!BJ1,36,LEN('Form Responses 1'!BJ1)-35)</f>
        <v>LLM2P2 [Suggestions - R]</v>
      </c>
      <c r="CI1" s="12" t="str">
        <f>MID('Form Responses 1'!BL1,36,LEN('Form Responses 1'!BL1)-35)</f>
        <v>LLM2P2 [References - R]</v>
      </c>
      <c r="CJ1" s="12" t="str">
        <f>MID('Form Responses 1'!CV1,36,LEN('Form Responses 1'!CV1)-35)</f>
        <v>LLM3P2 [Weaknesses - R]</v>
      </c>
      <c r="CK1" s="12" t="str">
        <f>MID('Form Responses 1'!DK1,36,LEN('Form Responses 1'!DK1)-35)</f>
        <v>LLM3P4 [Core Contrib. - P]</v>
      </c>
      <c r="CL1" s="12" t="str">
        <f>MID('Form Responses 1'!AA1,36,LEN('Form Responses 1'!AA1)-35)</f>
        <v>LLM1P3 [Strengths - P]</v>
      </c>
      <c r="CM1" s="12" t="str">
        <f>MID('Form Responses 1'!AB1,36,LEN('Form Responses 1'!AB1)-35)</f>
        <v>LLM1P3 [Strengths - R]</v>
      </c>
      <c r="CN1" s="12" t="str">
        <f>MID('Form Responses 1'!AQ1,36,LEN('Form Responses 1'!AQ1)-35)</f>
        <v>LLM1P4 [References - P]</v>
      </c>
      <c r="CO1" s="12" t="str">
        <f>MID('Form Responses 1'!AR1,36,LEN('Form Responses 1'!AR1)-35)</f>
        <v>LLM1P4 [References - R]</v>
      </c>
      <c r="CP1" s="12" t="str">
        <f>MID('Form Responses 1'!BZ1,36,LEN('Form Responses 1'!BZ1)-35)</f>
        <v>LLM2P4 [Strengths - R]</v>
      </c>
      <c r="CQ1" s="12" t="str">
        <f>MID('Form Responses 1'!P1,36,LEN('Form Responses 1'!P1)-35)</f>
        <v>LLM1P2 [Core Contrib. - R]</v>
      </c>
      <c r="CR1" s="12" t="str">
        <f>MID('Form Responses 1'!AK1,36,LEN('Form Responses 1'!AK1)-35)</f>
        <v>LLM1P4 [Strengths - P]</v>
      </c>
      <c r="CS1" s="12" t="str">
        <f>MID('Form Responses 1'!BE1,36,LEN('Form Responses 1'!BE1)-35)</f>
        <v>LLM2P2 [Strengths - P]</v>
      </c>
      <c r="CT1" s="12" t="str">
        <f>MID('Form Responses 1'!BF1,36,LEN('Form Responses 1'!BF1)-35)</f>
        <v>LLM2P2 [Strengths - R]</v>
      </c>
      <c r="CU1" s="12" t="str">
        <f>MID('Form Responses 1'!CB1,36,LEN('Form Responses 1'!CB1)-35)</f>
        <v>LLM2P4 [Weaknesses - R]</v>
      </c>
      <c r="CV1" s="12" t="str">
        <f>MID('Form Responses 1'!DA1,36,LEN('Form Responses 1'!DA1)-35)</f>
        <v>LLM3P3 [Core Contrib. - P]</v>
      </c>
      <c r="CW1" s="12" t="str">
        <f>MID('Form Responses 1'!BT1,36,LEN('Form Responses 1'!BT1)-35)</f>
        <v>LLM2P3 [Suggestions - R]</v>
      </c>
      <c r="CX1" s="12" t="str">
        <f>MID('Form Responses 1'!E1,36,LEN('Form Responses 1'!E1)-35)</f>
        <v>LLM1P1 [Core Contrib. - P]</v>
      </c>
      <c r="CY1" s="12" t="str">
        <f>MID('Form Responses 1'!BO1,36,LEN('Form Responses 1'!BO1)-35)</f>
        <v>LLM2P3 [Strengths - P]</v>
      </c>
      <c r="CZ1" s="12" t="str">
        <f>MID('Form Responses 1'!BQ1,36,LEN('Form Responses 1'!BQ1)-35)</f>
        <v>LLM2P3 [Weaknesses - P]</v>
      </c>
      <c r="DA1" s="12" t="str">
        <f>MID('Form Responses 1'!CD1,36,LEN('Form Responses 1'!CD1)-35)</f>
        <v>LLM2P4 [Suggestions - R]</v>
      </c>
      <c r="DB1" s="12" t="str">
        <f>MID('Form Responses 1'!F1,36,LEN('Form Responses 1'!F1)-35)</f>
        <v>LLM1P1 [Core Contrib. - R]</v>
      </c>
      <c r="DC1" s="12" t="str">
        <f>MID('Form Responses 1'!BR1,36,LEN('Form Responses 1'!BR1)-35)</f>
        <v>LLM2P3 [Weaknesses - R]</v>
      </c>
      <c r="DD1" s="12" t="str">
        <f>MID('Form Responses 1'!BY1,36,LEN('Form Responses 1'!BY1)-35)</f>
        <v>LLM2P4 [Strengths - P]</v>
      </c>
      <c r="DE1" s="12" t="str">
        <f>MID('Form Responses 1'!O1,36,LEN('Form Responses 1'!O1)-35)</f>
        <v>LLM1P2 [Core Contrib. - P]</v>
      </c>
      <c r="DF1" s="12" t="str">
        <f>MID('Form Responses 1'!Z1,36,LEN('Form Responses 1'!Z1)-35)</f>
        <v>LLM1P3 [Core Contrib. - R]</v>
      </c>
      <c r="DG1" s="12" t="str">
        <f>MID('Form Responses 1'!BP1,36,LEN('Form Responses 1'!BP1)-35)</f>
        <v>LLM2P3 [Strengths - R]</v>
      </c>
      <c r="DH1" s="12" t="str">
        <f>MID('Form Responses 1'!AI1,36,LEN('Form Responses 1'!AI1)-35)</f>
        <v>LLM1P4 [Core Contrib. - P]</v>
      </c>
      <c r="DI1" s="12" t="str">
        <f>MID('Form Responses 1'!AJ1,36,LEN('Form Responses 1'!AJ1)-35)</f>
        <v>LLM1P4 [Core Contrib. - R]</v>
      </c>
      <c r="DJ1" s="12" t="str">
        <f>MID('Form Responses 1'!Y1,36,LEN('Form Responses 1'!Y1)-35)</f>
        <v>LLM1P3 [Core Contrib. - P]</v>
      </c>
      <c r="DK1" s="12" t="str">
        <f>MID('Form Responses 1'!BM1,36,LEN('Form Responses 1'!BM1)-35)</f>
        <v>LLM2P3 [Core Contrib. - P]</v>
      </c>
      <c r="DL1" s="12" t="str">
        <f>MID('Form Responses 1'!BD1,36,LEN('Form Responses 1'!BD1)-35)</f>
        <v>LLM2P2 [Core Contrib. - R]</v>
      </c>
      <c r="DM1" s="12" t="str">
        <f>MID('Form Responses 1'!BX1,36,LEN('Form Responses 1'!BX1)-35)</f>
        <v>LLM2P4 [Core Contrib. - R]</v>
      </c>
      <c r="DN1" s="12" t="str">
        <f>MID('Form Responses 1'!BH1,36,LEN('Form Responses 1'!BH1)-35)</f>
        <v>LLM2P2 [Weaknesses - R]</v>
      </c>
      <c r="DO1" s="12" t="str">
        <f>MID('Form Responses 1'!BN1,36,LEN('Form Responses 1'!BN1)-35)</f>
        <v>LLM2P3 [Core Contrib. - R]</v>
      </c>
      <c r="DP1" s="12" t="str">
        <f>MID('Form Responses 1'!BC1,36,LEN('Form Responses 1'!BC1)-35)</f>
        <v>LLM2P2 [Core Contrib. - P]</v>
      </c>
      <c r="DQ1" s="12" t="str">
        <f>MID('Form Responses 1'!BW1,36,LEN('Form Responses 1'!BW1)-35)</f>
        <v>LLM2P4 [Core Contrib. - P]</v>
      </c>
    </row>
    <row r="2" ht="12.75" customHeight="1">
      <c r="A2" s="13" t="s">
        <v>207</v>
      </c>
      <c r="B2" s="10">
        <f>COUNTIF('Form Responses 1'!CM$2:CM$41,"=SA")</f>
        <v>1</v>
      </c>
      <c r="C2" s="10">
        <f>COUNTIF('Form Responses 1'!CN$2:CN$41,"=SA")</f>
        <v>4</v>
      </c>
      <c r="D2" s="10">
        <f>COUNTIF('Form Responses 1'!AY$2:AY$41,"=SA")</f>
        <v>3</v>
      </c>
      <c r="E2" s="10">
        <f>COUNTIF('Form Responses 1'!AW$2:AW$41,"=SA")</f>
        <v>2</v>
      </c>
      <c r="F2" s="10">
        <f>COUNTIF('Form Responses 1'!CP$2:CP$41,"=SA")</f>
        <v>8</v>
      </c>
      <c r="G2" s="10">
        <f>COUNTIF('Form Responses 1'!AZ$2:AZ$41,"=SA")</f>
        <v>6</v>
      </c>
      <c r="H2" s="10">
        <f>COUNTIF('Form Responses 1'!CO$2:CO$41,"=SA")</f>
        <v>9</v>
      </c>
      <c r="I2" s="10">
        <f>COUNTIF('Form Responses 1'!CK$2:CK$41,"=SA")</f>
        <v>1</v>
      </c>
      <c r="J2" s="10">
        <f>COUNTIF('Form Responses 1'!AV$2:AV$41,"=SA")</f>
        <v>2</v>
      </c>
      <c r="K2" s="10">
        <f>COUNTIF('Form Responses 1'!CI$2:CI$41,"=SA")</f>
        <v>3</v>
      </c>
      <c r="L2" s="10">
        <f>COUNTIF('Form Responses 1'!AU$2:AU$41,"=SA")</f>
        <v>6</v>
      </c>
      <c r="M2" s="10">
        <f>COUNTIF('Form Responses 1'!AX$2:AX$41,"=SA")</f>
        <v>6</v>
      </c>
      <c r="N2" s="10">
        <f>COUNTIF('Form Responses 1'!BB$2:BB$41,"=SA")</f>
        <v>10</v>
      </c>
      <c r="O2" s="10">
        <f>COUNTIF('Form Responses 1'!CF$2:CF$41,"=SA")</f>
        <v>11</v>
      </c>
      <c r="P2" s="10">
        <f>COUNTIF('Form Responses 1'!DG$2:DG$41,"=SA")</f>
        <v>2</v>
      </c>
      <c r="Q2" s="10">
        <f>COUNTIF('Form Responses 1'!K$2:K$41,"=SA")</f>
        <v>6</v>
      </c>
      <c r="R2" s="10">
        <f>COUNTIF('Form Responses 1'!AT$2:AT$41,"=SA")</f>
        <v>6</v>
      </c>
      <c r="S2" s="10">
        <f>COUNTIF('Form Responses 1'!CW$2:CW$41,"=SA")</f>
        <v>1</v>
      </c>
      <c r="T2" s="10">
        <f>COUNTIF('Form Responses 1'!DI$2:DI$41,"=SA")</f>
        <v>11</v>
      </c>
      <c r="U2" s="10">
        <f>COUNTIF('Form Responses 1'!DJ$2:DJ$41,"=SA")</f>
        <v>11</v>
      </c>
      <c r="V2" s="10">
        <f>COUNTIF('Form Responses 1'!I$2:I$41,"=SA")</f>
        <v>4</v>
      </c>
      <c r="W2" s="10">
        <f>COUNTIF('Form Responses 1'!BA$2:BA$41,"=SA")</f>
        <v>11</v>
      </c>
      <c r="X2" s="10">
        <f>COUNTIF('Form Responses 1'!CJ$2:CJ$41,"=SA")</f>
        <v>6</v>
      </c>
      <c r="Y2" s="10">
        <f>COUNTIF('Form Responses 1'!CE$2:CE$41,"=SA")</f>
        <v>13</v>
      </c>
      <c r="Z2" s="10">
        <f>COUNTIF('Form Responses 1'!CL$2:CL$41,"=SA")</f>
        <v>8</v>
      </c>
      <c r="AA2" s="10">
        <f>COUNTIF('Form Responses 1'!CZ$2:CZ$41,"=SA")</f>
        <v>12</v>
      </c>
      <c r="AB2" s="10">
        <f>COUNTIF('Form Responses 1'!CG$2:CG$41,"=SA")</f>
        <v>4</v>
      </c>
      <c r="AC2" s="10">
        <f>COUNTIF('Form Responses 1'!DT$2:DT$41,"=SA")</f>
        <v>12</v>
      </c>
      <c r="AD2" s="10">
        <f>COUNTIF('Form Responses 1'!L$2:L$41,"=SA")</f>
        <v>10</v>
      </c>
      <c r="AE2" s="10">
        <f>COUNTIF('Form Responses 1'!N$2:N$41,"=SA")</f>
        <v>10</v>
      </c>
      <c r="AF2" s="10">
        <f>COUNTIF('Form Responses 1'!CS$2:CS$41,"=SA")</f>
        <v>1</v>
      </c>
      <c r="AG2" s="10">
        <f>COUNTIF('Form Responses 1'!DP$2:DP$41,"=SA")</f>
        <v>5</v>
      </c>
      <c r="AH2" s="10">
        <f>COUNTIF('Form Responses 1'!DQ$2:DQ$41,"=SA")</f>
        <v>3</v>
      </c>
      <c r="AI2" s="10">
        <f>COUNTIF('Form Responses 1'!U$2:U$41,"=SA")</f>
        <v>5</v>
      </c>
      <c r="AJ2" s="10">
        <f>COUNTIF('Form Responses 1'!CY$2:CY$41,"=SA")</f>
        <v>13</v>
      </c>
      <c r="AK2" s="10">
        <f>COUNTIF('Form Responses 1'!DS$2:DS$41,"=SA")</f>
        <v>13</v>
      </c>
      <c r="AL2" s="10">
        <f>COUNTIF('Form Responses 1'!AE$2:AE$41,"=SA")</f>
        <v>8</v>
      </c>
      <c r="AM2" s="10">
        <f>COUNTIF('Form Responses 1'!AO$2:AO$41,"=SA")</f>
        <v>5</v>
      </c>
      <c r="AN2" s="10">
        <f>COUNTIF('Form Responses 1'!BG$2:BG$41,"=SA")</f>
        <v>2</v>
      </c>
      <c r="AO2" s="10">
        <f>COUNTIF('Form Responses 1'!G$2:G$41,"=SA")</f>
        <v>6</v>
      </c>
      <c r="AP2" s="10">
        <f>COUNTIF('Form Responses 1'!AD$2:AD$41,"=SA")</f>
        <v>9</v>
      </c>
      <c r="AQ2" s="10">
        <f>COUNTIF('Form Responses 1'!CQ$2:CQ$41,"=SA")</f>
        <v>6</v>
      </c>
      <c r="AR2" s="10">
        <f>COUNTIF('Form Responses 1'!CU$2:CU$41,"=SA")</f>
        <v>1</v>
      </c>
      <c r="AS2" s="10">
        <f>COUNTIF('Form Responses 1'!M$2:M$41,"=SA")</f>
        <v>12</v>
      </c>
      <c r="AT2" s="10">
        <f>COUNTIF('Form Responses 1'!T$2:T$41,"=SA")</f>
        <v>11</v>
      </c>
      <c r="AU2" s="10">
        <f>COUNTIF('Form Responses 1'!BV$2:BV$41,"=SA")</f>
        <v>16</v>
      </c>
      <c r="AV2" s="10">
        <f>COUNTIF('Form Responses 1'!CC$2:CC$41,"=SA")</f>
        <v>4</v>
      </c>
      <c r="AW2" s="10">
        <f>COUNTIF('Form Responses 1'!CX$2:CX$41,"=SA")</f>
        <v>8</v>
      </c>
      <c r="AX2" s="10">
        <f>COUNTIF('Form Responses 1'!DN$2:DN$41,"=SA")</f>
        <v>7</v>
      </c>
      <c r="AY2" s="10">
        <f>COUNTIF('Form Responses 1'!DR$2:DR$41,"=SA")</f>
        <v>4</v>
      </c>
      <c r="AZ2" s="10">
        <f>COUNTIF('Form Responses 1'!H$2:H$41,"=SA")</f>
        <v>8</v>
      </c>
      <c r="BA2" s="10">
        <f>COUNTIF('Form Responses 1'!S$2:S$41,"=SA")</f>
        <v>8</v>
      </c>
      <c r="BB2" s="10">
        <f>COUNTIF('Form Responses 1'!CH$2:CH$41,"=SA")</f>
        <v>7</v>
      </c>
      <c r="BC2" s="10">
        <f>COUNTIF('Form Responses 1'!J$2:J$41,"=SA")</f>
        <v>8</v>
      </c>
      <c r="BD2" s="10">
        <f>COUNTIF('Form Responses 1'!V$2:V$41,"=SA")</f>
        <v>12</v>
      </c>
      <c r="BE2" s="10">
        <f>COUNTIF('Form Responses 1'!AF$2:AF$41,"=SA")</f>
        <v>8</v>
      </c>
      <c r="BF2" s="10">
        <f>COUNTIF('Form Responses 1'!BS$2:BS$41,"=SA")</f>
        <v>3</v>
      </c>
      <c r="BG2" s="10">
        <f>COUNTIF('Form Responses 1'!BU$2:BU$41,"=SA")</f>
        <v>17</v>
      </c>
      <c r="BH2" s="10">
        <f>COUNTIF('Form Responses 1'!CR$2:CR$41,"=SA")</f>
        <v>7</v>
      </c>
      <c r="BI2" s="10">
        <f>COUNTIF('Form Responses 1'!DH$2:DH$41,"=SA")</f>
        <v>6</v>
      </c>
      <c r="BJ2" s="10">
        <f>COUNTIF('Form Responses 1'!DM$2:DM$41,"=SA")</f>
        <v>3</v>
      </c>
      <c r="BK2" s="10">
        <f>COUNTIF('Form Responses 1'!R$2:R$41,"=SA")</f>
        <v>13</v>
      </c>
      <c r="BL2" s="10">
        <f>COUNTIF('Form Responses 1'!AG$2:AG$41,"=SA")</f>
        <v>14</v>
      </c>
      <c r="BM2" s="10">
        <f>COUNTIF('Form Responses 1'!BI$2:BI$41,"=SA")</f>
        <v>3</v>
      </c>
      <c r="BN2" s="10">
        <f>COUNTIF('Form Responses 1'!DD$2:DD$41,"=SA")</f>
        <v>7</v>
      </c>
      <c r="BO2" s="10">
        <f>COUNTIF('Form Responses 1'!DE$2:DE$41,"=SA")</f>
        <v>2</v>
      </c>
      <c r="BP2" s="10">
        <f>COUNTIF('Form Responses 1'!DL$2:DL$41,"=SA")</f>
        <v>8</v>
      </c>
      <c r="BQ2" s="10">
        <f>COUNTIF('Form Responses 1'!DO$2:DO$41,"=SA")</f>
        <v>2</v>
      </c>
      <c r="BR2" s="10">
        <f>COUNTIF('Form Responses 1'!Q$2:Q$41,"=SA")</f>
        <v>9</v>
      </c>
      <c r="BS2" s="10">
        <f>COUNTIF('Form Responses 1'!AM$2:AM$41,"=SA")</f>
        <v>3</v>
      </c>
      <c r="BT2" s="10">
        <f>COUNTIF('Form Responses 1'!AN$2:AN$41,"=SA")</f>
        <v>9</v>
      </c>
      <c r="BU2" s="10">
        <f>COUNTIF('Form Responses 1'!AP$2:AP$41,"=SA")</f>
        <v>9</v>
      </c>
      <c r="BV2" s="10">
        <f>COUNTIF('Form Responses 1'!BK$2:BK$41,"=SA")</f>
        <v>13</v>
      </c>
      <c r="BW2" s="10">
        <f>COUNTIF('Form Responses 1'!CA$2:CA$41,"=SA")</f>
        <v>4</v>
      </c>
      <c r="BX2" s="10">
        <f>COUNTIF('Form Responses 1'!AC$2:AC$41,"=SA")</f>
        <v>5</v>
      </c>
      <c r="BY2" s="10">
        <f>COUNTIF('Form Responses 1'!AH$2:AH$41,"=SA")</f>
        <v>13</v>
      </c>
      <c r="BZ2" s="10">
        <f>COUNTIF('Form Responses 1'!AL$2:AL$41,"=SA")</f>
        <v>10</v>
      </c>
      <c r="CA2" s="10">
        <f>COUNTIF('Form Responses 1'!AS$2:AS$41,"=SA")</f>
        <v>10</v>
      </c>
      <c r="CB2" s="10">
        <f>COUNTIF('Form Responses 1'!CT$2:CT$41,"=SA")</f>
        <v>9</v>
      </c>
      <c r="CC2" s="10">
        <f>COUNTIF('Form Responses 1'!DB$2:DB$41,"=SA")</f>
        <v>7</v>
      </c>
      <c r="CD2" s="10">
        <f>COUNTIF('Form Responses 1'!DF$2:DF$41,"=SA")</f>
        <v>7</v>
      </c>
      <c r="CE2" s="10">
        <f>COUNTIF('Form Responses 1'!X$2:X$41,"=SA")</f>
        <v>13</v>
      </c>
      <c r="CF2" s="10">
        <f>COUNTIF('Form Responses 1'!W$2:W$41,"=SA")</f>
        <v>15</v>
      </c>
      <c r="CG2" s="10">
        <f>COUNTIF('Form Responses 1'!DC$2:DC$41,"=SA")</f>
        <v>3</v>
      </c>
      <c r="CH2" s="10">
        <f>COUNTIF('Form Responses 1'!BJ$2:BJ$41,"=SA")</f>
        <v>9</v>
      </c>
      <c r="CI2" s="10">
        <f>COUNTIF('Form Responses 1'!BL$2:BL$41,"=SA")</f>
        <v>13</v>
      </c>
      <c r="CJ2" s="10">
        <f>COUNTIF('Form Responses 1'!CV$2:CV$41,"=SA")</f>
        <v>8</v>
      </c>
      <c r="CK2" s="10">
        <f>COUNTIF('Form Responses 1'!DK$2:DK$41,"=SA")</f>
        <v>5</v>
      </c>
      <c r="CL2" s="10">
        <f>COUNTIF('Form Responses 1'!AA$2:AA$41,"=SA")</f>
        <v>6</v>
      </c>
      <c r="CM2" s="10">
        <f>COUNTIF('Form Responses 1'!AB$2:AB$41,"=SA")</f>
        <v>12</v>
      </c>
      <c r="CN2" s="10">
        <f>COUNTIF('Form Responses 1'!AQ$2:AQ$41,"=SA")</f>
        <v>14</v>
      </c>
      <c r="CO2" s="10">
        <f>COUNTIF('Form Responses 1'!AR$2:AR$41,"=SA")</f>
        <v>13</v>
      </c>
      <c r="CP2" s="10">
        <f>COUNTIF('Form Responses 1'!BZ$2:BZ$41,"=SA")</f>
        <v>10</v>
      </c>
      <c r="CQ2" s="10">
        <f>COUNTIF('Form Responses 1'!P$2:P$41,"=SA")</f>
        <v>9</v>
      </c>
      <c r="CR2" s="10">
        <f>COUNTIF('Form Responses 1'!AK$2:AK$41,"=SA")</f>
        <v>6</v>
      </c>
      <c r="CS2" s="10">
        <f>COUNTIF('Form Responses 1'!BE$2:BE$41,"=SA")</f>
        <v>5</v>
      </c>
      <c r="CT2" s="10">
        <f>COUNTIF('Form Responses 1'!BF$2:BF$41,"=SA")</f>
        <v>13</v>
      </c>
      <c r="CU2" s="10">
        <f>COUNTIF('Form Responses 1'!CB$2:CB$41,"=SA")</f>
        <v>11</v>
      </c>
      <c r="CV2" s="10">
        <f>COUNTIF('Form Responses 1'!DA$2:DA$41,"=SA")</f>
        <v>10</v>
      </c>
      <c r="CW2" s="10">
        <f>COUNTIF('Form Responses 1'!BT$2:BT$41,"=SA")</f>
        <v>13</v>
      </c>
      <c r="CX2" s="10">
        <f>COUNTIF('Form Responses 1'!E$2:E$41,"=SA")</f>
        <v>12</v>
      </c>
      <c r="CY2" s="10">
        <f>COUNTIF('Form Responses 1'!BO$2:BO$41,"=SA")</f>
        <v>9</v>
      </c>
      <c r="CZ2" s="10">
        <f>COUNTIF('Form Responses 1'!BQ$2:BQ$41,"=SA")</f>
        <v>4</v>
      </c>
      <c r="DA2" s="10">
        <f>COUNTIF('Form Responses 1'!CD$2:CD$41,"=SA")</f>
        <v>12</v>
      </c>
      <c r="DB2" s="10">
        <f>COUNTIF('Form Responses 1'!F$2:F$41,"=SA")</f>
        <v>9</v>
      </c>
      <c r="DC2" s="10">
        <f>COUNTIF('Form Responses 1'!BR$2:BR$41,"=SA")</f>
        <v>13</v>
      </c>
      <c r="DD2" s="10">
        <f>COUNTIF('Form Responses 1'!BY$2:BY$41,"=SA")</f>
        <v>9</v>
      </c>
      <c r="DE2" s="10">
        <f>COUNTIF('Form Responses 1'!O$2:O$41,"=SA")</f>
        <v>11</v>
      </c>
      <c r="DF2" s="10">
        <f>COUNTIF('Form Responses 1'!Z$2:Z$41,"=SA")</f>
        <v>12</v>
      </c>
      <c r="DG2" s="10">
        <f>COUNTIF('Form Responses 1'!BP$2:BP$41,"=SA")</f>
        <v>13</v>
      </c>
      <c r="DH2" s="10">
        <f>COUNTIF('Form Responses 1'!AI$2:AI$41,"=SA")</f>
        <v>13</v>
      </c>
      <c r="DI2" s="10">
        <f>COUNTIF('Form Responses 1'!AJ$2:AJ$41,"=SA")</f>
        <v>13</v>
      </c>
      <c r="DJ2" s="10">
        <f>COUNTIF('Form Responses 1'!Y$2:Y$41,"=SA")</f>
        <v>10</v>
      </c>
      <c r="DK2" s="10">
        <f>COUNTIF('Form Responses 1'!BM$2:BM$41,"=SA")</f>
        <v>9</v>
      </c>
      <c r="DL2" s="10">
        <f>COUNTIF('Form Responses 1'!BD$2:BD$41,"=SA")</f>
        <v>10</v>
      </c>
      <c r="DM2" s="10">
        <f>COUNTIF('Form Responses 1'!BX$2:BX$41,"=SA")</f>
        <v>10</v>
      </c>
      <c r="DN2" s="10">
        <f>COUNTIF('Form Responses 1'!BH$2:BH$41,"=SA")</f>
        <v>11</v>
      </c>
      <c r="DO2" s="10">
        <f>COUNTIF('Form Responses 1'!BN$2:BN$41,"=SA")</f>
        <v>9</v>
      </c>
      <c r="DP2" s="10">
        <f>COUNTIF('Form Responses 1'!BC$2:BC$41,"=SA")</f>
        <v>11</v>
      </c>
      <c r="DQ2" s="10">
        <f>COUNTIF('Form Responses 1'!BW$2:BW$41,"=SA")</f>
        <v>10</v>
      </c>
    </row>
    <row r="3" ht="12.75" customHeight="1">
      <c r="A3" s="13" t="s">
        <v>208</v>
      </c>
      <c r="B3" s="10">
        <f>COUNTIF('Form Responses 1'!CM$2:CM$41,"=A")</f>
        <v>5</v>
      </c>
      <c r="C3" s="10">
        <f>COUNTIF('Form Responses 1'!CN$2:CN$41,"=A")</f>
        <v>4</v>
      </c>
      <c r="D3" s="10">
        <f>COUNTIF('Form Responses 1'!AY$2:AY$41,"=A")</f>
        <v>5</v>
      </c>
      <c r="E3" s="10">
        <f>COUNTIF('Form Responses 1'!AW$2:AW$41,"=A")</f>
        <v>6</v>
      </c>
      <c r="F3" s="10">
        <f>COUNTIF('Form Responses 1'!CP$2:CP$41,"=A")</f>
        <v>0</v>
      </c>
      <c r="G3" s="10">
        <f>COUNTIF('Form Responses 1'!AZ$2:AZ$41,"=A")</f>
        <v>2</v>
      </c>
      <c r="H3" s="10">
        <f>COUNTIF('Form Responses 1'!CO$2:CO$41,"=A")</f>
        <v>0</v>
      </c>
      <c r="I3" s="10">
        <f>COUNTIF('Form Responses 1'!CK$2:CK$41,"=A")</f>
        <v>9</v>
      </c>
      <c r="J3" s="10">
        <f>COUNTIF('Form Responses 1'!AV$2:AV$41,"=A")</f>
        <v>7</v>
      </c>
      <c r="K3" s="10">
        <f>COUNTIF('Form Responses 1'!CI$2:CI$41,"=A")</f>
        <v>8</v>
      </c>
      <c r="L3" s="10">
        <f>COUNTIF('Form Responses 1'!AU$2:AU$41,"=A")</f>
        <v>5</v>
      </c>
      <c r="M3" s="10">
        <f>COUNTIF('Form Responses 1'!AX$2:AX$41,"=A")</f>
        <v>7</v>
      </c>
      <c r="N3" s="10">
        <f>COUNTIF('Form Responses 1'!BB$2:BB$41,"=A")</f>
        <v>2</v>
      </c>
      <c r="O3" s="10">
        <f>COUNTIF('Form Responses 1'!CF$2:CF$41,"=A")</f>
        <v>2</v>
      </c>
      <c r="P3" s="10">
        <f>COUNTIF('Form Responses 1'!DG$2:DG$41,"=A")</f>
        <v>8</v>
      </c>
      <c r="Q3" s="10">
        <f>COUNTIF('Form Responses 1'!K$2:K$41,"=A")</f>
        <v>5</v>
      </c>
      <c r="R3" s="10">
        <f>COUNTIF('Form Responses 1'!AT$2:AT$41,"=A")</f>
        <v>8</v>
      </c>
      <c r="S3" s="10">
        <f>COUNTIF('Form Responses 1'!CW$2:CW$41,"=A")</f>
        <v>9</v>
      </c>
      <c r="T3" s="10">
        <f>COUNTIF('Form Responses 1'!DI$2:DI$41,"=A")</f>
        <v>2</v>
      </c>
      <c r="U3" s="10">
        <f>COUNTIF('Form Responses 1'!DJ$2:DJ$41,"=A")</f>
        <v>2</v>
      </c>
      <c r="V3" s="10">
        <f>COUNTIF('Form Responses 1'!I$2:I$41,"=A")</f>
        <v>8</v>
      </c>
      <c r="W3" s="10">
        <f>COUNTIF('Form Responses 1'!BA$2:BA$41,"=A")</f>
        <v>2</v>
      </c>
      <c r="X3" s="10">
        <f>COUNTIF('Form Responses 1'!CJ$2:CJ$41,"=A")</f>
        <v>7</v>
      </c>
      <c r="Y3" s="10">
        <f>COUNTIF('Form Responses 1'!CE$2:CE$41,"=A")</f>
        <v>2</v>
      </c>
      <c r="Z3" s="10">
        <f>COUNTIF('Form Responses 1'!CL$2:CL$41,"=A")</f>
        <v>6</v>
      </c>
      <c r="AA3" s="10">
        <f>COUNTIF('Form Responses 1'!CZ$2:CZ$41,"=A")</f>
        <v>5</v>
      </c>
      <c r="AB3" s="10">
        <f>COUNTIF('Form Responses 1'!CG$2:CG$41,"=A")</f>
        <v>12</v>
      </c>
      <c r="AC3" s="10">
        <f>COUNTIF('Form Responses 1'!DT$2:DT$41,"=A")</f>
        <v>3</v>
      </c>
      <c r="AD3" s="10">
        <f>COUNTIF('Form Responses 1'!L$2:L$41,"=A")</f>
        <v>6</v>
      </c>
      <c r="AE3" s="10">
        <f>COUNTIF('Form Responses 1'!N$2:N$41,"=A")</f>
        <v>3</v>
      </c>
      <c r="AF3" s="10">
        <f>COUNTIF('Form Responses 1'!CS$2:CS$41,"=A")</f>
        <v>17</v>
      </c>
      <c r="AG3" s="10">
        <f>COUNTIF('Form Responses 1'!DP$2:DP$41,"=A")</f>
        <v>9</v>
      </c>
      <c r="AH3" s="10">
        <f>COUNTIF('Form Responses 1'!DQ$2:DQ$41,"=A")</f>
        <v>12</v>
      </c>
      <c r="AI3" s="10">
        <f>COUNTIF('Form Responses 1'!U$2:U$41,"=A")</f>
        <v>9</v>
      </c>
      <c r="AJ3" s="10">
        <f>COUNTIF('Form Responses 1'!CY$2:CY$41,"=A")</f>
        <v>5</v>
      </c>
      <c r="AK3" s="10">
        <f>COUNTIF('Form Responses 1'!DS$2:DS$41,"=A")</f>
        <v>3</v>
      </c>
      <c r="AL3" s="10">
        <f>COUNTIF('Form Responses 1'!AE$2:AE$41,"=A")</f>
        <v>9</v>
      </c>
      <c r="AM3" s="10">
        <f>COUNTIF('Form Responses 1'!AO$2:AO$41,"=A")</f>
        <v>12</v>
      </c>
      <c r="AN3" s="10">
        <f>COUNTIF('Form Responses 1'!BG$2:BG$41,"=A")</f>
        <v>10</v>
      </c>
      <c r="AO3" s="10">
        <f>COUNTIF('Form Responses 1'!G$2:G$41,"=A")</f>
        <v>11</v>
      </c>
      <c r="AP3" s="10">
        <f>COUNTIF('Form Responses 1'!AD$2:AD$41,"=A")</f>
        <v>6</v>
      </c>
      <c r="AQ3" s="10">
        <f>COUNTIF('Form Responses 1'!CQ$2:CQ$41,"=A")</f>
        <v>11</v>
      </c>
      <c r="AR3" s="10">
        <f>COUNTIF('Form Responses 1'!CU$2:CU$41,"=A")</f>
        <v>15</v>
      </c>
      <c r="AS3" s="10">
        <f>COUNTIF('Form Responses 1'!M$2:M$41,"=A")</f>
        <v>3</v>
      </c>
      <c r="AT3" s="10">
        <f>COUNTIF('Form Responses 1'!T$2:T$41,"=A")</f>
        <v>10</v>
      </c>
      <c r="AU3" s="10">
        <f>COUNTIF('Form Responses 1'!BV$2:BV$41,"=A")</f>
        <v>3</v>
      </c>
      <c r="AV3" s="10">
        <f>COUNTIF('Form Responses 1'!CC$2:CC$41,"=A")</f>
        <v>14</v>
      </c>
      <c r="AW3" s="10">
        <f>COUNTIF('Form Responses 1'!CX$2:CX$41,"=A")</f>
        <v>10</v>
      </c>
      <c r="AX3" s="10">
        <f>COUNTIF('Form Responses 1'!DN$2:DN$41,"=A")</f>
        <v>8</v>
      </c>
      <c r="AY3" s="10">
        <f>COUNTIF('Form Responses 1'!DR$2:DR$41,"=A")</f>
        <v>16</v>
      </c>
      <c r="AZ3" s="10">
        <f>COUNTIF('Form Responses 1'!H$2:H$41,"=A")</f>
        <v>11</v>
      </c>
      <c r="BA3" s="10">
        <f>COUNTIF('Form Responses 1'!S$2:S$41,"=A")</f>
        <v>9</v>
      </c>
      <c r="BB3" s="10">
        <f>COUNTIF('Form Responses 1'!CH$2:CH$41,"=A")</f>
        <v>9</v>
      </c>
      <c r="BC3" s="10">
        <f>COUNTIF('Form Responses 1'!J$2:J$41,"=A")</f>
        <v>12</v>
      </c>
      <c r="BD3" s="10">
        <f>COUNTIF('Form Responses 1'!V$2:V$41,"=A")</f>
        <v>9</v>
      </c>
      <c r="BE3" s="10">
        <f>COUNTIF('Form Responses 1'!AF$2:AF$41,"=A")</f>
        <v>12</v>
      </c>
      <c r="BF3" s="10">
        <f>COUNTIF('Form Responses 1'!BS$2:BS$41,"=A")</f>
        <v>12</v>
      </c>
      <c r="BG3" s="10">
        <f>COUNTIF('Form Responses 1'!BU$2:BU$41,"=A")</f>
        <v>4</v>
      </c>
      <c r="BH3" s="10">
        <f>COUNTIF('Form Responses 1'!CR$2:CR$41,"=A")</f>
        <v>12</v>
      </c>
      <c r="BI3" s="10">
        <f>COUNTIF('Form Responses 1'!DH$2:DH$41,"=A")</f>
        <v>10</v>
      </c>
      <c r="BJ3" s="10">
        <f>COUNTIF('Form Responses 1'!DM$2:DM$41,"=A")</f>
        <v>14</v>
      </c>
      <c r="BK3" s="10">
        <f>COUNTIF('Form Responses 1'!R$2:R$41,"=A")</f>
        <v>7</v>
      </c>
      <c r="BL3" s="10">
        <f>COUNTIF('Form Responses 1'!AG$2:AG$41,"=A")</f>
        <v>6</v>
      </c>
      <c r="BM3" s="10">
        <f>COUNTIF('Form Responses 1'!BI$2:BI$41,"=A")</f>
        <v>14</v>
      </c>
      <c r="BN3" s="10">
        <f>COUNTIF('Form Responses 1'!DD$2:DD$41,"=A")</f>
        <v>11</v>
      </c>
      <c r="BO3" s="10">
        <f>COUNTIF('Form Responses 1'!DE$2:DE$41,"=A")</f>
        <v>16</v>
      </c>
      <c r="BP3" s="10">
        <f>COUNTIF('Form Responses 1'!DL$2:DL$41,"=A")</f>
        <v>11</v>
      </c>
      <c r="BQ3" s="10">
        <f>COUNTIF('Form Responses 1'!DO$2:DO$41,"=A")</f>
        <v>18</v>
      </c>
      <c r="BR3" s="10">
        <f>COUNTIF('Form Responses 1'!Q$2:Q$41,"=A")</f>
        <v>7</v>
      </c>
      <c r="BS3" s="10">
        <f>COUNTIF('Form Responses 1'!AM$2:AM$41,"=A")</f>
        <v>16</v>
      </c>
      <c r="BT3" s="10">
        <f>COUNTIF('Form Responses 1'!AN$2:AN$41,"=A")</f>
        <v>9</v>
      </c>
      <c r="BU3" s="10">
        <f>COUNTIF('Form Responses 1'!AP$2:AP$41,"=A")</f>
        <v>11</v>
      </c>
      <c r="BV3" s="10">
        <f>COUNTIF('Form Responses 1'!BK$2:BK$41,"=A")</f>
        <v>7</v>
      </c>
      <c r="BW3" s="10">
        <f>COUNTIF('Form Responses 1'!CA$2:CA$41,"=A")</f>
        <v>14</v>
      </c>
      <c r="BX3" s="10">
        <f>COUNTIF('Form Responses 1'!AC$2:AC$41,"=A")</f>
        <v>15</v>
      </c>
      <c r="BY3" s="10">
        <f>COUNTIF('Form Responses 1'!AH$2:AH$41,"=A")</f>
        <v>8</v>
      </c>
      <c r="BZ3" s="10">
        <f>COUNTIF('Form Responses 1'!AL$2:AL$41,"=A")</f>
        <v>10</v>
      </c>
      <c r="CA3" s="10">
        <f>COUNTIF('Form Responses 1'!AS$2:AS$41,"=A")</f>
        <v>11</v>
      </c>
      <c r="CB3" s="10">
        <f>COUNTIF('Form Responses 1'!CT$2:CT$41,"=A")</f>
        <v>10</v>
      </c>
      <c r="CC3" s="10">
        <f>COUNTIF('Form Responses 1'!DB$2:DB$41,"=A")</f>
        <v>11</v>
      </c>
      <c r="CD3" s="10">
        <f>COUNTIF('Form Responses 1'!DF$2:DF$41,"=A")</f>
        <v>12</v>
      </c>
      <c r="CE3" s="10">
        <f>COUNTIF('Form Responses 1'!X$2:X$41,"=A")</f>
        <v>9</v>
      </c>
      <c r="CF3" s="10">
        <f>COUNTIF('Form Responses 1'!W$2:W$41,"=A")</f>
        <v>7</v>
      </c>
      <c r="CG3" s="10">
        <f>COUNTIF('Form Responses 1'!DC$2:DC$41,"=A")</f>
        <v>17</v>
      </c>
      <c r="CH3" s="10">
        <f>COUNTIF('Form Responses 1'!BJ$2:BJ$41,"=A")</f>
        <v>13</v>
      </c>
      <c r="CI3" s="10">
        <f>COUNTIF('Form Responses 1'!BL$2:BL$41,"=A")</f>
        <v>11</v>
      </c>
      <c r="CJ3" s="10">
        <f>COUNTIF('Form Responses 1'!CV$2:CV$41,"=A")</f>
        <v>15</v>
      </c>
      <c r="CK3" s="10">
        <f>COUNTIF('Form Responses 1'!DK$2:DK$41,"=A")</f>
        <v>18</v>
      </c>
      <c r="CL3" s="10">
        <f>COUNTIF('Form Responses 1'!AA$2:AA$41,"=A")</f>
        <v>16</v>
      </c>
      <c r="CM3" s="10">
        <f>COUNTIF('Form Responses 1'!AB$2:AB$41,"=A")</f>
        <v>10</v>
      </c>
      <c r="CN3" s="10">
        <f>COUNTIF('Form Responses 1'!AQ$2:AQ$41,"=A")</f>
        <v>9</v>
      </c>
      <c r="CO3" s="10">
        <f>COUNTIF('Form Responses 1'!AR$2:AR$41,"=A")</f>
        <v>12</v>
      </c>
      <c r="CP3" s="10">
        <f>COUNTIF('Form Responses 1'!BZ$2:BZ$41,"=A")</f>
        <v>13</v>
      </c>
      <c r="CQ3" s="10">
        <f>COUNTIF('Form Responses 1'!P$2:P$41,"=A")</f>
        <v>15</v>
      </c>
      <c r="CR3" s="10">
        <f>COUNTIF('Form Responses 1'!AK$2:AK$41,"=A")</f>
        <v>18</v>
      </c>
      <c r="CS3" s="10">
        <f>COUNTIF('Form Responses 1'!BE$2:BE$41,"=A")</f>
        <v>19</v>
      </c>
      <c r="CT3" s="10">
        <f>COUNTIF('Form Responses 1'!BF$2:BF$41,"=A")</f>
        <v>10</v>
      </c>
      <c r="CU3" s="10">
        <f>COUNTIF('Form Responses 1'!CB$2:CB$41,"=A")</f>
        <v>14</v>
      </c>
      <c r="CV3" s="10">
        <f>COUNTIF('Form Responses 1'!DA$2:DA$41,"=A")</f>
        <v>14</v>
      </c>
      <c r="CW3" s="10">
        <f>COUNTIF('Form Responses 1'!BT$2:BT$41,"=A")</f>
        <v>12</v>
      </c>
      <c r="CX3" s="10">
        <f>COUNTIF('Form Responses 1'!E$2:E$41,"=A")</f>
        <v>14</v>
      </c>
      <c r="CY3" s="10">
        <f>COUNTIF('Form Responses 1'!BO$2:BO$41,"=A")</f>
        <v>16</v>
      </c>
      <c r="CZ3" s="10">
        <f>COUNTIF('Form Responses 1'!BQ$2:BQ$41,"=A")</f>
        <v>20</v>
      </c>
      <c r="DA3" s="10">
        <f>COUNTIF('Form Responses 1'!CD$2:CD$41,"=A")</f>
        <v>14</v>
      </c>
      <c r="DB3" s="10">
        <f>COUNTIF('Form Responses 1'!F$2:F$41,"=A")</f>
        <v>17</v>
      </c>
      <c r="DC3" s="10">
        <f>COUNTIF('Form Responses 1'!BR$2:BR$41,"=A")</f>
        <v>12</v>
      </c>
      <c r="DD3" s="10">
        <f>COUNTIF('Form Responses 1'!BY$2:BY$41,"=A")</f>
        <v>18</v>
      </c>
      <c r="DE3" s="10">
        <f>COUNTIF('Form Responses 1'!O$2:O$41,"=A")</f>
        <v>18</v>
      </c>
      <c r="DF3" s="10">
        <f>COUNTIF('Form Responses 1'!Z$2:Z$41,"=A")</f>
        <v>16</v>
      </c>
      <c r="DG3" s="10">
        <f>COUNTIF('Form Responses 1'!BP$2:BP$41,"=A")</f>
        <v>12</v>
      </c>
      <c r="DH3" s="10">
        <f>COUNTIF('Form Responses 1'!AI$2:AI$41,"=A")</f>
        <v>15</v>
      </c>
      <c r="DI3" s="10">
        <f>COUNTIF('Form Responses 1'!AJ$2:AJ$41,"=A")</f>
        <v>16</v>
      </c>
      <c r="DJ3" s="10">
        <f>COUNTIF('Form Responses 1'!Y$2:Y$41,"=A")</f>
        <v>19</v>
      </c>
      <c r="DK3" s="10">
        <f>COUNTIF('Form Responses 1'!BM$2:BM$41,"=A")</f>
        <v>20</v>
      </c>
      <c r="DL3" s="10">
        <f>COUNTIF('Form Responses 1'!BD$2:BD$41,"=A")</f>
        <v>17</v>
      </c>
      <c r="DM3" s="10">
        <f>COUNTIF('Form Responses 1'!BX$2:BX$41,"=A")</f>
        <v>17</v>
      </c>
      <c r="DN3" s="10">
        <f>COUNTIF('Form Responses 1'!BH$2:BH$41,"=A")</f>
        <v>20</v>
      </c>
      <c r="DO3" s="10">
        <f>COUNTIF('Form Responses 1'!BN$2:BN$41,"=A")</f>
        <v>21</v>
      </c>
      <c r="DP3" s="10">
        <f>COUNTIF('Form Responses 1'!BC$2:BC$41,"=A")</f>
        <v>22</v>
      </c>
      <c r="DQ3" s="10">
        <f>COUNTIF('Form Responses 1'!BW$2:BW$41,"=A")</f>
        <v>23</v>
      </c>
    </row>
    <row r="4" ht="12.75" customHeight="1">
      <c r="A4" s="13" t="s">
        <v>209</v>
      </c>
      <c r="B4" s="10">
        <f>COUNTIF('Form Responses 1'!CM$2:CM$41,"=N")</f>
        <v>8</v>
      </c>
      <c r="C4" s="10">
        <f>COUNTIF('Form Responses 1'!CN$2:CN$41,"=N")</f>
        <v>9</v>
      </c>
      <c r="D4" s="10">
        <f>COUNTIF('Form Responses 1'!AY$2:AY$41,"=N")</f>
        <v>9</v>
      </c>
      <c r="E4" s="10">
        <f>COUNTIF('Form Responses 1'!AW$2:AW$41,"=N")</f>
        <v>10</v>
      </c>
      <c r="F4" s="10">
        <f>COUNTIF('Form Responses 1'!CP$2:CP$41,"=N")</f>
        <v>11</v>
      </c>
      <c r="G4" s="10">
        <f>COUNTIF('Form Responses 1'!AZ$2:AZ$41,"=N")</f>
        <v>11</v>
      </c>
      <c r="H4" s="10">
        <f>COUNTIF('Form Responses 1'!CO$2:CO$41,"=N")</f>
        <v>11</v>
      </c>
      <c r="I4" s="10">
        <f>COUNTIF('Form Responses 1'!CK$2:CK$41,"=N")</f>
        <v>10</v>
      </c>
      <c r="J4" s="10">
        <f>COUNTIF('Form Responses 1'!AV$2:AV$41,"=N")</f>
        <v>14</v>
      </c>
      <c r="K4" s="10">
        <f>COUNTIF('Form Responses 1'!CI$2:CI$41,"=N")</f>
        <v>11</v>
      </c>
      <c r="L4" s="10">
        <f>COUNTIF('Form Responses 1'!AU$2:AU$41,"=N")</f>
        <v>12</v>
      </c>
      <c r="M4" s="10">
        <f>COUNTIF('Form Responses 1'!AX$2:AX$41,"=N")</f>
        <v>9</v>
      </c>
      <c r="N4" s="10">
        <f>COUNTIF('Form Responses 1'!BB$2:BB$41,"=N")</f>
        <v>11</v>
      </c>
      <c r="O4" s="10">
        <f>COUNTIF('Form Responses 1'!CF$2:CF$41,"=N")</f>
        <v>9</v>
      </c>
      <c r="P4" s="10">
        <f>COUNTIF('Form Responses 1'!DG$2:DG$41,"=N")</f>
        <v>15</v>
      </c>
      <c r="Q4" s="10">
        <f>COUNTIF('Form Responses 1'!K$2:K$41,"=N")</f>
        <v>14</v>
      </c>
      <c r="R4" s="10">
        <f>COUNTIF('Form Responses 1'!AT$2:AT$41,"=N")</f>
        <v>8</v>
      </c>
      <c r="S4" s="10">
        <f>COUNTIF('Form Responses 1'!CW$2:CW$41,"=N")</f>
        <v>16</v>
      </c>
      <c r="T4" s="10">
        <f>COUNTIF('Form Responses 1'!DI$2:DI$41,"=N")</f>
        <v>10</v>
      </c>
      <c r="U4" s="10">
        <f>COUNTIF('Form Responses 1'!DJ$2:DJ$41,"=N")</f>
        <v>10</v>
      </c>
      <c r="V4" s="10">
        <f>COUNTIF('Form Responses 1'!I$2:I$41,"=N")</f>
        <v>13</v>
      </c>
      <c r="W4" s="10">
        <f>COUNTIF('Form Responses 1'!BA$2:BA$41,"=N")</f>
        <v>11</v>
      </c>
      <c r="X4" s="10">
        <f>COUNTIF('Form Responses 1'!CJ$2:CJ$41,"=N")</f>
        <v>11</v>
      </c>
      <c r="Y4" s="10">
        <f>COUNTIF('Form Responses 1'!CE$2:CE$41,"=N")</f>
        <v>8</v>
      </c>
      <c r="Z4" s="10">
        <f>COUNTIF('Form Responses 1'!CL$2:CL$41,"=N")</f>
        <v>11</v>
      </c>
      <c r="AA4" s="10">
        <f>COUNTIF('Form Responses 1'!CZ$2:CZ$41,"=N")</f>
        <v>5</v>
      </c>
      <c r="AB4" s="10">
        <f>COUNTIF('Form Responses 1'!CG$2:CG$41,"=N")</f>
        <v>8</v>
      </c>
      <c r="AC4" s="10">
        <f>COUNTIF('Form Responses 1'!DT$2:DT$41,"=N")</f>
        <v>10</v>
      </c>
      <c r="AD4" s="10">
        <f>COUNTIF('Form Responses 1'!L$2:L$41,"=N")</f>
        <v>9</v>
      </c>
      <c r="AE4" s="10">
        <f>COUNTIF('Form Responses 1'!N$2:N$41,"=N")</f>
        <v>15</v>
      </c>
      <c r="AF4" s="10">
        <f>COUNTIF('Form Responses 1'!CS$2:CS$41,"=N")</f>
        <v>5</v>
      </c>
      <c r="AG4" s="10">
        <f>COUNTIF('Form Responses 1'!DP$2:DP$41,"=N")</f>
        <v>13</v>
      </c>
      <c r="AH4" s="10">
        <f>COUNTIF('Form Responses 1'!DQ$2:DQ$41,"=N")</f>
        <v>11</v>
      </c>
      <c r="AI4" s="10">
        <f>COUNTIF('Form Responses 1'!U$2:U$41,"=N")</f>
        <v>14</v>
      </c>
      <c r="AJ4" s="10">
        <f>COUNTIF('Form Responses 1'!CY$2:CY$41,"=N")</f>
        <v>6</v>
      </c>
      <c r="AK4" s="10">
        <f>COUNTIF('Form Responses 1'!DS$2:DS$41,"=N")</f>
        <v>10</v>
      </c>
      <c r="AL4" s="10">
        <f>COUNTIF('Form Responses 1'!AE$2:AE$41,"=N")</f>
        <v>9</v>
      </c>
      <c r="AM4" s="10">
        <f>COUNTIF('Form Responses 1'!AO$2:AO$41,"=N")</f>
        <v>9</v>
      </c>
      <c r="AN4" s="10">
        <f>COUNTIF('Form Responses 1'!BG$2:BG$41,"=N")</f>
        <v>19</v>
      </c>
      <c r="AO4" s="10">
        <f>COUNTIF('Form Responses 1'!G$2:G$41,"=N")</f>
        <v>10</v>
      </c>
      <c r="AP4" s="10">
        <f>COUNTIF('Form Responses 1'!AD$2:AD$41,"=N")</f>
        <v>14</v>
      </c>
      <c r="AQ4" s="10">
        <f>COUNTIF('Form Responses 1'!CQ$2:CQ$41,"=N")</f>
        <v>10</v>
      </c>
      <c r="AR4" s="10">
        <f>COUNTIF('Form Responses 1'!CU$2:CU$41,"=N")</f>
        <v>12</v>
      </c>
      <c r="AS4" s="10">
        <f>COUNTIF('Form Responses 1'!M$2:M$41,"=N")</f>
        <v>15</v>
      </c>
      <c r="AT4" s="10">
        <f>COUNTIF('Form Responses 1'!T$2:T$41,"=N")</f>
        <v>3</v>
      </c>
      <c r="AU4" s="10">
        <f>COUNTIF('Form Responses 1'!BV$2:BV$41,"=N")</f>
        <v>7</v>
      </c>
      <c r="AV4" s="10">
        <f>COUNTIF('Form Responses 1'!CC$2:CC$41,"=N")</f>
        <v>9</v>
      </c>
      <c r="AW4" s="10">
        <f>COUNTIF('Form Responses 1'!CX$2:CX$41,"=N")</f>
        <v>9</v>
      </c>
      <c r="AX4" s="10">
        <f>COUNTIF('Form Responses 1'!DN$2:DN$41,"=N")</f>
        <v>15</v>
      </c>
      <c r="AY4" s="10">
        <f>COUNTIF('Form Responses 1'!DR$2:DR$41,"=N")</f>
        <v>5</v>
      </c>
      <c r="AZ4" s="10">
        <f>COUNTIF('Form Responses 1'!H$2:H$41,"=N")</f>
        <v>8</v>
      </c>
      <c r="BA4" s="10">
        <f>COUNTIF('Form Responses 1'!S$2:S$41,"=N")</f>
        <v>12</v>
      </c>
      <c r="BB4" s="10">
        <f>COUNTIF('Form Responses 1'!CH$2:CH$41,"=N")</f>
        <v>14</v>
      </c>
      <c r="BC4" s="10">
        <f>COUNTIF('Form Responses 1'!J$2:J$41,"=N")</f>
        <v>7</v>
      </c>
      <c r="BD4" s="10">
        <f>COUNTIF('Form Responses 1'!V$2:V$41,"=N")</f>
        <v>5</v>
      </c>
      <c r="BE4" s="10">
        <f>COUNTIF('Form Responses 1'!AF$2:AF$41,"=N")</f>
        <v>7</v>
      </c>
      <c r="BF4" s="10">
        <f>COUNTIF('Form Responses 1'!BS$2:BS$41,"=N")</f>
        <v>17</v>
      </c>
      <c r="BG4" s="10">
        <f>COUNTIF('Form Responses 1'!BU$2:BU$41,"=N")</f>
        <v>5</v>
      </c>
      <c r="BH4" s="10">
        <f>COUNTIF('Form Responses 1'!CR$2:CR$41,"=N")</f>
        <v>9</v>
      </c>
      <c r="BI4" s="10">
        <f>COUNTIF('Form Responses 1'!DH$2:DH$41,"=N")</f>
        <v>15</v>
      </c>
      <c r="BJ4" s="10">
        <f>COUNTIF('Form Responses 1'!DM$2:DM$41,"=N")</f>
        <v>13</v>
      </c>
      <c r="BK4" s="10">
        <f>COUNTIF('Form Responses 1'!R$2:R$41,"=N")</f>
        <v>8</v>
      </c>
      <c r="BL4" s="10">
        <f>COUNTIF('Form Responses 1'!AG$2:AG$41,"=N")</f>
        <v>8</v>
      </c>
      <c r="BM4" s="10">
        <f>COUNTIF('Form Responses 1'!BI$2:BI$41,"=N")</f>
        <v>14</v>
      </c>
      <c r="BN4" s="10">
        <f>COUNTIF('Form Responses 1'!DD$2:DD$41,"=N")</f>
        <v>12</v>
      </c>
      <c r="BO4" s="10">
        <f>COUNTIF('Form Responses 1'!DE$2:DE$41,"=N")</f>
        <v>12</v>
      </c>
      <c r="BP4" s="10">
        <f>COUNTIF('Form Responses 1'!DL$2:DL$41,"=N")</f>
        <v>10</v>
      </c>
      <c r="BQ4" s="10">
        <f>COUNTIF('Form Responses 1'!DO$2:DO$41,"=N")</f>
        <v>8</v>
      </c>
      <c r="BR4" s="10">
        <f>COUNTIF('Form Responses 1'!Q$2:Q$41,"=N")</f>
        <v>17</v>
      </c>
      <c r="BS4" s="10">
        <f>COUNTIF('Form Responses 1'!AM$2:AM$41,"=N")</f>
        <v>11</v>
      </c>
      <c r="BT4" s="10">
        <f>COUNTIF('Form Responses 1'!AN$2:AN$41,"=N")</f>
        <v>13</v>
      </c>
      <c r="BU4" s="10">
        <f>COUNTIF('Form Responses 1'!AP$2:AP$41,"=N")</f>
        <v>9</v>
      </c>
      <c r="BV4" s="10">
        <f>COUNTIF('Form Responses 1'!BK$2:BK$41,"=N")</f>
        <v>9</v>
      </c>
      <c r="BW4" s="10">
        <f>COUNTIF('Form Responses 1'!CA$2:CA$41,"=N")</f>
        <v>13</v>
      </c>
      <c r="BX4" s="10">
        <f>COUNTIF('Form Responses 1'!AC$2:AC$41,"=N")</f>
        <v>10</v>
      </c>
      <c r="BY4" s="10">
        <f>COUNTIF('Form Responses 1'!AH$2:AH$41,"=N")</f>
        <v>8</v>
      </c>
      <c r="BZ4" s="10">
        <f>COUNTIF('Form Responses 1'!AL$2:AL$41,"=N")</f>
        <v>10</v>
      </c>
      <c r="CA4" s="10">
        <f>COUNTIF('Form Responses 1'!AS$2:AS$41,"=N")</f>
        <v>8</v>
      </c>
      <c r="CB4" s="10">
        <f>COUNTIF('Form Responses 1'!CT$2:CT$41,"=N")</f>
        <v>12</v>
      </c>
      <c r="CC4" s="10">
        <f>COUNTIF('Form Responses 1'!DB$2:DB$41,"=N")</f>
        <v>15</v>
      </c>
      <c r="CD4" s="10">
        <f>COUNTIF('Form Responses 1'!DF$2:DF$41,"=N")</f>
        <v>13</v>
      </c>
      <c r="CE4" s="10">
        <f>COUNTIF('Form Responses 1'!X$2:X$41,"=N")</f>
        <v>8</v>
      </c>
      <c r="CF4" s="10">
        <f>COUNTIF('Form Responses 1'!W$2:W$41,"=N")</f>
        <v>9</v>
      </c>
      <c r="CG4" s="10">
        <f>COUNTIF('Form Responses 1'!DC$2:DC$41,"=N")</f>
        <v>13</v>
      </c>
      <c r="CH4" s="10">
        <f>COUNTIF('Form Responses 1'!BJ$2:BJ$41,"=N")</f>
        <v>10</v>
      </c>
      <c r="CI4" s="10">
        <f>COUNTIF('Form Responses 1'!BL$2:BL$41,"=N")</f>
        <v>6</v>
      </c>
      <c r="CJ4" s="10">
        <f>COUNTIF('Form Responses 1'!CV$2:CV$41,"=N")</f>
        <v>8</v>
      </c>
      <c r="CK4" s="10">
        <f>COUNTIF('Form Responses 1'!DK$2:DK$41,"=N")</f>
        <v>8</v>
      </c>
      <c r="CL4" s="10">
        <f>COUNTIF('Form Responses 1'!AA$2:AA$41,"=N")</f>
        <v>11</v>
      </c>
      <c r="CM4" s="10">
        <f>COUNTIF('Form Responses 1'!AB$2:AB$41,"=N")</f>
        <v>11</v>
      </c>
      <c r="CN4" s="10">
        <f>COUNTIF('Form Responses 1'!AQ$2:AQ$41,"=N")</f>
        <v>10</v>
      </c>
      <c r="CO4" s="10">
        <f>COUNTIF('Form Responses 1'!AR$2:AR$41,"=N")</f>
        <v>6</v>
      </c>
      <c r="CP4" s="10">
        <f>COUNTIF('Form Responses 1'!BZ$2:BZ$41,"=N")</f>
        <v>10</v>
      </c>
      <c r="CQ4" s="10">
        <f>COUNTIF('Form Responses 1'!P$2:P$41,"=N")</f>
        <v>9</v>
      </c>
      <c r="CR4" s="10">
        <f>COUNTIF('Form Responses 1'!AK$2:AK$41,"=N")</f>
        <v>9</v>
      </c>
      <c r="CS4" s="10">
        <f>COUNTIF('Form Responses 1'!BE$2:BE$41,"=N")</f>
        <v>9</v>
      </c>
      <c r="CT4" s="10">
        <f>COUNTIF('Form Responses 1'!BF$2:BF$41,"=N")</f>
        <v>11</v>
      </c>
      <c r="CU4" s="10">
        <f>COUNTIF('Form Responses 1'!CB$2:CB$41,"=N")</f>
        <v>7</v>
      </c>
      <c r="CV4" s="10">
        <f>COUNTIF('Form Responses 1'!DA$2:DA$41,"=N")</f>
        <v>9</v>
      </c>
      <c r="CW4" s="10">
        <f>COUNTIF('Form Responses 1'!BT$2:BT$41,"=N")</f>
        <v>8</v>
      </c>
      <c r="CX4" s="10">
        <f>COUNTIF('Form Responses 1'!E$2:E$41,"=N")</f>
        <v>7</v>
      </c>
      <c r="CY4" s="10">
        <f>COUNTIF('Form Responses 1'!BO$2:BO$41,"=N")</f>
        <v>9</v>
      </c>
      <c r="CZ4" s="10">
        <f>COUNTIF('Form Responses 1'!BQ$2:BQ$41,"=N")</f>
        <v>11</v>
      </c>
      <c r="DA4" s="10">
        <f>COUNTIF('Form Responses 1'!CD$2:CD$41,"=N")</f>
        <v>7</v>
      </c>
      <c r="DB4" s="10">
        <f>COUNTIF('Form Responses 1'!F$2:F$41,"=N")</f>
        <v>8</v>
      </c>
      <c r="DC4" s="10">
        <f>COUNTIF('Form Responses 1'!BR$2:BR$41,"=N")</f>
        <v>10</v>
      </c>
      <c r="DD4" s="10">
        <f>COUNTIF('Form Responses 1'!BY$2:BY$41,"=N")</f>
        <v>7</v>
      </c>
      <c r="DE4" s="10">
        <f>COUNTIF('Form Responses 1'!O$2:O$41,"=N")</f>
        <v>4</v>
      </c>
      <c r="DF4" s="10">
        <f>COUNTIF('Form Responses 1'!Z$2:Z$41,"=N")</f>
        <v>6</v>
      </c>
      <c r="DG4" s="10">
        <f>COUNTIF('Form Responses 1'!BP$2:BP$41,"=N")</f>
        <v>12</v>
      </c>
      <c r="DH4" s="10">
        <f>COUNTIF('Form Responses 1'!AI$2:AI$41,"=N")</f>
        <v>7</v>
      </c>
      <c r="DI4" s="10">
        <f>COUNTIF('Form Responses 1'!AJ$2:AJ$41,"=N")</f>
        <v>6</v>
      </c>
      <c r="DJ4" s="10">
        <f>COUNTIF('Form Responses 1'!Y$2:Y$41,"=N")</f>
        <v>7</v>
      </c>
      <c r="DK4" s="10">
        <f>COUNTIF('Form Responses 1'!BM$2:BM$41,"=N")</f>
        <v>8</v>
      </c>
      <c r="DL4" s="10">
        <f>COUNTIF('Form Responses 1'!BD$2:BD$41,"=N")</f>
        <v>12</v>
      </c>
      <c r="DM4" s="10">
        <f>COUNTIF('Form Responses 1'!BX$2:BX$41,"=N")</f>
        <v>13</v>
      </c>
      <c r="DN4" s="10">
        <f>COUNTIF('Form Responses 1'!BH$2:BH$41,"=N")</f>
        <v>5</v>
      </c>
      <c r="DO4" s="10">
        <f>COUNTIF('Form Responses 1'!BN$2:BN$41,"=N")</f>
        <v>9</v>
      </c>
      <c r="DP4" s="10">
        <f>COUNTIF('Form Responses 1'!BC$2:BC$41,"=N")</f>
        <v>6</v>
      </c>
      <c r="DQ4" s="10">
        <f>COUNTIF('Form Responses 1'!BW$2:BW$41,"=N")</f>
        <v>6</v>
      </c>
    </row>
    <row r="5" ht="12.75" customHeight="1">
      <c r="A5" s="13" t="s">
        <v>210</v>
      </c>
      <c r="B5" s="10">
        <f>COUNTIF('Form Responses 1'!CM$2:CM$41,"=D")</f>
        <v>10</v>
      </c>
      <c r="C5" s="10">
        <f>COUNTIF('Form Responses 1'!CN$2:CN$41,"=D")</f>
        <v>8</v>
      </c>
      <c r="D5" s="10">
        <f>COUNTIF('Form Responses 1'!AY$2:AY$41,"=D")</f>
        <v>11</v>
      </c>
      <c r="E5" s="10">
        <f>COUNTIF('Form Responses 1'!AW$2:AW$41,"=D")</f>
        <v>13</v>
      </c>
      <c r="F5" s="10">
        <f>COUNTIF('Form Responses 1'!CP$2:CP$41,"=D")</f>
        <v>6</v>
      </c>
      <c r="G5" s="10">
        <f>COUNTIF('Form Responses 1'!AZ$2:AZ$41,"=D")</f>
        <v>11</v>
      </c>
      <c r="H5" s="10">
        <f>COUNTIF('Form Responses 1'!CO$2:CO$41,"=D")</f>
        <v>6</v>
      </c>
      <c r="I5" s="10">
        <f>COUNTIF('Form Responses 1'!CK$2:CK$41,"=D")</f>
        <v>15</v>
      </c>
      <c r="J5" s="10">
        <f>COUNTIF('Form Responses 1'!AV$2:AV$41,"=D")</f>
        <v>6</v>
      </c>
      <c r="K5" s="10">
        <f>COUNTIF('Form Responses 1'!CI$2:CI$41,"=D")</f>
        <v>13</v>
      </c>
      <c r="L5" s="10">
        <f>COUNTIF('Form Responses 1'!AU$2:AU$41,"=D")</f>
        <v>4</v>
      </c>
      <c r="M5" s="10">
        <f>COUNTIF('Form Responses 1'!AX$2:AX$41,"=D")</f>
        <v>11</v>
      </c>
      <c r="N5" s="10">
        <f>COUNTIF('Form Responses 1'!BB$2:BB$41,"=D")</f>
        <v>4</v>
      </c>
      <c r="O5" s="10">
        <f>COUNTIF('Form Responses 1'!CF$2:CF$41,"=D")</f>
        <v>8</v>
      </c>
      <c r="P5" s="10">
        <f>COUNTIF('Form Responses 1'!DG$2:DG$41,"=D")</f>
        <v>8</v>
      </c>
      <c r="Q5" s="10">
        <f>COUNTIF('Form Responses 1'!K$2:K$41,"=D")</f>
        <v>5</v>
      </c>
      <c r="R5" s="10">
        <f>COUNTIF('Form Responses 1'!AT$2:AT$41,"=D")</f>
        <v>13</v>
      </c>
      <c r="S5" s="10">
        <f>COUNTIF('Form Responses 1'!CW$2:CW$41,"=D")</f>
        <v>5</v>
      </c>
      <c r="T5" s="10">
        <f>COUNTIF('Form Responses 1'!DI$2:DI$41,"=D")</f>
        <v>5</v>
      </c>
      <c r="U5" s="10">
        <f>COUNTIF('Form Responses 1'!DJ$2:DJ$41,"=D")</f>
        <v>4</v>
      </c>
      <c r="V5" s="10">
        <f>COUNTIF('Form Responses 1'!I$2:I$41,"=D")</f>
        <v>9</v>
      </c>
      <c r="W5" s="10">
        <f>COUNTIF('Form Responses 1'!BA$2:BA$41,"=D")</f>
        <v>4</v>
      </c>
      <c r="X5" s="10">
        <f>COUNTIF('Form Responses 1'!CJ$2:CJ$41,"=D")</f>
        <v>9</v>
      </c>
      <c r="Y5" s="10">
        <f>COUNTIF('Form Responses 1'!CE$2:CE$41,"=D")</f>
        <v>8</v>
      </c>
      <c r="Z5" s="10">
        <f>COUNTIF('Form Responses 1'!CL$2:CL$41,"=D")</f>
        <v>11</v>
      </c>
      <c r="AA5" s="10">
        <f>COUNTIF('Form Responses 1'!CZ$2:CZ$41,"=D")</f>
        <v>6</v>
      </c>
      <c r="AB5" s="10">
        <f>COUNTIF('Form Responses 1'!CG$2:CG$41,"=D")</f>
        <v>9</v>
      </c>
      <c r="AC5" s="10">
        <f>COUNTIF('Form Responses 1'!DT$2:DT$41,"=D")</f>
        <v>4</v>
      </c>
      <c r="AD5" s="10">
        <f>COUNTIF('Form Responses 1'!L$2:L$41,"=D")</f>
        <v>6</v>
      </c>
      <c r="AE5" s="10">
        <f>COUNTIF('Form Responses 1'!N$2:N$41,"=D")</f>
        <v>1</v>
      </c>
      <c r="AF5" s="10">
        <f>COUNTIF('Form Responses 1'!CS$2:CS$41,"=D")</f>
        <v>12</v>
      </c>
      <c r="AG5" s="10">
        <f>COUNTIF('Form Responses 1'!DP$2:DP$41,"=D")</f>
        <v>7</v>
      </c>
      <c r="AH5" s="10">
        <f>COUNTIF('Form Responses 1'!DQ$2:DQ$41,"=D")</f>
        <v>6</v>
      </c>
      <c r="AI5" s="10">
        <f>COUNTIF('Form Responses 1'!U$2:U$41,"=D")</f>
        <v>7</v>
      </c>
      <c r="AJ5" s="10">
        <f>COUNTIF('Form Responses 1'!CY$2:CY$41,"=D")</f>
        <v>5</v>
      </c>
      <c r="AK5" s="10">
        <f>COUNTIF('Form Responses 1'!DS$2:DS$41,"=D")</f>
        <v>4</v>
      </c>
      <c r="AL5" s="10">
        <f>COUNTIF('Form Responses 1'!AE$2:AE$41,"=D")</f>
        <v>8</v>
      </c>
      <c r="AM5" s="10">
        <f>COUNTIF('Form Responses 1'!AO$2:AO$41,"=D")</f>
        <v>7</v>
      </c>
      <c r="AN5" s="10">
        <f>COUNTIF('Form Responses 1'!BG$2:BG$41,"=D")</f>
        <v>6</v>
      </c>
      <c r="AO5" s="10">
        <f>COUNTIF('Form Responses 1'!G$2:G$41,"=D")</f>
        <v>8</v>
      </c>
      <c r="AP5" s="10">
        <f>COUNTIF('Form Responses 1'!AD$2:AD$41,"=D")</f>
        <v>6</v>
      </c>
      <c r="AQ5" s="10">
        <f>COUNTIF('Form Responses 1'!CQ$2:CQ$41,"=D")</f>
        <v>2</v>
      </c>
      <c r="AR5" s="10">
        <f>COUNTIF('Form Responses 1'!CU$2:CU$41,"=D")</f>
        <v>8</v>
      </c>
      <c r="AS5" s="10">
        <f>COUNTIF('Form Responses 1'!M$2:M$41,"=D")</f>
        <v>1</v>
      </c>
      <c r="AT5" s="10">
        <f>COUNTIF('Form Responses 1'!T$2:T$41,"=D")</f>
        <v>9</v>
      </c>
      <c r="AU5" s="10">
        <f>COUNTIF('Form Responses 1'!BV$2:BV$41,"=D")</f>
        <v>6</v>
      </c>
      <c r="AV5" s="10">
        <f>COUNTIF('Form Responses 1'!CC$2:CC$41,"=D")</f>
        <v>9</v>
      </c>
      <c r="AW5" s="10">
        <f>COUNTIF('Form Responses 1'!CX$2:CX$41,"=D")</f>
        <v>8</v>
      </c>
      <c r="AX5" s="10">
        <f>COUNTIF('Form Responses 1'!DN$2:DN$41,"=D")</f>
        <v>5</v>
      </c>
      <c r="AY5" s="10">
        <f>COUNTIF('Form Responses 1'!DR$2:DR$41,"=D")</f>
        <v>7</v>
      </c>
      <c r="AZ5" s="10">
        <f>COUNTIF('Form Responses 1'!H$2:H$41,"=D")</f>
        <v>6</v>
      </c>
      <c r="BA5" s="10">
        <f>COUNTIF('Form Responses 1'!S$2:S$41,"=D")</f>
        <v>6</v>
      </c>
      <c r="BB5" s="10">
        <f>COUNTIF('Form Responses 1'!CH$2:CH$41,"=D")</f>
        <v>3</v>
      </c>
      <c r="BC5" s="10">
        <f>COUNTIF('Form Responses 1'!J$2:J$41,"=D")</f>
        <v>6</v>
      </c>
      <c r="BD5" s="10">
        <f>COUNTIF('Form Responses 1'!V$2:V$41,"=D")</f>
        <v>11</v>
      </c>
      <c r="BE5" s="10">
        <f>COUNTIF('Form Responses 1'!AF$2:AF$41,"=D")</f>
        <v>8</v>
      </c>
      <c r="BF5" s="10">
        <f>COUNTIF('Form Responses 1'!BS$2:BS$41,"=D")</f>
        <v>4</v>
      </c>
      <c r="BG5" s="10">
        <f>COUNTIF('Form Responses 1'!BU$2:BU$41,"=D")</f>
        <v>7</v>
      </c>
      <c r="BH5" s="10">
        <f>COUNTIF('Form Responses 1'!CR$2:CR$41,"=D")</f>
        <v>3</v>
      </c>
      <c r="BI5" s="10">
        <f>COUNTIF('Form Responses 1'!DH$2:DH$41,"=D")</f>
        <v>4</v>
      </c>
      <c r="BJ5" s="10">
        <f>COUNTIF('Form Responses 1'!DM$2:DM$41,"=D")</f>
        <v>5</v>
      </c>
      <c r="BK5" s="10">
        <f>COUNTIF('Form Responses 1'!R$2:R$41,"=D")</f>
        <v>8</v>
      </c>
      <c r="BL5" s="10">
        <f>COUNTIF('Form Responses 1'!AG$2:AG$41,"=D")</f>
        <v>3</v>
      </c>
      <c r="BM5" s="10">
        <f>COUNTIF('Form Responses 1'!BI$2:BI$41,"=D")</f>
        <v>7</v>
      </c>
      <c r="BN5" s="10">
        <f>COUNTIF('Form Responses 1'!DD$2:DD$41,"=D")</f>
        <v>8</v>
      </c>
      <c r="BO5" s="10">
        <f>COUNTIF('Form Responses 1'!DE$2:DE$41,"=D")</f>
        <v>8</v>
      </c>
      <c r="BP5" s="10">
        <f>COUNTIF('Form Responses 1'!DL$2:DL$41,"=D")</f>
        <v>3</v>
      </c>
      <c r="BQ5" s="10">
        <f>COUNTIF('Form Responses 1'!DO$2:DO$41,"=D")</f>
        <v>6</v>
      </c>
      <c r="BR5" s="10">
        <f>COUNTIF('Form Responses 1'!Q$2:Q$41,"=D")</f>
        <v>2</v>
      </c>
      <c r="BS5" s="10">
        <f>COUNTIF('Form Responses 1'!AM$2:AM$41,"=D")</f>
        <v>4</v>
      </c>
      <c r="BT5" s="10">
        <f>COUNTIF('Form Responses 1'!AN$2:AN$41,"=D")</f>
        <v>3</v>
      </c>
      <c r="BU5" s="10">
        <f>COUNTIF('Form Responses 1'!AP$2:AP$41,"=D")</f>
        <v>6</v>
      </c>
      <c r="BV5" s="10">
        <f>COUNTIF('Form Responses 1'!BK$2:BK$41,"=D")</f>
        <v>5</v>
      </c>
      <c r="BW5" s="10">
        <f>COUNTIF('Form Responses 1'!CA$2:CA$41,"=D")</f>
        <v>7</v>
      </c>
      <c r="BX5" s="10">
        <f>COUNTIF('Form Responses 1'!AC$2:AC$41,"=D")</f>
        <v>4</v>
      </c>
      <c r="BY5" s="10">
        <f>COUNTIF('Form Responses 1'!AH$2:AH$41,"=D")</f>
        <v>3</v>
      </c>
      <c r="BZ5" s="10">
        <f>COUNTIF('Form Responses 1'!AL$2:AL$41,"=D")</f>
        <v>7</v>
      </c>
      <c r="CA5" s="10">
        <f>COUNTIF('Form Responses 1'!AS$2:AS$41,"=D")</f>
        <v>7</v>
      </c>
      <c r="CB5" s="10">
        <f>COUNTIF('Form Responses 1'!CT$2:CT$41,"=D")</f>
        <v>6</v>
      </c>
      <c r="CC5" s="10">
        <f>COUNTIF('Form Responses 1'!DB$2:DB$41,"=D")</f>
        <v>1</v>
      </c>
      <c r="CD5" s="10">
        <f>COUNTIF('Form Responses 1'!DF$2:DF$41,"=D")</f>
        <v>6</v>
      </c>
      <c r="CE5" s="10">
        <f>COUNTIF('Form Responses 1'!X$2:X$41,"=D")</f>
        <v>3</v>
      </c>
      <c r="CF5" s="10">
        <f>COUNTIF('Form Responses 1'!W$2:W$41,"=D")</f>
        <v>2</v>
      </c>
      <c r="CG5" s="10">
        <f>COUNTIF('Form Responses 1'!DC$2:DC$41,"=D")</f>
        <v>4</v>
      </c>
      <c r="CH5" s="10">
        <f>COUNTIF('Form Responses 1'!BJ$2:BJ$41,"=D")</f>
        <v>7</v>
      </c>
      <c r="CI5" s="10">
        <f>COUNTIF('Form Responses 1'!BL$2:BL$41,"=D")</f>
        <v>4</v>
      </c>
      <c r="CJ5" s="10">
        <f>COUNTIF('Form Responses 1'!CV$2:CV$41,"=D")</f>
        <v>7</v>
      </c>
      <c r="CK5" s="10">
        <f>COUNTIF('Form Responses 1'!DK$2:DK$41,"=D")</f>
        <v>2</v>
      </c>
      <c r="CL5" s="10">
        <f>COUNTIF('Form Responses 1'!AA$2:AA$41,"=D")</f>
        <v>4</v>
      </c>
      <c r="CM5" s="10">
        <f>COUNTIF('Form Responses 1'!AB$2:AB$41,"=D")</f>
        <v>4</v>
      </c>
      <c r="CN5" s="10">
        <f>COUNTIF('Form Responses 1'!AQ$2:AQ$41,"=D")</f>
        <v>2</v>
      </c>
      <c r="CO5" s="10">
        <f>COUNTIF('Form Responses 1'!AR$2:AR$41,"=D")</f>
        <v>2</v>
      </c>
      <c r="CP5" s="10">
        <f>COUNTIF('Form Responses 1'!BZ$2:BZ$41,"=D")</f>
        <v>6</v>
      </c>
      <c r="CQ5" s="10">
        <f>COUNTIF('Form Responses 1'!P$2:P$41,"=D")</f>
        <v>4</v>
      </c>
      <c r="CR5" s="10">
        <f>COUNTIF('Form Responses 1'!AK$2:AK$41,"=D")</f>
        <v>4</v>
      </c>
      <c r="CS5" s="10">
        <f>COUNTIF('Form Responses 1'!BE$2:BE$41,"=D")</f>
        <v>5</v>
      </c>
      <c r="CT5" s="10">
        <f>COUNTIF('Form Responses 1'!BF$2:BF$41,"=D")</f>
        <v>5</v>
      </c>
      <c r="CU5" s="10">
        <f>COUNTIF('Form Responses 1'!CB$2:CB$41,"=D")</f>
        <v>7</v>
      </c>
      <c r="CV5" s="10">
        <f>COUNTIF('Form Responses 1'!DA$2:DA$41,"=D")</f>
        <v>2</v>
      </c>
      <c r="CW5" s="10">
        <f>COUNTIF('Form Responses 1'!BT$2:BT$41,"=D")</f>
        <v>7</v>
      </c>
      <c r="CX5" s="10">
        <f>COUNTIF('Form Responses 1'!E$2:E$41,"=D")</f>
        <v>4</v>
      </c>
      <c r="CY5" s="10">
        <f>COUNTIF('Form Responses 1'!BO$2:BO$41,"=D")</f>
        <v>5</v>
      </c>
      <c r="CZ5" s="10">
        <f>COUNTIF('Form Responses 1'!BQ$2:BQ$41,"=D")</f>
        <v>3</v>
      </c>
      <c r="DA5" s="10">
        <f>COUNTIF('Form Responses 1'!CD$2:CD$41,"=D")</f>
        <v>4</v>
      </c>
      <c r="DB5" s="10">
        <f>COUNTIF('Form Responses 1'!F$2:F$41,"=D")</f>
        <v>2</v>
      </c>
      <c r="DC5" s="10">
        <f>COUNTIF('Form Responses 1'!BR$2:BR$41,"=D")</f>
        <v>5</v>
      </c>
      <c r="DD5" s="10">
        <f>COUNTIF('Form Responses 1'!BY$2:BY$41,"=D")</f>
        <v>4</v>
      </c>
      <c r="DE5" s="10">
        <f>COUNTIF('Form Responses 1'!O$2:O$41,"=D")</f>
        <v>5</v>
      </c>
      <c r="DF5" s="10">
        <f>COUNTIF('Form Responses 1'!Z$2:Z$41,"=D")</f>
        <v>3</v>
      </c>
      <c r="DG5" s="10">
        <f>COUNTIF('Form Responses 1'!BP$2:BP$41,"=D")</f>
        <v>3</v>
      </c>
      <c r="DH5" s="10">
        <f>COUNTIF('Form Responses 1'!AI$2:AI$41,"=D")</f>
        <v>4</v>
      </c>
      <c r="DI5" s="10">
        <f>COUNTIF('Form Responses 1'!AJ$2:AJ$41,"=D")</f>
        <v>4</v>
      </c>
      <c r="DJ5" s="10">
        <f>COUNTIF('Form Responses 1'!Y$2:Y$41,"=D")</f>
        <v>2</v>
      </c>
      <c r="DK5" s="10">
        <f>COUNTIF('Form Responses 1'!BM$2:BM$41,"=D")</f>
        <v>3</v>
      </c>
      <c r="DL5" s="10">
        <f>COUNTIF('Form Responses 1'!BD$2:BD$41,"=D")</f>
        <v>0</v>
      </c>
      <c r="DM5" s="10">
        <f>COUNTIF('Form Responses 1'!BX$2:BX$41,"=D")</f>
        <v>0</v>
      </c>
      <c r="DN5" s="10">
        <f>COUNTIF('Form Responses 1'!BH$2:BH$41,"=D")</f>
        <v>4</v>
      </c>
      <c r="DO5" s="10">
        <f>COUNTIF('Form Responses 1'!BN$2:BN$41,"=D")</f>
        <v>1</v>
      </c>
      <c r="DP5" s="10">
        <f>COUNTIF('Form Responses 1'!BC$2:BC$41,"=D")</f>
        <v>0</v>
      </c>
      <c r="DQ5" s="10">
        <f>COUNTIF('Form Responses 1'!BW$2:BW$41,"=D")</f>
        <v>1</v>
      </c>
    </row>
    <row r="6" ht="12.75" customHeight="1">
      <c r="A6" s="13" t="s">
        <v>211</v>
      </c>
      <c r="B6" s="10">
        <f>COUNTIF('Form Responses 1'!CM$2:CM$41,"=SD")</f>
        <v>16</v>
      </c>
      <c r="C6" s="10">
        <f>COUNTIF('Form Responses 1'!CN$2:CN$41,"=SD")</f>
        <v>15</v>
      </c>
      <c r="D6" s="10">
        <f>COUNTIF('Form Responses 1'!AY$2:AY$41,"=SD")</f>
        <v>12</v>
      </c>
      <c r="E6" s="10">
        <f>COUNTIF('Form Responses 1'!AW$2:AW$41,"=SD")</f>
        <v>9</v>
      </c>
      <c r="F6" s="10">
        <f>COUNTIF('Form Responses 1'!CP$2:CP$41,"=SD")</f>
        <v>15</v>
      </c>
      <c r="G6" s="10">
        <f>COUNTIF('Form Responses 1'!AZ$2:AZ$41,"=SD")</f>
        <v>10</v>
      </c>
      <c r="H6" s="10">
        <f>COUNTIF('Form Responses 1'!CO$2:CO$41,"=SD")</f>
        <v>14</v>
      </c>
      <c r="I6" s="10">
        <f>COUNTIF('Form Responses 1'!CK$2:CK$41,"=SD")</f>
        <v>5</v>
      </c>
      <c r="J6" s="10">
        <f>COUNTIF('Form Responses 1'!AV$2:AV$41,"=SD")</f>
        <v>11</v>
      </c>
      <c r="K6" s="10">
        <f>COUNTIF('Form Responses 1'!CI$2:CI$41,"=SD")</f>
        <v>5</v>
      </c>
      <c r="L6" s="10">
        <f>COUNTIF('Form Responses 1'!AU$2:AU$41,"=SD")</f>
        <v>13</v>
      </c>
      <c r="M6" s="10">
        <f>COUNTIF('Form Responses 1'!AX$2:AX$41,"=SD")</f>
        <v>7</v>
      </c>
      <c r="N6" s="10">
        <f>COUNTIF('Form Responses 1'!BB$2:BB$41,"=SD")</f>
        <v>13</v>
      </c>
      <c r="O6" s="10">
        <f>COUNTIF('Form Responses 1'!CF$2:CF$41,"=SD")</f>
        <v>10</v>
      </c>
      <c r="P6" s="10">
        <f>COUNTIF('Form Responses 1'!DG$2:DG$41,"=SD")</f>
        <v>7</v>
      </c>
      <c r="Q6" s="10">
        <f>COUNTIF('Form Responses 1'!K$2:K$41,"=SD")</f>
        <v>10</v>
      </c>
      <c r="R6" s="10">
        <f>COUNTIF('Form Responses 1'!AT$2:AT$41,"=SD")</f>
        <v>5</v>
      </c>
      <c r="S6" s="10">
        <f>COUNTIF('Form Responses 1'!CW$2:CW$41,"=SD")</f>
        <v>9</v>
      </c>
      <c r="T6" s="10">
        <f>COUNTIF('Form Responses 1'!DI$2:DI$41,"=SD")</f>
        <v>12</v>
      </c>
      <c r="U6" s="10">
        <f>COUNTIF('Form Responses 1'!DJ$2:DJ$41,"=SD")</f>
        <v>13</v>
      </c>
      <c r="V6" s="10">
        <f>COUNTIF('Form Responses 1'!I$2:I$41,"=SD")</f>
        <v>6</v>
      </c>
      <c r="W6" s="10">
        <f>COUNTIF('Form Responses 1'!BA$2:BA$41,"=SD")</f>
        <v>12</v>
      </c>
      <c r="X6" s="10">
        <f>COUNTIF('Form Responses 1'!CJ$2:CJ$41,"=SD")</f>
        <v>7</v>
      </c>
      <c r="Y6" s="10">
        <f>COUNTIF('Form Responses 1'!CE$2:CE$41,"=SD")</f>
        <v>9</v>
      </c>
      <c r="Z6" s="10">
        <f>COUNTIF('Form Responses 1'!CL$2:CL$41,"=SD")</f>
        <v>4</v>
      </c>
      <c r="AA6" s="10">
        <f>COUNTIF('Form Responses 1'!CZ$2:CZ$41,"=SD")</f>
        <v>12</v>
      </c>
      <c r="AB6" s="10">
        <f>COUNTIF('Form Responses 1'!CG$2:CG$41,"=SD")</f>
        <v>7</v>
      </c>
      <c r="AC6" s="10">
        <f>COUNTIF('Form Responses 1'!DT$2:DT$41,"=SD")</f>
        <v>11</v>
      </c>
      <c r="AD6" s="10">
        <f>COUNTIF('Form Responses 1'!L$2:L$41,"=SD")</f>
        <v>9</v>
      </c>
      <c r="AE6" s="10">
        <f>COUNTIF('Form Responses 1'!N$2:N$41,"=SD")</f>
        <v>11</v>
      </c>
      <c r="AF6" s="10">
        <f>COUNTIF('Form Responses 1'!CS$2:CS$41,"=SD")</f>
        <v>5</v>
      </c>
      <c r="AG6" s="10">
        <f>COUNTIF('Form Responses 1'!DP$2:DP$41,"=SD")</f>
        <v>6</v>
      </c>
      <c r="AH6" s="10">
        <f>COUNTIF('Form Responses 1'!DQ$2:DQ$41,"=SD")</f>
        <v>8</v>
      </c>
      <c r="AI6" s="10">
        <f>COUNTIF('Form Responses 1'!U$2:U$41,"=SD")</f>
        <v>5</v>
      </c>
      <c r="AJ6" s="10">
        <f>COUNTIF('Form Responses 1'!CY$2:CY$41,"=SD")</f>
        <v>11</v>
      </c>
      <c r="AK6" s="10">
        <f>COUNTIF('Form Responses 1'!DS$2:DS$41,"=SD")</f>
        <v>10</v>
      </c>
      <c r="AL6" s="10">
        <f>COUNTIF('Form Responses 1'!AE$2:AE$41,"=SD")</f>
        <v>6</v>
      </c>
      <c r="AM6" s="10">
        <f>COUNTIF('Form Responses 1'!AO$2:AO$41,"=SD")</f>
        <v>7</v>
      </c>
      <c r="AN6" s="10">
        <f>COUNTIF('Form Responses 1'!BG$2:BG$41,"=SD")</f>
        <v>3</v>
      </c>
      <c r="AO6" s="10">
        <f>COUNTIF('Form Responses 1'!G$2:G$41,"=SD")</f>
        <v>5</v>
      </c>
      <c r="AP6" s="10">
        <f>COUNTIF('Form Responses 1'!AD$2:AD$41,"=SD")</f>
        <v>5</v>
      </c>
      <c r="AQ6" s="10">
        <f>COUNTIF('Form Responses 1'!CQ$2:CQ$41,"=SD")</f>
        <v>11</v>
      </c>
      <c r="AR6" s="10">
        <f>COUNTIF('Form Responses 1'!CU$2:CU$41,"=SD")</f>
        <v>4</v>
      </c>
      <c r="AS6" s="10">
        <f>COUNTIF('Form Responses 1'!M$2:M$41,"=SD")</f>
        <v>9</v>
      </c>
      <c r="AT6" s="10">
        <f>COUNTIF('Form Responses 1'!T$2:T$41,"=SD")</f>
        <v>7</v>
      </c>
      <c r="AU6" s="10">
        <f>COUNTIF('Form Responses 1'!BV$2:BV$41,"=SD")</f>
        <v>8</v>
      </c>
      <c r="AV6" s="10">
        <f>COUNTIF('Form Responses 1'!CC$2:CC$41,"=SD")</f>
        <v>4</v>
      </c>
      <c r="AW6" s="10">
        <f>COUNTIF('Form Responses 1'!CX$2:CX$41,"=SD")</f>
        <v>5</v>
      </c>
      <c r="AX6" s="10">
        <f>COUNTIF('Form Responses 1'!DN$2:DN$41,"=SD")</f>
        <v>5</v>
      </c>
      <c r="AY6" s="10">
        <f>COUNTIF('Form Responses 1'!DR$2:DR$41,"=SD")</f>
        <v>8</v>
      </c>
      <c r="AZ6" s="10">
        <f>COUNTIF('Form Responses 1'!H$2:H$41,"=SD")</f>
        <v>7</v>
      </c>
      <c r="BA6" s="10">
        <f>COUNTIF('Form Responses 1'!S$2:S$41,"=SD")</f>
        <v>5</v>
      </c>
      <c r="BB6" s="10">
        <f>COUNTIF('Form Responses 1'!CH$2:CH$41,"=SD")</f>
        <v>7</v>
      </c>
      <c r="BC6" s="10">
        <f>COUNTIF('Form Responses 1'!J$2:J$41,"=SD")</f>
        <v>7</v>
      </c>
      <c r="BD6" s="10">
        <f>COUNTIF('Form Responses 1'!V$2:V$41,"=SD")</f>
        <v>3</v>
      </c>
      <c r="BE6" s="10">
        <f>COUNTIF('Form Responses 1'!AF$2:AF$41,"=SD")</f>
        <v>5</v>
      </c>
      <c r="BF6" s="10">
        <f>COUNTIF('Form Responses 1'!BS$2:BS$41,"=SD")</f>
        <v>4</v>
      </c>
      <c r="BG6" s="10">
        <f>COUNTIF('Form Responses 1'!BU$2:BU$41,"=SD")</f>
        <v>7</v>
      </c>
      <c r="BH6" s="10">
        <f>COUNTIF('Form Responses 1'!CR$2:CR$41,"=SD")</f>
        <v>9</v>
      </c>
      <c r="BI6" s="10">
        <f>COUNTIF('Form Responses 1'!DH$2:DH$41,"=SD")</f>
        <v>5</v>
      </c>
      <c r="BJ6" s="10">
        <f>COUNTIF('Form Responses 1'!DM$2:DM$41,"=SD")</f>
        <v>5</v>
      </c>
      <c r="BK6" s="10">
        <f>COUNTIF('Form Responses 1'!R$2:R$41,"=SD")</f>
        <v>4</v>
      </c>
      <c r="BL6" s="10">
        <f>COUNTIF('Form Responses 1'!AG$2:AG$41,"=SD")</f>
        <v>9</v>
      </c>
      <c r="BM6" s="10">
        <f>COUNTIF('Form Responses 1'!BI$2:BI$41,"=SD")</f>
        <v>2</v>
      </c>
      <c r="BN6" s="10">
        <f>COUNTIF('Form Responses 1'!DD$2:DD$41,"=SD")</f>
        <v>2</v>
      </c>
      <c r="BO6" s="10">
        <f>COUNTIF('Form Responses 1'!DE$2:DE$41,"=SD")</f>
        <v>2</v>
      </c>
      <c r="BP6" s="10">
        <f>COUNTIF('Form Responses 1'!DL$2:DL$41,"=SD")</f>
        <v>8</v>
      </c>
      <c r="BQ6" s="10">
        <f>COUNTIF('Form Responses 1'!DO$2:DO$41,"=SD")</f>
        <v>6</v>
      </c>
      <c r="BR6" s="10">
        <f>COUNTIF('Form Responses 1'!Q$2:Q$41,"=SD")</f>
        <v>5</v>
      </c>
      <c r="BS6" s="10">
        <f>COUNTIF('Form Responses 1'!AM$2:AM$41,"=SD")</f>
        <v>6</v>
      </c>
      <c r="BT6" s="10">
        <f>COUNTIF('Form Responses 1'!AN$2:AN$41,"=SD")</f>
        <v>6</v>
      </c>
      <c r="BU6" s="10">
        <f>COUNTIF('Form Responses 1'!AP$2:AP$41,"=SD")</f>
        <v>5</v>
      </c>
      <c r="BV6" s="10">
        <f>COUNTIF('Form Responses 1'!BK$2:BK$41,"=SD")</f>
        <v>6</v>
      </c>
      <c r="BW6" s="10">
        <f>COUNTIF('Form Responses 1'!CA$2:CA$41,"=SD")</f>
        <v>2</v>
      </c>
      <c r="BX6" s="10">
        <f>COUNTIF('Form Responses 1'!AC$2:AC$41,"=SD")</f>
        <v>6</v>
      </c>
      <c r="BY6" s="10">
        <f>COUNTIF('Form Responses 1'!AH$2:AH$41,"=SD")</f>
        <v>8</v>
      </c>
      <c r="BZ6" s="10">
        <f>COUNTIF('Form Responses 1'!AL$2:AL$41,"=SD")</f>
        <v>3</v>
      </c>
      <c r="CA6" s="10">
        <f>COUNTIF('Form Responses 1'!AS$2:AS$41,"=SD")</f>
        <v>4</v>
      </c>
      <c r="CB6" s="10">
        <f>COUNTIF('Form Responses 1'!CT$2:CT$41,"=SD")</f>
        <v>3</v>
      </c>
      <c r="CC6" s="10">
        <f>COUNTIF('Form Responses 1'!DB$2:DB$41,"=SD")</f>
        <v>6</v>
      </c>
      <c r="CD6" s="10">
        <f>COUNTIF('Form Responses 1'!DF$2:DF$41,"=SD")</f>
        <v>2</v>
      </c>
      <c r="CE6" s="10">
        <f>COUNTIF('Form Responses 1'!X$2:X$41,"=SD")</f>
        <v>7</v>
      </c>
      <c r="CF6" s="10">
        <f>COUNTIF('Form Responses 1'!W$2:W$41,"=SD")</f>
        <v>7</v>
      </c>
      <c r="CG6" s="10">
        <f>COUNTIF('Form Responses 1'!DC$2:DC$41,"=SD")</f>
        <v>3</v>
      </c>
      <c r="CH6" s="10">
        <f>COUNTIF('Form Responses 1'!BJ$2:BJ$41,"=SD")</f>
        <v>1</v>
      </c>
      <c r="CI6" s="10">
        <f>COUNTIF('Form Responses 1'!BL$2:BL$41,"=SD")</f>
        <v>6</v>
      </c>
      <c r="CJ6" s="10">
        <f>COUNTIF('Form Responses 1'!CV$2:CV$41,"=SD")</f>
        <v>2</v>
      </c>
      <c r="CK6" s="10">
        <f>COUNTIF('Form Responses 1'!DK$2:DK$41,"=SD")</f>
        <v>7</v>
      </c>
      <c r="CL6" s="10">
        <f>COUNTIF('Form Responses 1'!AA$2:AA$41,"=SD")</f>
        <v>3</v>
      </c>
      <c r="CM6" s="10">
        <f>COUNTIF('Form Responses 1'!AB$2:AB$41,"=SD")</f>
        <v>3</v>
      </c>
      <c r="CN6" s="10">
        <f>COUNTIF('Form Responses 1'!AQ$2:AQ$41,"=SD")</f>
        <v>5</v>
      </c>
      <c r="CO6" s="10">
        <f>COUNTIF('Form Responses 1'!AR$2:AR$41,"=SD")</f>
        <v>7</v>
      </c>
      <c r="CP6" s="10">
        <f>COUNTIF('Form Responses 1'!BZ$2:BZ$41,"=SD")</f>
        <v>1</v>
      </c>
      <c r="CQ6" s="10">
        <f>COUNTIF('Form Responses 1'!P$2:P$41,"=SD")</f>
        <v>3</v>
      </c>
      <c r="CR6" s="10">
        <f>COUNTIF('Form Responses 1'!AK$2:AK$41,"=SD")</f>
        <v>3</v>
      </c>
      <c r="CS6" s="10">
        <f>COUNTIF('Form Responses 1'!BE$2:BE$41,"=SD")</f>
        <v>2</v>
      </c>
      <c r="CT6" s="10">
        <f>COUNTIF('Form Responses 1'!BF$2:BF$41,"=SD")</f>
        <v>1</v>
      </c>
      <c r="CU6" s="10">
        <f>COUNTIF('Form Responses 1'!CB$2:CB$41,"=SD")</f>
        <v>1</v>
      </c>
      <c r="CV6" s="10">
        <f>COUNTIF('Form Responses 1'!DA$2:DA$41,"=SD")</f>
        <v>5</v>
      </c>
      <c r="CW6" s="10">
        <f>COUNTIF('Form Responses 1'!BT$2:BT$41,"=SD")</f>
        <v>0</v>
      </c>
      <c r="CX6" s="10">
        <f>COUNTIF('Form Responses 1'!E$2:E$41,"=SD")</f>
        <v>3</v>
      </c>
      <c r="CY6" s="10">
        <f>COUNTIF('Form Responses 1'!BO$2:BO$41,"=SD")</f>
        <v>1</v>
      </c>
      <c r="CZ6" s="10">
        <f>COUNTIF('Form Responses 1'!BQ$2:BQ$41,"=SD")</f>
        <v>2</v>
      </c>
      <c r="DA6" s="10">
        <f>COUNTIF('Form Responses 1'!CD$2:CD$41,"=SD")</f>
        <v>3</v>
      </c>
      <c r="DB6" s="10">
        <f>COUNTIF('Form Responses 1'!F$2:F$41,"=SD")</f>
        <v>4</v>
      </c>
      <c r="DC6" s="10">
        <f>COUNTIF('Form Responses 1'!BR$2:BR$41,"=SD")</f>
        <v>0</v>
      </c>
      <c r="DD6" s="10">
        <f>COUNTIF('Form Responses 1'!BY$2:BY$41,"=SD")</f>
        <v>2</v>
      </c>
      <c r="DE6" s="10">
        <f>COUNTIF('Form Responses 1'!O$2:O$41,"=SD")</f>
        <v>2</v>
      </c>
      <c r="DF6" s="10">
        <f>COUNTIF('Form Responses 1'!Z$2:Z$41,"=SD")</f>
        <v>3</v>
      </c>
      <c r="DG6" s="10">
        <f>COUNTIF('Form Responses 1'!BP$2:BP$41,"=SD")</f>
        <v>0</v>
      </c>
      <c r="DH6" s="10">
        <f>COUNTIF('Form Responses 1'!AI$2:AI$41,"=SD")</f>
        <v>1</v>
      </c>
      <c r="DI6" s="10">
        <f>COUNTIF('Form Responses 1'!AJ$2:AJ$41,"=SD")</f>
        <v>1</v>
      </c>
      <c r="DJ6" s="10">
        <f>COUNTIF('Form Responses 1'!Y$2:Y$41,"=SD")</f>
        <v>2</v>
      </c>
      <c r="DK6" s="10">
        <f>COUNTIF('Form Responses 1'!BM$2:BM$41,"=SD")</f>
        <v>0</v>
      </c>
      <c r="DL6" s="10">
        <f>COUNTIF('Form Responses 1'!BD$2:BD$41,"=SD")</f>
        <v>1</v>
      </c>
      <c r="DM6" s="10">
        <f>COUNTIF('Form Responses 1'!BX$2:BX$41,"=SD")</f>
        <v>0</v>
      </c>
      <c r="DN6" s="10">
        <f>COUNTIF('Form Responses 1'!BH$2:BH$41,"=SD")</f>
        <v>0</v>
      </c>
      <c r="DO6" s="10">
        <f>COUNTIF('Form Responses 1'!BN$2:BN$41,"=SD")</f>
        <v>0</v>
      </c>
      <c r="DP6" s="10">
        <f>COUNTIF('Form Responses 1'!BC$2:BC$41,"=SD")</f>
        <v>1</v>
      </c>
      <c r="DQ6" s="10">
        <f>COUNTIF('Form Responses 1'!BW$2:BW$41,"=SD")</f>
        <v>0</v>
      </c>
    </row>
    <row r="7" ht="12.75" customHeight="1"/>
    <row r="8" ht="12.75" customHeight="1"/>
    <row r="9" ht="12.75" customHeight="1"/>
    <row r="10" ht="12.75" customHeight="1">
      <c r="A10" s="13" t="s">
        <v>212</v>
      </c>
      <c r="B10" s="12" t="str">
        <f t="shared" ref="B10:DQ10" si="1">B1</f>
        <v>LLM3P1 [Suggestions - P]</v>
      </c>
      <c r="C10" s="12" t="str">
        <f t="shared" si="1"/>
        <v>LLM3P1 [Suggestions - R]</v>
      </c>
      <c r="D10" s="12" t="str">
        <f t="shared" si="1"/>
        <v>LLM2P1 [Suggestions - P]</v>
      </c>
      <c r="E10" s="12" t="str">
        <f t="shared" si="1"/>
        <v>LLM2P1 [Weaknesses - P]</v>
      </c>
      <c r="F10" s="12" t="str">
        <f t="shared" si="1"/>
        <v>LLM3P1 [References - R]</v>
      </c>
      <c r="G10" s="12" t="str">
        <f t="shared" si="1"/>
        <v>LLM2P1 [Suggestions - R]</v>
      </c>
      <c r="H10" s="12" t="str">
        <f t="shared" si="1"/>
        <v>LLM3P1 [References - P]</v>
      </c>
      <c r="I10" s="12" t="str">
        <f t="shared" si="1"/>
        <v>LLM3P1 [Weaknesses - P]</v>
      </c>
      <c r="J10" s="12" t="str">
        <f t="shared" si="1"/>
        <v>LLM2P1 [Strengths - R]</v>
      </c>
      <c r="K10" s="12" t="str">
        <f t="shared" si="1"/>
        <v>LLM3P1 [Strengths - P]</v>
      </c>
      <c r="L10" s="12" t="str">
        <f t="shared" si="1"/>
        <v>LLM2P1 [Strengths - P]</v>
      </c>
      <c r="M10" s="12" t="str">
        <f t="shared" si="1"/>
        <v>LLM2P1 [Weaknesses - R]</v>
      </c>
      <c r="N10" s="12" t="str">
        <f t="shared" si="1"/>
        <v>LLM2P1 [References - R]</v>
      </c>
      <c r="O10" s="12" t="str">
        <f t="shared" si="1"/>
        <v>LLM2P4 [References - R]</v>
      </c>
      <c r="P10" s="12" t="str">
        <f t="shared" si="1"/>
        <v>LLM3P3 [Suggestions - P]</v>
      </c>
      <c r="Q10" s="12" t="str">
        <f t="shared" si="1"/>
        <v>LLM1P1 [Suggestions - P]</v>
      </c>
      <c r="R10" s="12" t="str">
        <f t="shared" si="1"/>
        <v>LLM2P1 [Core Contrib. - R]</v>
      </c>
      <c r="S10" s="12" t="str">
        <f t="shared" si="1"/>
        <v>LLM3P2 [Suggestions - P]</v>
      </c>
      <c r="T10" s="12" t="str">
        <f t="shared" si="1"/>
        <v>LLM3P3 [References - P]</v>
      </c>
      <c r="U10" s="12" t="str">
        <f t="shared" si="1"/>
        <v>LLM3P3 [References - R]</v>
      </c>
      <c r="V10" s="12" t="str">
        <f t="shared" si="1"/>
        <v>LLM1P1 [Weaknesses - P]</v>
      </c>
      <c r="W10" s="12" t="str">
        <f t="shared" si="1"/>
        <v>LLM2P1 [References - P]</v>
      </c>
      <c r="X10" s="12" t="str">
        <f t="shared" si="1"/>
        <v>LLM3P1 [Strengths - R]</v>
      </c>
      <c r="Y10" s="12" t="str">
        <f t="shared" si="1"/>
        <v>LLM2P4 [References - P]</v>
      </c>
      <c r="Z10" s="12" t="str">
        <f t="shared" si="1"/>
        <v>LLM3P1 [Weaknesses - R]</v>
      </c>
      <c r="AA10" s="12" t="str">
        <f t="shared" si="1"/>
        <v>LLM3P2 [References - R]</v>
      </c>
      <c r="AB10" s="12" t="str">
        <f t="shared" si="1"/>
        <v>LLM3P1 [Core Contrib. - P]</v>
      </c>
      <c r="AC10" s="12" t="str">
        <f t="shared" si="1"/>
        <v>LLM3P4 [References - R]</v>
      </c>
      <c r="AD10" s="12" t="str">
        <f t="shared" si="1"/>
        <v>LLM1P1 [Suggestions - R]</v>
      </c>
      <c r="AE10" s="12" t="str">
        <f t="shared" si="1"/>
        <v>LLM1P1 [References - R]</v>
      </c>
      <c r="AF10" s="12" t="str">
        <f t="shared" si="1"/>
        <v>LLM3P2 [Strengths - P]</v>
      </c>
      <c r="AG10" s="12" t="str">
        <f t="shared" si="1"/>
        <v>LLM3P4 [Weaknesses - R]</v>
      </c>
      <c r="AH10" s="12" t="str">
        <f t="shared" si="1"/>
        <v>LLM3P4 [Suggestions - P]</v>
      </c>
      <c r="AI10" s="12" t="str">
        <f t="shared" si="1"/>
        <v>LLM1P2 [Suggestions - P]</v>
      </c>
      <c r="AJ10" s="12" t="str">
        <f t="shared" si="1"/>
        <v>LLM3P2 [References - P]</v>
      </c>
      <c r="AK10" s="12" t="str">
        <f t="shared" si="1"/>
        <v>LLM3P4 [References - P]</v>
      </c>
      <c r="AL10" s="12" t="str">
        <f t="shared" si="1"/>
        <v>LLM1P3 [Suggestions - P]</v>
      </c>
      <c r="AM10" s="12" t="str">
        <f t="shared" si="1"/>
        <v>LLM1P4 [Suggestions - P]</v>
      </c>
      <c r="AN10" s="12" t="str">
        <f t="shared" si="1"/>
        <v>LLM2P2 [Weaknesses - P]</v>
      </c>
      <c r="AO10" s="12" t="str">
        <f t="shared" si="1"/>
        <v>LLM1P1 [Strengths - P]</v>
      </c>
      <c r="AP10" s="12" t="str">
        <f t="shared" si="1"/>
        <v>LLM1P3 [Weaknesses - R]</v>
      </c>
      <c r="AQ10" s="12" t="str">
        <f t="shared" si="1"/>
        <v>LLM3P2 [Core Contrib. - P]</v>
      </c>
      <c r="AR10" s="12" t="str">
        <f t="shared" si="1"/>
        <v>LLM3P2 [Weaknesses - P]</v>
      </c>
      <c r="AS10" s="12" t="str">
        <f t="shared" si="1"/>
        <v>LLM1P1 [References - P]</v>
      </c>
      <c r="AT10" s="12" t="str">
        <f t="shared" si="1"/>
        <v>LLM1P2 [Weaknesses - R]</v>
      </c>
      <c r="AU10" s="12" t="str">
        <f t="shared" si="1"/>
        <v>LLM2P3 [References - R]</v>
      </c>
      <c r="AV10" s="12" t="str">
        <f t="shared" si="1"/>
        <v>LLM2P4 [Suggestions - P]</v>
      </c>
      <c r="AW10" s="12" t="str">
        <f t="shared" si="1"/>
        <v>LLM3P2 [Suggestions - R]</v>
      </c>
      <c r="AX10" s="12" t="str">
        <f t="shared" si="1"/>
        <v>LLM3P4 [Strengths - R]</v>
      </c>
      <c r="AY10" s="12" t="str">
        <f t="shared" si="1"/>
        <v>LLM3P4 [Suggestions - R]</v>
      </c>
      <c r="AZ10" s="12" t="str">
        <f t="shared" si="1"/>
        <v>LLM1P1 [Strengths - R]</v>
      </c>
      <c r="BA10" s="12" t="str">
        <f t="shared" si="1"/>
        <v>LLM1P2 [Weaknesses - P]</v>
      </c>
      <c r="BB10" s="12" t="str">
        <f t="shared" si="1"/>
        <v>LLM3P1 [Core Contrib. - R]</v>
      </c>
      <c r="BC10" s="12" t="str">
        <f t="shared" si="1"/>
        <v>LLM1P1 [Weaknesses - R]</v>
      </c>
      <c r="BD10" s="12" t="str">
        <f t="shared" si="1"/>
        <v>LLM1P2 [Suggestions - R]</v>
      </c>
      <c r="BE10" s="12" t="str">
        <f t="shared" si="1"/>
        <v>LLM1P3 [Suggestions - R]</v>
      </c>
      <c r="BF10" s="12" t="str">
        <f t="shared" si="1"/>
        <v>LLM2P3 [Suggestions - P]</v>
      </c>
      <c r="BG10" s="12" t="str">
        <f t="shared" si="1"/>
        <v>LLM2P3 [References - P]</v>
      </c>
      <c r="BH10" s="12" t="str">
        <f t="shared" si="1"/>
        <v>LLM3P2 [Core Contrib. - R]</v>
      </c>
      <c r="BI10" s="12" t="str">
        <f t="shared" si="1"/>
        <v>LLM3P3 [Suggestions - R]</v>
      </c>
      <c r="BJ10" s="12" t="str">
        <f t="shared" si="1"/>
        <v>LLM3P4 [Strengths - P]</v>
      </c>
      <c r="BK10" s="12" t="str">
        <f t="shared" si="1"/>
        <v>LLM1P2 [Strengths - R]</v>
      </c>
      <c r="BL10" s="12" t="str">
        <f t="shared" si="1"/>
        <v>LLM1P3 [References - P]</v>
      </c>
      <c r="BM10" s="12" t="str">
        <f t="shared" si="1"/>
        <v>LLM2P2 [Suggestions - P]</v>
      </c>
      <c r="BN10" s="12" t="str">
        <f t="shared" si="1"/>
        <v>LLM3P3 [Strengths - R]</v>
      </c>
      <c r="BO10" s="12" t="str">
        <f t="shared" si="1"/>
        <v>LLM3P3 [Weaknesses - P]</v>
      </c>
      <c r="BP10" s="12" t="str">
        <f t="shared" si="1"/>
        <v>LLM3P4 [Core Contrib. - R]</v>
      </c>
      <c r="BQ10" s="12" t="str">
        <f t="shared" si="1"/>
        <v>LLM3P4 [Weaknesses - P]</v>
      </c>
      <c r="BR10" s="12" t="str">
        <f t="shared" si="1"/>
        <v>LLM1P2 [Strengths - P]</v>
      </c>
      <c r="BS10" s="12" t="str">
        <f t="shared" si="1"/>
        <v>LLM1P4 [Weaknesses - P]</v>
      </c>
      <c r="BT10" s="12" t="str">
        <f t="shared" si="1"/>
        <v>LLM1P4 [Weaknesses - R]</v>
      </c>
      <c r="BU10" s="12" t="str">
        <f t="shared" si="1"/>
        <v>LLM1P4 [Suggestions - R]</v>
      </c>
      <c r="BV10" s="12" t="str">
        <f t="shared" si="1"/>
        <v>LLM2P2 [References - P]</v>
      </c>
      <c r="BW10" s="12" t="str">
        <f t="shared" si="1"/>
        <v>LLM2P4 [Weaknesses - P]</v>
      </c>
      <c r="BX10" s="12" t="str">
        <f t="shared" si="1"/>
        <v>LLM1P3 [Weaknesses - P]</v>
      </c>
      <c r="BY10" s="12" t="str">
        <f t="shared" si="1"/>
        <v>LLM1P3 [References - R]</v>
      </c>
      <c r="BZ10" s="12" t="str">
        <f t="shared" si="1"/>
        <v>LLM1P4 [Strengths - R]</v>
      </c>
      <c r="CA10" s="12" t="str">
        <f t="shared" si="1"/>
        <v>LLM2P1 [Core Contrib. - P]</v>
      </c>
      <c r="CB10" s="12" t="str">
        <f t="shared" si="1"/>
        <v>LLM3P2 [Strengths - R]</v>
      </c>
      <c r="CC10" s="12" t="str">
        <f t="shared" si="1"/>
        <v>LLM3P3 [Core Contrib. - R]</v>
      </c>
      <c r="CD10" s="12" t="str">
        <f t="shared" si="1"/>
        <v>LLM3P3 [Weaknesses - R]</v>
      </c>
      <c r="CE10" s="12" t="str">
        <f t="shared" si="1"/>
        <v>LLM1P2 [References - R]</v>
      </c>
      <c r="CF10" s="12" t="str">
        <f t="shared" si="1"/>
        <v>LLM1P2 [References - P]</v>
      </c>
      <c r="CG10" s="12" t="str">
        <f t="shared" si="1"/>
        <v>LLM3P3 [Strengths - P]</v>
      </c>
      <c r="CH10" s="12" t="str">
        <f t="shared" si="1"/>
        <v>LLM2P2 [Suggestions - R]</v>
      </c>
      <c r="CI10" s="12" t="str">
        <f t="shared" si="1"/>
        <v>LLM2P2 [References - R]</v>
      </c>
      <c r="CJ10" s="12" t="str">
        <f t="shared" si="1"/>
        <v>LLM3P2 [Weaknesses - R]</v>
      </c>
      <c r="CK10" s="12" t="str">
        <f t="shared" si="1"/>
        <v>LLM3P4 [Core Contrib. - P]</v>
      </c>
      <c r="CL10" s="12" t="str">
        <f t="shared" si="1"/>
        <v>LLM1P3 [Strengths - P]</v>
      </c>
      <c r="CM10" s="12" t="str">
        <f t="shared" si="1"/>
        <v>LLM1P3 [Strengths - R]</v>
      </c>
      <c r="CN10" s="12" t="str">
        <f t="shared" si="1"/>
        <v>LLM1P4 [References - P]</v>
      </c>
      <c r="CO10" s="12" t="str">
        <f t="shared" si="1"/>
        <v>LLM1P4 [References - R]</v>
      </c>
      <c r="CP10" s="12" t="str">
        <f t="shared" si="1"/>
        <v>LLM2P4 [Strengths - R]</v>
      </c>
      <c r="CQ10" s="12" t="str">
        <f t="shared" si="1"/>
        <v>LLM1P2 [Core Contrib. - R]</v>
      </c>
      <c r="CR10" s="12" t="str">
        <f t="shared" si="1"/>
        <v>LLM1P4 [Strengths - P]</v>
      </c>
      <c r="CS10" s="12" t="str">
        <f t="shared" si="1"/>
        <v>LLM2P2 [Strengths - P]</v>
      </c>
      <c r="CT10" s="12" t="str">
        <f t="shared" si="1"/>
        <v>LLM2P2 [Strengths - R]</v>
      </c>
      <c r="CU10" s="12" t="str">
        <f t="shared" si="1"/>
        <v>LLM2P4 [Weaknesses - R]</v>
      </c>
      <c r="CV10" s="12" t="str">
        <f t="shared" si="1"/>
        <v>LLM3P3 [Core Contrib. - P]</v>
      </c>
      <c r="CW10" s="12" t="str">
        <f t="shared" si="1"/>
        <v>LLM2P3 [Suggestions - R]</v>
      </c>
      <c r="CX10" s="12" t="str">
        <f t="shared" si="1"/>
        <v>LLM1P1 [Core Contrib. - P]</v>
      </c>
      <c r="CY10" s="12" t="str">
        <f t="shared" si="1"/>
        <v>LLM2P3 [Strengths - P]</v>
      </c>
      <c r="CZ10" s="12" t="str">
        <f t="shared" si="1"/>
        <v>LLM2P3 [Weaknesses - P]</v>
      </c>
      <c r="DA10" s="12" t="str">
        <f t="shared" si="1"/>
        <v>LLM2P4 [Suggestions - R]</v>
      </c>
      <c r="DB10" s="12" t="str">
        <f t="shared" si="1"/>
        <v>LLM1P1 [Core Contrib. - R]</v>
      </c>
      <c r="DC10" s="12" t="str">
        <f t="shared" si="1"/>
        <v>LLM2P3 [Weaknesses - R]</v>
      </c>
      <c r="DD10" s="12" t="str">
        <f t="shared" si="1"/>
        <v>LLM2P4 [Strengths - P]</v>
      </c>
      <c r="DE10" s="12" t="str">
        <f t="shared" si="1"/>
        <v>LLM1P2 [Core Contrib. - P]</v>
      </c>
      <c r="DF10" s="12" t="str">
        <f t="shared" si="1"/>
        <v>LLM1P3 [Core Contrib. - R]</v>
      </c>
      <c r="DG10" s="12" t="str">
        <f t="shared" si="1"/>
        <v>LLM2P3 [Strengths - R]</v>
      </c>
      <c r="DH10" s="12" t="str">
        <f t="shared" si="1"/>
        <v>LLM1P4 [Core Contrib. - P]</v>
      </c>
      <c r="DI10" s="12" t="str">
        <f t="shared" si="1"/>
        <v>LLM1P4 [Core Contrib. - R]</v>
      </c>
      <c r="DJ10" s="12" t="str">
        <f t="shared" si="1"/>
        <v>LLM1P3 [Core Contrib. - P]</v>
      </c>
      <c r="DK10" s="12" t="str">
        <f t="shared" si="1"/>
        <v>LLM2P3 [Core Contrib. - P]</v>
      </c>
      <c r="DL10" s="12" t="str">
        <f t="shared" si="1"/>
        <v>LLM2P2 [Core Contrib. - R]</v>
      </c>
      <c r="DM10" s="12" t="str">
        <f t="shared" si="1"/>
        <v>LLM2P4 [Core Contrib. - R]</v>
      </c>
      <c r="DN10" s="12" t="str">
        <f t="shared" si="1"/>
        <v>LLM2P2 [Weaknesses - R]</v>
      </c>
      <c r="DO10" s="12" t="str">
        <f t="shared" si="1"/>
        <v>LLM2P3 [Core Contrib. - R]</v>
      </c>
      <c r="DP10" s="12" t="str">
        <f t="shared" si="1"/>
        <v>LLM2P2 [Core Contrib. - P]</v>
      </c>
      <c r="DQ10" s="12" t="str">
        <f t="shared" si="1"/>
        <v>LLM2P4 [Core Contrib. - P]</v>
      </c>
    </row>
    <row r="11" ht="12.75" customHeight="1">
      <c r="A11" s="13" t="s">
        <v>207</v>
      </c>
      <c r="B11" s="10">
        <f t="shared" ref="B11:DQ11" si="2">B2</f>
        <v>1</v>
      </c>
      <c r="C11" s="10">
        <f t="shared" si="2"/>
        <v>4</v>
      </c>
      <c r="D11" s="10">
        <f t="shared" si="2"/>
        <v>3</v>
      </c>
      <c r="E11" s="10">
        <f t="shared" si="2"/>
        <v>2</v>
      </c>
      <c r="F11" s="10">
        <f t="shared" si="2"/>
        <v>8</v>
      </c>
      <c r="G11" s="10">
        <f t="shared" si="2"/>
        <v>6</v>
      </c>
      <c r="H11" s="10">
        <f t="shared" si="2"/>
        <v>9</v>
      </c>
      <c r="I11" s="10">
        <f t="shared" si="2"/>
        <v>1</v>
      </c>
      <c r="J11" s="10">
        <f t="shared" si="2"/>
        <v>2</v>
      </c>
      <c r="K11" s="10">
        <f t="shared" si="2"/>
        <v>3</v>
      </c>
      <c r="L11" s="10">
        <f t="shared" si="2"/>
        <v>6</v>
      </c>
      <c r="M11" s="10">
        <f t="shared" si="2"/>
        <v>6</v>
      </c>
      <c r="N11" s="10">
        <f t="shared" si="2"/>
        <v>10</v>
      </c>
      <c r="O11" s="10">
        <f t="shared" si="2"/>
        <v>11</v>
      </c>
      <c r="P11" s="10">
        <f t="shared" si="2"/>
        <v>2</v>
      </c>
      <c r="Q11" s="10">
        <f t="shared" si="2"/>
        <v>6</v>
      </c>
      <c r="R11" s="10">
        <f t="shared" si="2"/>
        <v>6</v>
      </c>
      <c r="S11" s="10">
        <f t="shared" si="2"/>
        <v>1</v>
      </c>
      <c r="T11" s="10">
        <f t="shared" si="2"/>
        <v>11</v>
      </c>
      <c r="U11" s="10">
        <f t="shared" si="2"/>
        <v>11</v>
      </c>
      <c r="V11" s="10">
        <f t="shared" si="2"/>
        <v>4</v>
      </c>
      <c r="W11" s="10">
        <f t="shared" si="2"/>
        <v>11</v>
      </c>
      <c r="X11" s="10">
        <f t="shared" si="2"/>
        <v>6</v>
      </c>
      <c r="Y11" s="10">
        <f t="shared" si="2"/>
        <v>13</v>
      </c>
      <c r="Z11" s="10">
        <f t="shared" si="2"/>
        <v>8</v>
      </c>
      <c r="AA11" s="10">
        <f t="shared" si="2"/>
        <v>12</v>
      </c>
      <c r="AB11" s="10">
        <f t="shared" si="2"/>
        <v>4</v>
      </c>
      <c r="AC11" s="10">
        <f t="shared" si="2"/>
        <v>12</v>
      </c>
      <c r="AD11" s="10">
        <f t="shared" si="2"/>
        <v>10</v>
      </c>
      <c r="AE11" s="10">
        <f t="shared" si="2"/>
        <v>10</v>
      </c>
      <c r="AF11" s="10">
        <f t="shared" si="2"/>
        <v>1</v>
      </c>
      <c r="AG11" s="10">
        <f t="shared" si="2"/>
        <v>5</v>
      </c>
      <c r="AH11" s="10">
        <f t="shared" si="2"/>
        <v>3</v>
      </c>
      <c r="AI11" s="10">
        <f t="shared" si="2"/>
        <v>5</v>
      </c>
      <c r="AJ11" s="10">
        <f t="shared" si="2"/>
        <v>13</v>
      </c>
      <c r="AK11" s="10">
        <f t="shared" si="2"/>
        <v>13</v>
      </c>
      <c r="AL11" s="10">
        <f t="shared" si="2"/>
        <v>8</v>
      </c>
      <c r="AM11" s="10">
        <f t="shared" si="2"/>
        <v>5</v>
      </c>
      <c r="AN11" s="10">
        <f t="shared" si="2"/>
        <v>2</v>
      </c>
      <c r="AO11" s="10">
        <f t="shared" si="2"/>
        <v>6</v>
      </c>
      <c r="AP11" s="10">
        <f t="shared" si="2"/>
        <v>9</v>
      </c>
      <c r="AQ11" s="10">
        <f t="shared" si="2"/>
        <v>6</v>
      </c>
      <c r="AR11" s="10">
        <f t="shared" si="2"/>
        <v>1</v>
      </c>
      <c r="AS11" s="10">
        <f t="shared" si="2"/>
        <v>12</v>
      </c>
      <c r="AT11" s="10">
        <f t="shared" si="2"/>
        <v>11</v>
      </c>
      <c r="AU11" s="10">
        <f t="shared" si="2"/>
        <v>16</v>
      </c>
      <c r="AV11" s="10">
        <f t="shared" si="2"/>
        <v>4</v>
      </c>
      <c r="AW11" s="10">
        <f t="shared" si="2"/>
        <v>8</v>
      </c>
      <c r="AX11" s="10">
        <f t="shared" si="2"/>
        <v>7</v>
      </c>
      <c r="AY11" s="10">
        <f t="shared" si="2"/>
        <v>4</v>
      </c>
      <c r="AZ11" s="10">
        <f t="shared" si="2"/>
        <v>8</v>
      </c>
      <c r="BA11" s="10">
        <f t="shared" si="2"/>
        <v>8</v>
      </c>
      <c r="BB11" s="10">
        <f t="shared" si="2"/>
        <v>7</v>
      </c>
      <c r="BC11" s="10">
        <f t="shared" si="2"/>
        <v>8</v>
      </c>
      <c r="BD11" s="10">
        <f t="shared" si="2"/>
        <v>12</v>
      </c>
      <c r="BE11" s="10">
        <f t="shared" si="2"/>
        <v>8</v>
      </c>
      <c r="BF11" s="10">
        <f t="shared" si="2"/>
        <v>3</v>
      </c>
      <c r="BG11" s="10">
        <f t="shared" si="2"/>
        <v>17</v>
      </c>
      <c r="BH11" s="10">
        <f t="shared" si="2"/>
        <v>7</v>
      </c>
      <c r="BI11" s="10">
        <f t="shared" si="2"/>
        <v>6</v>
      </c>
      <c r="BJ11" s="10">
        <f t="shared" si="2"/>
        <v>3</v>
      </c>
      <c r="BK11" s="10">
        <f t="shared" si="2"/>
        <v>13</v>
      </c>
      <c r="BL11" s="10">
        <f t="shared" si="2"/>
        <v>14</v>
      </c>
      <c r="BM11" s="10">
        <f t="shared" si="2"/>
        <v>3</v>
      </c>
      <c r="BN11" s="10">
        <f t="shared" si="2"/>
        <v>7</v>
      </c>
      <c r="BO11" s="10">
        <f t="shared" si="2"/>
        <v>2</v>
      </c>
      <c r="BP11" s="10">
        <f t="shared" si="2"/>
        <v>8</v>
      </c>
      <c r="BQ11" s="10">
        <f t="shared" si="2"/>
        <v>2</v>
      </c>
      <c r="BR11" s="10">
        <f t="shared" si="2"/>
        <v>9</v>
      </c>
      <c r="BS11" s="10">
        <f t="shared" si="2"/>
        <v>3</v>
      </c>
      <c r="BT11" s="10">
        <f t="shared" si="2"/>
        <v>9</v>
      </c>
      <c r="BU11" s="10">
        <f t="shared" si="2"/>
        <v>9</v>
      </c>
      <c r="BV11" s="10">
        <f t="shared" si="2"/>
        <v>13</v>
      </c>
      <c r="BW11" s="10">
        <f t="shared" si="2"/>
        <v>4</v>
      </c>
      <c r="BX11" s="10">
        <f t="shared" si="2"/>
        <v>5</v>
      </c>
      <c r="BY11" s="10">
        <f t="shared" si="2"/>
        <v>13</v>
      </c>
      <c r="BZ11" s="10">
        <f t="shared" si="2"/>
        <v>10</v>
      </c>
      <c r="CA11" s="10">
        <f t="shared" si="2"/>
        <v>10</v>
      </c>
      <c r="CB11" s="10">
        <f t="shared" si="2"/>
        <v>9</v>
      </c>
      <c r="CC11" s="10">
        <f t="shared" si="2"/>
        <v>7</v>
      </c>
      <c r="CD11" s="10">
        <f t="shared" si="2"/>
        <v>7</v>
      </c>
      <c r="CE11" s="10">
        <f t="shared" si="2"/>
        <v>13</v>
      </c>
      <c r="CF11" s="10">
        <f t="shared" si="2"/>
        <v>15</v>
      </c>
      <c r="CG11" s="10">
        <f t="shared" si="2"/>
        <v>3</v>
      </c>
      <c r="CH11" s="10">
        <f t="shared" si="2"/>
        <v>9</v>
      </c>
      <c r="CI11" s="10">
        <f t="shared" si="2"/>
        <v>13</v>
      </c>
      <c r="CJ11" s="10">
        <f t="shared" si="2"/>
        <v>8</v>
      </c>
      <c r="CK11" s="10">
        <f t="shared" si="2"/>
        <v>5</v>
      </c>
      <c r="CL11" s="10">
        <f t="shared" si="2"/>
        <v>6</v>
      </c>
      <c r="CM11" s="10">
        <f t="shared" si="2"/>
        <v>12</v>
      </c>
      <c r="CN11" s="10">
        <f t="shared" si="2"/>
        <v>14</v>
      </c>
      <c r="CO11" s="10">
        <f t="shared" si="2"/>
        <v>13</v>
      </c>
      <c r="CP11" s="10">
        <f t="shared" si="2"/>
        <v>10</v>
      </c>
      <c r="CQ11" s="10">
        <f t="shared" si="2"/>
        <v>9</v>
      </c>
      <c r="CR11" s="10">
        <f t="shared" si="2"/>
        <v>6</v>
      </c>
      <c r="CS11" s="10">
        <f t="shared" si="2"/>
        <v>5</v>
      </c>
      <c r="CT11" s="10">
        <f t="shared" si="2"/>
        <v>13</v>
      </c>
      <c r="CU11" s="10">
        <f t="shared" si="2"/>
        <v>11</v>
      </c>
      <c r="CV11" s="10">
        <f t="shared" si="2"/>
        <v>10</v>
      </c>
      <c r="CW11" s="10">
        <f t="shared" si="2"/>
        <v>13</v>
      </c>
      <c r="CX11" s="10">
        <f t="shared" si="2"/>
        <v>12</v>
      </c>
      <c r="CY11" s="10">
        <f t="shared" si="2"/>
        <v>9</v>
      </c>
      <c r="CZ11" s="10">
        <f t="shared" si="2"/>
        <v>4</v>
      </c>
      <c r="DA11" s="10">
        <f t="shared" si="2"/>
        <v>12</v>
      </c>
      <c r="DB11" s="10">
        <f t="shared" si="2"/>
        <v>9</v>
      </c>
      <c r="DC11" s="10">
        <f t="shared" si="2"/>
        <v>13</v>
      </c>
      <c r="DD11" s="10">
        <f t="shared" si="2"/>
        <v>9</v>
      </c>
      <c r="DE11" s="10">
        <f t="shared" si="2"/>
        <v>11</v>
      </c>
      <c r="DF11" s="10">
        <f t="shared" si="2"/>
        <v>12</v>
      </c>
      <c r="DG11" s="10">
        <f t="shared" si="2"/>
        <v>13</v>
      </c>
      <c r="DH11" s="10">
        <f t="shared" si="2"/>
        <v>13</v>
      </c>
      <c r="DI11" s="10">
        <f t="shared" si="2"/>
        <v>13</v>
      </c>
      <c r="DJ11" s="10">
        <f t="shared" si="2"/>
        <v>10</v>
      </c>
      <c r="DK11" s="10">
        <f t="shared" si="2"/>
        <v>9</v>
      </c>
      <c r="DL11" s="10">
        <f t="shared" si="2"/>
        <v>10</v>
      </c>
      <c r="DM11" s="10">
        <f t="shared" si="2"/>
        <v>10</v>
      </c>
      <c r="DN11" s="10">
        <f t="shared" si="2"/>
        <v>11</v>
      </c>
      <c r="DO11" s="10">
        <f t="shared" si="2"/>
        <v>9</v>
      </c>
      <c r="DP11" s="10">
        <f t="shared" si="2"/>
        <v>11</v>
      </c>
      <c r="DQ11" s="10">
        <f t="shared" si="2"/>
        <v>10</v>
      </c>
    </row>
    <row r="12" ht="12.75" customHeight="1">
      <c r="A12" s="13" t="s">
        <v>208</v>
      </c>
      <c r="B12" s="10">
        <f t="shared" ref="B12:DQ12" si="3">B3</f>
        <v>5</v>
      </c>
      <c r="C12" s="10">
        <f t="shared" si="3"/>
        <v>4</v>
      </c>
      <c r="D12" s="10">
        <f t="shared" si="3"/>
        <v>5</v>
      </c>
      <c r="E12" s="10">
        <f t="shared" si="3"/>
        <v>6</v>
      </c>
      <c r="F12" s="10">
        <f t="shared" si="3"/>
        <v>0</v>
      </c>
      <c r="G12" s="10">
        <f t="shared" si="3"/>
        <v>2</v>
      </c>
      <c r="H12" s="10">
        <f t="shared" si="3"/>
        <v>0</v>
      </c>
      <c r="I12" s="10">
        <f t="shared" si="3"/>
        <v>9</v>
      </c>
      <c r="J12" s="10">
        <f t="shared" si="3"/>
        <v>7</v>
      </c>
      <c r="K12" s="10">
        <f t="shared" si="3"/>
        <v>8</v>
      </c>
      <c r="L12" s="10">
        <f t="shared" si="3"/>
        <v>5</v>
      </c>
      <c r="M12" s="10">
        <f t="shared" si="3"/>
        <v>7</v>
      </c>
      <c r="N12" s="10">
        <f t="shared" si="3"/>
        <v>2</v>
      </c>
      <c r="O12" s="10">
        <f t="shared" si="3"/>
        <v>2</v>
      </c>
      <c r="P12" s="10">
        <f t="shared" si="3"/>
        <v>8</v>
      </c>
      <c r="Q12" s="10">
        <f t="shared" si="3"/>
        <v>5</v>
      </c>
      <c r="R12" s="10">
        <f t="shared" si="3"/>
        <v>8</v>
      </c>
      <c r="S12" s="10">
        <f t="shared" si="3"/>
        <v>9</v>
      </c>
      <c r="T12" s="10">
        <f t="shared" si="3"/>
        <v>2</v>
      </c>
      <c r="U12" s="10">
        <f t="shared" si="3"/>
        <v>2</v>
      </c>
      <c r="V12" s="10">
        <f t="shared" si="3"/>
        <v>8</v>
      </c>
      <c r="W12" s="10">
        <f t="shared" si="3"/>
        <v>2</v>
      </c>
      <c r="X12" s="10">
        <f t="shared" si="3"/>
        <v>7</v>
      </c>
      <c r="Y12" s="10">
        <f t="shared" si="3"/>
        <v>2</v>
      </c>
      <c r="Z12" s="10">
        <f t="shared" si="3"/>
        <v>6</v>
      </c>
      <c r="AA12" s="10">
        <f t="shared" si="3"/>
        <v>5</v>
      </c>
      <c r="AB12" s="10">
        <f t="shared" si="3"/>
        <v>12</v>
      </c>
      <c r="AC12" s="10">
        <f t="shared" si="3"/>
        <v>3</v>
      </c>
      <c r="AD12" s="10">
        <f t="shared" si="3"/>
        <v>6</v>
      </c>
      <c r="AE12" s="10">
        <f t="shared" si="3"/>
        <v>3</v>
      </c>
      <c r="AF12" s="10">
        <f t="shared" si="3"/>
        <v>17</v>
      </c>
      <c r="AG12" s="10">
        <f t="shared" si="3"/>
        <v>9</v>
      </c>
      <c r="AH12" s="10">
        <f t="shared" si="3"/>
        <v>12</v>
      </c>
      <c r="AI12" s="10">
        <f t="shared" si="3"/>
        <v>9</v>
      </c>
      <c r="AJ12" s="10">
        <f t="shared" si="3"/>
        <v>5</v>
      </c>
      <c r="AK12" s="10">
        <f t="shared" si="3"/>
        <v>3</v>
      </c>
      <c r="AL12" s="10">
        <f t="shared" si="3"/>
        <v>9</v>
      </c>
      <c r="AM12" s="10">
        <f t="shared" si="3"/>
        <v>12</v>
      </c>
      <c r="AN12" s="10">
        <f t="shared" si="3"/>
        <v>10</v>
      </c>
      <c r="AO12" s="10">
        <f t="shared" si="3"/>
        <v>11</v>
      </c>
      <c r="AP12" s="10">
        <f t="shared" si="3"/>
        <v>6</v>
      </c>
      <c r="AQ12" s="10">
        <f t="shared" si="3"/>
        <v>11</v>
      </c>
      <c r="AR12" s="10">
        <f t="shared" si="3"/>
        <v>15</v>
      </c>
      <c r="AS12" s="10">
        <f t="shared" si="3"/>
        <v>3</v>
      </c>
      <c r="AT12" s="10">
        <f t="shared" si="3"/>
        <v>10</v>
      </c>
      <c r="AU12" s="10">
        <f t="shared" si="3"/>
        <v>3</v>
      </c>
      <c r="AV12" s="10">
        <f t="shared" si="3"/>
        <v>14</v>
      </c>
      <c r="AW12" s="10">
        <f t="shared" si="3"/>
        <v>10</v>
      </c>
      <c r="AX12" s="10">
        <f t="shared" si="3"/>
        <v>8</v>
      </c>
      <c r="AY12" s="10">
        <f t="shared" si="3"/>
        <v>16</v>
      </c>
      <c r="AZ12" s="10">
        <f t="shared" si="3"/>
        <v>11</v>
      </c>
      <c r="BA12" s="10">
        <f t="shared" si="3"/>
        <v>9</v>
      </c>
      <c r="BB12" s="10">
        <f t="shared" si="3"/>
        <v>9</v>
      </c>
      <c r="BC12" s="10">
        <f t="shared" si="3"/>
        <v>12</v>
      </c>
      <c r="BD12" s="10">
        <f t="shared" si="3"/>
        <v>9</v>
      </c>
      <c r="BE12" s="10">
        <f t="shared" si="3"/>
        <v>12</v>
      </c>
      <c r="BF12" s="10">
        <f t="shared" si="3"/>
        <v>12</v>
      </c>
      <c r="BG12" s="10">
        <f t="shared" si="3"/>
        <v>4</v>
      </c>
      <c r="BH12" s="10">
        <f t="shared" si="3"/>
        <v>12</v>
      </c>
      <c r="BI12" s="10">
        <f t="shared" si="3"/>
        <v>10</v>
      </c>
      <c r="BJ12" s="10">
        <f t="shared" si="3"/>
        <v>14</v>
      </c>
      <c r="BK12" s="10">
        <f t="shared" si="3"/>
        <v>7</v>
      </c>
      <c r="BL12" s="10">
        <f t="shared" si="3"/>
        <v>6</v>
      </c>
      <c r="BM12" s="10">
        <f t="shared" si="3"/>
        <v>14</v>
      </c>
      <c r="BN12" s="10">
        <f t="shared" si="3"/>
        <v>11</v>
      </c>
      <c r="BO12" s="10">
        <f t="shared" si="3"/>
        <v>16</v>
      </c>
      <c r="BP12" s="10">
        <f t="shared" si="3"/>
        <v>11</v>
      </c>
      <c r="BQ12" s="10">
        <f t="shared" si="3"/>
        <v>18</v>
      </c>
      <c r="BR12" s="10">
        <f t="shared" si="3"/>
        <v>7</v>
      </c>
      <c r="BS12" s="10">
        <f t="shared" si="3"/>
        <v>16</v>
      </c>
      <c r="BT12" s="10">
        <f t="shared" si="3"/>
        <v>9</v>
      </c>
      <c r="BU12" s="10">
        <f t="shared" si="3"/>
        <v>11</v>
      </c>
      <c r="BV12" s="10">
        <f t="shared" si="3"/>
        <v>7</v>
      </c>
      <c r="BW12" s="10">
        <f t="shared" si="3"/>
        <v>14</v>
      </c>
      <c r="BX12" s="10">
        <f t="shared" si="3"/>
        <v>15</v>
      </c>
      <c r="BY12" s="10">
        <f t="shared" si="3"/>
        <v>8</v>
      </c>
      <c r="BZ12" s="10">
        <f t="shared" si="3"/>
        <v>10</v>
      </c>
      <c r="CA12" s="10">
        <f t="shared" si="3"/>
        <v>11</v>
      </c>
      <c r="CB12" s="10">
        <f t="shared" si="3"/>
        <v>10</v>
      </c>
      <c r="CC12" s="10">
        <f t="shared" si="3"/>
        <v>11</v>
      </c>
      <c r="CD12" s="10">
        <f t="shared" si="3"/>
        <v>12</v>
      </c>
      <c r="CE12" s="10">
        <f t="shared" si="3"/>
        <v>9</v>
      </c>
      <c r="CF12" s="10">
        <f t="shared" si="3"/>
        <v>7</v>
      </c>
      <c r="CG12" s="10">
        <f t="shared" si="3"/>
        <v>17</v>
      </c>
      <c r="CH12" s="10">
        <f t="shared" si="3"/>
        <v>13</v>
      </c>
      <c r="CI12" s="10">
        <f t="shared" si="3"/>
        <v>11</v>
      </c>
      <c r="CJ12" s="10">
        <f t="shared" si="3"/>
        <v>15</v>
      </c>
      <c r="CK12" s="10">
        <f t="shared" si="3"/>
        <v>18</v>
      </c>
      <c r="CL12" s="10">
        <f t="shared" si="3"/>
        <v>16</v>
      </c>
      <c r="CM12" s="10">
        <f t="shared" si="3"/>
        <v>10</v>
      </c>
      <c r="CN12" s="10">
        <f t="shared" si="3"/>
        <v>9</v>
      </c>
      <c r="CO12" s="10">
        <f t="shared" si="3"/>
        <v>12</v>
      </c>
      <c r="CP12" s="10">
        <f t="shared" si="3"/>
        <v>13</v>
      </c>
      <c r="CQ12" s="10">
        <f t="shared" si="3"/>
        <v>15</v>
      </c>
      <c r="CR12" s="10">
        <f t="shared" si="3"/>
        <v>18</v>
      </c>
      <c r="CS12" s="10">
        <f t="shared" si="3"/>
        <v>19</v>
      </c>
      <c r="CT12" s="10">
        <f t="shared" si="3"/>
        <v>10</v>
      </c>
      <c r="CU12" s="10">
        <f t="shared" si="3"/>
        <v>14</v>
      </c>
      <c r="CV12" s="10">
        <f t="shared" si="3"/>
        <v>14</v>
      </c>
      <c r="CW12" s="10">
        <f t="shared" si="3"/>
        <v>12</v>
      </c>
      <c r="CX12" s="10">
        <f t="shared" si="3"/>
        <v>14</v>
      </c>
      <c r="CY12" s="10">
        <f t="shared" si="3"/>
        <v>16</v>
      </c>
      <c r="CZ12" s="10">
        <f t="shared" si="3"/>
        <v>20</v>
      </c>
      <c r="DA12" s="10">
        <f t="shared" si="3"/>
        <v>14</v>
      </c>
      <c r="DB12" s="10">
        <f t="shared" si="3"/>
        <v>17</v>
      </c>
      <c r="DC12" s="10">
        <f t="shared" si="3"/>
        <v>12</v>
      </c>
      <c r="DD12" s="10">
        <f t="shared" si="3"/>
        <v>18</v>
      </c>
      <c r="DE12" s="10">
        <f t="shared" si="3"/>
        <v>18</v>
      </c>
      <c r="DF12" s="10">
        <f t="shared" si="3"/>
        <v>16</v>
      </c>
      <c r="DG12" s="10">
        <f t="shared" si="3"/>
        <v>12</v>
      </c>
      <c r="DH12" s="10">
        <f t="shared" si="3"/>
        <v>15</v>
      </c>
      <c r="DI12" s="10">
        <f t="shared" si="3"/>
        <v>16</v>
      </c>
      <c r="DJ12" s="10">
        <f t="shared" si="3"/>
        <v>19</v>
      </c>
      <c r="DK12" s="10">
        <f t="shared" si="3"/>
        <v>20</v>
      </c>
      <c r="DL12" s="10">
        <f t="shared" si="3"/>
        <v>17</v>
      </c>
      <c r="DM12" s="10">
        <f t="shared" si="3"/>
        <v>17</v>
      </c>
      <c r="DN12" s="10">
        <f t="shared" si="3"/>
        <v>20</v>
      </c>
      <c r="DO12" s="10">
        <f t="shared" si="3"/>
        <v>21</v>
      </c>
      <c r="DP12" s="10">
        <f t="shared" si="3"/>
        <v>22</v>
      </c>
      <c r="DQ12" s="10">
        <f t="shared" si="3"/>
        <v>23</v>
      </c>
    </row>
    <row r="13" ht="12.75" customHeight="1">
      <c r="A13" s="13" t="s">
        <v>209</v>
      </c>
      <c r="B13" s="10">
        <f t="shared" ref="B13:DQ13" si="4">B4/2</f>
        <v>4</v>
      </c>
      <c r="C13" s="10">
        <f t="shared" si="4"/>
        <v>4.5</v>
      </c>
      <c r="D13" s="10">
        <f t="shared" si="4"/>
        <v>4.5</v>
      </c>
      <c r="E13" s="10">
        <f t="shared" si="4"/>
        <v>5</v>
      </c>
      <c r="F13" s="10">
        <f t="shared" si="4"/>
        <v>5.5</v>
      </c>
      <c r="G13" s="10">
        <f t="shared" si="4"/>
        <v>5.5</v>
      </c>
      <c r="H13" s="10">
        <f t="shared" si="4"/>
        <v>5.5</v>
      </c>
      <c r="I13" s="10">
        <f t="shared" si="4"/>
        <v>5</v>
      </c>
      <c r="J13" s="10">
        <f t="shared" si="4"/>
        <v>7</v>
      </c>
      <c r="K13" s="10">
        <f t="shared" si="4"/>
        <v>5.5</v>
      </c>
      <c r="L13" s="10">
        <f t="shared" si="4"/>
        <v>6</v>
      </c>
      <c r="M13" s="10">
        <f t="shared" si="4"/>
        <v>4.5</v>
      </c>
      <c r="N13" s="10">
        <f t="shared" si="4"/>
        <v>5.5</v>
      </c>
      <c r="O13" s="10">
        <f t="shared" si="4"/>
        <v>4.5</v>
      </c>
      <c r="P13" s="10">
        <f t="shared" si="4"/>
        <v>7.5</v>
      </c>
      <c r="Q13" s="10">
        <f t="shared" si="4"/>
        <v>7</v>
      </c>
      <c r="R13" s="10">
        <f t="shared" si="4"/>
        <v>4</v>
      </c>
      <c r="S13" s="10">
        <f t="shared" si="4"/>
        <v>8</v>
      </c>
      <c r="T13" s="10">
        <f t="shared" si="4"/>
        <v>5</v>
      </c>
      <c r="U13" s="10">
        <f t="shared" si="4"/>
        <v>5</v>
      </c>
      <c r="V13" s="10">
        <f t="shared" si="4"/>
        <v>6.5</v>
      </c>
      <c r="W13" s="10">
        <f t="shared" si="4"/>
        <v>5.5</v>
      </c>
      <c r="X13" s="10">
        <f t="shared" si="4"/>
        <v>5.5</v>
      </c>
      <c r="Y13" s="10">
        <f t="shared" si="4"/>
        <v>4</v>
      </c>
      <c r="Z13" s="10">
        <f t="shared" si="4"/>
        <v>5.5</v>
      </c>
      <c r="AA13" s="10">
        <f t="shared" si="4"/>
        <v>2.5</v>
      </c>
      <c r="AB13" s="10">
        <f t="shared" si="4"/>
        <v>4</v>
      </c>
      <c r="AC13" s="10">
        <f t="shared" si="4"/>
        <v>5</v>
      </c>
      <c r="AD13" s="10">
        <f t="shared" si="4"/>
        <v>4.5</v>
      </c>
      <c r="AE13" s="10">
        <f t="shared" si="4"/>
        <v>7.5</v>
      </c>
      <c r="AF13" s="10">
        <f t="shared" si="4"/>
        <v>2.5</v>
      </c>
      <c r="AG13" s="10">
        <f t="shared" si="4"/>
        <v>6.5</v>
      </c>
      <c r="AH13" s="10">
        <f t="shared" si="4"/>
        <v>5.5</v>
      </c>
      <c r="AI13" s="10">
        <f t="shared" si="4"/>
        <v>7</v>
      </c>
      <c r="AJ13" s="10">
        <f t="shared" si="4"/>
        <v>3</v>
      </c>
      <c r="AK13" s="10">
        <f t="shared" si="4"/>
        <v>5</v>
      </c>
      <c r="AL13" s="10">
        <f t="shared" si="4"/>
        <v>4.5</v>
      </c>
      <c r="AM13" s="10">
        <f t="shared" si="4"/>
        <v>4.5</v>
      </c>
      <c r="AN13" s="10">
        <f t="shared" si="4"/>
        <v>9.5</v>
      </c>
      <c r="AO13" s="10">
        <f t="shared" si="4"/>
        <v>5</v>
      </c>
      <c r="AP13" s="10">
        <f t="shared" si="4"/>
        <v>7</v>
      </c>
      <c r="AQ13" s="10">
        <f t="shared" si="4"/>
        <v>5</v>
      </c>
      <c r="AR13" s="10">
        <f t="shared" si="4"/>
        <v>6</v>
      </c>
      <c r="AS13" s="10">
        <f t="shared" si="4"/>
        <v>7.5</v>
      </c>
      <c r="AT13" s="10">
        <f t="shared" si="4"/>
        <v>1.5</v>
      </c>
      <c r="AU13" s="10">
        <f t="shared" si="4"/>
        <v>3.5</v>
      </c>
      <c r="AV13" s="10">
        <f t="shared" si="4"/>
        <v>4.5</v>
      </c>
      <c r="AW13" s="10">
        <f t="shared" si="4"/>
        <v>4.5</v>
      </c>
      <c r="AX13" s="10">
        <f t="shared" si="4"/>
        <v>7.5</v>
      </c>
      <c r="AY13" s="10">
        <f t="shared" si="4"/>
        <v>2.5</v>
      </c>
      <c r="AZ13" s="10">
        <f t="shared" si="4"/>
        <v>4</v>
      </c>
      <c r="BA13" s="10">
        <f t="shared" si="4"/>
        <v>6</v>
      </c>
      <c r="BB13" s="10">
        <f t="shared" si="4"/>
        <v>7</v>
      </c>
      <c r="BC13" s="10">
        <f t="shared" si="4"/>
        <v>3.5</v>
      </c>
      <c r="BD13" s="10">
        <f t="shared" si="4"/>
        <v>2.5</v>
      </c>
      <c r="BE13" s="10">
        <f t="shared" si="4"/>
        <v>3.5</v>
      </c>
      <c r="BF13" s="10">
        <f t="shared" si="4"/>
        <v>8.5</v>
      </c>
      <c r="BG13" s="10">
        <f t="shared" si="4"/>
        <v>2.5</v>
      </c>
      <c r="BH13" s="10">
        <f t="shared" si="4"/>
        <v>4.5</v>
      </c>
      <c r="BI13" s="10">
        <f t="shared" si="4"/>
        <v>7.5</v>
      </c>
      <c r="BJ13" s="10">
        <f t="shared" si="4"/>
        <v>6.5</v>
      </c>
      <c r="BK13" s="10">
        <f t="shared" si="4"/>
        <v>4</v>
      </c>
      <c r="BL13" s="10">
        <f t="shared" si="4"/>
        <v>4</v>
      </c>
      <c r="BM13" s="10">
        <f t="shared" si="4"/>
        <v>7</v>
      </c>
      <c r="BN13" s="10">
        <f t="shared" si="4"/>
        <v>6</v>
      </c>
      <c r="BO13" s="10">
        <f t="shared" si="4"/>
        <v>6</v>
      </c>
      <c r="BP13" s="10">
        <f t="shared" si="4"/>
        <v>5</v>
      </c>
      <c r="BQ13" s="10">
        <f t="shared" si="4"/>
        <v>4</v>
      </c>
      <c r="BR13" s="10">
        <f t="shared" si="4"/>
        <v>8.5</v>
      </c>
      <c r="BS13" s="10">
        <f t="shared" si="4"/>
        <v>5.5</v>
      </c>
      <c r="BT13" s="10">
        <f t="shared" si="4"/>
        <v>6.5</v>
      </c>
      <c r="BU13" s="10">
        <f t="shared" si="4"/>
        <v>4.5</v>
      </c>
      <c r="BV13" s="10">
        <f t="shared" si="4"/>
        <v>4.5</v>
      </c>
      <c r="BW13" s="10">
        <f t="shared" si="4"/>
        <v>6.5</v>
      </c>
      <c r="BX13" s="10">
        <f t="shared" si="4"/>
        <v>5</v>
      </c>
      <c r="BY13" s="10">
        <f t="shared" si="4"/>
        <v>4</v>
      </c>
      <c r="BZ13" s="10">
        <f t="shared" si="4"/>
        <v>5</v>
      </c>
      <c r="CA13" s="10">
        <f t="shared" si="4"/>
        <v>4</v>
      </c>
      <c r="CB13" s="10">
        <f t="shared" si="4"/>
        <v>6</v>
      </c>
      <c r="CC13" s="10">
        <f t="shared" si="4"/>
        <v>7.5</v>
      </c>
      <c r="CD13" s="10">
        <f t="shared" si="4"/>
        <v>6.5</v>
      </c>
      <c r="CE13" s="10">
        <f t="shared" si="4"/>
        <v>4</v>
      </c>
      <c r="CF13" s="10">
        <f t="shared" si="4"/>
        <v>4.5</v>
      </c>
      <c r="CG13" s="10">
        <f t="shared" si="4"/>
        <v>6.5</v>
      </c>
      <c r="CH13" s="10">
        <f t="shared" si="4"/>
        <v>5</v>
      </c>
      <c r="CI13" s="10">
        <f t="shared" si="4"/>
        <v>3</v>
      </c>
      <c r="CJ13" s="10">
        <f t="shared" si="4"/>
        <v>4</v>
      </c>
      <c r="CK13" s="10">
        <f t="shared" si="4"/>
        <v>4</v>
      </c>
      <c r="CL13" s="10">
        <f t="shared" si="4"/>
        <v>5.5</v>
      </c>
      <c r="CM13" s="10">
        <f t="shared" si="4"/>
        <v>5.5</v>
      </c>
      <c r="CN13" s="10">
        <f t="shared" si="4"/>
        <v>5</v>
      </c>
      <c r="CO13" s="10">
        <f t="shared" si="4"/>
        <v>3</v>
      </c>
      <c r="CP13" s="10">
        <f t="shared" si="4"/>
        <v>5</v>
      </c>
      <c r="CQ13" s="10">
        <f t="shared" si="4"/>
        <v>4.5</v>
      </c>
      <c r="CR13" s="10">
        <f t="shared" si="4"/>
        <v>4.5</v>
      </c>
      <c r="CS13" s="10">
        <f t="shared" si="4"/>
        <v>4.5</v>
      </c>
      <c r="CT13" s="10">
        <f t="shared" si="4"/>
        <v>5.5</v>
      </c>
      <c r="CU13" s="10">
        <f t="shared" si="4"/>
        <v>3.5</v>
      </c>
      <c r="CV13" s="10">
        <f t="shared" si="4"/>
        <v>4.5</v>
      </c>
      <c r="CW13" s="10">
        <f t="shared" si="4"/>
        <v>4</v>
      </c>
      <c r="CX13" s="10">
        <f t="shared" si="4"/>
        <v>3.5</v>
      </c>
      <c r="CY13" s="10">
        <f t="shared" si="4"/>
        <v>4.5</v>
      </c>
      <c r="CZ13" s="10">
        <f t="shared" si="4"/>
        <v>5.5</v>
      </c>
      <c r="DA13" s="10">
        <f t="shared" si="4"/>
        <v>3.5</v>
      </c>
      <c r="DB13" s="10">
        <f t="shared" si="4"/>
        <v>4</v>
      </c>
      <c r="DC13" s="10">
        <f t="shared" si="4"/>
        <v>5</v>
      </c>
      <c r="DD13" s="10">
        <f t="shared" si="4"/>
        <v>3.5</v>
      </c>
      <c r="DE13" s="10">
        <f t="shared" si="4"/>
        <v>2</v>
      </c>
      <c r="DF13" s="10">
        <f t="shared" si="4"/>
        <v>3</v>
      </c>
      <c r="DG13" s="10">
        <f t="shared" si="4"/>
        <v>6</v>
      </c>
      <c r="DH13" s="10">
        <f t="shared" si="4"/>
        <v>3.5</v>
      </c>
      <c r="DI13" s="10">
        <f t="shared" si="4"/>
        <v>3</v>
      </c>
      <c r="DJ13" s="10">
        <f t="shared" si="4"/>
        <v>3.5</v>
      </c>
      <c r="DK13" s="10">
        <f t="shared" si="4"/>
        <v>4</v>
      </c>
      <c r="DL13" s="10">
        <f t="shared" si="4"/>
        <v>6</v>
      </c>
      <c r="DM13" s="10">
        <f t="shared" si="4"/>
        <v>6.5</v>
      </c>
      <c r="DN13" s="10">
        <f t="shared" si="4"/>
        <v>2.5</v>
      </c>
      <c r="DO13" s="10">
        <f t="shared" si="4"/>
        <v>4.5</v>
      </c>
      <c r="DP13" s="10">
        <f t="shared" si="4"/>
        <v>3</v>
      </c>
      <c r="DQ13" s="10">
        <f t="shared" si="4"/>
        <v>3</v>
      </c>
    </row>
    <row r="14" ht="12.75" customHeight="1">
      <c r="A14" s="13" t="s">
        <v>209</v>
      </c>
      <c r="B14" s="10">
        <f t="shared" ref="B14:DQ14" si="5">-B4/2</f>
        <v>-4</v>
      </c>
      <c r="C14" s="10">
        <f t="shared" si="5"/>
        <v>-4.5</v>
      </c>
      <c r="D14" s="10">
        <f t="shared" si="5"/>
        <v>-4.5</v>
      </c>
      <c r="E14" s="10">
        <f t="shared" si="5"/>
        <v>-5</v>
      </c>
      <c r="F14" s="10">
        <f t="shared" si="5"/>
        <v>-5.5</v>
      </c>
      <c r="G14" s="10">
        <f t="shared" si="5"/>
        <v>-5.5</v>
      </c>
      <c r="H14" s="10">
        <f t="shared" si="5"/>
        <v>-5.5</v>
      </c>
      <c r="I14" s="10">
        <f t="shared" si="5"/>
        <v>-5</v>
      </c>
      <c r="J14" s="10">
        <f t="shared" si="5"/>
        <v>-7</v>
      </c>
      <c r="K14" s="10">
        <f t="shared" si="5"/>
        <v>-5.5</v>
      </c>
      <c r="L14" s="10">
        <f t="shared" si="5"/>
        <v>-6</v>
      </c>
      <c r="M14" s="10">
        <f t="shared" si="5"/>
        <v>-4.5</v>
      </c>
      <c r="N14" s="10">
        <f t="shared" si="5"/>
        <v>-5.5</v>
      </c>
      <c r="O14" s="10">
        <f t="shared" si="5"/>
        <v>-4.5</v>
      </c>
      <c r="P14" s="10">
        <f t="shared" si="5"/>
        <v>-7.5</v>
      </c>
      <c r="Q14" s="10">
        <f t="shared" si="5"/>
        <v>-7</v>
      </c>
      <c r="R14" s="10">
        <f t="shared" si="5"/>
        <v>-4</v>
      </c>
      <c r="S14" s="10">
        <f t="shared" si="5"/>
        <v>-8</v>
      </c>
      <c r="T14" s="10">
        <f t="shared" si="5"/>
        <v>-5</v>
      </c>
      <c r="U14" s="10">
        <f t="shared" si="5"/>
        <v>-5</v>
      </c>
      <c r="V14" s="10">
        <f t="shared" si="5"/>
        <v>-6.5</v>
      </c>
      <c r="W14" s="10">
        <f t="shared" si="5"/>
        <v>-5.5</v>
      </c>
      <c r="X14" s="10">
        <f t="shared" si="5"/>
        <v>-5.5</v>
      </c>
      <c r="Y14" s="10">
        <f t="shared" si="5"/>
        <v>-4</v>
      </c>
      <c r="Z14" s="10">
        <f t="shared" si="5"/>
        <v>-5.5</v>
      </c>
      <c r="AA14" s="10">
        <f t="shared" si="5"/>
        <v>-2.5</v>
      </c>
      <c r="AB14" s="10">
        <f t="shared" si="5"/>
        <v>-4</v>
      </c>
      <c r="AC14" s="10">
        <f t="shared" si="5"/>
        <v>-5</v>
      </c>
      <c r="AD14" s="10">
        <f t="shared" si="5"/>
        <v>-4.5</v>
      </c>
      <c r="AE14" s="10">
        <f t="shared" si="5"/>
        <v>-7.5</v>
      </c>
      <c r="AF14" s="10">
        <f t="shared" si="5"/>
        <v>-2.5</v>
      </c>
      <c r="AG14" s="10">
        <f t="shared" si="5"/>
        <v>-6.5</v>
      </c>
      <c r="AH14" s="10">
        <f t="shared" si="5"/>
        <v>-5.5</v>
      </c>
      <c r="AI14" s="10">
        <f t="shared" si="5"/>
        <v>-7</v>
      </c>
      <c r="AJ14" s="10">
        <f t="shared" si="5"/>
        <v>-3</v>
      </c>
      <c r="AK14" s="10">
        <f t="shared" si="5"/>
        <v>-5</v>
      </c>
      <c r="AL14" s="10">
        <f t="shared" si="5"/>
        <v>-4.5</v>
      </c>
      <c r="AM14" s="10">
        <f t="shared" si="5"/>
        <v>-4.5</v>
      </c>
      <c r="AN14" s="10">
        <f t="shared" si="5"/>
        <v>-9.5</v>
      </c>
      <c r="AO14" s="10">
        <f t="shared" si="5"/>
        <v>-5</v>
      </c>
      <c r="AP14" s="10">
        <f t="shared" si="5"/>
        <v>-7</v>
      </c>
      <c r="AQ14" s="10">
        <f t="shared" si="5"/>
        <v>-5</v>
      </c>
      <c r="AR14" s="10">
        <f t="shared" si="5"/>
        <v>-6</v>
      </c>
      <c r="AS14" s="10">
        <f t="shared" si="5"/>
        <v>-7.5</v>
      </c>
      <c r="AT14" s="10">
        <f t="shared" si="5"/>
        <v>-1.5</v>
      </c>
      <c r="AU14" s="10">
        <f t="shared" si="5"/>
        <v>-3.5</v>
      </c>
      <c r="AV14" s="10">
        <f t="shared" si="5"/>
        <v>-4.5</v>
      </c>
      <c r="AW14" s="10">
        <f t="shared" si="5"/>
        <v>-4.5</v>
      </c>
      <c r="AX14" s="10">
        <f t="shared" si="5"/>
        <v>-7.5</v>
      </c>
      <c r="AY14" s="10">
        <f t="shared" si="5"/>
        <v>-2.5</v>
      </c>
      <c r="AZ14" s="10">
        <f t="shared" si="5"/>
        <v>-4</v>
      </c>
      <c r="BA14" s="10">
        <f t="shared" si="5"/>
        <v>-6</v>
      </c>
      <c r="BB14" s="10">
        <f t="shared" si="5"/>
        <v>-7</v>
      </c>
      <c r="BC14" s="10">
        <f t="shared" si="5"/>
        <v>-3.5</v>
      </c>
      <c r="BD14" s="10">
        <f t="shared" si="5"/>
        <v>-2.5</v>
      </c>
      <c r="BE14" s="10">
        <f t="shared" si="5"/>
        <v>-3.5</v>
      </c>
      <c r="BF14" s="10">
        <f t="shared" si="5"/>
        <v>-8.5</v>
      </c>
      <c r="BG14" s="10">
        <f t="shared" si="5"/>
        <v>-2.5</v>
      </c>
      <c r="BH14" s="10">
        <f t="shared" si="5"/>
        <v>-4.5</v>
      </c>
      <c r="BI14" s="10">
        <f t="shared" si="5"/>
        <v>-7.5</v>
      </c>
      <c r="BJ14" s="10">
        <f t="shared" si="5"/>
        <v>-6.5</v>
      </c>
      <c r="BK14" s="10">
        <f t="shared" si="5"/>
        <v>-4</v>
      </c>
      <c r="BL14" s="10">
        <f t="shared" si="5"/>
        <v>-4</v>
      </c>
      <c r="BM14" s="10">
        <f t="shared" si="5"/>
        <v>-7</v>
      </c>
      <c r="BN14" s="10">
        <f t="shared" si="5"/>
        <v>-6</v>
      </c>
      <c r="BO14" s="10">
        <f t="shared" si="5"/>
        <v>-6</v>
      </c>
      <c r="BP14" s="10">
        <f t="shared" si="5"/>
        <v>-5</v>
      </c>
      <c r="BQ14" s="10">
        <f t="shared" si="5"/>
        <v>-4</v>
      </c>
      <c r="BR14" s="10">
        <f t="shared" si="5"/>
        <v>-8.5</v>
      </c>
      <c r="BS14" s="10">
        <f t="shared" si="5"/>
        <v>-5.5</v>
      </c>
      <c r="BT14" s="10">
        <f t="shared" si="5"/>
        <v>-6.5</v>
      </c>
      <c r="BU14" s="10">
        <f t="shared" si="5"/>
        <v>-4.5</v>
      </c>
      <c r="BV14" s="10">
        <f t="shared" si="5"/>
        <v>-4.5</v>
      </c>
      <c r="BW14" s="10">
        <f t="shared" si="5"/>
        <v>-6.5</v>
      </c>
      <c r="BX14" s="10">
        <f t="shared" si="5"/>
        <v>-5</v>
      </c>
      <c r="BY14" s="10">
        <f t="shared" si="5"/>
        <v>-4</v>
      </c>
      <c r="BZ14" s="10">
        <f t="shared" si="5"/>
        <v>-5</v>
      </c>
      <c r="CA14" s="10">
        <f t="shared" si="5"/>
        <v>-4</v>
      </c>
      <c r="CB14" s="10">
        <f t="shared" si="5"/>
        <v>-6</v>
      </c>
      <c r="CC14" s="10">
        <f t="shared" si="5"/>
        <v>-7.5</v>
      </c>
      <c r="CD14" s="10">
        <f t="shared" si="5"/>
        <v>-6.5</v>
      </c>
      <c r="CE14" s="10">
        <f t="shared" si="5"/>
        <v>-4</v>
      </c>
      <c r="CF14" s="10">
        <f t="shared" si="5"/>
        <v>-4.5</v>
      </c>
      <c r="CG14" s="10">
        <f t="shared" si="5"/>
        <v>-6.5</v>
      </c>
      <c r="CH14" s="10">
        <f t="shared" si="5"/>
        <v>-5</v>
      </c>
      <c r="CI14" s="10">
        <f t="shared" si="5"/>
        <v>-3</v>
      </c>
      <c r="CJ14" s="10">
        <f t="shared" si="5"/>
        <v>-4</v>
      </c>
      <c r="CK14" s="10">
        <f t="shared" si="5"/>
        <v>-4</v>
      </c>
      <c r="CL14" s="10">
        <f t="shared" si="5"/>
        <v>-5.5</v>
      </c>
      <c r="CM14" s="10">
        <f t="shared" si="5"/>
        <v>-5.5</v>
      </c>
      <c r="CN14" s="10">
        <f t="shared" si="5"/>
        <v>-5</v>
      </c>
      <c r="CO14" s="10">
        <f t="shared" si="5"/>
        <v>-3</v>
      </c>
      <c r="CP14" s="10">
        <f t="shared" si="5"/>
        <v>-5</v>
      </c>
      <c r="CQ14" s="10">
        <f t="shared" si="5"/>
        <v>-4.5</v>
      </c>
      <c r="CR14" s="10">
        <f t="shared" si="5"/>
        <v>-4.5</v>
      </c>
      <c r="CS14" s="10">
        <f t="shared" si="5"/>
        <v>-4.5</v>
      </c>
      <c r="CT14" s="10">
        <f t="shared" si="5"/>
        <v>-5.5</v>
      </c>
      <c r="CU14" s="10">
        <f t="shared" si="5"/>
        <v>-3.5</v>
      </c>
      <c r="CV14" s="10">
        <f t="shared" si="5"/>
        <v>-4.5</v>
      </c>
      <c r="CW14" s="10">
        <f t="shared" si="5"/>
        <v>-4</v>
      </c>
      <c r="CX14" s="10">
        <f t="shared" si="5"/>
        <v>-3.5</v>
      </c>
      <c r="CY14" s="10">
        <f t="shared" si="5"/>
        <v>-4.5</v>
      </c>
      <c r="CZ14" s="10">
        <f t="shared" si="5"/>
        <v>-5.5</v>
      </c>
      <c r="DA14" s="10">
        <f t="shared" si="5"/>
        <v>-3.5</v>
      </c>
      <c r="DB14" s="10">
        <f t="shared" si="5"/>
        <v>-4</v>
      </c>
      <c r="DC14" s="10">
        <f t="shared" si="5"/>
        <v>-5</v>
      </c>
      <c r="DD14" s="10">
        <f t="shared" si="5"/>
        <v>-3.5</v>
      </c>
      <c r="DE14" s="10">
        <f t="shared" si="5"/>
        <v>-2</v>
      </c>
      <c r="DF14" s="10">
        <f t="shared" si="5"/>
        <v>-3</v>
      </c>
      <c r="DG14" s="10">
        <f t="shared" si="5"/>
        <v>-6</v>
      </c>
      <c r="DH14" s="10">
        <f t="shared" si="5"/>
        <v>-3.5</v>
      </c>
      <c r="DI14" s="10">
        <f t="shared" si="5"/>
        <v>-3</v>
      </c>
      <c r="DJ14" s="10">
        <f t="shared" si="5"/>
        <v>-3.5</v>
      </c>
      <c r="DK14" s="10">
        <f t="shared" si="5"/>
        <v>-4</v>
      </c>
      <c r="DL14" s="10">
        <f t="shared" si="5"/>
        <v>-6</v>
      </c>
      <c r="DM14" s="10">
        <f t="shared" si="5"/>
        <v>-6.5</v>
      </c>
      <c r="DN14" s="10">
        <f t="shared" si="5"/>
        <v>-2.5</v>
      </c>
      <c r="DO14" s="10">
        <f t="shared" si="5"/>
        <v>-4.5</v>
      </c>
      <c r="DP14" s="10">
        <f t="shared" si="5"/>
        <v>-3</v>
      </c>
      <c r="DQ14" s="10">
        <f t="shared" si="5"/>
        <v>-3</v>
      </c>
    </row>
    <row r="15" ht="12.75" customHeight="1">
      <c r="A15" s="13" t="s">
        <v>210</v>
      </c>
      <c r="B15" s="10">
        <f t="shared" ref="B15:DQ15" si="6">-B5</f>
        <v>-10</v>
      </c>
      <c r="C15" s="10">
        <f t="shared" si="6"/>
        <v>-8</v>
      </c>
      <c r="D15" s="10">
        <f t="shared" si="6"/>
        <v>-11</v>
      </c>
      <c r="E15" s="10">
        <f t="shared" si="6"/>
        <v>-13</v>
      </c>
      <c r="F15" s="10">
        <f t="shared" si="6"/>
        <v>-6</v>
      </c>
      <c r="G15" s="10">
        <f t="shared" si="6"/>
        <v>-11</v>
      </c>
      <c r="H15" s="10">
        <f t="shared" si="6"/>
        <v>-6</v>
      </c>
      <c r="I15" s="10">
        <f t="shared" si="6"/>
        <v>-15</v>
      </c>
      <c r="J15" s="10">
        <f t="shared" si="6"/>
        <v>-6</v>
      </c>
      <c r="K15" s="10">
        <f t="shared" si="6"/>
        <v>-13</v>
      </c>
      <c r="L15" s="10">
        <f t="shared" si="6"/>
        <v>-4</v>
      </c>
      <c r="M15" s="10">
        <f t="shared" si="6"/>
        <v>-11</v>
      </c>
      <c r="N15" s="10">
        <f t="shared" si="6"/>
        <v>-4</v>
      </c>
      <c r="O15" s="10">
        <f t="shared" si="6"/>
        <v>-8</v>
      </c>
      <c r="P15" s="10">
        <f t="shared" si="6"/>
        <v>-8</v>
      </c>
      <c r="Q15" s="10">
        <f t="shared" si="6"/>
        <v>-5</v>
      </c>
      <c r="R15" s="10">
        <f t="shared" si="6"/>
        <v>-13</v>
      </c>
      <c r="S15" s="10">
        <f t="shared" si="6"/>
        <v>-5</v>
      </c>
      <c r="T15" s="10">
        <f t="shared" si="6"/>
        <v>-5</v>
      </c>
      <c r="U15" s="10">
        <f t="shared" si="6"/>
        <v>-4</v>
      </c>
      <c r="V15" s="10">
        <f t="shared" si="6"/>
        <v>-9</v>
      </c>
      <c r="W15" s="10">
        <f t="shared" si="6"/>
        <v>-4</v>
      </c>
      <c r="X15" s="10">
        <f t="shared" si="6"/>
        <v>-9</v>
      </c>
      <c r="Y15" s="10">
        <f t="shared" si="6"/>
        <v>-8</v>
      </c>
      <c r="Z15" s="10">
        <f t="shared" si="6"/>
        <v>-11</v>
      </c>
      <c r="AA15" s="10">
        <f t="shared" si="6"/>
        <v>-6</v>
      </c>
      <c r="AB15" s="10">
        <f t="shared" si="6"/>
        <v>-9</v>
      </c>
      <c r="AC15" s="10">
        <f t="shared" si="6"/>
        <v>-4</v>
      </c>
      <c r="AD15" s="10">
        <f t="shared" si="6"/>
        <v>-6</v>
      </c>
      <c r="AE15" s="10">
        <f t="shared" si="6"/>
        <v>-1</v>
      </c>
      <c r="AF15" s="10">
        <f t="shared" si="6"/>
        <v>-12</v>
      </c>
      <c r="AG15" s="10">
        <f t="shared" si="6"/>
        <v>-7</v>
      </c>
      <c r="AH15" s="10">
        <f t="shared" si="6"/>
        <v>-6</v>
      </c>
      <c r="AI15" s="10">
        <f t="shared" si="6"/>
        <v>-7</v>
      </c>
      <c r="AJ15" s="10">
        <f t="shared" si="6"/>
        <v>-5</v>
      </c>
      <c r="AK15" s="10">
        <f t="shared" si="6"/>
        <v>-4</v>
      </c>
      <c r="AL15" s="10">
        <f t="shared" si="6"/>
        <v>-8</v>
      </c>
      <c r="AM15" s="10">
        <f t="shared" si="6"/>
        <v>-7</v>
      </c>
      <c r="AN15" s="10">
        <f t="shared" si="6"/>
        <v>-6</v>
      </c>
      <c r="AO15" s="10">
        <f t="shared" si="6"/>
        <v>-8</v>
      </c>
      <c r="AP15" s="10">
        <f t="shared" si="6"/>
        <v>-6</v>
      </c>
      <c r="AQ15" s="10">
        <f t="shared" si="6"/>
        <v>-2</v>
      </c>
      <c r="AR15" s="10">
        <f t="shared" si="6"/>
        <v>-8</v>
      </c>
      <c r="AS15" s="10">
        <f t="shared" si="6"/>
        <v>-1</v>
      </c>
      <c r="AT15" s="10">
        <f t="shared" si="6"/>
        <v>-9</v>
      </c>
      <c r="AU15" s="10">
        <f t="shared" si="6"/>
        <v>-6</v>
      </c>
      <c r="AV15" s="10">
        <f t="shared" si="6"/>
        <v>-9</v>
      </c>
      <c r="AW15" s="10">
        <f t="shared" si="6"/>
        <v>-8</v>
      </c>
      <c r="AX15" s="10">
        <f t="shared" si="6"/>
        <v>-5</v>
      </c>
      <c r="AY15" s="10">
        <f t="shared" si="6"/>
        <v>-7</v>
      </c>
      <c r="AZ15" s="10">
        <f t="shared" si="6"/>
        <v>-6</v>
      </c>
      <c r="BA15" s="10">
        <f t="shared" si="6"/>
        <v>-6</v>
      </c>
      <c r="BB15" s="10">
        <f t="shared" si="6"/>
        <v>-3</v>
      </c>
      <c r="BC15" s="10">
        <f t="shared" si="6"/>
        <v>-6</v>
      </c>
      <c r="BD15" s="10">
        <f t="shared" si="6"/>
        <v>-11</v>
      </c>
      <c r="BE15" s="10">
        <f t="shared" si="6"/>
        <v>-8</v>
      </c>
      <c r="BF15" s="10">
        <f t="shared" si="6"/>
        <v>-4</v>
      </c>
      <c r="BG15" s="10">
        <f t="shared" si="6"/>
        <v>-7</v>
      </c>
      <c r="BH15" s="10">
        <f t="shared" si="6"/>
        <v>-3</v>
      </c>
      <c r="BI15" s="10">
        <f t="shared" si="6"/>
        <v>-4</v>
      </c>
      <c r="BJ15" s="10">
        <f t="shared" si="6"/>
        <v>-5</v>
      </c>
      <c r="BK15" s="10">
        <f t="shared" si="6"/>
        <v>-8</v>
      </c>
      <c r="BL15" s="10">
        <f t="shared" si="6"/>
        <v>-3</v>
      </c>
      <c r="BM15" s="10">
        <f t="shared" si="6"/>
        <v>-7</v>
      </c>
      <c r="BN15" s="10">
        <f t="shared" si="6"/>
        <v>-8</v>
      </c>
      <c r="BO15" s="10">
        <f t="shared" si="6"/>
        <v>-8</v>
      </c>
      <c r="BP15" s="10">
        <f t="shared" si="6"/>
        <v>-3</v>
      </c>
      <c r="BQ15" s="10">
        <f t="shared" si="6"/>
        <v>-6</v>
      </c>
      <c r="BR15" s="10">
        <f t="shared" si="6"/>
        <v>-2</v>
      </c>
      <c r="BS15" s="10">
        <f t="shared" si="6"/>
        <v>-4</v>
      </c>
      <c r="BT15" s="10">
        <f t="shared" si="6"/>
        <v>-3</v>
      </c>
      <c r="BU15" s="10">
        <f t="shared" si="6"/>
        <v>-6</v>
      </c>
      <c r="BV15" s="10">
        <f t="shared" si="6"/>
        <v>-5</v>
      </c>
      <c r="BW15" s="10">
        <f t="shared" si="6"/>
        <v>-7</v>
      </c>
      <c r="BX15" s="10">
        <f t="shared" si="6"/>
        <v>-4</v>
      </c>
      <c r="BY15" s="10">
        <f t="shared" si="6"/>
        <v>-3</v>
      </c>
      <c r="BZ15" s="10">
        <f t="shared" si="6"/>
        <v>-7</v>
      </c>
      <c r="CA15" s="10">
        <f t="shared" si="6"/>
        <v>-7</v>
      </c>
      <c r="CB15" s="10">
        <f t="shared" si="6"/>
        <v>-6</v>
      </c>
      <c r="CC15" s="10">
        <f t="shared" si="6"/>
        <v>-1</v>
      </c>
      <c r="CD15" s="10">
        <f t="shared" si="6"/>
        <v>-6</v>
      </c>
      <c r="CE15" s="10">
        <f t="shared" si="6"/>
        <v>-3</v>
      </c>
      <c r="CF15" s="10">
        <f t="shared" si="6"/>
        <v>-2</v>
      </c>
      <c r="CG15" s="10">
        <f t="shared" si="6"/>
        <v>-4</v>
      </c>
      <c r="CH15" s="10">
        <f t="shared" si="6"/>
        <v>-7</v>
      </c>
      <c r="CI15" s="10">
        <f t="shared" si="6"/>
        <v>-4</v>
      </c>
      <c r="CJ15" s="10">
        <f t="shared" si="6"/>
        <v>-7</v>
      </c>
      <c r="CK15" s="10">
        <f t="shared" si="6"/>
        <v>-2</v>
      </c>
      <c r="CL15" s="10">
        <f t="shared" si="6"/>
        <v>-4</v>
      </c>
      <c r="CM15" s="10">
        <f t="shared" si="6"/>
        <v>-4</v>
      </c>
      <c r="CN15" s="10">
        <f t="shared" si="6"/>
        <v>-2</v>
      </c>
      <c r="CO15" s="10">
        <f t="shared" si="6"/>
        <v>-2</v>
      </c>
      <c r="CP15" s="10">
        <f t="shared" si="6"/>
        <v>-6</v>
      </c>
      <c r="CQ15" s="10">
        <f t="shared" si="6"/>
        <v>-4</v>
      </c>
      <c r="CR15" s="10">
        <f t="shared" si="6"/>
        <v>-4</v>
      </c>
      <c r="CS15" s="10">
        <f t="shared" si="6"/>
        <v>-5</v>
      </c>
      <c r="CT15" s="10">
        <f t="shared" si="6"/>
        <v>-5</v>
      </c>
      <c r="CU15" s="10">
        <f t="shared" si="6"/>
        <v>-7</v>
      </c>
      <c r="CV15" s="10">
        <f t="shared" si="6"/>
        <v>-2</v>
      </c>
      <c r="CW15" s="10">
        <f t="shared" si="6"/>
        <v>-7</v>
      </c>
      <c r="CX15" s="10">
        <f t="shared" si="6"/>
        <v>-4</v>
      </c>
      <c r="CY15" s="10">
        <f t="shared" si="6"/>
        <v>-5</v>
      </c>
      <c r="CZ15" s="10">
        <f t="shared" si="6"/>
        <v>-3</v>
      </c>
      <c r="DA15" s="10">
        <f t="shared" si="6"/>
        <v>-4</v>
      </c>
      <c r="DB15" s="10">
        <f t="shared" si="6"/>
        <v>-2</v>
      </c>
      <c r="DC15" s="10">
        <f t="shared" si="6"/>
        <v>-5</v>
      </c>
      <c r="DD15" s="10">
        <f t="shared" si="6"/>
        <v>-4</v>
      </c>
      <c r="DE15" s="10">
        <f t="shared" si="6"/>
        <v>-5</v>
      </c>
      <c r="DF15" s="10">
        <f t="shared" si="6"/>
        <v>-3</v>
      </c>
      <c r="DG15" s="10">
        <f t="shared" si="6"/>
        <v>-3</v>
      </c>
      <c r="DH15" s="10">
        <f t="shared" si="6"/>
        <v>-4</v>
      </c>
      <c r="DI15" s="10">
        <f t="shared" si="6"/>
        <v>-4</v>
      </c>
      <c r="DJ15" s="10">
        <f t="shared" si="6"/>
        <v>-2</v>
      </c>
      <c r="DK15" s="10">
        <f t="shared" si="6"/>
        <v>-3</v>
      </c>
      <c r="DL15" s="10">
        <f t="shared" si="6"/>
        <v>0</v>
      </c>
      <c r="DM15" s="10">
        <f t="shared" si="6"/>
        <v>0</v>
      </c>
      <c r="DN15" s="10">
        <f t="shared" si="6"/>
        <v>-4</v>
      </c>
      <c r="DO15" s="10">
        <f t="shared" si="6"/>
        <v>-1</v>
      </c>
      <c r="DP15" s="10">
        <f t="shared" si="6"/>
        <v>0</v>
      </c>
      <c r="DQ15" s="10">
        <f t="shared" si="6"/>
        <v>-1</v>
      </c>
    </row>
    <row r="16" ht="12.75" customHeight="1">
      <c r="A16" s="13" t="s">
        <v>211</v>
      </c>
      <c r="B16" s="10">
        <f t="shared" ref="B16:DQ16" si="7">-B6</f>
        <v>-16</v>
      </c>
      <c r="C16" s="10">
        <f t="shared" si="7"/>
        <v>-15</v>
      </c>
      <c r="D16" s="10">
        <f t="shared" si="7"/>
        <v>-12</v>
      </c>
      <c r="E16" s="10">
        <f t="shared" si="7"/>
        <v>-9</v>
      </c>
      <c r="F16" s="10">
        <f t="shared" si="7"/>
        <v>-15</v>
      </c>
      <c r="G16" s="10">
        <f t="shared" si="7"/>
        <v>-10</v>
      </c>
      <c r="H16" s="10">
        <f t="shared" si="7"/>
        <v>-14</v>
      </c>
      <c r="I16" s="10">
        <f t="shared" si="7"/>
        <v>-5</v>
      </c>
      <c r="J16" s="10">
        <f t="shared" si="7"/>
        <v>-11</v>
      </c>
      <c r="K16" s="10">
        <f t="shared" si="7"/>
        <v>-5</v>
      </c>
      <c r="L16" s="10">
        <f t="shared" si="7"/>
        <v>-13</v>
      </c>
      <c r="M16" s="10">
        <f t="shared" si="7"/>
        <v>-7</v>
      </c>
      <c r="N16" s="10">
        <f t="shared" si="7"/>
        <v>-13</v>
      </c>
      <c r="O16" s="10">
        <f t="shared" si="7"/>
        <v>-10</v>
      </c>
      <c r="P16" s="10">
        <f t="shared" si="7"/>
        <v>-7</v>
      </c>
      <c r="Q16" s="10">
        <f t="shared" si="7"/>
        <v>-10</v>
      </c>
      <c r="R16" s="10">
        <f t="shared" si="7"/>
        <v>-5</v>
      </c>
      <c r="S16" s="10">
        <f t="shared" si="7"/>
        <v>-9</v>
      </c>
      <c r="T16" s="10">
        <f t="shared" si="7"/>
        <v>-12</v>
      </c>
      <c r="U16" s="10">
        <f t="shared" si="7"/>
        <v>-13</v>
      </c>
      <c r="V16" s="10">
        <f t="shared" si="7"/>
        <v>-6</v>
      </c>
      <c r="W16" s="10">
        <f t="shared" si="7"/>
        <v>-12</v>
      </c>
      <c r="X16" s="10">
        <f t="shared" si="7"/>
        <v>-7</v>
      </c>
      <c r="Y16" s="10">
        <f t="shared" si="7"/>
        <v>-9</v>
      </c>
      <c r="Z16" s="10">
        <f t="shared" si="7"/>
        <v>-4</v>
      </c>
      <c r="AA16" s="10">
        <f t="shared" si="7"/>
        <v>-12</v>
      </c>
      <c r="AB16" s="10">
        <f t="shared" si="7"/>
        <v>-7</v>
      </c>
      <c r="AC16" s="10">
        <f t="shared" si="7"/>
        <v>-11</v>
      </c>
      <c r="AD16" s="10">
        <f t="shared" si="7"/>
        <v>-9</v>
      </c>
      <c r="AE16" s="10">
        <f t="shared" si="7"/>
        <v>-11</v>
      </c>
      <c r="AF16" s="10">
        <f t="shared" si="7"/>
        <v>-5</v>
      </c>
      <c r="AG16" s="10">
        <f t="shared" si="7"/>
        <v>-6</v>
      </c>
      <c r="AH16" s="10">
        <f t="shared" si="7"/>
        <v>-8</v>
      </c>
      <c r="AI16" s="10">
        <f t="shared" si="7"/>
        <v>-5</v>
      </c>
      <c r="AJ16" s="10">
        <f t="shared" si="7"/>
        <v>-11</v>
      </c>
      <c r="AK16" s="10">
        <f t="shared" si="7"/>
        <v>-10</v>
      </c>
      <c r="AL16" s="10">
        <f t="shared" si="7"/>
        <v>-6</v>
      </c>
      <c r="AM16" s="10">
        <f t="shared" si="7"/>
        <v>-7</v>
      </c>
      <c r="AN16" s="10">
        <f t="shared" si="7"/>
        <v>-3</v>
      </c>
      <c r="AO16" s="10">
        <f t="shared" si="7"/>
        <v>-5</v>
      </c>
      <c r="AP16" s="10">
        <f t="shared" si="7"/>
        <v>-5</v>
      </c>
      <c r="AQ16" s="10">
        <f t="shared" si="7"/>
        <v>-11</v>
      </c>
      <c r="AR16" s="10">
        <f t="shared" si="7"/>
        <v>-4</v>
      </c>
      <c r="AS16" s="10">
        <f t="shared" si="7"/>
        <v>-9</v>
      </c>
      <c r="AT16" s="10">
        <f t="shared" si="7"/>
        <v>-7</v>
      </c>
      <c r="AU16" s="10">
        <f t="shared" si="7"/>
        <v>-8</v>
      </c>
      <c r="AV16" s="10">
        <f t="shared" si="7"/>
        <v>-4</v>
      </c>
      <c r="AW16" s="10">
        <f t="shared" si="7"/>
        <v>-5</v>
      </c>
      <c r="AX16" s="10">
        <f t="shared" si="7"/>
        <v>-5</v>
      </c>
      <c r="AY16" s="10">
        <f t="shared" si="7"/>
        <v>-8</v>
      </c>
      <c r="AZ16" s="10">
        <f t="shared" si="7"/>
        <v>-7</v>
      </c>
      <c r="BA16" s="10">
        <f t="shared" si="7"/>
        <v>-5</v>
      </c>
      <c r="BB16" s="10">
        <f t="shared" si="7"/>
        <v>-7</v>
      </c>
      <c r="BC16" s="10">
        <f t="shared" si="7"/>
        <v>-7</v>
      </c>
      <c r="BD16" s="10">
        <f t="shared" si="7"/>
        <v>-3</v>
      </c>
      <c r="BE16" s="10">
        <f t="shared" si="7"/>
        <v>-5</v>
      </c>
      <c r="BF16" s="10">
        <f t="shared" si="7"/>
        <v>-4</v>
      </c>
      <c r="BG16" s="10">
        <f t="shared" si="7"/>
        <v>-7</v>
      </c>
      <c r="BH16" s="10">
        <f t="shared" si="7"/>
        <v>-9</v>
      </c>
      <c r="BI16" s="10">
        <f t="shared" si="7"/>
        <v>-5</v>
      </c>
      <c r="BJ16" s="10">
        <f t="shared" si="7"/>
        <v>-5</v>
      </c>
      <c r="BK16" s="10">
        <f t="shared" si="7"/>
        <v>-4</v>
      </c>
      <c r="BL16" s="10">
        <f t="shared" si="7"/>
        <v>-9</v>
      </c>
      <c r="BM16" s="10">
        <f t="shared" si="7"/>
        <v>-2</v>
      </c>
      <c r="BN16" s="10">
        <f t="shared" si="7"/>
        <v>-2</v>
      </c>
      <c r="BO16" s="10">
        <f t="shared" si="7"/>
        <v>-2</v>
      </c>
      <c r="BP16" s="10">
        <f t="shared" si="7"/>
        <v>-8</v>
      </c>
      <c r="BQ16" s="10">
        <f t="shared" si="7"/>
        <v>-6</v>
      </c>
      <c r="BR16" s="10">
        <f t="shared" si="7"/>
        <v>-5</v>
      </c>
      <c r="BS16" s="10">
        <f t="shared" si="7"/>
        <v>-6</v>
      </c>
      <c r="BT16" s="10">
        <f t="shared" si="7"/>
        <v>-6</v>
      </c>
      <c r="BU16" s="10">
        <f t="shared" si="7"/>
        <v>-5</v>
      </c>
      <c r="BV16" s="10">
        <f t="shared" si="7"/>
        <v>-6</v>
      </c>
      <c r="BW16" s="10">
        <f t="shared" si="7"/>
        <v>-2</v>
      </c>
      <c r="BX16" s="10">
        <f t="shared" si="7"/>
        <v>-6</v>
      </c>
      <c r="BY16" s="10">
        <f t="shared" si="7"/>
        <v>-8</v>
      </c>
      <c r="BZ16" s="10">
        <f t="shared" si="7"/>
        <v>-3</v>
      </c>
      <c r="CA16" s="10">
        <f t="shared" si="7"/>
        <v>-4</v>
      </c>
      <c r="CB16" s="10">
        <f t="shared" si="7"/>
        <v>-3</v>
      </c>
      <c r="CC16" s="10">
        <f t="shared" si="7"/>
        <v>-6</v>
      </c>
      <c r="CD16" s="10">
        <f t="shared" si="7"/>
        <v>-2</v>
      </c>
      <c r="CE16" s="10">
        <f t="shared" si="7"/>
        <v>-7</v>
      </c>
      <c r="CF16" s="10">
        <f t="shared" si="7"/>
        <v>-7</v>
      </c>
      <c r="CG16" s="10">
        <f t="shared" si="7"/>
        <v>-3</v>
      </c>
      <c r="CH16" s="10">
        <f t="shared" si="7"/>
        <v>-1</v>
      </c>
      <c r="CI16" s="10">
        <f t="shared" si="7"/>
        <v>-6</v>
      </c>
      <c r="CJ16" s="10">
        <f t="shared" si="7"/>
        <v>-2</v>
      </c>
      <c r="CK16" s="10">
        <f t="shared" si="7"/>
        <v>-7</v>
      </c>
      <c r="CL16" s="10">
        <f t="shared" si="7"/>
        <v>-3</v>
      </c>
      <c r="CM16" s="10">
        <f t="shared" si="7"/>
        <v>-3</v>
      </c>
      <c r="CN16" s="10">
        <f t="shared" si="7"/>
        <v>-5</v>
      </c>
      <c r="CO16" s="10">
        <f t="shared" si="7"/>
        <v>-7</v>
      </c>
      <c r="CP16" s="10">
        <f t="shared" si="7"/>
        <v>-1</v>
      </c>
      <c r="CQ16" s="10">
        <f t="shared" si="7"/>
        <v>-3</v>
      </c>
      <c r="CR16" s="10">
        <f t="shared" si="7"/>
        <v>-3</v>
      </c>
      <c r="CS16" s="10">
        <f t="shared" si="7"/>
        <v>-2</v>
      </c>
      <c r="CT16" s="10">
        <f t="shared" si="7"/>
        <v>-1</v>
      </c>
      <c r="CU16" s="10">
        <f t="shared" si="7"/>
        <v>-1</v>
      </c>
      <c r="CV16" s="10">
        <f t="shared" si="7"/>
        <v>-5</v>
      </c>
      <c r="CW16" s="10">
        <f t="shared" si="7"/>
        <v>0</v>
      </c>
      <c r="CX16" s="10">
        <f t="shared" si="7"/>
        <v>-3</v>
      </c>
      <c r="CY16" s="10">
        <f t="shared" si="7"/>
        <v>-1</v>
      </c>
      <c r="CZ16" s="10">
        <f t="shared" si="7"/>
        <v>-2</v>
      </c>
      <c r="DA16" s="10">
        <f t="shared" si="7"/>
        <v>-3</v>
      </c>
      <c r="DB16" s="10">
        <f t="shared" si="7"/>
        <v>-4</v>
      </c>
      <c r="DC16" s="10">
        <f t="shared" si="7"/>
        <v>0</v>
      </c>
      <c r="DD16" s="10">
        <f t="shared" si="7"/>
        <v>-2</v>
      </c>
      <c r="DE16" s="10">
        <f t="shared" si="7"/>
        <v>-2</v>
      </c>
      <c r="DF16" s="10">
        <f t="shared" si="7"/>
        <v>-3</v>
      </c>
      <c r="DG16" s="10">
        <f t="shared" si="7"/>
        <v>0</v>
      </c>
      <c r="DH16" s="10">
        <f t="shared" si="7"/>
        <v>-1</v>
      </c>
      <c r="DI16" s="10">
        <f t="shared" si="7"/>
        <v>-1</v>
      </c>
      <c r="DJ16" s="10">
        <f t="shared" si="7"/>
        <v>-2</v>
      </c>
      <c r="DK16" s="10">
        <f t="shared" si="7"/>
        <v>0</v>
      </c>
      <c r="DL16" s="10">
        <f t="shared" si="7"/>
        <v>-1</v>
      </c>
      <c r="DM16" s="10">
        <f t="shared" si="7"/>
        <v>0</v>
      </c>
      <c r="DN16" s="10">
        <f t="shared" si="7"/>
        <v>0</v>
      </c>
      <c r="DO16" s="10">
        <f t="shared" si="7"/>
        <v>0</v>
      </c>
      <c r="DP16" s="10">
        <f t="shared" si="7"/>
        <v>-1</v>
      </c>
      <c r="DQ16" s="10">
        <f t="shared" si="7"/>
        <v>0</v>
      </c>
    </row>
    <row r="17" ht="12.75" customHeight="1">
      <c r="A17" s="13" t="s">
        <v>213</v>
      </c>
      <c r="B17" s="10">
        <f t="shared" ref="B17:DQ17" si="8">SUM(B11:B16)</f>
        <v>-20</v>
      </c>
      <c r="C17" s="10">
        <f t="shared" si="8"/>
        <v>-15</v>
      </c>
      <c r="D17" s="10">
        <f t="shared" si="8"/>
        <v>-15</v>
      </c>
      <c r="E17" s="10">
        <f t="shared" si="8"/>
        <v>-14</v>
      </c>
      <c r="F17" s="10">
        <f t="shared" si="8"/>
        <v>-13</v>
      </c>
      <c r="G17" s="10">
        <f t="shared" si="8"/>
        <v>-13</v>
      </c>
      <c r="H17" s="10">
        <f t="shared" si="8"/>
        <v>-11</v>
      </c>
      <c r="I17" s="10">
        <f t="shared" si="8"/>
        <v>-10</v>
      </c>
      <c r="J17" s="10">
        <f t="shared" si="8"/>
        <v>-8</v>
      </c>
      <c r="K17" s="10">
        <f t="shared" si="8"/>
        <v>-7</v>
      </c>
      <c r="L17" s="10">
        <f t="shared" si="8"/>
        <v>-6</v>
      </c>
      <c r="M17" s="10">
        <f t="shared" si="8"/>
        <v>-5</v>
      </c>
      <c r="N17" s="10">
        <f t="shared" si="8"/>
        <v>-5</v>
      </c>
      <c r="O17" s="10">
        <f t="shared" si="8"/>
        <v>-5</v>
      </c>
      <c r="P17" s="10">
        <f t="shared" si="8"/>
        <v>-5</v>
      </c>
      <c r="Q17" s="10">
        <f t="shared" si="8"/>
        <v>-4</v>
      </c>
      <c r="R17" s="10">
        <f t="shared" si="8"/>
        <v>-4</v>
      </c>
      <c r="S17" s="10">
        <f t="shared" si="8"/>
        <v>-4</v>
      </c>
      <c r="T17" s="10">
        <f t="shared" si="8"/>
        <v>-4</v>
      </c>
      <c r="U17" s="10">
        <f t="shared" si="8"/>
        <v>-4</v>
      </c>
      <c r="V17" s="10">
        <f t="shared" si="8"/>
        <v>-3</v>
      </c>
      <c r="W17" s="10">
        <f t="shared" si="8"/>
        <v>-3</v>
      </c>
      <c r="X17" s="10">
        <f t="shared" si="8"/>
        <v>-3</v>
      </c>
      <c r="Y17" s="10">
        <f t="shared" si="8"/>
        <v>-2</v>
      </c>
      <c r="Z17" s="10">
        <f t="shared" si="8"/>
        <v>-1</v>
      </c>
      <c r="AA17" s="10">
        <f t="shared" si="8"/>
        <v>-1</v>
      </c>
      <c r="AB17" s="10">
        <f t="shared" si="8"/>
        <v>0</v>
      </c>
      <c r="AC17" s="10">
        <f t="shared" si="8"/>
        <v>0</v>
      </c>
      <c r="AD17" s="10">
        <f t="shared" si="8"/>
        <v>1</v>
      </c>
      <c r="AE17" s="10">
        <f t="shared" si="8"/>
        <v>1</v>
      </c>
      <c r="AF17" s="10">
        <f t="shared" si="8"/>
        <v>1</v>
      </c>
      <c r="AG17" s="10">
        <f t="shared" si="8"/>
        <v>1</v>
      </c>
      <c r="AH17" s="10">
        <f t="shared" si="8"/>
        <v>1</v>
      </c>
      <c r="AI17" s="10">
        <f t="shared" si="8"/>
        <v>2</v>
      </c>
      <c r="AJ17" s="10">
        <f t="shared" si="8"/>
        <v>2</v>
      </c>
      <c r="AK17" s="10">
        <f t="shared" si="8"/>
        <v>2</v>
      </c>
      <c r="AL17" s="10">
        <f t="shared" si="8"/>
        <v>3</v>
      </c>
      <c r="AM17" s="10">
        <f t="shared" si="8"/>
        <v>3</v>
      </c>
      <c r="AN17" s="10">
        <f t="shared" si="8"/>
        <v>3</v>
      </c>
      <c r="AO17" s="10">
        <f t="shared" si="8"/>
        <v>4</v>
      </c>
      <c r="AP17" s="10">
        <f t="shared" si="8"/>
        <v>4</v>
      </c>
      <c r="AQ17" s="10">
        <f t="shared" si="8"/>
        <v>4</v>
      </c>
      <c r="AR17" s="10">
        <f t="shared" si="8"/>
        <v>4</v>
      </c>
      <c r="AS17" s="10">
        <f t="shared" si="8"/>
        <v>5</v>
      </c>
      <c r="AT17" s="10">
        <f t="shared" si="8"/>
        <v>5</v>
      </c>
      <c r="AU17" s="10">
        <f t="shared" si="8"/>
        <v>5</v>
      </c>
      <c r="AV17" s="10">
        <f t="shared" si="8"/>
        <v>5</v>
      </c>
      <c r="AW17" s="10">
        <f t="shared" si="8"/>
        <v>5</v>
      </c>
      <c r="AX17" s="10">
        <f t="shared" si="8"/>
        <v>5</v>
      </c>
      <c r="AY17" s="10">
        <f t="shared" si="8"/>
        <v>5</v>
      </c>
      <c r="AZ17" s="10">
        <f t="shared" si="8"/>
        <v>6</v>
      </c>
      <c r="BA17" s="10">
        <f t="shared" si="8"/>
        <v>6</v>
      </c>
      <c r="BB17" s="10">
        <f t="shared" si="8"/>
        <v>6</v>
      </c>
      <c r="BC17" s="10">
        <f t="shared" si="8"/>
        <v>7</v>
      </c>
      <c r="BD17" s="10">
        <f t="shared" si="8"/>
        <v>7</v>
      </c>
      <c r="BE17" s="10">
        <f t="shared" si="8"/>
        <v>7</v>
      </c>
      <c r="BF17" s="10">
        <f t="shared" si="8"/>
        <v>7</v>
      </c>
      <c r="BG17" s="10">
        <f t="shared" si="8"/>
        <v>7</v>
      </c>
      <c r="BH17" s="10">
        <f t="shared" si="8"/>
        <v>7</v>
      </c>
      <c r="BI17" s="10">
        <f t="shared" si="8"/>
        <v>7</v>
      </c>
      <c r="BJ17" s="10">
        <f t="shared" si="8"/>
        <v>7</v>
      </c>
      <c r="BK17" s="10">
        <f t="shared" si="8"/>
        <v>8</v>
      </c>
      <c r="BL17" s="10">
        <f t="shared" si="8"/>
        <v>8</v>
      </c>
      <c r="BM17" s="10">
        <f t="shared" si="8"/>
        <v>8</v>
      </c>
      <c r="BN17" s="10">
        <f t="shared" si="8"/>
        <v>8</v>
      </c>
      <c r="BO17" s="10">
        <f t="shared" si="8"/>
        <v>8</v>
      </c>
      <c r="BP17" s="10">
        <f t="shared" si="8"/>
        <v>8</v>
      </c>
      <c r="BQ17" s="10">
        <f t="shared" si="8"/>
        <v>8</v>
      </c>
      <c r="BR17" s="10">
        <f t="shared" si="8"/>
        <v>9</v>
      </c>
      <c r="BS17" s="10">
        <f t="shared" si="8"/>
        <v>9</v>
      </c>
      <c r="BT17" s="10">
        <f t="shared" si="8"/>
        <v>9</v>
      </c>
      <c r="BU17" s="10">
        <f t="shared" si="8"/>
        <v>9</v>
      </c>
      <c r="BV17" s="10">
        <f t="shared" si="8"/>
        <v>9</v>
      </c>
      <c r="BW17" s="10">
        <f t="shared" si="8"/>
        <v>9</v>
      </c>
      <c r="BX17" s="10">
        <f t="shared" si="8"/>
        <v>10</v>
      </c>
      <c r="BY17" s="10">
        <f t="shared" si="8"/>
        <v>10</v>
      </c>
      <c r="BZ17" s="10">
        <f t="shared" si="8"/>
        <v>10</v>
      </c>
      <c r="CA17" s="10">
        <f t="shared" si="8"/>
        <v>10</v>
      </c>
      <c r="CB17" s="10">
        <f t="shared" si="8"/>
        <v>10</v>
      </c>
      <c r="CC17" s="10">
        <f t="shared" si="8"/>
        <v>11</v>
      </c>
      <c r="CD17" s="10">
        <f t="shared" si="8"/>
        <v>11</v>
      </c>
      <c r="CE17" s="10">
        <f t="shared" si="8"/>
        <v>12</v>
      </c>
      <c r="CF17" s="10">
        <f t="shared" si="8"/>
        <v>13</v>
      </c>
      <c r="CG17" s="10">
        <f t="shared" si="8"/>
        <v>13</v>
      </c>
      <c r="CH17" s="10">
        <f t="shared" si="8"/>
        <v>14</v>
      </c>
      <c r="CI17" s="10">
        <f t="shared" si="8"/>
        <v>14</v>
      </c>
      <c r="CJ17" s="10">
        <f t="shared" si="8"/>
        <v>14</v>
      </c>
      <c r="CK17" s="10">
        <f t="shared" si="8"/>
        <v>14</v>
      </c>
      <c r="CL17" s="10">
        <f t="shared" si="8"/>
        <v>15</v>
      </c>
      <c r="CM17" s="10">
        <f t="shared" si="8"/>
        <v>15</v>
      </c>
      <c r="CN17" s="10">
        <f t="shared" si="8"/>
        <v>16</v>
      </c>
      <c r="CO17" s="10">
        <f t="shared" si="8"/>
        <v>16</v>
      </c>
      <c r="CP17" s="10">
        <f t="shared" si="8"/>
        <v>16</v>
      </c>
      <c r="CQ17" s="10">
        <f t="shared" si="8"/>
        <v>17</v>
      </c>
      <c r="CR17" s="10">
        <f t="shared" si="8"/>
        <v>17</v>
      </c>
      <c r="CS17" s="10">
        <f t="shared" si="8"/>
        <v>17</v>
      </c>
      <c r="CT17" s="10">
        <f t="shared" si="8"/>
        <v>17</v>
      </c>
      <c r="CU17" s="10">
        <f t="shared" si="8"/>
        <v>17</v>
      </c>
      <c r="CV17" s="10">
        <f t="shared" si="8"/>
        <v>17</v>
      </c>
      <c r="CW17" s="10">
        <f t="shared" si="8"/>
        <v>18</v>
      </c>
      <c r="CX17" s="10">
        <f t="shared" si="8"/>
        <v>19</v>
      </c>
      <c r="CY17" s="10">
        <f t="shared" si="8"/>
        <v>19</v>
      </c>
      <c r="CZ17" s="10">
        <f t="shared" si="8"/>
        <v>19</v>
      </c>
      <c r="DA17" s="10">
        <f t="shared" si="8"/>
        <v>19</v>
      </c>
      <c r="DB17" s="10">
        <f t="shared" si="8"/>
        <v>20</v>
      </c>
      <c r="DC17" s="10">
        <f t="shared" si="8"/>
        <v>20</v>
      </c>
      <c r="DD17" s="10">
        <f t="shared" si="8"/>
        <v>21</v>
      </c>
      <c r="DE17" s="10">
        <f t="shared" si="8"/>
        <v>22</v>
      </c>
      <c r="DF17" s="10">
        <f t="shared" si="8"/>
        <v>22</v>
      </c>
      <c r="DG17" s="10">
        <f t="shared" si="8"/>
        <v>22</v>
      </c>
      <c r="DH17" s="10">
        <f t="shared" si="8"/>
        <v>23</v>
      </c>
      <c r="DI17" s="10">
        <f t="shared" si="8"/>
        <v>24</v>
      </c>
      <c r="DJ17" s="10">
        <f t="shared" si="8"/>
        <v>25</v>
      </c>
      <c r="DK17" s="10">
        <f t="shared" si="8"/>
        <v>26</v>
      </c>
      <c r="DL17" s="10">
        <f t="shared" si="8"/>
        <v>26</v>
      </c>
      <c r="DM17" s="10">
        <f t="shared" si="8"/>
        <v>27</v>
      </c>
      <c r="DN17" s="10">
        <f t="shared" si="8"/>
        <v>27</v>
      </c>
      <c r="DO17" s="10">
        <f t="shared" si="8"/>
        <v>29</v>
      </c>
      <c r="DP17" s="10">
        <f t="shared" si="8"/>
        <v>32</v>
      </c>
      <c r="DQ17" s="10">
        <f t="shared" si="8"/>
        <v>32</v>
      </c>
    </row>
    <row r="18" ht="12.75" customHeight="1">
      <c r="B18" s="10">
        <v>87.0</v>
      </c>
      <c r="C18" s="10">
        <v>88.0</v>
      </c>
      <c r="D18" s="10">
        <v>47.0</v>
      </c>
      <c r="E18" s="10">
        <v>45.0</v>
      </c>
      <c r="F18" s="10">
        <v>90.0</v>
      </c>
      <c r="G18" s="10">
        <v>48.0</v>
      </c>
      <c r="H18" s="10">
        <v>89.0</v>
      </c>
      <c r="I18" s="10">
        <v>85.0</v>
      </c>
      <c r="J18" s="10">
        <v>44.0</v>
      </c>
      <c r="K18" s="10">
        <v>83.0</v>
      </c>
      <c r="L18" s="10">
        <v>43.0</v>
      </c>
      <c r="M18" s="10">
        <v>46.0</v>
      </c>
      <c r="N18" s="10">
        <v>50.0</v>
      </c>
      <c r="O18" s="10">
        <v>80.0</v>
      </c>
      <c r="P18" s="10">
        <v>107.0</v>
      </c>
      <c r="Q18" s="10">
        <v>7.0</v>
      </c>
      <c r="R18" s="10">
        <v>42.0</v>
      </c>
      <c r="S18" s="10">
        <v>97.0</v>
      </c>
      <c r="T18" s="10">
        <v>109.0</v>
      </c>
      <c r="U18" s="10">
        <v>110.0</v>
      </c>
      <c r="V18" s="10">
        <v>5.0</v>
      </c>
      <c r="W18" s="10">
        <v>49.0</v>
      </c>
      <c r="X18" s="10">
        <v>84.0</v>
      </c>
      <c r="Y18" s="10">
        <v>79.0</v>
      </c>
      <c r="Z18" s="10">
        <v>86.0</v>
      </c>
      <c r="AA18" s="10">
        <v>100.0</v>
      </c>
      <c r="AB18" s="10">
        <v>81.0</v>
      </c>
      <c r="AC18" s="10">
        <v>120.0</v>
      </c>
      <c r="AD18" s="10">
        <v>8.0</v>
      </c>
      <c r="AE18" s="10">
        <v>10.0</v>
      </c>
      <c r="AF18" s="10">
        <v>93.0</v>
      </c>
      <c r="AG18" s="10">
        <v>116.0</v>
      </c>
      <c r="AH18" s="10">
        <v>117.0</v>
      </c>
      <c r="AI18" s="10">
        <v>17.0</v>
      </c>
      <c r="AJ18" s="10">
        <v>99.0</v>
      </c>
      <c r="AK18" s="10">
        <v>119.0</v>
      </c>
      <c r="AL18" s="10">
        <v>27.0</v>
      </c>
      <c r="AM18" s="10">
        <v>37.0</v>
      </c>
      <c r="AN18" s="10">
        <v>55.0</v>
      </c>
      <c r="AO18" s="10">
        <v>3.0</v>
      </c>
      <c r="AP18" s="10">
        <v>26.0</v>
      </c>
      <c r="AQ18" s="10">
        <v>91.0</v>
      </c>
      <c r="AR18" s="10">
        <v>95.0</v>
      </c>
      <c r="AS18" s="10">
        <v>9.0</v>
      </c>
      <c r="AT18" s="10">
        <v>16.0</v>
      </c>
      <c r="AU18" s="10">
        <v>70.0</v>
      </c>
      <c r="AV18" s="10">
        <v>77.0</v>
      </c>
      <c r="AW18" s="10">
        <v>98.0</v>
      </c>
      <c r="AX18" s="10">
        <v>114.0</v>
      </c>
      <c r="AY18" s="10">
        <v>118.0</v>
      </c>
      <c r="AZ18" s="10">
        <v>4.0</v>
      </c>
      <c r="BA18" s="10">
        <v>15.0</v>
      </c>
      <c r="BB18" s="10">
        <v>82.0</v>
      </c>
      <c r="BC18" s="10">
        <v>6.0</v>
      </c>
      <c r="BD18" s="10">
        <v>18.0</v>
      </c>
      <c r="BE18" s="10">
        <v>28.0</v>
      </c>
      <c r="BF18" s="10">
        <v>67.0</v>
      </c>
      <c r="BG18" s="10">
        <v>69.0</v>
      </c>
      <c r="BH18" s="10">
        <v>92.0</v>
      </c>
      <c r="BI18" s="10">
        <v>108.0</v>
      </c>
      <c r="BJ18" s="10">
        <v>113.0</v>
      </c>
      <c r="BK18" s="10">
        <v>14.0</v>
      </c>
      <c r="BL18" s="10">
        <v>29.0</v>
      </c>
      <c r="BM18" s="10">
        <v>57.0</v>
      </c>
      <c r="BN18" s="10">
        <v>104.0</v>
      </c>
      <c r="BO18" s="10">
        <v>105.0</v>
      </c>
      <c r="BP18" s="10">
        <v>112.0</v>
      </c>
      <c r="BQ18" s="10">
        <v>115.0</v>
      </c>
      <c r="BR18" s="10">
        <v>13.0</v>
      </c>
      <c r="BS18" s="10">
        <v>35.0</v>
      </c>
      <c r="BT18" s="10">
        <v>36.0</v>
      </c>
      <c r="BU18" s="10">
        <v>38.0</v>
      </c>
      <c r="BV18" s="10">
        <v>59.0</v>
      </c>
      <c r="BW18" s="10">
        <v>75.0</v>
      </c>
      <c r="BX18" s="10">
        <v>25.0</v>
      </c>
      <c r="BY18" s="10">
        <v>30.0</v>
      </c>
      <c r="BZ18" s="10">
        <v>34.0</v>
      </c>
      <c r="CA18" s="10">
        <v>41.0</v>
      </c>
      <c r="CB18" s="10">
        <v>94.0</v>
      </c>
      <c r="CC18" s="10">
        <v>102.0</v>
      </c>
      <c r="CD18" s="10">
        <v>106.0</v>
      </c>
      <c r="CE18" s="10">
        <v>20.0</v>
      </c>
      <c r="CF18" s="10">
        <v>19.0</v>
      </c>
      <c r="CG18" s="10">
        <v>103.0</v>
      </c>
      <c r="CH18" s="10">
        <v>58.0</v>
      </c>
      <c r="CI18" s="10">
        <v>60.0</v>
      </c>
      <c r="CJ18" s="10">
        <v>96.0</v>
      </c>
      <c r="CK18" s="10">
        <v>111.0</v>
      </c>
      <c r="CL18" s="10">
        <v>23.0</v>
      </c>
      <c r="CM18" s="10">
        <v>24.0</v>
      </c>
      <c r="CN18" s="10">
        <v>39.0</v>
      </c>
      <c r="CO18" s="10">
        <v>40.0</v>
      </c>
      <c r="CP18" s="10">
        <v>74.0</v>
      </c>
      <c r="CQ18" s="10">
        <v>12.0</v>
      </c>
      <c r="CR18" s="10">
        <v>33.0</v>
      </c>
      <c r="CS18" s="10">
        <v>53.0</v>
      </c>
      <c r="CT18" s="10">
        <v>54.0</v>
      </c>
      <c r="CU18" s="10">
        <v>76.0</v>
      </c>
      <c r="CV18" s="10">
        <v>101.0</v>
      </c>
      <c r="CW18" s="10">
        <v>68.0</v>
      </c>
      <c r="CX18" s="10">
        <v>1.0</v>
      </c>
      <c r="CY18" s="10">
        <v>63.0</v>
      </c>
      <c r="CZ18" s="10">
        <v>65.0</v>
      </c>
      <c r="DA18" s="10">
        <v>78.0</v>
      </c>
      <c r="DB18" s="10">
        <v>2.0</v>
      </c>
      <c r="DC18" s="10">
        <v>66.0</v>
      </c>
      <c r="DD18" s="10">
        <v>73.0</v>
      </c>
      <c r="DE18" s="10">
        <v>11.0</v>
      </c>
      <c r="DF18" s="10">
        <v>22.0</v>
      </c>
      <c r="DG18" s="10">
        <v>64.0</v>
      </c>
      <c r="DH18" s="10">
        <v>31.0</v>
      </c>
      <c r="DI18" s="10">
        <v>32.0</v>
      </c>
      <c r="DJ18" s="10">
        <v>21.0</v>
      </c>
      <c r="DK18" s="10">
        <v>61.0</v>
      </c>
      <c r="DL18" s="10">
        <v>52.0</v>
      </c>
      <c r="DM18" s="10">
        <v>72.0</v>
      </c>
      <c r="DN18" s="10">
        <v>56.0</v>
      </c>
      <c r="DO18" s="10">
        <v>62.0</v>
      </c>
      <c r="DP18" s="10">
        <v>51.0</v>
      </c>
      <c r="DQ18" s="10">
        <v>71.0</v>
      </c>
    </row>
    <row r="19" ht="12.75" customHeight="1">
      <c r="A19" s="13" t="s">
        <v>214</v>
      </c>
      <c r="B19" s="10">
        <f t="shared" ref="B19:DQ19" si="9">LARGE($K$17:$DR$17,B18)</f>
        <v>2</v>
      </c>
      <c r="C19" s="10">
        <f t="shared" si="9"/>
        <v>1</v>
      </c>
      <c r="D19" s="10">
        <f t="shared" si="9"/>
        <v>9</v>
      </c>
      <c r="E19" s="10">
        <f t="shared" si="9"/>
        <v>10</v>
      </c>
      <c r="F19" s="10">
        <f t="shared" si="9"/>
        <v>1</v>
      </c>
      <c r="G19" s="10">
        <f t="shared" si="9"/>
        <v>9</v>
      </c>
      <c r="H19" s="10">
        <f t="shared" si="9"/>
        <v>1</v>
      </c>
      <c r="I19" s="10">
        <f t="shared" si="9"/>
        <v>2</v>
      </c>
      <c r="J19" s="10">
        <f t="shared" si="9"/>
        <v>10</v>
      </c>
      <c r="K19" s="10">
        <f t="shared" si="9"/>
        <v>3</v>
      </c>
      <c r="L19" s="10">
        <f t="shared" si="9"/>
        <v>10</v>
      </c>
      <c r="M19" s="10">
        <f t="shared" si="9"/>
        <v>10</v>
      </c>
      <c r="N19" s="10">
        <f t="shared" si="9"/>
        <v>9</v>
      </c>
      <c r="O19" s="10">
        <f t="shared" si="9"/>
        <v>4</v>
      </c>
      <c r="P19" s="10">
        <f t="shared" si="9"/>
        <v>-5</v>
      </c>
      <c r="Q19" s="10">
        <f t="shared" si="9"/>
        <v>26</v>
      </c>
      <c r="R19" s="10">
        <f t="shared" si="9"/>
        <v>10</v>
      </c>
      <c r="S19" s="10">
        <f t="shared" si="9"/>
        <v>-2</v>
      </c>
      <c r="T19" s="10">
        <f t="shared" si="9"/>
        <v>-5</v>
      </c>
      <c r="U19" s="10">
        <f t="shared" si="9"/>
        <v>-6</v>
      </c>
      <c r="V19" s="10">
        <f t="shared" si="9"/>
        <v>27</v>
      </c>
      <c r="W19" s="10">
        <f t="shared" si="9"/>
        <v>9</v>
      </c>
      <c r="X19" s="10">
        <f t="shared" si="9"/>
        <v>3</v>
      </c>
      <c r="Y19" s="10">
        <f t="shared" si="9"/>
        <v>4</v>
      </c>
      <c r="Z19" s="10">
        <f t="shared" si="9"/>
        <v>2</v>
      </c>
      <c r="AA19" s="10">
        <f t="shared" si="9"/>
        <v>-3</v>
      </c>
      <c r="AB19" s="10">
        <f t="shared" si="9"/>
        <v>4</v>
      </c>
      <c r="AC19" s="10" t="str">
        <f t="shared" si="9"/>
        <v>#NUM!</v>
      </c>
      <c r="AD19" s="10">
        <f t="shared" si="9"/>
        <v>25</v>
      </c>
      <c r="AE19" s="10">
        <f t="shared" si="9"/>
        <v>23</v>
      </c>
      <c r="AF19" s="10">
        <f t="shared" si="9"/>
        <v>0</v>
      </c>
      <c r="AG19" s="10" t="str">
        <f t="shared" si="9"/>
        <v>#NUM!</v>
      </c>
      <c r="AH19" s="10" t="str">
        <f t="shared" si="9"/>
        <v>#NUM!</v>
      </c>
      <c r="AI19" s="10">
        <f t="shared" si="9"/>
        <v>19</v>
      </c>
      <c r="AJ19" s="10">
        <f t="shared" si="9"/>
        <v>-3</v>
      </c>
      <c r="AK19" s="10" t="str">
        <f t="shared" si="9"/>
        <v>#NUM!</v>
      </c>
      <c r="AL19" s="10">
        <f t="shared" si="9"/>
        <v>17</v>
      </c>
      <c r="AM19" s="10">
        <f t="shared" si="9"/>
        <v>13</v>
      </c>
      <c r="AN19" s="10">
        <f t="shared" si="9"/>
        <v>8</v>
      </c>
      <c r="AO19" s="10">
        <f t="shared" si="9"/>
        <v>29</v>
      </c>
      <c r="AP19" s="10">
        <f t="shared" si="9"/>
        <v>17</v>
      </c>
      <c r="AQ19" s="10">
        <f t="shared" si="9"/>
        <v>1</v>
      </c>
      <c r="AR19" s="10">
        <f t="shared" si="9"/>
        <v>-1</v>
      </c>
      <c r="AS19" s="10">
        <f t="shared" si="9"/>
        <v>24</v>
      </c>
      <c r="AT19" s="10">
        <f t="shared" si="9"/>
        <v>20</v>
      </c>
      <c r="AU19" s="10">
        <f t="shared" si="9"/>
        <v>6</v>
      </c>
      <c r="AV19" s="10">
        <f t="shared" si="9"/>
        <v>5</v>
      </c>
      <c r="AW19" s="10">
        <f t="shared" si="9"/>
        <v>-3</v>
      </c>
      <c r="AX19" s="10" t="str">
        <f t="shared" si="9"/>
        <v>#NUM!</v>
      </c>
      <c r="AY19" s="10" t="str">
        <f t="shared" si="9"/>
        <v>#NUM!</v>
      </c>
      <c r="AZ19" s="10">
        <f t="shared" si="9"/>
        <v>27</v>
      </c>
      <c r="BA19" s="10">
        <f t="shared" si="9"/>
        <v>20</v>
      </c>
      <c r="BB19" s="10">
        <f t="shared" si="9"/>
        <v>3</v>
      </c>
      <c r="BC19" s="10">
        <f t="shared" si="9"/>
        <v>26</v>
      </c>
      <c r="BD19" s="10">
        <f t="shared" si="9"/>
        <v>19</v>
      </c>
      <c r="BE19" s="10">
        <f t="shared" si="9"/>
        <v>16</v>
      </c>
      <c r="BF19" s="10">
        <f t="shared" si="9"/>
        <v>7</v>
      </c>
      <c r="BG19" s="10">
        <f t="shared" si="9"/>
        <v>6</v>
      </c>
      <c r="BH19" s="10">
        <f t="shared" si="9"/>
        <v>1</v>
      </c>
      <c r="BI19" s="10">
        <f t="shared" si="9"/>
        <v>-5</v>
      </c>
      <c r="BJ19" s="10" t="str">
        <f t="shared" si="9"/>
        <v>#NUM!</v>
      </c>
      <c r="BK19" s="10">
        <f t="shared" si="9"/>
        <v>21</v>
      </c>
      <c r="BL19" s="10">
        <f t="shared" si="9"/>
        <v>16</v>
      </c>
      <c r="BM19" s="10">
        <f t="shared" si="9"/>
        <v>8</v>
      </c>
      <c r="BN19" s="10">
        <f t="shared" si="9"/>
        <v>-4</v>
      </c>
      <c r="BO19" s="10">
        <f t="shared" si="9"/>
        <v>-4</v>
      </c>
      <c r="BP19" s="10" t="str">
        <f t="shared" si="9"/>
        <v>#NUM!</v>
      </c>
      <c r="BQ19" s="10" t="str">
        <f t="shared" si="9"/>
        <v>#NUM!</v>
      </c>
      <c r="BR19" s="10">
        <f t="shared" si="9"/>
        <v>22</v>
      </c>
      <c r="BS19" s="10">
        <f t="shared" si="9"/>
        <v>14</v>
      </c>
      <c r="BT19" s="10">
        <f t="shared" si="9"/>
        <v>14</v>
      </c>
      <c r="BU19" s="10">
        <f t="shared" si="9"/>
        <v>13</v>
      </c>
      <c r="BV19" s="10">
        <f t="shared" si="9"/>
        <v>8</v>
      </c>
      <c r="BW19" s="10">
        <f t="shared" si="9"/>
        <v>5</v>
      </c>
      <c r="BX19" s="10">
        <f t="shared" si="9"/>
        <v>17</v>
      </c>
      <c r="BY19" s="10">
        <f t="shared" si="9"/>
        <v>16</v>
      </c>
      <c r="BZ19" s="10">
        <f t="shared" si="9"/>
        <v>14</v>
      </c>
      <c r="CA19" s="10">
        <f t="shared" si="9"/>
        <v>11</v>
      </c>
      <c r="CB19" s="10">
        <f t="shared" si="9"/>
        <v>0</v>
      </c>
      <c r="CC19" s="10">
        <f t="shared" si="9"/>
        <v>-4</v>
      </c>
      <c r="CD19" s="10">
        <f t="shared" si="9"/>
        <v>-5</v>
      </c>
      <c r="CE19" s="10">
        <f t="shared" si="9"/>
        <v>19</v>
      </c>
      <c r="CF19" s="10">
        <f t="shared" si="9"/>
        <v>19</v>
      </c>
      <c r="CG19" s="10">
        <f t="shared" si="9"/>
        <v>-4</v>
      </c>
      <c r="CH19" s="10">
        <f t="shared" si="9"/>
        <v>8</v>
      </c>
      <c r="CI19" s="10">
        <f t="shared" si="9"/>
        <v>7</v>
      </c>
      <c r="CJ19" s="10">
        <f t="shared" si="9"/>
        <v>-1</v>
      </c>
      <c r="CK19" s="10">
        <f t="shared" si="9"/>
        <v>-7</v>
      </c>
      <c r="CL19" s="10">
        <f t="shared" si="9"/>
        <v>17</v>
      </c>
      <c r="CM19" s="10">
        <f t="shared" si="9"/>
        <v>17</v>
      </c>
      <c r="CN19" s="10">
        <f t="shared" si="9"/>
        <v>12</v>
      </c>
      <c r="CO19" s="10">
        <f t="shared" si="9"/>
        <v>11</v>
      </c>
      <c r="CP19" s="10">
        <f t="shared" si="9"/>
        <v>5</v>
      </c>
      <c r="CQ19" s="10">
        <f t="shared" si="9"/>
        <v>22</v>
      </c>
      <c r="CR19" s="10">
        <f t="shared" si="9"/>
        <v>14</v>
      </c>
      <c r="CS19" s="10">
        <f t="shared" si="9"/>
        <v>8</v>
      </c>
      <c r="CT19" s="10">
        <f t="shared" si="9"/>
        <v>8</v>
      </c>
      <c r="CU19" s="10">
        <f t="shared" si="9"/>
        <v>5</v>
      </c>
      <c r="CV19" s="10">
        <f t="shared" si="9"/>
        <v>-4</v>
      </c>
      <c r="CW19" s="10">
        <f t="shared" si="9"/>
        <v>6</v>
      </c>
      <c r="CX19" s="10">
        <f t="shared" si="9"/>
        <v>32</v>
      </c>
      <c r="CY19" s="10">
        <f t="shared" si="9"/>
        <v>7</v>
      </c>
      <c r="CZ19" s="10">
        <f t="shared" si="9"/>
        <v>7</v>
      </c>
      <c r="DA19" s="10">
        <f t="shared" si="9"/>
        <v>4</v>
      </c>
      <c r="DB19" s="10">
        <f t="shared" si="9"/>
        <v>32</v>
      </c>
      <c r="DC19" s="10">
        <f t="shared" si="9"/>
        <v>7</v>
      </c>
      <c r="DD19" s="10">
        <f t="shared" si="9"/>
        <v>5</v>
      </c>
      <c r="DE19" s="10">
        <f t="shared" si="9"/>
        <v>22</v>
      </c>
      <c r="DF19" s="10">
        <f t="shared" si="9"/>
        <v>17</v>
      </c>
      <c r="DG19" s="10">
        <f t="shared" si="9"/>
        <v>7</v>
      </c>
      <c r="DH19" s="10">
        <f t="shared" si="9"/>
        <v>15</v>
      </c>
      <c r="DI19" s="10">
        <f t="shared" si="9"/>
        <v>15</v>
      </c>
      <c r="DJ19" s="10">
        <f t="shared" si="9"/>
        <v>18</v>
      </c>
      <c r="DK19" s="10">
        <f t="shared" si="9"/>
        <v>7</v>
      </c>
      <c r="DL19" s="10">
        <f t="shared" si="9"/>
        <v>9</v>
      </c>
      <c r="DM19" s="10">
        <f t="shared" si="9"/>
        <v>5</v>
      </c>
      <c r="DN19" s="10">
        <f t="shared" si="9"/>
        <v>8</v>
      </c>
      <c r="DO19" s="10">
        <f t="shared" si="9"/>
        <v>7</v>
      </c>
      <c r="DP19" s="10">
        <f t="shared" si="9"/>
        <v>9</v>
      </c>
      <c r="DQ19" s="10">
        <f t="shared" si="9"/>
        <v>5</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3" width="3.25"/>
    <col customWidth="1" min="24" max="24" width="3.63"/>
    <col customWidth="1" min="25" max="25" width="3.25"/>
    <col customWidth="1" min="26" max="29" width="8.63"/>
  </cols>
  <sheetData>
    <row r="1" ht="12.75" customHeight="1">
      <c r="B1" s="12" t="str">
        <f>MID('Form Responses 1'!AT1,36,LEN('Form Responses 1'!AT1)-35)</f>
        <v>LLM2P1 [Core Contrib. - R]</v>
      </c>
      <c r="C1" s="12" t="str">
        <f>MID('Form Responses 1'!CG1,36,LEN('Form Responses 1'!CG1)-35)</f>
        <v>LLM3P1 [Core Contrib. - P]</v>
      </c>
      <c r="D1" s="12" t="str">
        <f>MID('Form Responses 1'!CQ1,36,LEN('Form Responses 1'!CQ1)-35)</f>
        <v>LLM3P2 [Core Contrib. - P]</v>
      </c>
      <c r="E1" s="12" t="str">
        <f>MID('Form Responses 1'!CH1,36,LEN('Form Responses 1'!CH1)-35)</f>
        <v>LLM3P1 [Core Contrib. - R]</v>
      </c>
      <c r="F1" s="12" t="str">
        <f>MID('Form Responses 1'!CR1,36,LEN('Form Responses 1'!CR1)-35)</f>
        <v>LLM3P2 [Core Contrib. - R]</v>
      </c>
      <c r="G1" s="12" t="str">
        <f>MID('Form Responses 1'!DL1,36,LEN('Form Responses 1'!DL1)-35)</f>
        <v>LLM3P4 [Core Contrib. - R]</v>
      </c>
      <c r="H1" s="12" t="str">
        <f>MID('Form Responses 1'!AS1,36,LEN('Form Responses 1'!AS1)-35)</f>
        <v>LLM2P1 [Core Contrib. - P]</v>
      </c>
      <c r="I1" s="12" t="str">
        <f>MID('Form Responses 1'!DB1,36,LEN('Form Responses 1'!DB1)-35)</f>
        <v>LLM3P3 [Core Contrib. - R]</v>
      </c>
      <c r="J1" s="12" t="str">
        <f>MID('Form Responses 1'!DK1,36,LEN('Form Responses 1'!DK1)-35)</f>
        <v>LLM3P4 [Core Contrib. - P]</v>
      </c>
      <c r="K1" s="12" t="str">
        <f>MID('Form Responses 1'!P1,36,LEN('Form Responses 1'!P1)-35)</f>
        <v>LLM1P2 [Core Contrib. - R]</v>
      </c>
      <c r="L1" s="12" t="str">
        <f>MID('Form Responses 1'!DA1,36,LEN('Form Responses 1'!DA1)-35)</f>
        <v>LLM3P3 [Core Contrib. - P]</v>
      </c>
      <c r="M1" s="12" t="str">
        <f>MID('Form Responses 1'!E1,36,LEN('Form Responses 1'!E1)-35)</f>
        <v>LLM1P1 [Core Contrib. - P]</v>
      </c>
      <c r="N1" s="12" t="str">
        <f>MID('Form Responses 1'!F1,36,LEN('Form Responses 1'!F1)-35)</f>
        <v>LLM1P1 [Core Contrib. - R]</v>
      </c>
      <c r="O1" s="12" t="str">
        <f>MID('Form Responses 1'!O1,36,LEN('Form Responses 1'!O1)-35)</f>
        <v>LLM1P2 [Core Contrib. - P]</v>
      </c>
      <c r="P1" s="12" t="str">
        <f>MID('Form Responses 1'!Z1,36,LEN('Form Responses 1'!Z1)-35)</f>
        <v>LLM1P3 [Core Contrib. - R]</v>
      </c>
      <c r="Q1" s="12" t="str">
        <f>MID('Form Responses 1'!AI1,36,LEN('Form Responses 1'!AI1)-35)</f>
        <v>LLM1P4 [Core Contrib. - P]</v>
      </c>
      <c r="R1" s="12" t="str">
        <f>MID('Form Responses 1'!AJ1,36,LEN('Form Responses 1'!AJ1)-35)</f>
        <v>LLM1P4 [Core Contrib. - R]</v>
      </c>
      <c r="S1" s="12" t="str">
        <f>MID('Form Responses 1'!Y1,36,LEN('Form Responses 1'!Y1)-35)</f>
        <v>LLM1P3 [Core Contrib. - P]</v>
      </c>
      <c r="T1" s="12" t="str">
        <f>MID('Form Responses 1'!BM1,36,LEN('Form Responses 1'!BM1)-35)</f>
        <v>LLM2P3 [Core Contrib. - P]</v>
      </c>
      <c r="U1" s="12" t="str">
        <f>MID('Form Responses 1'!BD1,36,LEN('Form Responses 1'!BD1)-35)</f>
        <v>LLM2P2 [Core Contrib. - R]</v>
      </c>
      <c r="V1" s="12" t="str">
        <f>MID('Form Responses 1'!BX1,36,LEN('Form Responses 1'!BX1)-35)</f>
        <v>LLM2P4 [Core Contrib. - R]</v>
      </c>
      <c r="W1" s="12" t="str">
        <f>MID('Form Responses 1'!BN1,36,LEN('Form Responses 1'!BN1)-35)</f>
        <v>LLM2P3 [Core Contrib. - R]</v>
      </c>
      <c r="X1" s="12" t="str">
        <f>MID('Form Responses 1'!BC1,36,LEN('Form Responses 1'!BC1)-35)</f>
        <v>LLM2P2 [Core Contrib. - P]</v>
      </c>
      <c r="Y1" s="12" t="str">
        <f>MID('Form Responses 1'!BW1,36,LEN('Form Responses 1'!BW1)-35)</f>
        <v>LLM2P4 [Core Contrib. - P]</v>
      </c>
    </row>
    <row r="2" ht="12.75" customHeight="1">
      <c r="A2" s="13" t="s">
        <v>207</v>
      </c>
      <c r="B2" s="10">
        <f>COUNTIF('Form Responses 1'!AT$2:AT$41,"=SA")</f>
        <v>6</v>
      </c>
      <c r="C2" s="10">
        <f>COUNTIF('Form Responses 1'!CG$2:CG$41,"=SA")</f>
        <v>4</v>
      </c>
      <c r="D2" s="10">
        <f>COUNTIF('Form Responses 1'!CQ$2:CQ$41,"=SA")</f>
        <v>6</v>
      </c>
      <c r="E2" s="10">
        <f>COUNTIF('Form Responses 1'!CH$2:CH$41,"=SA")</f>
        <v>7</v>
      </c>
      <c r="F2" s="10">
        <f>COUNTIF('Form Responses 1'!CR$2:CR$41,"=SA")</f>
        <v>7</v>
      </c>
      <c r="G2" s="10">
        <f>COUNTIF('Form Responses 1'!DL$2:DL$41,"=SA")</f>
        <v>8</v>
      </c>
      <c r="H2" s="10">
        <f>COUNTIF('Form Responses 1'!AS$2:AS$41,"=SA")</f>
        <v>10</v>
      </c>
      <c r="I2" s="10">
        <f>COUNTIF('Form Responses 1'!DB$2:DB$41,"=SA")</f>
        <v>7</v>
      </c>
      <c r="J2" s="10">
        <f>COUNTIF('Form Responses 1'!DK$2:DK$41,"=SA")</f>
        <v>5</v>
      </c>
      <c r="K2" s="10">
        <f>COUNTIF('Form Responses 1'!P$2:P$41,"=SA")</f>
        <v>9</v>
      </c>
      <c r="L2" s="10">
        <f>COUNTIF('Form Responses 1'!DA$2:DA$41,"=SA")</f>
        <v>10</v>
      </c>
      <c r="M2" s="10">
        <f>COUNTIF('Form Responses 1'!E$2:E$41,"=SA")</f>
        <v>12</v>
      </c>
      <c r="N2" s="10">
        <f>COUNTIF('Form Responses 1'!F$2:F$41,"=SA")</f>
        <v>9</v>
      </c>
      <c r="O2" s="10">
        <f>COUNTIF('Form Responses 1'!O$2:O$41,"=SA")</f>
        <v>11</v>
      </c>
      <c r="P2" s="10">
        <f>COUNTIF('Form Responses 1'!Z$2:Z$41,"=SA")</f>
        <v>12</v>
      </c>
      <c r="Q2" s="10">
        <f>COUNTIF('Form Responses 1'!AI$2:AI$41,"=SA")</f>
        <v>13</v>
      </c>
      <c r="R2" s="10">
        <f>COUNTIF('Form Responses 1'!AJ$2:AJ$41,"=SA")</f>
        <v>13</v>
      </c>
      <c r="S2" s="10">
        <f>COUNTIF('Form Responses 1'!Y$2:Y$41,"=SA")</f>
        <v>10</v>
      </c>
      <c r="T2" s="10">
        <f>COUNTIF('Form Responses 1'!BM$2:BM$41,"=SA")</f>
        <v>9</v>
      </c>
      <c r="U2" s="10">
        <f>COUNTIF('Form Responses 1'!BD$2:BD$41,"=SA")</f>
        <v>10</v>
      </c>
      <c r="V2" s="10">
        <f>COUNTIF('Form Responses 1'!BX$2:BX$41,"=SA")</f>
        <v>10</v>
      </c>
      <c r="W2" s="10">
        <f>COUNTIF('Form Responses 1'!BN$2:BN$41,"=SA")</f>
        <v>9</v>
      </c>
      <c r="X2" s="10">
        <f>COUNTIF('Form Responses 1'!BC$2:BC$41,"=SA")</f>
        <v>11</v>
      </c>
      <c r="Y2" s="10">
        <f>COUNTIF('Form Responses 1'!BW$2:BW$41,"=SA")</f>
        <v>10</v>
      </c>
    </row>
    <row r="3" ht="12.75" customHeight="1">
      <c r="A3" s="13" t="s">
        <v>208</v>
      </c>
      <c r="B3" s="10">
        <f>COUNTIF('Form Responses 1'!AT$2:AT$41,"=A")</f>
        <v>8</v>
      </c>
      <c r="C3" s="10">
        <f>COUNTIF('Form Responses 1'!CG$2:CG$41,"=A")</f>
        <v>12</v>
      </c>
      <c r="D3" s="10">
        <f>COUNTIF('Form Responses 1'!CQ$2:CQ$41,"=A")</f>
        <v>11</v>
      </c>
      <c r="E3" s="10">
        <f>COUNTIF('Form Responses 1'!CH$2:CH$41,"=A")</f>
        <v>9</v>
      </c>
      <c r="F3" s="10">
        <f>COUNTIF('Form Responses 1'!CR$2:CR$41,"=A")</f>
        <v>12</v>
      </c>
      <c r="G3" s="10">
        <f>COUNTIF('Form Responses 1'!DL$2:DL$41,"=A")</f>
        <v>11</v>
      </c>
      <c r="H3" s="10">
        <f>COUNTIF('Form Responses 1'!AS$2:AS$41,"=A")</f>
        <v>11</v>
      </c>
      <c r="I3" s="10">
        <f>COUNTIF('Form Responses 1'!DB$2:DB$41,"=A")</f>
        <v>11</v>
      </c>
      <c r="J3" s="10">
        <f>COUNTIF('Form Responses 1'!DK$2:DK$41,"=A")</f>
        <v>18</v>
      </c>
      <c r="K3" s="10">
        <f>COUNTIF('Form Responses 1'!P$2:P$41,"=A")</f>
        <v>15</v>
      </c>
      <c r="L3" s="10">
        <f>COUNTIF('Form Responses 1'!DA$2:DA$41,"=A")</f>
        <v>14</v>
      </c>
      <c r="M3" s="10">
        <f>COUNTIF('Form Responses 1'!E$2:E$41,"=A")</f>
        <v>14</v>
      </c>
      <c r="N3" s="10">
        <f>COUNTIF('Form Responses 1'!F$2:F$41,"=A")</f>
        <v>17</v>
      </c>
      <c r="O3" s="10">
        <f>COUNTIF('Form Responses 1'!O$2:O$41,"=A")</f>
        <v>18</v>
      </c>
      <c r="P3" s="10">
        <f>COUNTIF('Form Responses 1'!Z$2:Z$41,"=A")</f>
        <v>16</v>
      </c>
      <c r="Q3" s="10">
        <f>COUNTIF('Form Responses 1'!AI$2:AI$41,"=A")</f>
        <v>15</v>
      </c>
      <c r="R3" s="10">
        <f>COUNTIF('Form Responses 1'!AJ$2:AJ$41,"=A")</f>
        <v>16</v>
      </c>
      <c r="S3" s="10">
        <f>COUNTIF('Form Responses 1'!Y$2:Y$41,"=A")</f>
        <v>19</v>
      </c>
      <c r="T3" s="10">
        <f>COUNTIF('Form Responses 1'!BM$2:BM$41,"=A")</f>
        <v>20</v>
      </c>
      <c r="U3" s="10">
        <f>COUNTIF('Form Responses 1'!BD$2:BD$41,"=A")</f>
        <v>17</v>
      </c>
      <c r="V3" s="10">
        <f>COUNTIF('Form Responses 1'!BX$2:BX$41,"=A")</f>
        <v>17</v>
      </c>
      <c r="W3" s="10">
        <f>COUNTIF('Form Responses 1'!BN$2:BN$41,"=A")</f>
        <v>21</v>
      </c>
      <c r="X3" s="10">
        <f>COUNTIF('Form Responses 1'!BC$2:BC$41,"=A")</f>
        <v>22</v>
      </c>
      <c r="Y3" s="10">
        <f>COUNTIF('Form Responses 1'!BW$2:BW$41,"=A")</f>
        <v>23</v>
      </c>
    </row>
    <row r="4" ht="12.75" customHeight="1">
      <c r="A4" s="13" t="s">
        <v>209</v>
      </c>
      <c r="B4" s="10">
        <f>COUNTIF('Form Responses 1'!AT$2:AT$41,"=N")</f>
        <v>8</v>
      </c>
      <c r="C4" s="10">
        <f>COUNTIF('Form Responses 1'!CG$2:CG$41,"=N")</f>
        <v>8</v>
      </c>
      <c r="D4" s="10">
        <f>COUNTIF('Form Responses 1'!CQ$2:CQ$41,"=N")</f>
        <v>10</v>
      </c>
      <c r="E4" s="10">
        <f>COUNTIF('Form Responses 1'!CH$2:CH$41,"=N")</f>
        <v>14</v>
      </c>
      <c r="F4" s="10">
        <f>COUNTIF('Form Responses 1'!CR$2:CR$41,"=N")</f>
        <v>9</v>
      </c>
      <c r="G4" s="10">
        <f>COUNTIF('Form Responses 1'!DL$2:DL$41,"=N")</f>
        <v>10</v>
      </c>
      <c r="H4" s="10">
        <f>COUNTIF('Form Responses 1'!AS$2:AS$41,"=N")</f>
        <v>8</v>
      </c>
      <c r="I4" s="10">
        <f>COUNTIF('Form Responses 1'!DB$2:DB$41,"=N")</f>
        <v>15</v>
      </c>
      <c r="J4" s="10">
        <f>COUNTIF('Form Responses 1'!DK$2:DK$41,"=N")</f>
        <v>8</v>
      </c>
      <c r="K4" s="10">
        <f>COUNTIF('Form Responses 1'!P$2:P$41,"=N")</f>
        <v>9</v>
      </c>
      <c r="L4" s="10">
        <f>COUNTIF('Form Responses 1'!DA$2:DA$41,"=N")</f>
        <v>9</v>
      </c>
      <c r="M4" s="10">
        <f>COUNTIF('Form Responses 1'!E$2:E$41,"=N")</f>
        <v>7</v>
      </c>
      <c r="N4" s="10">
        <f>COUNTIF('Form Responses 1'!F$2:F$41,"=N")</f>
        <v>8</v>
      </c>
      <c r="O4" s="10">
        <f>COUNTIF('Form Responses 1'!O$2:O$41,"=N")</f>
        <v>4</v>
      </c>
      <c r="P4" s="10">
        <f>COUNTIF('Form Responses 1'!Z$2:Z$41,"=N")</f>
        <v>6</v>
      </c>
      <c r="Q4" s="10">
        <f>COUNTIF('Form Responses 1'!AI$2:AI$41,"=N")</f>
        <v>7</v>
      </c>
      <c r="R4" s="10">
        <f>COUNTIF('Form Responses 1'!AJ$2:AJ$41,"=N")</f>
        <v>6</v>
      </c>
      <c r="S4" s="10">
        <f>COUNTIF('Form Responses 1'!Y$2:Y$41,"=N")</f>
        <v>7</v>
      </c>
      <c r="T4" s="10">
        <f>COUNTIF('Form Responses 1'!BM$2:BM$41,"=N")</f>
        <v>8</v>
      </c>
      <c r="U4" s="10">
        <f>COUNTIF('Form Responses 1'!BD$2:BD$41,"=N")</f>
        <v>12</v>
      </c>
      <c r="V4" s="10">
        <f>COUNTIF('Form Responses 1'!BX$2:BX$41,"=N")</f>
        <v>13</v>
      </c>
      <c r="W4" s="10">
        <f>COUNTIF('Form Responses 1'!BN$2:BN$41,"=N")</f>
        <v>9</v>
      </c>
      <c r="X4" s="10">
        <f>COUNTIF('Form Responses 1'!BC$2:BC$41,"=N")</f>
        <v>6</v>
      </c>
      <c r="Y4" s="10">
        <f>COUNTIF('Form Responses 1'!BW$2:BW$41,"=N")</f>
        <v>6</v>
      </c>
    </row>
    <row r="5" ht="12.75" customHeight="1">
      <c r="A5" s="13" t="s">
        <v>210</v>
      </c>
      <c r="B5" s="10">
        <f>COUNTIF('Form Responses 1'!AT$2:AT$41,"=D")</f>
        <v>13</v>
      </c>
      <c r="C5" s="10">
        <f>COUNTIF('Form Responses 1'!CG$2:CG$41,"=D")</f>
        <v>9</v>
      </c>
      <c r="D5" s="10">
        <f>COUNTIF('Form Responses 1'!CQ$2:CQ$41,"=D")</f>
        <v>2</v>
      </c>
      <c r="E5" s="10">
        <f>COUNTIF('Form Responses 1'!CH$2:CH$41,"=D")</f>
        <v>3</v>
      </c>
      <c r="F5" s="10">
        <f>COUNTIF('Form Responses 1'!CR$2:CR$41,"=D")</f>
        <v>3</v>
      </c>
      <c r="G5" s="10">
        <f>COUNTIF('Form Responses 1'!DL$2:DL$41,"=D")</f>
        <v>3</v>
      </c>
      <c r="H5" s="10">
        <f>COUNTIF('Form Responses 1'!AS$2:AS$41,"=D")</f>
        <v>7</v>
      </c>
      <c r="I5" s="10">
        <f>COUNTIF('Form Responses 1'!DB$2:DB$41,"=D")</f>
        <v>1</v>
      </c>
      <c r="J5" s="10">
        <f>COUNTIF('Form Responses 1'!DK$2:DK$41,"=D")</f>
        <v>2</v>
      </c>
      <c r="K5" s="10">
        <f>COUNTIF('Form Responses 1'!P$2:P$41,"=D")</f>
        <v>4</v>
      </c>
      <c r="L5" s="10">
        <f>COUNTIF('Form Responses 1'!DA$2:DA$41,"=D")</f>
        <v>2</v>
      </c>
      <c r="M5" s="10">
        <f>COUNTIF('Form Responses 1'!E$2:E$41,"=D")</f>
        <v>4</v>
      </c>
      <c r="N5" s="10">
        <f>COUNTIF('Form Responses 1'!F$2:F$41,"=D")</f>
        <v>2</v>
      </c>
      <c r="O5" s="10">
        <f>COUNTIF('Form Responses 1'!O$2:O$41,"=D")</f>
        <v>5</v>
      </c>
      <c r="P5" s="10">
        <f>COUNTIF('Form Responses 1'!Z$2:Z$41,"=D")</f>
        <v>3</v>
      </c>
      <c r="Q5" s="10">
        <f>COUNTIF('Form Responses 1'!AI$2:AI$41,"=D")</f>
        <v>4</v>
      </c>
      <c r="R5" s="10">
        <f>COUNTIF('Form Responses 1'!AJ$2:AJ$41,"=D")</f>
        <v>4</v>
      </c>
      <c r="S5" s="10">
        <f>COUNTIF('Form Responses 1'!Y$2:Y$41,"=D")</f>
        <v>2</v>
      </c>
      <c r="T5" s="10">
        <f>COUNTIF('Form Responses 1'!BM$2:BM$41,"=D")</f>
        <v>3</v>
      </c>
      <c r="U5" s="10">
        <f>COUNTIF('Form Responses 1'!BD$2:BD$41,"=D")</f>
        <v>0</v>
      </c>
      <c r="V5" s="10">
        <f>COUNTIF('Form Responses 1'!BX$2:BX$41,"=D")</f>
        <v>0</v>
      </c>
      <c r="W5" s="10">
        <f>COUNTIF('Form Responses 1'!BN$2:BN$41,"=D")</f>
        <v>1</v>
      </c>
      <c r="X5" s="10">
        <f>COUNTIF('Form Responses 1'!BC$2:BC$41,"=D")</f>
        <v>0</v>
      </c>
      <c r="Y5" s="10">
        <f>COUNTIF('Form Responses 1'!BW$2:BW$41,"=D")</f>
        <v>1</v>
      </c>
    </row>
    <row r="6" ht="12.75" customHeight="1">
      <c r="A6" s="13" t="s">
        <v>211</v>
      </c>
      <c r="B6" s="10">
        <f>COUNTIF('Form Responses 1'!AT$2:AT$41,"=SD")</f>
        <v>5</v>
      </c>
      <c r="C6" s="10">
        <f>COUNTIF('Form Responses 1'!CG$2:CG$41,"=SD")</f>
        <v>7</v>
      </c>
      <c r="D6" s="10">
        <f>COUNTIF('Form Responses 1'!CQ$2:CQ$41,"=SD")</f>
        <v>11</v>
      </c>
      <c r="E6" s="10">
        <f>COUNTIF('Form Responses 1'!CH$2:CH$41,"=SD")</f>
        <v>7</v>
      </c>
      <c r="F6" s="10">
        <f>COUNTIF('Form Responses 1'!CR$2:CR$41,"=SD")</f>
        <v>9</v>
      </c>
      <c r="G6" s="10">
        <f>COUNTIF('Form Responses 1'!DL$2:DL$41,"=SD")</f>
        <v>8</v>
      </c>
      <c r="H6" s="10">
        <f>COUNTIF('Form Responses 1'!AS$2:AS$41,"=SD")</f>
        <v>4</v>
      </c>
      <c r="I6" s="10">
        <f>COUNTIF('Form Responses 1'!DB$2:DB$41,"=SD")</f>
        <v>6</v>
      </c>
      <c r="J6" s="10">
        <f>COUNTIF('Form Responses 1'!DK$2:DK$41,"=SD")</f>
        <v>7</v>
      </c>
      <c r="K6" s="10">
        <f>COUNTIF('Form Responses 1'!P$2:P$41,"=SD")</f>
        <v>3</v>
      </c>
      <c r="L6" s="10">
        <f>COUNTIF('Form Responses 1'!DA$2:DA$41,"=SD")</f>
        <v>5</v>
      </c>
      <c r="M6" s="10">
        <f>COUNTIF('Form Responses 1'!E$2:E$41,"=SD")</f>
        <v>3</v>
      </c>
      <c r="N6" s="10">
        <f>COUNTIF('Form Responses 1'!F$2:F$41,"=SD")</f>
        <v>4</v>
      </c>
      <c r="O6" s="10">
        <f>COUNTIF('Form Responses 1'!O$2:O$41,"=SD")</f>
        <v>2</v>
      </c>
      <c r="P6" s="10">
        <f>COUNTIF('Form Responses 1'!Z$2:Z$41,"=SD")</f>
        <v>3</v>
      </c>
      <c r="Q6" s="10">
        <f>COUNTIF('Form Responses 1'!AI$2:AI$41,"=SD")</f>
        <v>1</v>
      </c>
      <c r="R6" s="10">
        <f>COUNTIF('Form Responses 1'!AJ$2:AJ$41,"=SD")</f>
        <v>1</v>
      </c>
      <c r="S6" s="10">
        <f>COUNTIF('Form Responses 1'!Y$2:Y$41,"=SD")</f>
        <v>2</v>
      </c>
      <c r="T6" s="10">
        <f>COUNTIF('Form Responses 1'!BM$2:BM$41,"=SD")</f>
        <v>0</v>
      </c>
      <c r="U6" s="10">
        <f>COUNTIF('Form Responses 1'!BD$2:BD$41,"=SD")</f>
        <v>1</v>
      </c>
      <c r="V6" s="10">
        <f>COUNTIF('Form Responses 1'!BX$2:BX$41,"=SD")</f>
        <v>0</v>
      </c>
      <c r="W6" s="10">
        <f>COUNTIF('Form Responses 1'!BN$2:BN$41,"=SD")</f>
        <v>0</v>
      </c>
      <c r="X6" s="10">
        <f>COUNTIF('Form Responses 1'!BC$2:BC$41,"=SD")</f>
        <v>1</v>
      </c>
      <c r="Y6" s="10">
        <f>COUNTIF('Form Responses 1'!BW$2:BW$41,"=SD")</f>
        <v>0</v>
      </c>
    </row>
    <row r="7" ht="12.75" customHeight="1"/>
    <row r="8" ht="12.75" customHeight="1"/>
    <row r="9" ht="12.75" customHeight="1"/>
    <row r="10" ht="12.75" customHeight="1">
      <c r="A10" s="13" t="s">
        <v>212</v>
      </c>
      <c r="B10" s="12" t="str">
        <f t="shared" ref="B10:Y10" si="1">B1</f>
        <v>LLM2P1 [Core Contrib. - R]</v>
      </c>
      <c r="C10" s="12" t="str">
        <f t="shared" si="1"/>
        <v>LLM3P1 [Core Contrib. - P]</v>
      </c>
      <c r="D10" s="12" t="str">
        <f t="shared" si="1"/>
        <v>LLM3P2 [Core Contrib. - P]</v>
      </c>
      <c r="E10" s="12" t="str">
        <f t="shared" si="1"/>
        <v>LLM3P1 [Core Contrib. - R]</v>
      </c>
      <c r="F10" s="12" t="str">
        <f t="shared" si="1"/>
        <v>LLM3P2 [Core Contrib. - R]</v>
      </c>
      <c r="G10" s="12" t="str">
        <f t="shared" si="1"/>
        <v>LLM3P4 [Core Contrib. - R]</v>
      </c>
      <c r="H10" s="12" t="str">
        <f t="shared" si="1"/>
        <v>LLM2P1 [Core Contrib. - P]</v>
      </c>
      <c r="I10" s="12" t="str">
        <f t="shared" si="1"/>
        <v>LLM3P3 [Core Contrib. - R]</v>
      </c>
      <c r="J10" s="12" t="str">
        <f t="shared" si="1"/>
        <v>LLM3P4 [Core Contrib. - P]</v>
      </c>
      <c r="K10" s="12" t="str">
        <f t="shared" si="1"/>
        <v>LLM1P2 [Core Contrib. - R]</v>
      </c>
      <c r="L10" s="12" t="str">
        <f t="shared" si="1"/>
        <v>LLM3P3 [Core Contrib. - P]</v>
      </c>
      <c r="M10" s="12" t="str">
        <f t="shared" si="1"/>
        <v>LLM1P1 [Core Contrib. - P]</v>
      </c>
      <c r="N10" s="12" t="str">
        <f t="shared" si="1"/>
        <v>LLM1P1 [Core Contrib. - R]</v>
      </c>
      <c r="O10" s="12" t="str">
        <f t="shared" si="1"/>
        <v>LLM1P2 [Core Contrib. - P]</v>
      </c>
      <c r="P10" s="12" t="str">
        <f t="shared" si="1"/>
        <v>LLM1P3 [Core Contrib. - R]</v>
      </c>
      <c r="Q10" s="12" t="str">
        <f t="shared" si="1"/>
        <v>LLM1P4 [Core Contrib. - P]</v>
      </c>
      <c r="R10" s="12" t="str">
        <f t="shared" si="1"/>
        <v>LLM1P4 [Core Contrib. - R]</v>
      </c>
      <c r="S10" s="12" t="str">
        <f t="shared" si="1"/>
        <v>LLM1P3 [Core Contrib. - P]</v>
      </c>
      <c r="T10" s="12" t="str">
        <f t="shared" si="1"/>
        <v>LLM2P3 [Core Contrib. - P]</v>
      </c>
      <c r="U10" s="12" t="str">
        <f t="shared" si="1"/>
        <v>LLM2P2 [Core Contrib. - R]</v>
      </c>
      <c r="V10" s="12" t="str">
        <f t="shared" si="1"/>
        <v>LLM2P4 [Core Contrib. - R]</v>
      </c>
      <c r="W10" s="12" t="str">
        <f t="shared" si="1"/>
        <v>LLM2P3 [Core Contrib. - R]</v>
      </c>
      <c r="X10" s="12" t="str">
        <f t="shared" si="1"/>
        <v>LLM2P2 [Core Contrib. - P]</v>
      </c>
      <c r="Y10" s="12" t="str">
        <f t="shared" si="1"/>
        <v>LLM2P4 [Core Contrib. - P]</v>
      </c>
    </row>
    <row r="11" ht="12.75" customHeight="1">
      <c r="A11" s="13" t="s">
        <v>207</v>
      </c>
      <c r="B11" s="10">
        <f t="shared" ref="B11:Y11" si="2">B2</f>
        <v>6</v>
      </c>
      <c r="C11" s="10">
        <f t="shared" si="2"/>
        <v>4</v>
      </c>
      <c r="D11" s="10">
        <f t="shared" si="2"/>
        <v>6</v>
      </c>
      <c r="E11" s="10">
        <f t="shared" si="2"/>
        <v>7</v>
      </c>
      <c r="F11" s="10">
        <f t="shared" si="2"/>
        <v>7</v>
      </c>
      <c r="G11" s="10">
        <f t="shared" si="2"/>
        <v>8</v>
      </c>
      <c r="H11" s="10">
        <f t="shared" si="2"/>
        <v>10</v>
      </c>
      <c r="I11" s="10">
        <f t="shared" si="2"/>
        <v>7</v>
      </c>
      <c r="J11" s="10">
        <f t="shared" si="2"/>
        <v>5</v>
      </c>
      <c r="K11" s="10">
        <f t="shared" si="2"/>
        <v>9</v>
      </c>
      <c r="L11" s="10">
        <f t="shared" si="2"/>
        <v>10</v>
      </c>
      <c r="M11" s="10">
        <f t="shared" si="2"/>
        <v>12</v>
      </c>
      <c r="N11" s="10">
        <f t="shared" si="2"/>
        <v>9</v>
      </c>
      <c r="O11" s="10">
        <f t="shared" si="2"/>
        <v>11</v>
      </c>
      <c r="P11" s="10">
        <f t="shared" si="2"/>
        <v>12</v>
      </c>
      <c r="Q11" s="10">
        <f t="shared" si="2"/>
        <v>13</v>
      </c>
      <c r="R11" s="10">
        <f t="shared" si="2"/>
        <v>13</v>
      </c>
      <c r="S11" s="10">
        <f t="shared" si="2"/>
        <v>10</v>
      </c>
      <c r="T11" s="10">
        <f t="shared" si="2"/>
        <v>9</v>
      </c>
      <c r="U11" s="10">
        <f t="shared" si="2"/>
        <v>10</v>
      </c>
      <c r="V11" s="10">
        <f t="shared" si="2"/>
        <v>10</v>
      </c>
      <c r="W11" s="10">
        <f t="shared" si="2"/>
        <v>9</v>
      </c>
      <c r="X11" s="10">
        <f t="shared" si="2"/>
        <v>11</v>
      </c>
      <c r="Y11" s="10">
        <f t="shared" si="2"/>
        <v>10</v>
      </c>
    </row>
    <row r="12" ht="12.75" customHeight="1">
      <c r="A12" s="13" t="s">
        <v>208</v>
      </c>
      <c r="B12" s="10">
        <f t="shared" ref="B12:Y12" si="3">B3</f>
        <v>8</v>
      </c>
      <c r="C12" s="10">
        <f t="shared" si="3"/>
        <v>12</v>
      </c>
      <c r="D12" s="10">
        <f t="shared" si="3"/>
        <v>11</v>
      </c>
      <c r="E12" s="10">
        <f t="shared" si="3"/>
        <v>9</v>
      </c>
      <c r="F12" s="10">
        <f t="shared" si="3"/>
        <v>12</v>
      </c>
      <c r="G12" s="10">
        <f t="shared" si="3"/>
        <v>11</v>
      </c>
      <c r="H12" s="10">
        <f t="shared" si="3"/>
        <v>11</v>
      </c>
      <c r="I12" s="10">
        <f t="shared" si="3"/>
        <v>11</v>
      </c>
      <c r="J12" s="10">
        <f t="shared" si="3"/>
        <v>18</v>
      </c>
      <c r="K12" s="10">
        <f t="shared" si="3"/>
        <v>15</v>
      </c>
      <c r="L12" s="10">
        <f t="shared" si="3"/>
        <v>14</v>
      </c>
      <c r="M12" s="10">
        <f t="shared" si="3"/>
        <v>14</v>
      </c>
      <c r="N12" s="10">
        <f t="shared" si="3"/>
        <v>17</v>
      </c>
      <c r="O12" s="10">
        <f t="shared" si="3"/>
        <v>18</v>
      </c>
      <c r="P12" s="10">
        <f t="shared" si="3"/>
        <v>16</v>
      </c>
      <c r="Q12" s="10">
        <f t="shared" si="3"/>
        <v>15</v>
      </c>
      <c r="R12" s="10">
        <f t="shared" si="3"/>
        <v>16</v>
      </c>
      <c r="S12" s="10">
        <f t="shared" si="3"/>
        <v>19</v>
      </c>
      <c r="T12" s="10">
        <f t="shared" si="3"/>
        <v>20</v>
      </c>
      <c r="U12" s="10">
        <f t="shared" si="3"/>
        <v>17</v>
      </c>
      <c r="V12" s="10">
        <f t="shared" si="3"/>
        <v>17</v>
      </c>
      <c r="W12" s="10">
        <f t="shared" si="3"/>
        <v>21</v>
      </c>
      <c r="X12" s="10">
        <f t="shared" si="3"/>
        <v>22</v>
      </c>
      <c r="Y12" s="10">
        <f t="shared" si="3"/>
        <v>23</v>
      </c>
    </row>
    <row r="13" ht="12.75" customHeight="1">
      <c r="A13" s="13" t="s">
        <v>209</v>
      </c>
      <c r="B13" s="10">
        <f t="shared" ref="B13:Y13" si="4">B4/2</f>
        <v>4</v>
      </c>
      <c r="C13" s="10">
        <f t="shared" si="4"/>
        <v>4</v>
      </c>
      <c r="D13" s="10">
        <f t="shared" si="4"/>
        <v>5</v>
      </c>
      <c r="E13" s="10">
        <f t="shared" si="4"/>
        <v>7</v>
      </c>
      <c r="F13" s="10">
        <f t="shared" si="4"/>
        <v>4.5</v>
      </c>
      <c r="G13" s="10">
        <f t="shared" si="4"/>
        <v>5</v>
      </c>
      <c r="H13" s="10">
        <f t="shared" si="4"/>
        <v>4</v>
      </c>
      <c r="I13" s="10">
        <f t="shared" si="4"/>
        <v>7.5</v>
      </c>
      <c r="J13" s="10">
        <f t="shared" si="4"/>
        <v>4</v>
      </c>
      <c r="K13" s="10">
        <f t="shared" si="4"/>
        <v>4.5</v>
      </c>
      <c r="L13" s="10">
        <f t="shared" si="4"/>
        <v>4.5</v>
      </c>
      <c r="M13" s="10">
        <f t="shared" si="4"/>
        <v>3.5</v>
      </c>
      <c r="N13" s="10">
        <f t="shared" si="4"/>
        <v>4</v>
      </c>
      <c r="O13" s="10">
        <f t="shared" si="4"/>
        <v>2</v>
      </c>
      <c r="P13" s="10">
        <f t="shared" si="4"/>
        <v>3</v>
      </c>
      <c r="Q13" s="10">
        <f t="shared" si="4"/>
        <v>3.5</v>
      </c>
      <c r="R13" s="10">
        <f t="shared" si="4"/>
        <v>3</v>
      </c>
      <c r="S13" s="10">
        <f t="shared" si="4"/>
        <v>3.5</v>
      </c>
      <c r="T13" s="10">
        <f t="shared" si="4"/>
        <v>4</v>
      </c>
      <c r="U13" s="10">
        <f t="shared" si="4"/>
        <v>6</v>
      </c>
      <c r="V13" s="10">
        <f t="shared" si="4"/>
        <v>6.5</v>
      </c>
      <c r="W13" s="10">
        <f t="shared" si="4"/>
        <v>4.5</v>
      </c>
      <c r="X13" s="10">
        <f t="shared" si="4"/>
        <v>3</v>
      </c>
      <c r="Y13" s="10">
        <f t="shared" si="4"/>
        <v>3</v>
      </c>
    </row>
    <row r="14" ht="12.75" customHeight="1">
      <c r="A14" s="13" t="s">
        <v>209</v>
      </c>
      <c r="B14" s="10">
        <f t="shared" ref="B14:Y14" si="5">-B4/2</f>
        <v>-4</v>
      </c>
      <c r="C14" s="10">
        <f t="shared" si="5"/>
        <v>-4</v>
      </c>
      <c r="D14" s="10">
        <f t="shared" si="5"/>
        <v>-5</v>
      </c>
      <c r="E14" s="10">
        <f t="shared" si="5"/>
        <v>-7</v>
      </c>
      <c r="F14" s="10">
        <f t="shared" si="5"/>
        <v>-4.5</v>
      </c>
      <c r="G14" s="10">
        <f t="shared" si="5"/>
        <v>-5</v>
      </c>
      <c r="H14" s="10">
        <f t="shared" si="5"/>
        <v>-4</v>
      </c>
      <c r="I14" s="10">
        <f t="shared" si="5"/>
        <v>-7.5</v>
      </c>
      <c r="J14" s="10">
        <f t="shared" si="5"/>
        <v>-4</v>
      </c>
      <c r="K14" s="10">
        <f t="shared" si="5"/>
        <v>-4.5</v>
      </c>
      <c r="L14" s="10">
        <f t="shared" si="5"/>
        <v>-4.5</v>
      </c>
      <c r="M14" s="10">
        <f t="shared" si="5"/>
        <v>-3.5</v>
      </c>
      <c r="N14" s="10">
        <f t="shared" si="5"/>
        <v>-4</v>
      </c>
      <c r="O14" s="10">
        <f t="shared" si="5"/>
        <v>-2</v>
      </c>
      <c r="P14" s="10">
        <f t="shared" si="5"/>
        <v>-3</v>
      </c>
      <c r="Q14" s="10">
        <f t="shared" si="5"/>
        <v>-3.5</v>
      </c>
      <c r="R14" s="10">
        <f t="shared" si="5"/>
        <v>-3</v>
      </c>
      <c r="S14" s="10">
        <f t="shared" si="5"/>
        <v>-3.5</v>
      </c>
      <c r="T14" s="10">
        <f t="shared" si="5"/>
        <v>-4</v>
      </c>
      <c r="U14" s="10">
        <f t="shared" si="5"/>
        <v>-6</v>
      </c>
      <c r="V14" s="10">
        <f t="shared" si="5"/>
        <v>-6.5</v>
      </c>
      <c r="W14" s="10">
        <f t="shared" si="5"/>
        <v>-4.5</v>
      </c>
      <c r="X14" s="10">
        <f t="shared" si="5"/>
        <v>-3</v>
      </c>
      <c r="Y14" s="10">
        <f t="shared" si="5"/>
        <v>-3</v>
      </c>
    </row>
    <row r="15" ht="12.75" customHeight="1">
      <c r="A15" s="13" t="s">
        <v>210</v>
      </c>
      <c r="B15" s="10">
        <f t="shared" ref="B15:Y15" si="6">-B5</f>
        <v>-13</v>
      </c>
      <c r="C15" s="10">
        <f t="shared" si="6"/>
        <v>-9</v>
      </c>
      <c r="D15" s="10">
        <f t="shared" si="6"/>
        <v>-2</v>
      </c>
      <c r="E15" s="10">
        <f t="shared" si="6"/>
        <v>-3</v>
      </c>
      <c r="F15" s="10">
        <f t="shared" si="6"/>
        <v>-3</v>
      </c>
      <c r="G15" s="10">
        <f t="shared" si="6"/>
        <v>-3</v>
      </c>
      <c r="H15" s="10">
        <f t="shared" si="6"/>
        <v>-7</v>
      </c>
      <c r="I15" s="10">
        <f t="shared" si="6"/>
        <v>-1</v>
      </c>
      <c r="J15" s="10">
        <f t="shared" si="6"/>
        <v>-2</v>
      </c>
      <c r="K15" s="10">
        <f t="shared" si="6"/>
        <v>-4</v>
      </c>
      <c r="L15" s="10">
        <f t="shared" si="6"/>
        <v>-2</v>
      </c>
      <c r="M15" s="10">
        <f t="shared" si="6"/>
        <v>-4</v>
      </c>
      <c r="N15" s="10">
        <f t="shared" si="6"/>
        <v>-2</v>
      </c>
      <c r="O15" s="10">
        <f t="shared" si="6"/>
        <v>-5</v>
      </c>
      <c r="P15" s="10">
        <f t="shared" si="6"/>
        <v>-3</v>
      </c>
      <c r="Q15" s="10">
        <f t="shared" si="6"/>
        <v>-4</v>
      </c>
      <c r="R15" s="10">
        <f t="shared" si="6"/>
        <v>-4</v>
      </c>
      <c r="S15" s="10">
        <f t="shared" si="6"/>
        <v>-2</v>
      </c>
      <c r="T15" s="10">
        <f t="shared" si="6"/>
        <v>-3</v>
      </c>
      <c r="U15" s="10">
        <f t="shared" si="6"/>
        <v>0</v>
      </c>
      <c r="V15" s="10">
        <f t="shared" si="6"/>
        <v>0</v>
      </c>
      <c r="W15" s="10">
        <f t="shared" si="6"/>
        <v>-1</v>
      </c>
      <c r="X15" s="10">
        <f t="shared" si="6"/>
        <v>0</v>
      </c>
      <c r="Y15" s="10">
        <f t="shared" si="6"/>
        <v>-1</v>
      </c>
    </row>
    <row r="16" ht="12.75" customHeight="1">
      <c r="A16" s="13" t="s">
        <v>211</v>
      </c>
      <c r="B16" s="10">
        <f t="shared" ref="B16:Y16" si="7">-B6</f>
        <v>-5</v>
      </c>
      <c r="C16" s="10">
        <f t="shared" si="7"/>
        <v>-7</v>
      </c>
      <c r="D16" s="10">
        <f t="shared" si="7"/>
        <v>-11</v>
      </c>
      <c r="E16" s="10">
        <f t="shared" si="7"/>
        <v>-7</v>
      </c>
      <c r="F16" s="10">
        <f t="shared" si="7"/>
        <v>-9</v>
      </c>
      <c r="G16" s="10">
        <f t="shared" si="7"/>
        <v>-8</v>
      </c>
      <c r="H16" s="10">
        <f t="shared" si="7"/>
        <v>-4</v>
      </c>
      <c r="I16" s="10">
        <f t="shared" si="7"/>
        <v>-6</v>
      </c>
      <c r="J16" s="10">
        <f t="shared" si="7"/>
        <v>-7</v>
      </c>
      <c r="K16" s="10">
        <f t="shared" si="7"/>
        <v>-3</v>
      </c>
      <c r="L16" s="10">
        <f t="shared" si="7"/>
        <v>-5</v>
      </c>
      <c r="M16" s="10">
        <f t="shared" si="7"/>
        <v>-3</v>
      </c>
      <c r="N16" s="10">
        <f t="shared" si="7"/>
        <v>-4</v>
      </c>
      <c r="O16" s="10">
        <f t="shared" si="7"/>
        <v>-2</v>
      </c>
      <c r="P16" s="10">
        <f t="shared" si="7"/>
        <v>-3</v>
      </c>
      <c r="Q16" s="10">
        <f t="shared" si="7"/>
        <v>-1</v>
      </c>
      <c r="R16" s="10">
        <f t="shared" si="7"/>
        <v>-1</v>
      </c>
      <c r="S16" s="10">
        <f t="shared" si="7"/>
        <v>-2</v>
      </c>
      <c r="T16" s="10">
        <f t="shared" si="7"/>
        <v>0</v>
      </c>
      <c r="U16" s="10">
        <f t="shared" si="7"/>
        <v>-1</v>
      </c>
      <c r="V16" s="10">
        <f t="shared" si="7"/>
        <v>0</v>
      </c>
      <c r="W16" s="10">
        <f t="shared" si="7"/>
        <v>0</v>
      </c>
      <c r="X16" s="10">
        <f t="shared" si="7"/>
        <v>-1</v>
      </c>
      <c r="Y16" s="10">
        <f t="shared" si="7"/>
        <v>0</v>
      </c>
    </row>
    <row r="17" ht="12.75" customHeight="1">
      <c r="A17" s="13" t="s">
        <v>213</v>
      </c>
      <c r="B17" s="10">
        <f t="shared" ref="B17:Y17" si="8">SUM(B11:B16)</f>
        <v>-4</v>
      </c>
      <c r="C17" s="10">
        <f t="shared" si="8"/>
        <v>0</v>
      </c>
      <c r="D17" s="10">
        <f t="shared" si="8"/>
        <v>4</v>
      </c>
      <c r="E17" s="10">
        <f t="shared" si="8"/>
        <v>6</v>
      </c>
      <c r="F17" s="10">
        <f t="shared" si="8"/>
        <v>7</v>
      </c>
      <c r="G17" s="10">
        <f t="shared" si="8"/>
        <v>8</v>
      </c>
      <c r="H17" s="10">
        <f t="shared" si="8"/>
        <v>10</v>
      </c>
      <c r="I17" s="10">
        <f t="shared" si="8"/>
        <v>11</v>
      </c>
      <c r="J17" s="10">
        <f t="shared" si="8"/>
        <v>14</v>
      </c>
      <c r="K17" s="10">
        <f t="shared" si="8"/>
        <v>17</v>
      </c>
      <c r="L17" s="10">
        <f t="shared" si="8"/>
        <v>17</v>
      </c>
      <c r="M17" s="10">
        <f t="shared" si="8"/>
        <v>19</v>
      </c>
      <c r="N17" s="10">
        <f t="shared" si="8"/>
        <v>20</v>
      </c>
      <c r="O17" s="10">
        <f t="shared" si="8"/>
        <v>22</v>
      </c>
      <c r="P17" s="10">
        <f t="shared" si="8"/>
        <v>22</v>
      </c>
      <c r="Q17" s="10">
        <f t="shared" si="8"/>
        <v>23</v>
      </c>
      <c r="R17" s="10">
        <f t="shared" si="8"/>
        <v>24</v>
      </c>
      <c r="S17" s="10">
        <f t="shared" si="8"/>
        <v>25</v>
      </c>
      <c r="T17" s="10">
        <f t="shared" si="8"/>
        <v>26</v>
      </c>
      <c r="U17" s="10">
        <f t="shared" si="8"/>
        <v>26</v>
      </c>
      <c r="V17" s="10">
        <f t="shared" si="8"/>
        <v>27</v>
      </c>
      <c r="W17" s="10">
        <f t="shared" si="8"/>
        <v>29</v>
      </c>
      <c r="X17" s="10">
        <f t="shared" si="8"/>
        <v>32</v>
      </c>
      <c r="Y17" s="10">
        <f t="shared" si="8"/>
        <v>32</v>
      </c>
    </row>
    <row r="18" ht="12.75" customHeight="1">
      <c r="B18" s="10">
        <v>42.0</v>
      </c>
      <c r="C18" s="10">
        <v>81.0</v>
      </c>
      <c r="D18" s="10">
        <v>91.0</v>
      </c>
      <c r="E18" s="10">
        <v>82.0</v>
      </c>
      <c r="F18" s="10">
        <v>92.0</v>
      </c>
      <c r="G18" s="10">
        <v>112.0</v>
      </c>
      <c r="H18" s="10">
        <v>41.0</v>
      </c>
      <c r="I18" s="10">
        <v>102.0</v>
      </c>
      <c r="J18" s="10">
        <v>111.0</v>
      </c>
      <c r="K18" s="10">
        <v>12.0</v>
      </c>
      <c r="L18" s="10">
        <v>101.0</v>
      </c>
      <c r="M18" s="10">
        <v>1.0</v>
      </c>
      <c r="N18" s="10">
        <v>2.0</v>
      </c>
      <c r="O18" s="10">
        <v>11.0</v>
      </c>
      <c r="P18" s="10">
        <v>22.0</v>
      </c>
      <c r="Q18" s="10">
        <v>31.0</v>
      </c>
      <c r="R18" s="10">
        <v>32.0</v>
      </c>
      <c r="S18" s="10">
        <v>21.0</v>
      </c>
      <c r="T18" s="10">
        <v>61.0</v>
      </c>
      <c r="U18" s="10">
        <v>52.0</v>
      </c>
      <c r="V18" s="10">
        <v>72.0</v>
      </c>
      <c r="W18" s="10">
        <v>62.0</v>
      </c>
      <c r="X18" s="10">
        <v>51.0</v>
      </c>
      <c r="Y18" s="10">
        <v>71.0</v>
      </c>
    </row>
    <row r="19" ht="12.75" customHeight="1">
      <c r="A19" s="13" t="s">
        <v>214</v>
      </c>
      <c r="B19" s="10" t="str">
        <f t="shared" ref="B19:Y19" si="9">LARGE($B$17:$Z$17,B18)</f>
        <v>#NUM!</v>
      </c>
      <c r="C19" s="10" t="str">
        <f t="shared" si="9"/>
        <v>#NUM!</v>
      </c>
      <c r="D19" s="10" t="str">
        <f t="shared" si="9"/>
        <v>#NUM!</v>
      </c>
      <c r="E19" s="10" t="str">
        <f t="shared" si="9"/>
        <v>#NUM!</v>
      </c>
      <c r="F19" s="10" t="str">
        <f t="shared" si="9"/>
        <v>#NUM!</v>
      </c>
      <c r="G19" s="10" t="str">
        <f t="shared" si="9"/>
        <v>#NUM!</v>
      </c>
      <c r="H19" s="10" t="str">
        <f t="shared" si="9"/>
        <v>#NUM!</v>
      </c>
      <c r="I19" s="10" t="str">
        <f t="shared" si="9"/>
        <v>#NUM!</v>
      </c>
      <c r="J19" s="10" t="str">
        <f t="shared" si="9"/>
        <v>#NUM!</v>
      </c>
      <c r="K19" s="10">
        <f t="shared" si="9"/>
        <v>20</v>
      </c>
      <c r="L19" s="10" t="str">
        <f t="shared" si="9"/>
        <v>#NUM!</v>
      </c>
      <c r="M19" s="10">
        <f t="shared" si="9"/>
        <v>32</v>
      </c>
      <c r="N19" s="10">
        <f t="shared" si="9"/>
        <v>32</v>
      </c>
      <c r="O19" s="10">
        <f t="shared" si="9"/>
        <v>22</v>
      </c>
      <c r="P19" s="10">
        <f t="shared" si="9"/>
        <v>4</v>
      </c>
      <c r="Q19" s="10" t="str">
        <f t="shared" si="9"/>
        <v>#NUM!</v>
      </c>
      <c r="R19" s="10" t="str">
        <f t="shared" si="9"/>
        <v>#NUM!</v>
      </c>
      <c r="S19" s="10">
        <f t="shared" si="9"/>
        <v>6</v>
      </c>
      <c r="T19" s="10" t="str">
        <f t="shared" si="9"/>
        <v>#NUM!</v>
      </c>
      <c r="U19" s="10" t="str">
        <f t="shared" si="9"/>
        <v>#NUM!</v>
      </c>
      <c r="V19" s="10" t="str">
        <f t="shared" si="9"/>
        <v>#NUM!</v>
      </c>
      <c r="W19" s="10" t="str">
        <f t="shared" si="9"/>
        <v>#NUM!</v>
      </c>
      <c r="X19" s="10" t="str">
        <f t="shared" si="9"/>
        <v>#NUM!</v>
      </c>
      <c r="Y19" s="10" t="str">
        <f t="shared" si="9"/>
        <v>#NUM!</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11" width="3.25"/>
    <col customWidth="1" min="12" max="12" width="3.63"/>
    <col customWidth="1" min="13" max="13" width="3.25"/>
    <col customWidth="1" min="14" max="26" width="8.63"/>
  </cols>
  <sheetData>
    <row r="1" ht="12.75" customHeight="1">
      <c r="B1" s="12" t="str">
        <f>MID('Form Responses 1'!CG1,36,LEN('Form Responses 1'!CG1)-35)</f>
        <v>LLM3P1 [Core Contrib. - P]</v>
      </c>
      <c r="C1" s="12" t="str">
        <f>MID('Form Responses 1'!CQ1,36,LEN('Form Responses 1'!CQ1)-35)</f>
        <v>LLM3P2 [Core Contrib. - P]</v>
      </c>
      <c r="D1" s="12" t="str">
        <f>MID('Form Responses 1'!AS1,36,LEN('Form Responses 1'!AS1)-35)</f>
        <v>LLM2P1 [Core Contrib. - P]</v>
      </c>
      <c r="E1" s="12" t="str">
        <f>MID('Form Responses 1'!DK1,36,LEN('Form Responses 1'!DK1)-35)</f>
        <v>LLM3P4 [Core Contrib. - P]</v>
      </c>
      <c r="F1" s="12" t="str">
        <f>MID('Form Responses 1'!DA1,36,LEN('Form Responses 1'!DA1)-35)</f>
        <v>LLM3P3 [Core Contrib. - P]</v>
      </c>
      <c r="G1" s="12" t="str">
        <f>MID('Form Responses 1'!E1,36,LEN('Form Responses 1'!E1)-35)</f>
        <v>LLM1P1 [Core Contrib. - P]</v>
      </c>
      <c r="H1" s="12" t="str">
        <f>MID('Form Responses 1'!O1,36,LEN('Form Responses 1'!O1)-35)</f>
        <v>LLM1P2 [Core Contrib. - P]</v>
      </c>
      <c r="I1" s="12" t="str">
        <f>MID('Form Responses 1'!AI1,36,LEN('Form Responses 1'!AI1)-35)</f>
        <v>LLM1P4 [Core Contrib. - P]</v>
      </c>
      <c r="J1" s="12" t="str">
        <f>MID('Form Responses 1'!Y1,36,LEN('Form Responses 1'!Y1)-35)</f>
        <v>LLM1P3 [Core Contrib. - P]</v>
      </c>
      <c r="K1" s="12" t="str">
        <f>MID('Form Responses 1'!BM1,36,LEN('Form Responses 1'!BM1)-35)</f>
        <v>LLM2P3 [Core Contrib. - P]</v>
      </c>
      <c r="L1" s="12" t="str">
        <f>MID('Form Responses 1'!BC1,36,LEN('Form Responses 1'!BC1)-35)</f>
        <v>LLM2P2 [Core Contrib. - P]</v>
      </c>
      <c r="M1" s="12" t="str">
        <f>MID('Form Responses 1'!BW1,36,LEN('Form Responses 1'!BW1)-35)</f>
        <v>LLM2P4 [Core Contrib. - P]</v>
      </c>
    </row>
    <row r="2" ht="12.75" customHeight="1">
      <c r="A2" s="13" t="s">
        <v>207</v>
      </c>
      <c r="B2" s="10">
        <f>COUNTIF('Form Responses 1'!CG$2:CG$41,"=SA")</f>
        <v>4</v>
      </c>
      <c r="C2" s="10">
        <f>COUNTIF('Form Responses 1'!CQ$2:CQ$41,"=SA")</f>
        <v>6</v>
      </c>
      <c r="D2" s="10">
        <f>COUNTIF('Form Responses 1'!AS$2:AS$41,"=SA")</f>
        <v>10</v>
      </c>
      <c r="E2" s="10">
        <f>COUNTIF('Form Responses 1'!DK$2:DK$41,"=SA")</f>
        <v>5</v>
      </c>
      <c r="F2" s="10">
        <f>COUNTIF('Form Responses 1'!DA$2:DA$41,"=SA")</f>
        <v>10</v>
      </c>
      <c r="G2" s="10">
        <f>COUNTIF('Form Responses 1'!E$2:E$41,"=SA")</f>
        <v>12</v>
      </c>
      <c r="H2" s="10">
        <f>COUNTIF('Form Responses 1'!O$2:O$41,"=SA")</f>
        <v>11</v>
      </c>
      <c r="I2" s="10">
        <f>COUNTIF('Form Responses 1'!AI$2:AI$41,"=SA")</f>
        <v>13</v>
      </c>
      <c r="J2" s="10">
        <f>COUNTIF('Form Responses 1'!Y$2:Y$41,"=SA")</f>
        <v>10</v>
      </c>
      <c r="K2" s="10">
        <f>COUNTIF('Form Responses 1'!BM$2:BM$41,"=SA")</f>
        <v>9</v>
      </c>
      <c r="L2" s="10">
        <f>COUNTIF('Form Responses 1'!BC$2:BC$41,"=SA")</f>
        <v>11</v>
      </c>
      <c r="M2" s="10">
        <f>COUNTIF('Form Responses 1'!BW$2:BW$41,"=SA")</f>
        <v>10</v>
      </c>
    </row>
    <row r="3" ht="12.75" customHeight="1">
      <c r="A3" s="13" t="s">
        <v>208</v>
      </c>
      <c r="B3" s="10">
        <f>COUNTIF('Form Responses 1'!CG$2:CG$41,"=A")</f>
        <v>12</v>
      </c>
      <c r="C3" s="10">
        <f>COUNTIF('Form Responses 1'!CQ$2:CQ$41,"=A")</f>
        <v>11</v>
      </c>
      <c r="D3" s="10">
        <f>COUNTIF('Form Responses 1'!AS$2:AS$41,"=A")</f>
        <v>11</v>
      </c>
      <c r="E3" s="10">
        <f>COUNTIF('Form Responses 1'!DK$2:DK$41,"=A")</f>
        <v>18</v>
      </c>
      <c r="F3" s="10">
        <f>COUNTIF('Form Responses 1'!DA$2:DA$41,"=A")</f>
        <v>14</v>
      </c>
      <c r="G3" s="10">
        <f>COUNTIF('Form Responses 1'!E$2:E$41,"=A")</f>
        <v>14</v>
      </c>
      <c r="H3" s="10">
        <f>COUNTIF('Form Responses 1'!O$2:O$41,"=A")</f>
        <v>18</v>
      </c>
      <c r="I3" s="10">
        <f>COUNTIF('Form Responses 1'!AI$2:AI$41,"=A")</f>
        <v>15</v>
      </c>
      <c r="J3" s="10">
        <f>COUNTIF('Form Responses 1'!Y$2:Y$41,"=A")</f>
        <v>19</v>
      </c>
      <c r="K3" s="10">
        <f>COUNTIF('Form Responses 1'!BM$2:BM$41,"=A")</f>
        <v>20</v>
      </c>
      <c r="L3" s="10">
        <f>COUNTIF('Form Responses 1'!BC$2:BC$41,"=A")</f>
        <v>22</v>
      </c>
      <c r="M3" s="10">
        <f>COUNTIF('Form Responses 1'!BW$2:BW$41,"=A")</f>
        <v>23</v>
      </c>
    </row>
    <row r="4" ht="12.75" customHeight="1">
      <c r="A4" s="13" t="s">
        <v>209</v>
      </c>
      <c r="B4" s="10">
        <f>COUNTIF('Form Responses 1'!CG$2:CG$41,"=N")</f>
        <v>8</v>
      </c>
      <c r="C4" s="10">
        <f>COUNTIF('Form Responses 1'!CQ$2:CQ$41,"=N")</f>
        <v>10</v>
      </c>
      <c r="D4" s="10">
        <f>COUNTIF('Form Responses 1'!AS$2:AS$41,"=N")</f>
        <v>8</v>
      </c>
      <c r="E4" s="10">
        <f>COUNTIF('Form Responses 1'!DK$2:DK$41,"=N")</f>
        <v>8</v>
      </c>
      <c r="F4" s="10">
        <f>COUNTIF('Form Responses 1'!DA$2:DA$41,"=N")</f>
        <v>9</v>
      </c>
      <c r="G4" s="10">
        <f>COUNTIF('Form Responses 1'!E$2:E$41,"=N")</f>
        <v>7</v>
      </c>
      <c r="H4" s="10">
        <f>COUNTIF('Form Responses 1'!O$2:O$41,"=N")</f>
        <v>4</v>
      </c>
      <c r="I4" s="10">
        <f>COUNTIF('Form Responses 1'!AI$2:AI$41,"=N")</f>
        <v>7</v>
      </c>
      <c r="J4" s="10">
        <f>COUNTIF('Form Responses 1'!Y$2:Y$41,"=N")</f>
        <v>7</v>
      </c>
      <c r="K4" s="10">
        <f>COUNTIF('Form Responses 1'!BM$2:BM$41,"=N")</f>
        <v>8</v>
      </c>
      <c r="L4" s="10">
        <f>COUNTIF('Form Responses 1'!BC$2:BC$41,"=N")</f>
        <v>6</v>
      </c>
      <c r="M4" s="10">
        <f>COUNTIF('Form Responses 1'!BW$2:BW$41,"=N")</f>
        <v>6</v>
      </c>
    </row>
    <row r="5" ht="12.75" customHeight="1">
      <c r="A5" s="13" t="s">
        <v>210</v>
      </c>
      <c r="B5" s="10">
        <f>COUNTIF('Form Responses 1'!CG$2:CG$41,"=D")</f>
        <v>9</v>
      </c>
      <c r="C5" s="10">
        <f>COUNTIF('Form Responses 1'!CQ$2:CQ$41,"=D")</f>
        <v>2</v>
      </c>
      <c r="D5" s="10">
        <f>COUNTIF('Form Responses 1'!AS$2:AS$41,"=D")</f>
        <v>7</v>
      </c>
      <c r="E5" s="10">
        <f>COUNTIF('Form Responses 1'!DK$2:DK$41,"=D")</f>
        <v>2</v>
      </c>
      <c r="F5" s="10">
        <f>COUNTIF('Form Responses 1'!DA$2:DA$41,"=D")</f>
        <v>2</v>
      </c>
      <c r="G5" s="10">
        <f>COUNTIF('Form Responses 1'!E$2:E$41,"=D")</f>
        <v>4</v>
      </c>
      <c r="H5" s="10">
        <f>COUNTIF('Form Responses 1'!O$2:O$41,"=D")</f>
        <v>5</v>
      </c>
      <c r="I5" s="10">
        <f>COUNTIF('Form Responses 1'!AI$2:AI$41,"=D")</f>
        <v>4</v>
      </c>
      <c r="J5" s="10">
        <f>COUNTIF('Form Responses 1'!Y$2:Y$41,"=D")</f>
        <v>2</v>
      </c>
      <c r="K5" s="10">
        <f>COUNTIF('Form Responses 1'!BM$2:BM$41,"=D")</f>
        <v>3</v>
      </c>
      <c r="L5" s="10">
        <f>COUNTIF('Form Responses 1'!BC$2:BC$41,"=D")</f>
        <v>0</v>
      </c>
      <c r="M5" s="10">
        <f>COUNTIF('Form Responses 1'!BW$2:BW$41,"=D")</f>
        <v>1</v>
      </c>
    </row>
    <row r="6" ht="12.75" customHeight="1">
      <c r="A6" s="13" t="s">
        <v>211</v>
      </c>
      <c r="B6" s="10">
        <f>COUNTIF('Form Responses 1'!CG$2:CG$41,"=SD")</f>
        <v>7</v>
      </c>
      <c r="C6" s="10">
        <f>COUNTIF('Form Responses 1'!CQ$2:CQ$41,"=SD")</f>
        <v>11</v>
      </c>
      <c r="D6" s="10">
        <f>COUNTIF('Form Responses 1'!AS$2:AS$41,"=SD")</f>
        <v>4</v>
      </c>
      <c r="E6" s="10">
        <f>COUNTIF('Form Responses 1'!DK$2:DK$41,"=SD")</f>
        <v>7</v>
      </c>
      <c r="F6" s="10">
        <f>COUNTIF('Form Responses 1'!DA$2:DA$41,"=SD")</f>
        <v>5</v>
      </c>
      <c r="G6" s="10">
        <f>COUNTIF('Form Responses 1'!E$2:E$41,"=SD")</f>
        <v>3</v>
      </c>
      <c r="H6" s="10">
        <f>COUNTIF('Form Responses 1'!O$2:O$41,"=SD")</f>
        <v>2</v>
      </c>
      <c r="I6" s="10">
        <f>COUNTIF('Form Responses 1'!AI$2:AI$41,"=SD")</f>
        <v>1</v>
      </c>
      <c r="J6" s="10">
        <f>COUNTIF('Form Responses 1'!Y$2:Y$41,"=SD")</f>
        <v>2</v>
      </c>
      <c r="K6" s="10">
        <f>COUNTIF('Form Responses 1'!BM$2:BM$41,"=SD")</f>
        <v>0</v>
      </c>
      <c r="L6" s="10">
        <f>COUNTIF('Form Responses 1'!BC$2:BC$41,"=SD")</f>
        <v>1</v>
      </c>
      <c r="M6" s="10">
        <f>COUNTIF('Form Responses 1'!BW$2:BW$41,"=SD")</f>
        <v>0</v>
      </c>
    </row>
    <row r="7" ht="12.75" customHeight="1"/>
    <row r="8" ht="12.75" customHeight="1"/>
    <row r="9" ht="12.75" customHeight="1"/>
    <row r="10" ht="12.75" customHeight="1">
      <c r="A10" s="13" t="s">
        <v>212</v>
      </c>
      <c r="B10" s="12" t="str">
        <f t="shared" ref="B10:M10" si="1">B1</f>
        <v>LLM3P1 [Core Contrib. - P]</v>
      </c>
      <c r="C10" s="12" t="str">
        <f t="shared" si="1"/>
        <v>LLM3P2 [Core Contrib. - P]</v>
      </c>
      <c r="D10" s="12" t="str">
        <f t="shared" si="1"/>
        <v>LLM2P1 [Core Contrib. - P]</v>
      </c>
      <c r="E10" s="12" t="str">
        <f t="shared" si="1"/>
        <v>LLM3P4 [Core Contrib. - P]</v>
      </c>
      <c r="F10" s="12" t="str">
        <f t="shared" si="1"/>
        <v>LLM3P3 [Core Contrib. - P]</v>
      </c>
      <c r="G10" s="12" t="str">
        <f t="shared" si="1"/>
        <v>LLM1P1 [Core Contrib. - P]</v>
      </c>
      <c r="H10" s="12" t="str">
        <f t="shared" si="1"/>
        <v>LLM1P2 [Core Contrib. - P]</v>
      </c>
      <c r="I10" s="12" t="str">
        <f t="shared" si="1"/>
        <v>LLM1P4 [Core Contrib. - P]</v>
      </c>
      <c r="J10" s="12" t="str">
        <f t="shared" si="1"/>
        <v>LLM1P3 [Core Contrib. - P]</v>
      </c>
      <c r="K10" s="12" t="str">
        <f t="shared" si="1"/>
        <v>LLM2P3 [Core Contrib. - P]</v>
      </c>
      <c r="L10" s="12" t="str">
        <f t="shared" si="1"/>
        <v>LLM2P2 [Core Contrib. - P]</v>
      </c>
      <c r="M10" s="12" t="str">
        <f t="shared" si="1"/>
        <v>LLM2P4 [Core Contrib. - P]</v>
      </c>
    </row>
    <row r="11" ht="12.75" customHeight="1">
      <c r="A11" s="13" t="s">
        <v>207</v>
      </c>
      <c r="B11" s="10">
        <f t="shared" ref="B11:M11" si="2">B2</f>
        <v>4</v>
      </c>
      <c r="C11" s="10">
        <f t="shared" si="2"/>
        <v>6</v>
      </c>
      <c r="D11" s="10">
        <f t="shared" si="2"/>
        <v>10</v>
      </c>
      <c r="E11" s="10">
        <f t="shared" si="2"/>
        <v>5</v>
      </c>
      <c r="F11" s="10">
        <f t="shared" si="2"/>
        <v>10</v>
      </c>
      <c r="G11" s="10">
        <f t="shared" si="2"/>
        <v>12</v>
      </c>
      <c r="H11" s="10">
        <f t="shared" si="2"/>
        <v>11</v>
      </c>
      <c r="I11" s="10">
        <f t="shared" si="2"/>
        <v>13</v>
      </c>
      <c r="J11" s="10">
        <f t="shared" si="2"/>
        <v>10</v>
      </c>
      <c r="K11" s="10">
        <f t="shared" si="2"/>
        <v>9</v>
      </c>
      <c r="L11" s="10">
        <f t="shared" si="2"/>
        <v>11</v>
      </c>
      <c r="M11" s="10">
        <f t="shared" si="2"/>
        <v>10</v>
      </c>
    </row>
    <row r="12" ht="12.75" customHeight="1">
      <c r="A12" s="13" t="s">
        <v>208</v>
      </c>
      <c r="B12" s="10">
        <f t="shared" ref="B12:M12" si="3">B3</f>
        <v>12</v>
      </c>
      <c r="C12" s="10">
        <f t="shared" si="3"/>
        <v>11</v>
      </c>
      <c r="D12" s="10">
        <f t="shared" si="3"/>
        <v>11</v>
      </c>
      <c r="E12" s="10">
        <f t="shared" si="3"/>
        <v>18</v>
      </c>
      <c r="F12" s="10">
        <f t="shared" si="3"/>
        <v>14</v>
      </c>
      <c r="G12" s="10">
        <f t="shared" si="3"/>
        <v>14</v>
      </c>
      <c r="H12" s="10">
        <f t="shared" si="3"/>
        <v>18</v>
      </c>
      <c r="I12" s="10">
        <f t="shared" si="3"/>
        <v>15</v>
      </c>
      <c r="J12" s="10">
        <f t="shared" si="3"/>
        <v>19</v>
      </c>
      <c r="K12" s="10">
        <f t="shared" si="3"/>
        <v>20</v>
      </c>
      <c r="L12" s="10">
        <f t="shared" si="3"/>
        <v>22</v>
      </c>
      <c r="M12" s="10">
        <f t="shared" si="3"/>
        <v>23</v>
      </c>
    </row>
    <row r="13" ht="12.75" customHeight="1">
      <c r="A13" s="13" t="s">
        <v>209</v>
      </c>
      <c r="B13" s="10">
        <f t="shared" ref="B13:M13" si="4">B4/2</f>
        <v>4</v>
      </c>
      <c r="C13" s="10">
        <f t="shared" si="4"/>
        <v>5</v>
      </c>
      <c r="D13" s="10">
        <f t="shared" si="4"/>
        <v>4</v>
      </c>
      <c r="E13" s="10">
        <f t="shared" si="4"/>
        <v>4</v>
      </c>
      <c r="F13" s="10">
        <f t="shared" si="4"/>
        <v>4.5</v>
      </c>
      <c r="G13" s="10">
        <f t="shared" si="4"/>
        <v>3.5</v>
      </c>
      <c r="H13" s="10">
        <f t="shared" si="4"/>
        <v>2</v>
      </c>
      <c r="I13" s="10">
        <f t="shared" si="4"/>
        <v>3.5</v>
      </c>
      <c r="J13" s="10">
        <f t="shared" si="4"/>
        <v>3.5</v>
      </c>
      <c r="K13" s="10">
        <f t="shared" si="4"/>
        <v>4</v>
      </c>
      <c r="L13" s="10">
        <f t="shared" si="4"/>
        <v>3</v>
      </c>
      <c r="M13" s="10">
        <f t="shared" si="4"/>
        <v>3</v>
      </c>
    </row>
    <row r="14" ht="12.75" customHeight="1">
      <c r="A14" s="13" t="s">
        <v>209</v>
      </c>
      <c r="B14" s="10">
        <f t="shared" ref="B14:M14" si="5">-B4/2</f>
        <v>-4</v>
      </c>
      <c r="C14" s="10">
        <f t="shared" si="5"/>
        <v>-5</v>
      </c>
      <c r="D14" s="10">
        <f t="shared" si="5"/>
        <v>-4</v>
      </c>
      <c r="E14" s="10">
        <f t="shared" si="5"/>
        <v>-4</v>
      </c>
      <c r="F14" s="10">
        <f t="shared" si="5"/>
        <v>-4.5</v>
      </c>
      <c r="G14" s="10">
        <f t="shared" si="5"/>
        <v>-3.5</v>
      </c>
      <c r="H14" s="10">
        <f t="shared" si="5"/>
        <v>-2</v>
      </c>
      <c r="I14" s="10">
        <f t="shared" si="5"/>
        <v>-3.5</v>
      </c>
      <c r="J14" s="10">
        <f t="shared" si="5"/>
        <v>-3.5</v>
      </c>
      <c r="K14" s="10">
        <f t="shared" si="5"/>
        <v>-4</v>
      </c>
      <c r="L14" s="10">
        <f t="shared" si="5"/>
        <v>-3</v>
      </c>
      <c r="M14" s="10">
        <f t="shared" si="5"/>
        <v>-3</v>
      </c>
    </row>
    <row r="15" ht="12.75" customHeight="1">
      <c r="A15" s="13" t="s">
        <v>210</v>
      </c>
      <c r="B15" s="10">
        <f t="shared" ref="B15:M15" si="6">-B5</f>
        <v>-9</v>
      </c>
      <c r="C15" s="10">
        <f t="shared" si="6"/>
        <v>-2</v>
      </c>
      <c r="D15" s="10">
        <f t="shared" si="6"/>
        <v>-7</v>
      </c>
      <c r="E15" s="10">
        <f t="shared" si="6"/>
        <v>-2</v>
      </c>
      <c r="F15" s="10">
        <f t="shared" si="6"/>
        <v>-2</v>
      </c>
      <c r="G15" s="10">
        <f t="shared" si="6"/>
        <v>-4</v>
      </c>
      <c r="H15" s="10">
        <f t="shared" si="6"/>
        <v>-5</v>
      </c>
      <c r="I15" s="10">
        <f t="shared" si="6"/>
        <v>-4</v>
      </c>
      <c r="J15" s="10">
        <f t="shared" si="6"/>
        <v>-2</v>
      </c>
      <c r="K15" s="10">
        <f t="shared" si="6"/>
        <v>-3</v>
      </c>
      <c r="L15" s="10">
        <f t="shared" si="6"/>
        <v>0</v>
      </c>
      <c r="M15" s="10">
        <f t="shared" si="6"/>
        <v>-1</v>
      </c>
    </row>
    <row r="16" ht="12.75" customHeight="1">
      <c r="A16" s="13" t="s">
        <v>211</v>
      </c>
      <c r="B16" s="10">
        <f t="shared" ref="B16:M16" si="7">-B6</f>
        <v>-7</v>
      </c>
      <c r="C16" s="10">
        <f t="shared" si="7"/>
        <v>-11</v>
      </c>
      <c r="D16" s="10">
        <f t="shared" si="7"/>
        <v>-4</v>
      </c>
      <c r="E16" s="10">
        <f t="shared" si="7"/>
        <v>-7</v>
      </c>
      <c r="F16" s="10">
        <f t="shared" si="7"/>
        <v>-5</v>
      </c>
      <c r="G16" s="10">
        <f t="shared" si="7"/>
        <v>-3</v>
      </c>
      <c r="H16" s="10">
        <f t="shared" si="7"/>
        <v>-2</v>
      </c>
      <c r="I16" s="10">
        <f t="shared" si="7"/>
        <v>-1</v>
      </c>
      <c r="J16" s="10">
        <f t="shared" si="7"/>
        <v>-2</v>
      </c>
      <c r="K16" s="10">
        <f t="shared" si="7"/>
        <v>0</v>
      </c>
      <c r="L16" s="10">
        <f t="shared" si="7"/>
        <v>-1</v>
      </c>
      <c r="M16" s="10">
        <f t="shared" si="7"/>
        <v>0</v>
      </c>
    </row>
    <row r="17" ht="12.75" customHeight="1">
      <c r="A17" s="13" t="s">
        <v>213</v>
      </c>
      <c r="B17" s="10">
        <f t="shared" ref="B17:M17" si="8">SUM(B11:B16)</f>
        <v>0</v>
      </c>
      <c r="C17" s="10">
        <f t="shared" si="8"/>
        <v>4</v>
      </c>
      <c r="D17" s="10">
        <f t="shared" si="8"/>
        <v>10</v>
      </c>
      <c r="E17" s="10">
        <f t="shared" si="8"/>
        <v>14</v>
      </c>
      <c r="F17" s="10">
        <f t="shared" si="8"/>
        <v>17</v>
      </c>
      <c r="G17" s="10">
        <f t="shared" si="8"/>
        <v>19</v>
      </c>
      <c r="H17" s="10">
        <f t="shared" si="8"/>
        <v>22</v>
      </c>
      <c r="I17" s="10">
        <f t="shared" si="8"/>
        <v>23</v>
      </c>
      <c r="J17" s="10">
        <f t="shared" si="8"/>
        <v>25</v>
      </c>
      <c r="K17" s="10">
        <f t="shared" si="8"/>
        <v>26</v>
      </c>
      <c r="L17" s="10">
        <f t="shared" si="8"/>
        <v>32</v>
      </c>
      <c r="M17" s="10">
        <f t="shared" si="8"/>
        <v>32</v>
      </c>
    </row>
    <row r="18" ht="12.75" customHeight="1">
      <c r="B18" s="10">
        <v>81.0</v>
      </c>
      <c r="C18" s="10">
        <v>91.0</v>
      </c>
      <c r="D18" s="10">
        <v>41.0</v>
      </c>
      <c r="E18" s="10">
        <v>111.0</v>
      </c>
      <c r="F18" s="10">
        <v>101.0</v>
      </c>
      <c r="G18" s="10">
        <v>1.0</v>
      </c>
      <c r="H18" s="10">
        <v>11.0</v>
      </c>
      <c r="I18" s="10">
        <v>31.0</v>
      </c>
      <c r="J18" s="10">
        <v>21.0</v>
      </c>
      <c r="K18" s="10">
        <v>61.0</v>
      </c>
      <c r="L18" s="10">
        <v>51.0</v>
      </c>
      <c r="M18" s="10">
        <v>71.0</v>
      </c>
    </row>
    <row r="19" ht="12.75" customHeight="1">
      <c r="A19" s="13" t="s">
        <v>214</v>
      </c>
      <c r="B19" s="10" t="str">
        <f t="shared" ref="B19:M19" si="9">LARGE($B$17:$N$17,B18)</f>
        <v>#NUM!</v>
      </c>
      <c r="C19" s="10" t="str">
        <f t="shared" si="9"/>
        <v>#NUM!</v>
      </c>
      <c r="D19" s="10" t="str">
        <f t="shared" si="9"/>
        <v>#NUM!</v>
      </c>
      <c r="E19" s="10" t="str">
        <f t="shared" si="9"/>
        <v>#NUM!</v>
      </c>
      <c r="F19" s="10" t="str">
        <f t="shared" si="9"/>
        <v>#NUM!</v>
      </c>
      <c r="G19" s="10">
        <f t="shared" si="9"/>
        <v>32</v>
      </c>
      <c r="H19" s="10">
        <f t="shared" si="9"/>
        <v>4</v>
      </c>
      <c r="I19" s="10" t="str">
        <f t="shared" si="9"/>
        <v>#NUM!</v>
      </c>
      <c r="J19" s="10" t="str">
        <f t="shared" si="9"/>
        <v>#NUM!</v>
      </c>
      <c r="K19" s="10" t="str">
        <f t="shared" si="9"/>
        <v>#NUM!</v>
      </c>
      <c r="L19" s="10" t="str">
        <f t="shared" si="9"/>
        <v>#NUM!</v>
      </c>
      <c r="M19" s="10" t="str">
        <f t="shared" si="9"/>
        <v>#NUM!</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11" width="3.25"/>
    <col customWidth="1" min="12" max="12" width="3.63"/>
    <col customWidth="1" min="13" max="13" width="3.25"/>
    <col customWidth="1" min="14" max="16" width="8.63"/>
    <col customWidth="1" min="17" max="17" width="3.88"/>
    <col customWidth="1" min="18" max="18" width="15.88"/>
    <col customWidth="1" min="19" max="30" width="8.63"/>
  </cols>
  <sheetData>
    <row r="1" ht="12.75" customHeight="1">
      <c r="B1" s="12" t="str">
        <f>MID('Form Responses 1'!CG1,36,LEN('Form Responses 1'!CG1)-35)</f>
        <v>LLM3P1 [Core Contrib. - P]</v>
      </c>
      <c r="C1" s="12" t="str">
        <f>MID('Form Responses 1'!CQ1,36,LEN('Form Responses 1'!CQ1)-35)</f>
        <v>LLM3P2 [Core Contrib. - P]</v>
      </c>
      <c r="D1" s="12" t="str">
        <f>MID('Form Responses 1'!AS1,36,LEN('Form Responses 1'!AS1)-35)</f>
        <v>LLM2P1 [Core Contrib. - P]</v>
      </c>
      <c r="E1" s="12" t="str">
        <f>MID('Form Responses 1'!DK1,36,LEN('Form Responses 1'!DK1)-35)</f>
        <v>LLM3P4 [Core Contrib. - P]</v>
      </c>
      <c r="F1" s="12" t="str">
        <f>MID('Form Responses 1'!DA1,36,LEN('Form Responses 1'!DA1)-35)</f>
        <v>LLM3P3 [Core Contrib. - P]</v>
      </c>
      <c r="G1" s="12" t="str">
        <f>MID('Form Responses 1'!E1,36,LEN('Form Responses 1'!E1)-35)</f>
        <v>LLM1P1 [Core Contrib. - P]</v>
      </c>
      <c r="H1" s="12" t="str">
        <f>MID('Form Responses 1'!O1,36,LEN('Form Responses 1'!O1)-35)</f>
        <v>LLM1P2 [Core Contrib. - P]</v>
      </c>
      <c r="I1" s="12" t="str">
        <f>MID('Form Responses 1'!AI1,36,LEN('Form Responses 1'!AI1)-35)</f>
        <v>LLM1P4 [Core Contrib. - P]</v>
      </c>
      <c r="J1" s="12" t="str">
        <f>MID('Form Responses 1'!Y1,36,LEN('Form Responses 1'!Y1)-35)</f>
        <v>LLM1P3 [Core Contrib. - P]</v>
      </c>
      <c r="K1" s="12" t="str">
        <f>MID('Form Responses 1'!BM1,36,LEN('Form Responses 1'!BM1)-35)</f>
        <v>LLM2P3 [Core Contrib. - P]</v>
      </c>
      <c r="L1" s="12" t="str">
        <f>MID('Form Responses 1'!BC1,36,LEN('Form Responses 1'!BC1)-35)</f>
        <v>LLM2P2 [Core Contrib. - P]</v>
      </c>
      <c r="M1" s="12" t="str">
        <f>MID('Form Responses 1'!BW1,36,LEN('Form Responses 1'!BW1)-35)</f>
        <v>LLM2P4 [Core Contrib. - P]</v>
      </c>
      <c r="S1" s="10" t="s">
        <v>215</v>
      </c>
      <c r="T1" s="10" t="s">
        <v>216</v>
      </c>
      <c r="U1" s="10" t="s">
        <v>217</v>
      </c>
      <c r="V1" s="10" t="s">
        <v>218</v>
      </c>
    </row>
    <row r="2" ht="12.75" customHeight="1">
      <c r="A2" s="13" t="s">
        <v>207</v>
      </c>
      <c r="B2" s="10">
        <f>COUNTIF('Form Responses 1'!CG$2:CG$41,"=SA")</f>
        <v>4</v>
      </c>
      <c r="C2" s="10">
        <f>COUNTIF('Form Responses 1'!CQ$2:CQ$41,"=SA")</f>
        <v>6</v>
      </c>
      <c r="D2" s="10">
        <f>COUNTIF('Form Responses 1'!AS$2:AS$41,"=SA")</f>
        <v>10</v>
      </c>
      <c r="E2" s="10">
        <f>COUNTIF('Form Responses 1'!DK$2:DK$41,"=SA")</f>
        <v>5</v>
      </c>
      <c r="F2" s="10">
        <f>COUNTIF('Form Responses 1'!DA$2:DA$41,"=SA")</f>
        <v>10</v>
      </c>
      <c r="G2" s="10">
        <f>COUNTIF('Form Responses 1'!E$2:E$41,"=SA")</f>
        <v>12</v>
      </c>
      <c r="H2" s="10">
        <f>COUNTIF('Form Responses 1'!O$2:O$41,"=SA")</f>
        <v>11</v>
      </c>
      <c r="I2" s="10">
        <f>COUNTIF('Form Responses 1'!AI$2:AI$41,"=SA")</f>
        <v>13</v>
      </c>
      <c r="J2" s="10">
        <f>COUNTIF('Form Responses 1'!Y$2:Y$41,"=SA")</f>
        <v>10</v>
      </c>
      <c r="K2" s="10">
        <f>COUNTIF('Form Responses 1'!BM$2:BM$41,"=SA")</f>
        <v>9</v>
      </c>
      <c r="L2" s="10">
        <f>COUNTIF('Form Responses 1'!BC$2:BC$41,"=SA")</f>
        <v>11</v>
      </c>
      <c r="M2" s="10">
        <f>COUNTIF('Form Responses 1'!BW$2:BW$41,"=SA")</f>
        <v>10</v>
      </c>
      <c r="S2" s="10">
        <v>0.2</v>
      </c>
      <c r="T2" s="10">
        <v>0.25</v>
      </c>
      <c r="U2" s="10">
        <v>0.25</v>
      </c>
      <c r="V2" s="10">
        <v>0.3</v>
      </c>
    </row>
    <row r="3" ht="12.75" customHeight="1">
      <c r="A3" s="13" t="s">
        <v>208</v>
      </c>
      <c r="B3" s="10">
        <f>COUNTIF('Form Responses 1'!CG$2:CG$41,"=A")</f>
        <v>12</v>
      </c>
      <c r="C3" s="10">
        <f>COUNTIF('Form Responses 1'!CQ$2:CQ$41,"=A")</f>
        <v>11</v>
      </c>
      <c r="D3" s="10">
        <f>COUNTIF('Form Responses 1'!AS$2:AS$41,"=A")</f>
        <v>11</v>
      </c>
      <c r="E3" s="10">
        <f>COUNTIF('Form Responses 1'!DK$2:DK$41,"=A")</f>
        <v>18</v>
      </c>
      <c r="F3" s="10">
        <f>COUNTIF('Form Responses 1'!DA$2:DA$41,"=A")</f>
        <v>14</v>
      </c>
      <c r="G3" s="10">
        <f>COUNTIF('Form Responses 1'!E$2:E$41,"=A")</f>
        <v>14</v>
      </c>
      <c r="H3" s="10">
        <f>COUNTIF('Form Responses 1'!O$2:O$41,"=A")</f>
        <v>18</v>
      </c>
      <c r="I3" s="10">
        <f>COUNTIF('Form Responses 1'!AI$2:AI$41,"=A")</f>
        <v>15</v>
      </c>
      <c r="J3" s="10">
        <f>COUNTIF('Form Responses 1'!Y$2:Y$41,"=A")</f>
        <v>19</v>
      </c>
      <c r="K3" s="10">
        <f>COUNTIF('Form Responses 1'!BM$2:BM$41,"=A")</f>
        <v>20</v>
      </c>
      <c r="L3" s="10">
        <f>COUNTIF('Form Responses 1'!BC$2:BC$41,"=A")</f>
        <v>22</v>
      </c>
      <c r="M3" s="10">
        <f>COUNTIF('Form Responses 1'!BW$2:BW$41,"=A")</f>
        <v>23</v>
      </c>
    </row>
    <row r="4" ht="12.75" customHeight="1">
      <c r="A4" s="13" t="s">
        <v>209</v>
      </c>
      <c r="B4" s="10">
        <f>COUNTIF('Form Responses 1'!CG$2:CG$41,"=N")</f>
        <v>8</v>
      </c>
      <c r="C4" s="10">
        <f>COUNTIF('Form Responses 1'!CQ$2:CQ$41,"=N")</f>
        <v>10</v>
      </c>
      <c r="D4" s="10">
        <f>COUNTIF('Form Responses 1'!AS$2:AS$41,"=N")</f>
        <v>8</v>
      </c>
      <c r="E4" s="10">
        <f>COUNTIF('Form Responses 1'!DK$2:DK$41,"=N")</f>
        <v>8</v>
      </c>
      <c r="F4" s="10">
        <f>COUNTIF('Form Responses 1'!DA$2:DA$41,"=N")</f>
        <v>9</v>
      </c>
      <c r="G4" s="10">
        <f>COUNTIF('Form Responses 1'!E$2:E$41,"=N")</f>
        <v>7</v>
      </c>
      <c r="H4" s="10">
        <f>COUNTIF('Form Responses 1'!O$2:O$41,"=N")</f>
        <v>4</v>
      </c>
      <c r="I4" s="10">
        <f>COUNTIF('Form Responses 1'!AI$2:AI$41,"=N")</f>
        <v>7</v>
      </c>
      <c r="J4" s="10">
        <f>COUNTIF('Form Responses 1'!Y$2:Y$41,"=N")</f>
        <v>7</v>
      </c>
      <c r="K4" s="10">
        <f>COUNTIF('Form Responses 1'!BM$2:BM$41,"=N")</f>
        <v>8</v>
      </c>
      <c r="L4" s="10">
        <f>COUNTIF('Form Responses 1'!BC$2:BC$41,"=N")</f>
        <v>6</v>
      </c>
      <c r="M4" s="10">
        <f>COUNTIF('Form Responses 1'!BW$2:BW$41,"=N")</f>
        <v>6</v>
      </c>
    </row>
    <row r="5" ht="12.75" customHeight="1">
      <c r="A5" s="13" t="s">
        <v>210</v>
      </c>
      <c r="B5" s="10">
        <f>COUNTIF('Form Responses 1'!CG$2:CG$41,"=D")</f>
        <v>9</v>
      </c>
      <c r="C5" s="10">
        <f>COUNTIF('Form Responses 1'!CQ$2:CQ$41,"=D")</f>
        <v>2</v>
      </c>
      <c r="D5" s="10">
        <f>COUNTIF('Form Responses 1'!AS$2:AS$41,"=D")</f>
        <v>7</v>
      </c>
      <c r="E5" s="10">
        <f>COUNTIF('Form Responses 1'!DK$2:DK$41,"=D")</f>
        <v>2</v>
      </c>
      <c r="F5" s="10">
        <f>COUNTIF('Form Responses 1'!DA$2:DA$41,"=D")</f>
        <v>2</v>
      </c>
      <c r="G5" s="10">
        <f>COUNTIF('Form Responses 1'!E$2:E$41,"=D")</f>
        <v>4</v>
      </c>
      <c r="H5" s="10">
        <f>COUNTIF('Form Responses 1'!O$2:O$41,"=D")</f>
        <v>5</v>
      </c>
      <c r="I5" s="10">
        <f>COUNTIF('Form Responses 1'!AI$2:AI$41,"=D")</f>
        <v>4</v>
      </c>
      <c r="J5" s="10">
        <f>COUNTIF('Form Responses 1'!Y$2:Y$41,"=D")</f>
        <v>2</v>
      </c>
      <c r="K5" s="10">
        <f>COUNTIF('Form Responses 1'!BM$2:BM$41,"=D")</f>
        <v>3</v>
      </c>
      <c r="L5" s="10">
        <f>COUNTIF('Form Responses 1'!BC$2:BC$41,"=D")</f>
        <v>0</v>
      </c>
      <c r="M5" s="10">
        <f>COUNTIF('Form Responses 1'!BW$2:BW$41,"=D")</f>
        <v>1</v>
      </c>
    </row>
    <row r="6" ht="12.75" customHeight="1">
      <c r="A6" s="13" t="s">
        <v>211</v>
      </c>
      <c r="B6" s="10">
        <f>COUNTIF('Form Responses 1'!CG$2:CG$41,"=SD")</f>
        <v>7</v>
      </c>
      <c r="C6" s="10">
        <f>COUNTIF('Form Responses 1'!CQ$2:CQ$41,"=SD")</f>
        <v>11</v>
      </c>
      <c r="D6" s="10">
        <f>COUNTIF('Form Responses 1'!AS$2:AS$41,"=SD")</f>
        <v>4</v>
      </c>
      <c r="E6" s="10">
        <f>COUNTIF('Form Responses 1'!DK$2:DK$41,"=SD")</f>
        <v>7</v>
      </c>
      <c r="F6" s="10">
        <f>COUNTIF('Form Responses 1'!DA$2:DA$41,"=SD")</f>
        <v>5</v>
      </c>
      <c r="G6" s="10">
        <f>COUNTIF('Form Responses 1'!E$2:E$41,"=SD")</f>
        <v>3</v>
      </c>
      <c r="H6" s="10">
        <f>COUNTIF('Form Responses 1'!O$2:O$41,"=SD")</f>
        <v>2</v>
      </c>
      <c r="I6" s="10">
        <f>COUNTIF('Form Responses 1'!AI$2:AI$41,"=SD")</f>
        <v>1</v>
      </c>
      <c r="J6" s="10">
        <f>COUNTIF('Form Responses 1'!Y$2:Y$41,"=SD")</f>
        <v>2</v>
      </c>
      <c r="K6" s="10">
        <f>COUNTIF('Form Responses 1'!BM$2:BM$41,"=SD")</f>
        <v>0</v>
      </c>
      <c r="L6" s="10">
        <f>COUNTIF('Form Responses 1'!BC$2:BC$41,"=SD")</f>
        <v>1</v>
      </c>
      <c r="M6" s="10">
        <f>COUNTIF('Form Responses 1'!BW$2:BW$41,"=SD")</f>
        <v>0</v>
      </c>
    </row>
    <row r="7" ht="12.75" customHeight="1"/>
    <row r="8" ht="12.75" customHeight="1"/>
    <row r="9" ht="12.75" customHeight="1"/>
    <row r="10" ht="12.75" customHeight="1">
      <c r="A10" s="13" t="s">
        <v>212</v>
      </c>
      <c r="B10" s="12" t="str">
        <f t="shared" ref="B10:M10" si="1">B1</f>
        <v>LLM3P1 [Core Contrib. - P]</v>
      </c>
      <c r="C10" s="12" t="str">
        <f t="shared" si="1"/>
        <v>LLM3P2 [Core Contrib. - P]</v>
      </c>
      <c r="D10" s="12" t="str">
        <f t="shared" si="1"/>
        <v>LLM2P1 [Core Contrib. - P]</v>
      </c>
      <c r="E10" s="12" t="str">
        <f t="shared" si="1"/>
        <v>LLM3P4 [Core Contrib. - P]</v>
      </c>
      <c r="F10" s="12" t="str">
        <f t="shared" si="1"/>
        <v>LLM3P3 [Core Contrib. - P]</v>
      </c>
      <c r="G10" s="12" t="str">
        <f t="shared" si="1"/>
        <v>LLM1P1 [Core Contrib. - P]</v>
      </c>
      <c r="H10" s="12" t="str">
        <f t="shared" si="1"/>
        <v>LLM1P2 [Core Contrib. - P]</v>
      </c>
      <c r="I10" s="12" t="str">
        <f t="shared" si="1"/>
        <v>LLM1P4 [Core Contrib. - P]</v>
      </c>
      <c r="J10" s="12" t="str">
        <f t="shared" si="1"/>
        <v>LLM1P3 [Core Contrib. - P]</v>
      </c>
      <c r="K10" s="12" t="str">
        <f t="shared" si="1"/>
        <v>LLM2P3 [Core Contrib. - P]</v>
      </c>
      <c r="L10" s="12" t="str">
        <f t="shared" si="1"/>
        <v>LLM2P2 [Core Contrib. - P]</v>
      </c>
      <c r="M10" s="12" t="str">
        <f t="shared" si="1"/>
        <v>LLM2P4 [Core Contrib. - P]</v>
      </c>
      <c r="R10" s="13" t="s">
        <v>212</v>
      </c>
      <c r="S10" s="12" t="s">
        <v>219</v>
      </c>
      <c r="T10" s="12" t="s">
        <v>220</v>
      </c>
      <c r="U10" s="12" t="s">
        <v>221</v>
      </c>
      <c r="V10" s="12"/>
      <c r="W10" s="12"/>
      <c r="X10" s="12"/>
      <c r="Y10" s="12"/>
      <c r="Z10" s="12"/>
      <c r="AA10" s="12"/>
      <c r="AB10" s="12"/>
      <c r="AC10" s="12"/>
      <c r="AD10" s="12"/>
    </row>
    <row r="11" ht="12.75" customHeight="1">
      <c r="A11" s="13" t="s">
        <v>207</v>
      </c>
      <c r="B11" s="10">
        <f t="shared" ref="B11:M11" si="2">B2</f>
        <v>4</v>
      </c>
      <c r="C11" s="10">
        <f t="shared" si="2"/>
        <v>6</v>
      </c>
      <c r="D11" s="10">
        <f t="shared" si="2"/>
        <v>10</v>
      </c>
      <c r="E11" s="10">
        <f t="shared" si="2"/>
        <v>5</v>
      </c>
      <c r="F11" s="10">
        <f t="shared" si="2"/>
        <v>10</v>
      </c>
      <c r="G11" s="10">
        <f t="shared" si="2"/>
        <v>12</v>
      </c>
      <c r="H11" s="10">
        <f t="shared" si="2"/>
        <v>11</v>
      </c>
      <c r="I11" s="10">
        <f t="shared" si="2"/>
        <v>13</v>
      </c>
      <c r="J11" s="10">
        <f t="shared" si="2"/>
        <v>10</v>
      </c>
      <c r="K11" s="10">
        <f t="shared" si="2"/>
        <v>9</v>
      </c>
      <c r="L11" s="10">
        <f t="shared" si="2"/>
        <v>11</v>
      </c>
      <c r="M11" s="10">
        <f t="shared" si="2"/>
        <v>10</v>
      </c>
      <c r="R11" s="13" t="s">
        <v>207</v>
      </c>
      <c r="S11" s="10">
        <f t="shared" ref="S11:S16" si="4">G11*S$2+H11*T$2+J11*U$2+I11*V$2</f>
        <v>11.55</v>
      </c>
      <c r="T11" s="10">
        <f t="shared" ref="T11:T16" si="5">D11*S$2+L11*T$2+K11*U$2+M11*V$2</f>
        <v>10</v>
      </c>
      <c r="U11" s="10">
        <f t="shared" ref="U11:U16" si="6">B11*S$2+C11*T$2+F11*U$2+E11*V$2</f>
        <v>6.3</v>
      </c>
    </row>
    <row r="12" ht="12.75" customHeight="1">
      <c r="A12" s="13" t="s">
        <v>208</v>
      </c>
      <c r="B12" s="10">
        <f t="shared" ref="B12:M12" si="3">B3</f>
        <v>12</v>
      </c>
      <c r="C12" s="10">
        <f t="shared" si="3"/>
        <v>11</v>
      </c>
      <c r="D12" s="10">
        <f t="shared" si="3"/>
        <v>11</v>
      </c>
      <c r="E12" s="10">
        <f t="shared" si="3"/>
        <v>18</v>
      </c>
      <c r="F12" s="10">
        <f t="shared" si="3"/>
        <v>14</v>
      </c>
      <c r="G12" s="10">
        <f t="shared" si="3"/>
        <v>14</v>
      </c>
      <c r="H12" s="10">
        <f t="shared" si="3"/>
        <v>18</v>
      </c>
      <c r="I12" s="10">
        <f t="shared" si="3"/>
        <v>15</v>
      </c>
      <c r="J12" s="10">
        <f t="shared" si="3"/>
        <v>19</v>
      </c>
      <c r="K12" s="10">
        <f t="shared" si="3"/>
        <v>20</v>
      </c>
      <c r="L12" s="10">
        <f t="shared" si="3"/>
        <v>22</v>
      </c>
      <c r="M12" s="10">
        <f t="shared" si="3"/>
        <v>23</v>
      </c>
      <c r="R12" s="13" t="s">
        <v>208</v>
      </c>
      <c r="S12" s="10">
        <f t="shared" si="4"/>
        <v>16.55</v>
      </c>
      <c r="T12" s="10">
        <f t="shared" si="5"/>
        <v>19.6</v>
      </c>
      <c r="U12" s="10">
        <f t="shared" si="6"/>
        <v>14.05</v>
      </c>
    </row>
    <row r="13" ht="12.75" customHeight="1">
      <c r="A13" s="13" t="s">
        <v>209</v>
      </c>
      <c r="B13" s="10">
        <f t="shared" ref="B13:M13" si="7">B4/2</f>
        <v>4</v>
      </c>
      <c r="C13" s="10">
        <f t="shared" si="7"/>
        <v>5</v>
      </c>
      <c r="D13" s="10">
        <f t="shared" si="7"/>
        <v>4</v>
      </c>
      <c r="E13" s="10">
        <f t="shared" si="7"/>
        <v>4</v>
      </c>
      <c r="F13" s="10">
        <f t="shared" si="7"/>
        <v>4.5</v>
      </c>
      <c r="G13" s="10">
        <f t="shared" si="7"/>
        <v>3.5</v>
      </c>
      <c r="H13" s="10">
        <f t="shared" si="7"/>
        <v>2</v>
      </c>
      <c r="I13" s="10">
        <f t="shared" si="7"/>
        <v>3.5</v>
      </c>
      <c r="J13" s="10">
        <f t="shared" si="7"/>
        <v>3.5</v>
      </c>
      <c r="K13" s="10">
        <f t="shared" si="7"/>
        <v>4</v>
      </c>
      <c r="L13" s="10">
        <f t="shared" si="7"/>
        <v>3</v>
      </c>
      <c r="M13" s="10">
        <f t="shared" si="7"/>
        <v>3</v>
      </c>
      <c r="R13" s="13" t="s">
        <v>209</v>
      </c>
      <c r="S13" s="10">
        <f t="shared" si="4"/>
        <v>3.125</v>
      </c>
      <c r="T13" s="10">
        <f t="shared" si="5"/>
        <v>3.45</v>
      </c>
      <c r="U13" s="10">
        <f t="shared" si="6"/>
        <v>4.375</v>
      </c>
    </row>
    <row r="14" ht="12.75" customHeight="1">
      <c r="A14" s="13" t="s">
        <v>209</v>
      </c>
      <c r="B14" s="10">
        <f t="shared" ref="B14:M14" si="8">-B4/2</f>
        <v>-4</v>
      </c>
      <c r="C14" s="10">
        <f t="shared" si="8"/>
        <v>-5</v>
      </c>
      <c r="D14" s="10">
        <f t="shared" si="8"/>
        <v>-4</v>
      </c>
      <c r="E14" s="10">
        <f t="shared" si="8"/>
        <v>-4</v>
      </c>
      <c r="F14" s="10">
        <f t="shared" si="8"/>
        <v>-4.5</v>
      </c>
      <c r="G14" s="10">
        <f t="shared" si="8"/>
        <v>-3.5</v>
      </c>
      <c r="H14" s="10">
        <f t="shared" si="8"/>
        <v>-2</v>
      </c>
      <c r="I14" s="10">
        <f t="shared" si="8"/>
        <v>-3.5</v>
      </c>
      <c r="J14" s="10">
        <f t="shared" si="8"/>
        <v>-3.5</v>
      </c>
      <c r="K14" s="10">
        <f t="shared" si="8"/>
        <v>-4</v>
      </c>
      <c r="L14" s="10">
        <f t="shared" si="8"/>
        <v>-3</v>
      </c>
      <c r="M14" s="10">
        <f t="shared" si="8"/>
        <v>-3</v>
      </c>
      <c r="R14" s="13" t="s">
        <v>209</v>
      </c>
      <c r="S14" s="10">
        <f t="shared" si="4"/>
        <v>-3.125</v>
      </c>
      <c r="T14" s="10">
        <f t="shared" si="5"/>
        <v>-3.45</v>
      </c>
      <c r="U14" s="10">
        <f t="shared" si="6"/>
        <v>-4.375</v>
      </c>
    </row>
    <row r="15" ht="12.75" customHeight="1">
      <c r="A15" s="13" t="s">
        <v>210</v>
      </c>
      <c r="B15" s="10">
        <f t="shared" ref="B15:M15" si="9">-B5</f>
        <v>-9</v>
      </c>
      <c r="C15" s="10">
        <f t="shared" si="9"/>
        <v>-2</v>
      </c>
      <c r="D15" s="10">
        <f t="shared" si="9"/>
        <v>-7</v>
      </c>
      <c r="E15" s="10">
        <f t="shared" si="9"/>
        <v>-2</v>
      </c>
      <c r="F15" s="10">
        <f t="shared" si="9"/>
        <v>-2</v>
      </c>
      <c r="G15" s="10">
        <f t="shared" si="9"/>
        <v>-4</v>
      </c>
      <c r="H15" s="10">
        <f t="shared" si="9"/>
        <v>-5</v>
      </c>
      <c r="I15" s="10">
        <f t="shared" si="9"/>
        <v>-4</v>
      </c>
      <c r="J15" s="10">
        <f t="shared" si="9"/>
        <v>-2</v>
      </c>
      <c r="K15" s="10">
        <f t="shared" si="9"/>
        <v>-3</v>
      </c>
      <c r="L15" s="10">
        <f t="shared" si="9"/>
        <v>0</v>
      </c>
      <c r="M15" s="10">
        <f t="shared" si="9"/>
        <v>-1</v>
      </c>
      <c r="R15" s="13" t="s">
        <v>210</v>
      </c>
      <c r="S15" s="10">
        <f t="shared" si="4"/>
        <v>-3.75</v>
      </c>
      <c r="T15" s="10">
        <f t="shared" si="5"/>
        <v>-2.45</v>
      </c>
      <c r="U15" s="10">
        <f t="shared" si="6"/>
        <v>-3.4</v>
      </c>
    </row>
    <row r="16" ht="12.75" customHeight="1">
      <c r="A16" s="13" t="s">
        <v>211</v>
      </c>
      <c r="B16" s="10">
        <f t="shared" ref="B16:M16" si="10">-B6</f>
        <v>-7</v>
      </c>
      <c r="C16" s="10">
        <f t="shared" si="10"/>
        <v>-11</v>
      </c>
      <c r="D16" s="10">
        <f t="shared" si="10"/>
        <v>-4</v>
      </c>
      <c r="E16" s="10">
        <f t="shared" si="10"/>
        <v>-7</v>
      </c>
      <c r="F16" s="10">
        <f t="shared" si="10"/>
        <v>-5</v>
      </c>
      <c r="G16" s="10">
        <f t="shared" si="10"/>
        <v>-3</v>
      </c>
      <c r="H16" s="10">
        <f t="shared" si="10"/>
        <v>-2</v>
      </c>
      <c r="I16" s="10">
        <f t="shared" si="10"/>
        <v>-1</v>
      </c>
      <c r="J16" s="10">
        <f t="shared" si="10"/>
        <v>-2</v>
      </c>
      <c r="K16" s="10">
        <f t="shared" si="10"/>
        <v>0</v>
      </c>
      <c r="L16" s="10">
        <f t="shared" si="10"/>
        <v>-1</v>
      </c>
      <c r="M16" s="10">
        <f t="shared" si="10"/>
        <v>0</v>
      </c>
      <c r="R16" s="13" t="s">
        <v>211</v>
      </c>
      <c r="S16" s="10">
        <f t="shared" si="4"/>
        <v>-1.9</v>
      </c>
      <c r="T16" s="10">
        <f t="shared" si="5"/>
        <v>-1.05</v>
      </c>
      <c r="U16" s="10">
        <f t="shared" si="6"/>
        <v>-7.5</v>
      </c>
    </row>
    <row r="17" ht="12.75" customHeight="1">
      <c r="A17" s="13" t="s">
        <v>213</v>
      </c>
      <c r="B17" s="10">
        <f t="shared" ref="B17:M17" si="11">SUM(B11:B16)</f>
        <v>0</v>
      </c>
      <c r="C17" s="10">
        <f t="shared" si="11"/>
        <v>4</v>
      </c>
      <c r="D17" s="10">
        <f t="shared" si="11"/>
        <v>10</v>
      </c>
      <c r="E17" s="10">
        <f t="shared" si="11"/>
        <v>14</v>
      </c>
      <c r="F17" s="10">
        <f t="shared" si="11"/>
        <v>17</v>
      </c>
      <c r="G17" s="10">
        <f t="shared" si="11"/>
        <v>19</v>
      </c>
      <c r="H17" s="10">
        <f t="shared" si="11"/>
        <v>22</v>
      </c>
      <c r="I17" s="10">
        <f t="shared" si="11"/>
        <v>23</v>
      </c>
      <c r="J17" s="10">
        <f t="shared" si="11"/>
        <v>25</v>
      </c>
      <c r="K17" s="10">
        <f t="shared" si="11"/>
        <v>26</v>
      </c>
      <c r="L17" s="10">
        <f t="shared" si="11"/>
        <v>32</v>
      </c>
      <c r="M17" s="10">
        <f t="shared" si="11"/>
        <v>32</v>
      </c>
      <c r="R17" s="13" t="s">
        <v>213</v>
      </c>
      <c r="S17" s="10">
        <f t="shared" ref="S17:U17" si="12">SUM(S11:S16)</f>
        <v>22.45</v>
      </c>
      <c r="T17" s="10">
        <f t="shared" si="12"/>
        <v>26.1</v>
      </c>
      <c r="U17" s="10">
        <f t="shared" si="12"/>
        <v>9.45</v>
      </c>
    </row>
    <row r="18" ht="12.75" customHeight="1">
      <c r="B18" s="10">
        <v>81.0</v>
      </c>
      <c r="C18" s="10">
        <v>91.0</v>
      </c>
      <c r="D18" s="10">
        <v>41.0</v>
      </c>
      <c r="E18" s="10">
        <v>111.0</v>
      </c>
      <c r="F18" s="10">
        <v>101.0</v>
      </c>
      <c r="G18" s="10">
        <v>1.0</v>
      </c>
      <c r="H18" s="10">
        <v>11.0</v>
      </c>
      <c r="I18" s="10">
        <v>31.0</v>
      </c>
      <c r="J18" s="10">
        <v>21.0</v>
      </c>
      <c r="K18" s="10">
        <v>61.0</v>
      </c>
      <c r="L18" s="10">
        <v>51.0</v>
      </c>
      <c r="M18" s="10">
        <v>71.0</v>
      </c>
    </row>
    <row r="19" ht="12.75" customHeight="1">
      <c r="A19" s="13" t="s">
        <v>214</v>
      </c>
      <c r="B19" s="10" t="str">
        <f t="shared" ref="B19:M19" si="13">LARGE($B$17:$N$17,B18)</f>
        <v>#NUM!</v>
      </c>
      <c r="C19" s="10" t="str">
        <f t="shared" si="13"/>
        <v>#NUM!</v>
      </c>
      <c r="D19" s="10" t="str">
        <f t="shared" si="13"/>
        <v>#NUM!</v>
      </c>
      <c r="E19" s="10" t="str">
        <f t="shared" si="13"/>
        <v>#NUM!</v>
      </c>
      <c r="F19" s="10" t="str">
        <f t="shared" si="13"/>
        <v>#NUM!</v>
      </c>
      <c r="G19" s="10">
        <f t="shared" si="13"/>
        <v>32</v>
      </c>
      <c r="H19" s="10">
        <f t="shared" si="13"/>
        <v>4</v>
      </c>
      <c r="I19" s="10" t="str">
        <f t="shared" si="13"/>
        <v>#NUM!</v>
      </c>
      <c r="J19" s="10" t="str">
        <f t="shared" si="13"/>
        <v>#NUM!</v>
      </c>
      <c r="K19" s="10" t="str">
        <f t="shared" si="13"/>
        <v>#NUM!</v>
      </c>
      <c r="L19" s="10" t="str">
        <f t="shared" si="13"/>
        <v>#NUM!</v>
      </c>
      <c r="M19" s="10" t="str">
        <f t="shared" si="13"/>
        <v>#NUM!</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13" width="3.25"/>
    <col customWidth="1" min="14" max="26" width="8.63"/>
  </cols>
  <sheetData>
    <row r="1" ht="12.75" customHeight="1">
      <c r="B1" s="12" t="str">
        <f>MID('Form Responses 1'!AT1,36,LEN('Form Responses 1'!AT1)-35)</f>
        <v>LLM2P1 [Core Contrib. - R]</v>
      </c>
      <c r="C1" s="12" t="str">
        <f>MID('Form Responses 1'!CH1,36,LEN('Form Responses 1'!CH1)-35)</f>
        <v>LLM3P1 [Core Contrib. - R]</v>
      </c>
      <c r="D1" s="12" t="str">
        <f>MID('Form Responses 1'!CR1,36,LEN('Form Responses 1'!CR1)-35)</f>
        <v>LLM3P2 [Core Contrib. - R]</v>
      </c>
      <c r="E1" s="12" t="str">
        <f>MID('Form Responses 1'!DL1,36,LEN('Form Responses 1'!DL1)-35)</f>
        <v>LLM3P4 [Core Contrib. - R]</v>
      </c>
      <c r="F1" s="12" t="str">
        <f>MID('Form Responses 1'!DB1,36,LEN('Form Responses 1'!DB1)-35)</f>
        <v>LLM3P3 [Core Contrib. - R]</v>
      </c>
      <c r="G1" s="12" t="str">
        <f>MID('Form Responses 1'!P1,36,LEN('Form Responses 1'!P1)-35)</f>
        <v>LLM1P2 [Core Contrib. - R]</v>
      </c>
      <c r="H1" s="12" t="str">
        <f>MID('Form Responses 1'!F1,36,LEN('Form Responses 1'!F1)-35)</f>
        <v>LLM1P1 [Core Contrib. - R]</v>
      </c>
      <c r="I1" s="12" t="str">
        <f>MID('Form Responses 1'!Z1,36,LEN('Form Responses 1'!Z1)-35)</f>
        <v>LLM1P3 [Core Contrib. - R]</v>
      </c>
      <c r="J1" s="12" t="str">
        <f>MID('Form Responses 1'!AJ1,36,LEN('Form Responses 1'!AJ1)-35)</f>
        <v>LLM1P4 [Core Contrib. - R]</v>
      </c>
      <c r="K1" s="12" t="str">
        <f>MID('Form Responses 1'!BD1,36,LEN('Form Responses 1'!BD1)-35)</f>
        <v>LLM2P2 [Core Contrib. - R]</v>
      </c>
      <c r="L1" s="12" t="str">
        <f>MID('Form Responses 1'!BX1,36,LEN('Form Responses 1'!BX1)-35)</f>
        <v>LLM2P4 [Core Contrib. - R]</v>
      </c>
      <c r="M1" s="12" t="str">
        <f>MID('Form Responses 1'!BN1,36,LEN('Form Responses 1'!BN1)-35)</f>
        <v>LLM2P3 [Core Contrib. - R]</v>
      </c>
    </row>
    <row r="2" ht="12.75" customHeight="1">
      <c r="A2" s="13" t="s">
        <v>207</v>
      </c>
      <c r="B2" s="10">
        <f>COUNTIF('Form Responses 1'!AT$2:AT$41,"=SA")</f>
        <v>6</v>
      </c>
      <c r="C2" s="10">
        <f>COUNTIF('Form Responses 1'!CH$2:CH$41,"=SA")</f>
        <v>7</v>
      </c>
      <c r="D2" s="10">
        <f>COUNTIF('Form Responses 1'!CR$2:CR$41,"=SA")</f>
        <v>7</v>
      </c>
      <c r="E2" s="10">
        <f>COUNTIF('Form Responses 1'!DL$2:DL$41,"=SA")</f>
        <v>8</v>
      </c>
      <c r="F2" s="10">
        <f>COUNTIF('Form Responses 1'!DB$2:DB$41,"=SA")</f>
        <v>7</v>
      </c>
      <c r="G2" s="10">
        <f>COUNTIF('Form Responses 1'!P$2:P$41,"=SA")</f>
        <v>9</v>
      </c>
      <c r="H2" s="10">
        <f>COUNTIF('Form Responses 1'!F$2:F$41,"=SA")</f>
        <v>9</v>
      </c>
      <c r="I2" s="10">
        <f>COUNTIF('Form Responses 1'!Z$2:Z$41,"=SA")</f>
        <v>12</v>
      </c>
      <c r="J2" s="10">
        <f>COUNTIF('Form Responses 1'!AJ$2:AJ$41,"=SA")</f>
        <v>13</v>
      </c>
      <c r="K2" s="10">
        <f>COUNTIF('Form Responses 1'!BD$2:BD$41,"=SA")</f>
        <v>10</v>
      </c>
      <c r="L2" s="10">
        <f>COUNTIF('Form Responses 1'!BX$2:BX$41,"=SA")</f>
        <v>10</v>
      </c>
      <c r="M2" s="10">
        <f>COUNTIF('Form Responses 1'!BN$2:BN$41,"=SA")</f>
        <v>9</v>
      </c>
    </row>
    <row r="3" ht="12.75" customHeight="1">
      <c r="A3" s="13" t="s">
        <v>208</v>
      </c>
      <c r="B3" s="10">
        <f>COUNTIF('Form Responses 1'!AT$2:AT$41,"=A")</f>
        <v>8</v>
      </c>
      <c r="C3" s="10">
        <f>COUNTIF('Form Responses 1'!CH$2:CH$41,"=A")</f>
        <v>9</v>
      </c>
      <c r="D3" s="10">
        <f>COUNTIF('Form Responses 1'!CR$2:CR$41,"=A")</f>
        <v>12</v>
      </c>
      <c r="E3" s="10">
        <f>COUNTIF('Form Responses 1'!DL$2:DL$41,"=A")</f>
        <v>11</v>
      </c>
      <c r="F3" s="10">
        <f>COUNTIF('Form Responses 1'!DB$2:DB$41,"=A")</f>
        <v>11</v>
      </c>
      <c r="G3" s="10">
        <f>COUNTIF('Form Responses 1'!P$2:P$41,"=A")</f>
        <v>15</v>
      </c>
      <c r="H3" s="10">
        <f>COUNTIF('Form Responses 1'!F$2:F$41,"=A")</f>
        <v>17</v>
      </c>
      <c r="I3" s="10">
        <f>COUNTIF('Form Responses 1'!Z$2:Z$41,"=A")</f>
        <v>16</v>
      </c>
      <c r="J3" s="10">
        <f>COUNTIF('Form Responses 1'!AJ$2:AJ$41,"=A")</f>
        <v>16</v>
      </c>
      <c r="K3" s="10">
        <f>COUNTIF('Form Responses 1'!BD$2:BD$41,"=A")</f>
        <v>17</v>
      </c>
      <c r="L3" s="10">
        <f>COUNTIF('Form Responses 1'!BX$2:BX$41,"=A")</f>
        <v>17</v>
      </c>
      <c r="M3" s="10">
        <f>COUNTIF('Form Responses 1'!BN$2:BN$41,"=A")</f>
        <v>21</v>
      </c>
    </row>
    <row r="4" ht="12.75" customHeight="1">
      <c r="A4" s="13" t="s">
        <v>209</v>
      </c>
      <c r="B4" s="10">
        <f>COUNTIF('Form Responses 1'!AT$2:AT$41,"=N")</f>
        <v>8</v>
      </c>
      <c r="C4" s="10">
        <f>COUNTIF('Form Responses 1'!CH$2:CH$41,"=N")</f>
        <v>14</v>
      </c>
      <c r="D4" s="10">
        <f>COUNTIF('Form Responses 1'!CR$2:CR$41,"=N")</f>
        <v>9</v>
      </c>
      <c r="E4" s="10">
        <f>COUNTIF('Form Responses 1'!DL$2:DL$41,"=N")</f>
        <v>10</v>
      </c>
      <c r="F4" s="10">
        <f>COUNTIF('Form Responses 1'!DB$2:DB$41,"=N")</f>
        <v>15</v>
      </c>
      <c r="G4" s="10">
        <f>COUNTIF('Form Responses 1'!P$2:P$41,"=N")</f>
        <v>9</v>
      </c>
      <c r="H4" s="10">
        <f>COUNTIF('Form Responses 1'!F$2:F$41,"=N")</f>
        <v>8</v>
      </c>
      <c r="I4" s="10">
        <f>COUNTIF('Form Responses 1'!Z$2:Z$41,"=N")</f>
        <v>6</v>
      </c>
      <c r="J4" s="10">
        <f>COUNTIF('Form Responses 1'!AJ$2:AJ$41,"=N")</f>
        <v>6</v>
      </c>
      <c r="K4" s="10">
        <f>COUNTIF('Form Responses 1'!BD$2:BD$41,"=N")</f>
        <v>12</v>
      </c>
      <c r="L4" s="10">
        <f>COUNTIF('Form Responses 1'!BX$2:BX$41,"=N")</f>
        <v>13</v>
      </c>
      <c r="M4" s="10">
        <f>COUNTIF('Form Responses 1'!BN$2:BN$41,"=N")</f>
        <v>9</v>
      </c>
    </row>
    <row r="5" ht="12.75" customHeight="1">
      <c r="A5" s="13" t="s">
        <v>210</v>
      </c>
      <c r="B5" s="10">
        <f>COUNTIF('Form Responses 1'!AT$2:AT$41,"=D")</f>
        <v>13</v>
      </c>
      <c r="C5" s="10">
        <f>COUNTIF('Form Responses 1'!CH$2:CH$41,"=D")</f>
        <v>3</v>
      </c>
      <c r="D5" s="10">
        <f>COUNTIF('Form Responses 1'!CR$2:CR$41,"=D")</f>
        <v>3</v>
      </c>
      <c r="E5" s="10">
        <f>COUNTIF('Form Responses 1'!DL$2:DL$41,"=D")</f>
        <v>3</v>
      </c>
      <c r="F5" s="10">
        <f>COUNTIF('Form Responses 1'!DB$2:DB$41,"=D")</f>
        <v>1</v>
      </c>
      <c r="G5" s="10">
        <f>COUNTIF('Form Responses 1'!P$2:P$41,"=D")</f>
        <v>4</v>
      </c>
      <c r="H5" s="10">
        <f>COUNTIF('Form Responses 1'!F$2:F$41,"=D")</f>
        <v>2</v>
      </c>
      <c r="I5" s="10">
        <f>COUNTIF('Form Responses 1'!Z$2:Z$41,"=D")</f>
        <v>3</v>
      </c>
      <c r="J5" s="10">
        <f>COUNTIF('Form Responses 1'!AJ$2:AJ$41,"=D")</f>
        <v>4</v>
      </c>
      <c r="K5" s="10">
        <f>COUNTIF('Form Responses 1'!BD$2:BD$41,"=D")</f>
        <v>0</v>
      </c>
      <c r="L5" s="10">
        <f>COUNTIF('Form Responses 1'!BX$2:BX$41,"=D")</f>
        <v>0</v>
      </c>
      <c r="M5" s="10">
        <f>COUNTIF('Form Responses 1'!BN$2:BN$41,"=D")</f>
        <v>1</v>
      </c>
    </row>
    <row r="6" ht="12.75" customHeight="1">
      <c r="A6" s="13" t="s">
        <v>211</v>
      </c>
      <c r="B6" s="10">
        <f>COUNTIF('Form Responses 1'!AT$2:AT$41,"=SD")</f>
        <v>5</v>
      </c>
      <c r="C6" s="10">
        <f>COUNTIF('Form Responses 1'!CH$2:CH$41,"=SD")</f>
        <v>7</v>
      </c>
      <c r="D6" s="10">
        <f>COUNTIF('Form Responses 1'!CR$2:CR$41,"=SD")</f>
        <v>9</v>
      </c>
      <c r="E6" s="10">
        <f>COUNTIF('Form Responses 1'!DL$2:DL$41,"=SD")</f>
        <v>8</v>
      </c>
      <c r="F6" s="10">
        <f>COUNTIF('Form Responses 1'!DB$2:DB$41,"=SD")</f>
        <v>6</v>
      </c>
      <c r="G6" s="10">
        <f>COUNTIF('Form Responses 1'!P$2:P$41,"=SD")</f>
        <v>3</v>
      </c>
      <c r="H6" s="10">
        <f>COUNTIF('Form Responses 1'!F$2:F$41,"=SD")</f>
        <v>4</v>
      </c>
      <c r="I6" s="10">
        <f>COUNTIF('Form Responses 1'!Z$2:Z$41,"=SD")</f>
        <v>3</v>
      </c>
      <c r="J6" s="10">
        <f>COUNTIF('Form Responses 1'!AJ$2:AJ$41,"=SD")</f>
        <v>1</v>
      </c>
      <c r="K6" s="10">
        <f>COUNTIF('Form Responses 1'!BD$2:BD$41,"=SD")</f>
        <v>1</v>
      </c>
      <c r="L6" s="10">
        <f>COUNTIF('Form Responses 1'!BX$2:BX$41,"=SD")</f>
        <v>0</v>
      </c>
      <c r="M6" s="10">
        <f>COUNTIF('Form Responses 1'!BN$2:BN$41,"=SD")</f>
        <v>0</v>
      </c>
    </row>
    <row r="7" ht="12.75" customHeight="1"/>
    <row r="8" ht="12.75" customHeight="1"/>
    <row r="9" ht="12.75" customHeight="1"/>
    <row r="10" ht="12.75" customHeight="1">
      <c r="A10" s="13" t="s">
        <v>212</v>
      </c>
      <c r="B10" s="12" t="str">
        <f t="shared" ref="B10:M10" si="1">B1</f>
        <v>LLM2P1 [Core Contrib. - R]</v>
      </c>
      <c r="C10" s="12" t="str">
        <f t="shared" si="1"/>
        <v>LLM3P1 [Core Contrib. - R]</v>
      </c>
      <c r="D10" s="12" t="str">
        <f t="shared" si="1"/>
        <v>LLM3P2 [Core Contrib. - R]</v>
      </c>
      <c r="E10" s="12" t="str">
        <f t="shared" si="1"/>
        <v>LLM3P4 [Core Contrib. - R]</v>
      </c>
      <c r="F10" s="12" t="str">
        <f t="shared" si="1"/>
        <v>LLM3P3 [Core Contrib. - R]</v>
      </c>
      <c r="G10" s="12" t="str">
        <f t="shared" si="1"/>
        <v>LLM1P2 [Core Contrib. - R]</v>
      </c>
      <c r="H10" s="12" t="str">
        <f t="shared" si="1"/>
        <v>LLM1P1 [Core Contrib. - R]</v>
      </c>
      <c r="I10" s="12" t="str">
        <f t="shared" si="1"/>
        <v>LLM1P3 [Core Contrib. - R]</v>
      </c>
      <c r="J10" s="12" t="str">
        <f t="shared" si="1"/>
        <v>LLM1P4 [Core Contrib. - R]</v>
      </c>
      <c r="K10" s="12" t="str">
        <f t="shared" si="1"/>
        <v>LLM2P2 [Core Contrib. - R]</v>
      </c>
      <c r="L10" s="12" t="str">
        <f t="shared" si="1"/>
        <v>LLM2P4 [Core Contrib. - R]</v>
      </c>
      <c r="M10" s="12" t="str">
        <f t="shared" si="1"/>
        <v>LLM2P3 [Core Contrib. - R]</v>
      </c>
    </row>
    <row r="11" ht="12.75" customHeight="1">
      <c r="A11" s="13" t="s">
        <v>207</v>
      </c>
      <c r="B11" s="10">
        <f t="shared" ref="B11:M11" si="2">B2</f>
        <v>6</v>
      </c>
      <c r="C11" s="10">
        <f t="shared" si="2"/>
        <v>7</v>
      </c>
      <c r="D11" s="10">
        <f t="shared" si="2"/>
        <v>7</v>
      </c>
      <c r="E11" s="10">
        <f t="shared" si="2"/>
        <v>8</v>
      </c>
      <c r="F11" s="10">
        <f t="shared" si="2"/>
        <v>7</v>
      </c>
      <c r="G11" s="10">
        <f t="shared" si="2"/>
        <v>9</v>
      </c>
      <c r="H11" s="10">
        <f t="shared" si="2"/>
        <v>9</v>
      </c>
      <c r="I11" s="10">
        <f t="shared" si="2"/>
        <v>12</v>
      </c>
      <c r="J11" s="10">
        <f t="shared" si="2"/>
        <v>13</v>
      </c>
      <c r="K11" s="10">
        <f t="shared" si="2"/>
        <v>10</v>
      </c>
      <c r="L11" s="10">
        <f t="shared" si="2"/>
        <v>10</v>
      </c>
      <c r="M11" s="10">
        <f t="shared" si="2"/>
        <v>9</v>
      </c>
    </row>
    <row r="12" ht="12.75" customHeight="1">
      <c r="A12" s="13" t="s">
        <v>208</v>
      </c>
      <c r="B12" s="10">
        <f t="shared" ref="B12:M12" si="3">B3</f>
        <v>8</v>
      </c>
      <c r="C12" s="10">
        <f t="shared" si="3"/>
        <v>9</v>
      </c>
      <c r="D12" s="10">
        <f t="shared" si="3"/>
        <v>12</v>
      </c>
      <c r="E12" s="10">
        <f t="shared" si="3"/>
        <v>11</v>
      </c>
      <c r="F12" s="10">
        <f t="shared" si="3"/>
        <v>11</v>
      </c>
      <c r="G12" s="10">
        <f t="shared" si="3"/>
        <v>15</v>
      </c>
      <c r="H12" s="10">
        <f t="shared" si="3"/>
        <v>17</v>
      </c>
      <c r="I12" s="10">
        <f t="shared" si="3"/>
        <v>16</v>
      </c>
      <c r="J12" s="10">
        <f t="shared" si="3"/>
        <v>16</v>
      </c>
      <c r="K12" s="10">
        <f t="shared" si="3"/>
        <v>17</v>
      </c>
      <c r="L12" s="10">
        <f t="shared" si="3"/>
        <v>17</v>
      </c>
      <c r="M12" s="10">
        <f t="shared" si="3"/>
        <v>21</v>
      </c>
    </row>
    <row r="13" ht="12.75" customHeight="1">
      <c r="A13" s="13" t="s">
        <v>209</v>
      </c>
      <c r="B13" s="10">
        <f t="shared" ref="B13:M13" si="4">B4/2</f>
        <v>4</v>
      </c>
      <c r="C13" s="10">
        <f t="shared" si="4"/>
        <v>7</v>
      </c>
      <c r="D13" s="10">
        <f t="shared" si="4"/>
        <v>4.5</v>
      </c>
      <c r="E13" s="10">
        <f t="shared" si="4"/>
        <v>5</v>
      </c>
      <c r="F13" s="10">
        <f t="shared" si="4"/>
        <v>7.5</v>
      </c>
      <c r="G13" s="10">
        <f t="shared" si="4"/>
        <v>4.5</v>
      </c>
      <c r="H13" s="10">
        <f t="shared" si="4"/>
        <v>4</v>
      </c>
      <c r="I13" s="10">
        <f t="shared" si="4"/>
        <v>3</v>
      </c>
      <c r="J13" s="10">
        <f t="shared" si="4"/>
        <v>3</v>
      </c>
      <c r="K13" s="10">
        <f t="shared" si="4"/>
        <v>6</v>
      </c>
      <c r="L13" s="10">
        <f t="shared" si="4"/>
        <v>6.5</v>
      </c>
      <c r="M13" s="10">
        <f t="shared" si="4"/>
        <v>4.5</v>
      </c>
    </row>
    <row r="14" ht="12.75" customHeight="1">
      <c r="A14" s="13" t="s">
        <v>209</v>
      </c>
      <c r="B14" s="10">
        <f t="shared" ref="B14:M14" si="5">-B4/2</f>
        <v>-4</v>
      </c>
      <c r="C14" s="10">
        <f t="shared" si="5"/>
        <v>-7</v>
      </c>
      <c r="D14" s="10">
        <f t="shared" si="5"/>
        <v>-4.5</v>
      </c>
      <c r="E14" s="10">
        <f t="shared" si="5"/>
        <v>-5</v>
      </c>
      <c r="F14" s="10">
        <f t="shared" si="5"/>
        <v>-7.5</v>
      </c>
      <c r="G14" s="10">
        <f t="shared" si="5"/>
        <v>-4.5</v>
      </c>
      <c r="H14" s="10">
        <f t="shared" si="5"/>
        <v>-4</v>
      </c>
      <c r="I14" s="10">
        <f t="shared" si="5"/>
        <v>-3</v>
      </c>
      <c r="J14" s="10">
        <f t="shared" si="5"/>
        <v>-3</v>
      </c>
      <c r="K14" s="10">
        <f t="shared" si="5"/>
        <v>-6</v>
      </c>
      <c r="L14" s="10">
        <f t="shared" si="5"/>
        <v>-6.5</v>
      </c>
      <c r="M14" s="10">
        <f t="shared" si="5"/>
        <v>-4.5</v>
      </c>
    </row>
    <row r="15" ht="12.75" customHeight="1">
      <c r="A15" s="13" t="s">
        <v>210</v>
      </c>
      <c r="B15" s="10">
        <f t="shared" ref="B15:M15" si="6">-B5</f>
        <v>-13</v>
      </c>
      <c r="C15" s="10">
        <f t="shared" si="6"/>
        <v>-3</v>
      </c>
      <c r="D15" s="10">
        <f t="shared" si="6"/>
        <v>-3</v>
      </c>
      <c r="E15" s="10">
        <f t="shared" si="6"/>
        <v>-3</v>
      </c>
      <c r="F15" s="10">
        <f t="shared" si="6"/>
        <v>-1</v>
      </c>
      <c r="G15" s="10">
        <f t="shared" si="6"/>
        <v>-4</v>
      </c>
      <c r="H15" s="10">
        <f t="shared" si="6"/>
        <v>-2</v>
      </c>
      <c r="I15" s="10">
        <f t="shared" si="6"/>
        <v>-3</v>
      </c>
      <c r="J15" s="10">
        <f t="shared" si="6"/>
        <v>-4</v>
      </c>
      <c r="K15" s="10">
        <f t="shared" si="6"/>
        <v>0</v>
      </c>
      <c r="L15" s="10">
        <f t="shared" si="6"/>
        <v>0</v>
      </c>
      <c r="M15" s="10">
        <f t="shared" si="6"/>
        <v>-1</v>
      </c>
    </row>
    <row r="16" ht="12.75" customHeight="1">
      <c r="A16" s="13" t="s">
        <v>211</v>
      </c>
      <c r="B16" s="10">
        <f t="shared" ref="B16:M16" si="7">-B6</f>
        <v>-5</v>
      </c>
      <c r="C16" s="10">
        <f t="shared" si="7"/>
        <v>-7</v>
      </c>
      <c r="D16" s="10">
        <f t="shared" si="7"/>
        <v>-9</v>
      </c>
      <c r="E16" s="10">
        <f t="shared" si="7"/>
        <v>-8</v>
      </c>
      <c r="F16" s="10">
        <f t="shared" si="7"/>
        <v>-6</v>
      </c>
      <c r="G16" s="10">
        <f t="shared" si="7"/>
        <v>-3</v>
      </c>
      <c r="H16" s="10">
        <f t="shared" si="7"/>
        <v>-4</v>
      </c>
      <c r="I16" s="10">
        <f t="shared" si="7"/>
        <v>-3</v>
      </c>
      <c r="J16" s="10">
        <f t="shared" si="7"/>
        <v>-1</v>
      </c>
      <c r="K16" s="10">
        <f t="shared" si="7"/>
        <v>-1</v>
      </c>
      <c r="L16" s="10">
        <f t="shared" si="7"/>
        <v>0</v>
      </c>
      <c r="M16" s="10">
        <f t="shared" si="7"/>
        <v>0</v>
      </c>
    </row>
    <row r="17" ht="12.75" customHeight="1">
      <c r="A17" s="13" t="s">
        <v>213</v>
      </c>
      <c r="B17" s="10">
        <f t="shared" ref="B17:M17" si="8">SUM(B11:B16)</f>
        <v>-4</v>
      </c>
      <c r="C17" s="10">
        <f t="shared" si="8"/>
        <v>6</v>
      </c>
      <c r="D17" s="10">
        <f t="shared" si="8"/>
        <v>7</v>
      </c>
      <c r="E17" s="10">
        <f t="shared" si="8"/>
        <v>8</v>
      </c>
      <c r="F17" s="10">
        <f t="shared" si="8"/>
        <v>11</v>
      </c>
      <c r="G17" s="10">
        <f t="shared" si="8"/>
        <v>17</v>
      </c>
      <c r="H17" s="10">
        <f t="shared" si="8"/>
        <v>20</v>
      </c>
      <c r="I17" s="10">
        <f t="shared" si="8"/>
        <v>22</v>
      </c>
      <c r="J17" s="10">
        <f t="shared" si="8"/>
        <v>24</v>
      </c>
      <c r="K17" s="10">
        <f t="shared" si="8"/>
        <v>26</v>
      </c>
      <c r="L17" s="10">
        <f t="shared" si="8"/>
        <v>27</v>
      </c>
      <c r="M17" s="10">
        <f t="shared" si="8"/>
        <v>29</v>
      </c>
    </row>
    <row r="18" ht="12.75" customHeight="1">
      <c r="B18" s="10">
        <v>42.0</v>
      </c>
      <c r="C18" s="10">
        <v>82.0</v>
      </c>
      <c r="D18" s="10">
        <v>92.0</v>
      </c>
      <c r="E18" s="10">
        <v>112.0</v>
      </c>
      <c r="F18" s="10">
        <v>102.0</v>
      </c>
      <c r="G18" s="10">
        <v>12.0</v>
      </c>
      <c r="H18" s="10">
        <v>2.0</v>
      </c>
      <c r="I18" s="10">
        <v>22.0</v>
      </c>
      <c r="J18" s="10">
        <v>32.0</v>
      </c>
      <c r="K18" s="10">
        <v>52.0</v>
      </c>
      <c r="L18" s="10">
        <v>72.0</v>
      </c>
      <c r="M18" s="10">
        <v>62.0</v>
      </c>
    </row>
    <row r="19" ht="12.75" customHeight="1">
      <c r="A19" s="13" t="s">
        <v>214</v>
      </c>
      <c r="B19" s="10" t="str">
        <f t="shared" ref="B19:M19" si="9">LARGE($B$17:$N$17,B18)</f>
        <v>#NUM!</v>
      </c>
      <c r="C19" s="10" t="str">
        <f t="shared" si="9"/>
        <v>#NUM!</v>
      </c>
      <c r="D19" s="10" t="str">
        <f t="shared" si="9"/>
        <v>#NUM!</v>
      </c>
      <c r="E19" s="10" t="str">
        <f t="shared" si="9"/>
        <v>#NUM!</v>
      </c>
      <c r="F19" s="10" t="str">
        <f t="shared" si="9"/>
        <v>#NUM!</v>
      </c>
      <c r="G19" s="10">
        <f t="shared" si="9"/>
        <v>-4</v>
      </c>
      <c r="H19" s="10">
        <f t="shared" si="9"/>
        <v>27</v>
      </c>
      <c r="I19" s="10" t="str">
        <f t="shared" si="9"/>
        <v>#NUM!</v>
      </c>
      <c r="J19" s="10" t="str">
        <f t="shared" si="9"/>
        <v>#NUM!</v>
      </c>
      <c r="K19" s="10" t="str">
        <f t="shared" si="9"/>
        <v>#NUM!</v>
      </c>
      <c r="L19" s="10" t="str">
        <f t="shared" si="9"/>
        <v>#NUM!</v>
      </c>
      <c r="M19" s="10" t="str">
        <f t="shared" si="9"/>
        <v>#NUM!</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 width="5.63"/>
    <col customWidth="1" min="3" max="3" width="3.25"/>
    <col customWidth="1" min="4" max="4" width="5.38"/>
    <col customWidth="1" min="5" max="5" width="4.75"/>
    <col customWidth="1" min="6" max="23" width="3.25"/>
    <col customWidth="1" min="24" max="24" width="3.63"/>
    <col customWidth="1" min="25" max="25" width="3.25"/>
    <col customWidth="1" min="26" max="32" width="8.63"/>
  </cols>
  <sheetData>
    <row r="1" ht="12.75" customHeight="1">
      <c r="B1" s="12" t="str">
        <f>MID('Form Responses 1'!AT1,36,LEN('Form Responses 1'!AT1)-35)</f>
        <v>LLM2P1 [Core Contrib. - R]</v>
      </c>
      <c r="C1" s="12" t="str">
        <f>MID('Form Responses 1'!CG1,36,LEN('Form Responses 1'!CG1)-35)</f>
        <v>LLM3P1 [Core Contrib. - P]</v>
      </c>
      <c r="D1" s="12" t="str">
        <f>MID('Form Responses 1'!CQ1,36,LEN('Form Responses 1'!CQ1)-35)</f>
        <v>LLM3P2 [Core Contrib. - P]</v>
      </c>
      <c r="E1" s="12" t="str">
        <f>MID('Form Responses 1'!CH1,36,LEN('Form Responses 1'!CH1)-35)</f>
        <v>LLM3P1 [Core Contrib. - R]</v>
      </c>
      <c r="F1" s="12" t="str">
        <f>MID('Form Responses 1'!CR1,36,LEN('Form Responses 1'!CR1)-35)</f>
        <v>LLM3P2 [Core Contrib. - R]</v>
      </c>
      <c r="G1" s="12" t="str">
        <f>MID('Form Responses 1'!DL1,36,LEN('Form Responses 1'!DL1)-35)</f>
        <v>LLM3P4 [Core Contrib. - R]</v>
      </c>
      <c r="H1" s="12" t="str">
        <f>MID('Form Responses 1'!AS1,36,LEN('Form Responses 1'!AS1)-35)</f>
        <v>LLM2P1 [Core Contrib. - P]</v>
      </c>
      <c r="I1" s="12" t="str">
        <f>MID('Form Responses 1'!DB1,36,LEN('Form Responses 1'!DB1)-35)</f>
        <v>LLM3P3 [Core Contrib. - R]</v>
      </c>
      <c r="J1" s="12" t="str">
        <f>MID('Form Responses 1'!DK1,36,LEN('Form Responses 1'!DK1)-35)</f>
        <v>LLM3P4 [Core Contrib. - P]</v>
      </c>
      <c r="K1" s="12" t="str">
        <f>MID('Form Responses 1'!P1,36,LEN('Form Responses 1'!P1)-35)</f>
        <v>LLM1P2 [Core Contrib. - R]</v>
      </c>
      <c r="L1" s="12" t="str">
        <f>MID('Form Responses 1'!DA1,36,LEN('Form Responses 1'!DA1)-35)</f>
        <v>LLM3P3 [Core Contrib. - P]</v>
      </c>
      <c r="M1" s="12" t="str">
        <f>MID('Form Responses 1'!E1,36,LEN('Form Responses 1'!E1)-35)</f>
        <v>LLM1P1 [Core Contrib. - P]</v>
      </c>
      <c r="N1" s="12" t="str">
        <f>MID('Form Responses 1'!F1,36,LEN('Form Responses 1'!F1)-35)</f>
        <v>LLM1P1 [Core Contrib. - R]</v>
      </c>
      <c r="O1" s="12" t="str">
        <f>MID('Form Responses 1'!O1,36,LEN('Form Responses 1'!O1)-35)</f>
        <v>LLM1P2 [Core Contrib. - P]</v>
      </c>
      <c r="P1" s="12" t="str">
        <f>MID('Form Responses 1'!Z1,36,LEN('Form Responses 1'!Z1)-35)</f>
        <v>LLM1P3 [Core Contrib. - R]</v>
      </c>
      <c r="Q1" s="12" t="str">
        <f>MID('Form Responses 1'!AI1,36,LEN('Form Responses 1'!AI1)-35)</f>
        <v>LLM1P4 [Core Contrib. - P]</v>
      </c>
      <c r="R1" s="12" t="str">
        <f>MID('Form Responses 1'!AJ1,36,LEN('Form Responses 1'!AJ1)-35)</f>
        <v>LLM1P4 [Core Contrib. - R]</v>
      </c>
      <c r="S1" s="12" t="str">
        <f>MID('Form Responses 1'!Y1,36,LEN('Form Responses 1'!Y1)-35)</f>
        <v>LLM1P3 [Core Contrib. - P]</v>
      </c>
      <c r="T1" s="12" t="str">
        <f>MID('Form Responses 1'!BM1,36,LEN('Form Responses 1'!BM1)-35)</f>
        <v>LLM2P3 [Core Contrib. - P]</v>
      </c>
      <c r="U1" s="12" t="str">
        <f>MID('Form Responses 1'!BD1,36,LEN('Form Responses 1'!BD1)-35)</f>
        <v>LLM2P2 [Core Contrib. - R]</v>
      </c>
      <c r="V1" s="12" t="str">
        <f>MID('Form Responses 1'!BX1,36,LEN('Form Responses 1'!BX1)-35)</f>
        <v>LLM2P4 [Core Contrib. - R]</v>
      </c>
      <c r="W1" s="12" t="str">
        <f>MID('Form Responses 1'!BN1,36,LEN('Form Responses 1'!BN1)-35)</f>
        <v>LLM2P3 [Core Contrib. - R]</v>
      </c>
      <c r="X1" s="12" t="str">
        <f>MID('Form Responses 1'!BC1,36,LEN('Form Responses 1'!BC1)-35)</f>
        <v>LLM2P2 [Core Contrib. - P]</v>
      </c>
      <c r="Y1" s="12" t="str">
        <f>MID('Form Responses 1'!BW1,36,LEN('Form Responses 1'!BW1)-35)</f>
        <v>LLM2P4 [Core Contrib. - P]</v>
      </c>
      <c r="AC1" s="10" t="s">
        <v>215</v>
      </c>
      <c r="AD1" s="10" t="s">
        <v>216</v>
      </c>
      <c r="AE1" s="10" t="s">
        <v>217</v>
      </c>
      <c r="AF1" s="10" t="s">
        <v>218</v>
      </c>
    </row>
    <row r="2" ht="12.75" customHeight="1">
      <c r="A2" s="13" t="s">
        <v>207</v>
      </c>
      <c r="B2" s="10">
        <f>COUNTIF('Form Responses 1'!AT$2:AT$41,"=SA")</f>
        <v>6</v>
      </c>
      <c r="C2" s="10">
        <f>COUNTIF('Form Responses 1'!CG$2:CG$41,"=SA")</f>
        <v>4</v>
      </c>
      <c r="D2" s="10">
        <f>COUNTIF('Form Responses 1'!CQ$2:CQ$41,"=SA")</f>
        <v>6</v>
      </c>
      <c r="E2" s="10">
        <f>COUNTIF('Form Responses 1'!CH$2:CH$41,"=SA")</f>
        <v>7</v>
      </c>
      <c r="F2" s="10">
        <f>COUNTIF('Form Responses 1'!CR$2:CR$41,"=SA")</f>
        <v>7</v>
      </c>
      <c r="G2" s="10">
        <f>COUNTIF('Form Responses 1'!DL$2:DL$41,"=SA")</f>
        <v>8</v>
      </c>
      <c r="H2" s="10">
        <f>COUNTIF('Form Responses 1'!AS$2:AS$41,"=SA")</f>
        <v>10</v>
      </c>
      <c r="I2" s="10">
        <f>COUNTIF('Form Responses 1'!DB$2:DB$41,"=SA")</f>
        <v>7</v>
      </c>
      <c r="J2" s="10">
        <f>COUNTIF('Form Responses 1'!DK$2:DK$41,"=SA")</f>
        <v>5</v>
      </c>
      <c r="K2" s="10">
        <f>COUNTIF('Form Responses 1'!P$2:P$41,"=SA")</f>
        <v>9</v>
      </c>
      <c r="L2" s="10">
        <f>COUNTIF('Form Responses 1'!DA$2:DA$41,"=SA")</f>
        <v>10</v>
      </c>
      <c r="M2" s="10">
        <f>COUNTIF('Form Responses 1'!E$2:E$41,"=SA")</f>
        <v>12</v>
      </c>
      <c r="N2" s="10">
        <f>COUNTIF('Form Responses 1'!F$2:F$41,"=SA")</f>
        <v>9</v>
      </c>
      <c r="O2" s="10">
        <f>COUNTIF('Form Responses 1'!O$2:O$41,"=SA")</f>
        <v>11</v>
      </c>
      <c r="P2" s="10">
        <f>COUNTIF('Form Responses 1'!Z$2:Z$41,"=SA")</f>
        <v>12</v>
      </c>
      <c r="Q2" s="10">
        <f>COUNTIF('Form Responses 1'!AI$2:AI$41,"=SA")</f>
        <v>13</v>
      </c>
      <c r="R2" s="10">
        <f>COUNTIF('Form Responses 1'!AJ$2:AJ$41,"=SA")</f>
        <v>13</v>
      </c>
      <c r="S2" s="10">
        <f>COUNTIF('Form Responses 1'!Y$2:Y$41,"=SA")</f>
        <v>10</v>
      </c>
      <c r="T2" s="10">
        <f>COUNTIF('Form Responses 1'!BM$2:BM$41,"=SA")</f>
        <v>9</v>
      </c>
      <c r="U2" s="10">
        <f>COUNTIF('Form Responses 1'!BD$2:BD$41,"=SA")</f>
        <v>10</v>
      </c>
      <c r="V2" s="10">
        <f>COUNTIF('Form Responses 1'!BX$2:BX$41,"=SA")</f>
        <v>10</v>
      </c>
      <c r="W2" s="10">
        <f>COUNTIF('Form Responses 1'!BN$2:BN$41,"=SA")</f>
        <v>9</v>
      </c>
      <c r="X2" s="10">
        <f>COUNTIF('Form Responses 1'!BC$2:BC$41,"=SA")</f>
        <v>11</v>
      </c>
      <c r="Y2" s="10">
        <f>COUNTIF('Form Responses 1'!BW$2:BW$41,"=SA")</f>
        <v>10</v>
      </c>
      <c r="AC2" s="10">
        <v>0.25</v>
      </c>
      <c r="AD2" s="10">
        <v>0.25</v>
      </c>
      <c r="AE2" s="10">
        <v>0.25</v>
      </c>
      <c r="AF2" s="10">
        <v>0.25</v>
      </c>
    </row>
    <row r="3" ht="12.75" customHeight="1">
      <c r="A3" s="13" t="s">
        <v>208</v>
      </c>
      <c r="B3" s="10">
        <f>COUNTIF('Form Responses 1'!AT$2:AT$41,"=A")</f>
        <v>8</v>
      </c>
      <c r="C3" s="10">
        <f>COUNTIF('Form Responses 1'!CG$2:CG$41,"=A")</f>
        <v>12</v>
      </c>
      <c r="D3" s="10">
        <f>COUNTIF('Form Responses 1'!CQ$2:CQ$41,"=A")</f>
        <v>11</v>
      </c>
      <c r="E3" s="10">
        <f>COUNTIF('Form Responses 1'!CH$2:CH$41,"=A")</f>
        <v>9</v>
      </c>
      <c r="F3" s="10">
        <f>COUNTIF('Form Responses 1'!CR$2:CR$41,"=A")</f>
        <v>12</v>
      </c>
      <c r="G3" s="10">
        <f>COUNTIF('Form Responses 1'!DL$2:DL$41,"=A")</f>
        <v>11</v>
      </c>
      <c r="H3" s="10">
        <f>COUNTIF('Form Responses 1'!AS$2:AS$41,"=A")</f>
        <v>11</v>
      </c>
      <c r="I3" s="10">
        <f>COUNTIF('Form Responses 1'!DB$2:DB$41,"=A")</f>
        <v>11</v>
      </c>
      <c r="J3" s="10">
        <f>COUNTIF('Form Responses 1'!DK$2:DK$41,"=A")</f>
        <v>18</v>
      </c>
      <c r="K3" s="10">
        <f>COUNTIF('Form Responses 1'!P$2:P$41,"=A")</f>
        <v>15</v>
      </c>
      <c r="L3" s="10">
        <f>COUNTIF('Form Responses 1'!DA$2:DA$41,"=A")</f>
        <v>14</v>
      </c>
      <c r="M3" s="10">
        <f>COUNTIF('Form Responses 1'!E$2:E$41,"=A")</f>
        <v>14</v>
      </c>
      <c r="N3" s="10">
        <f>COUNTIF('Form Responses 1'!F$2:F$41,"=A")</f>
        <v>17</v>
      </c>
      <c r="O3" s="10">
        <f>COUNTIF('Form Responses 1'!O$2:O$41,"=A")</f>
        <v>18</v>
      </c>
      <c r="P3" s="10">
        <f>COUNTIF('Form Responses 1'!Z$2:Z$41,"=A")</f>
        <v>16</v>
      </c>
      <c r="Q3" s="10">
        <f>COUNTIF('Form Responses 1'!AI$2:AI$41,"=A")</f>
        <v>15</v>
      </c>
      <c r="R3" s="10">
        <f>COUNTIF('Form Responses 1'!AJ$2:AJ$41,"=A")</f>
        <v>16</v>
      </c>
      <c r="S3" s="10">
        <f>COUNTIF('Form Responses 1'!Y$2:Y$41,"=A")</f>
        <v>19</v>
      </c>
      <c r="T3" s="10">
        <f>COUNTIF('Form Responses 1'!BM$2:BM$41,"=A")</f>
        <v>20</v>
      </c>
      <c r="U3" s="10">
        <f>COUNTIF('Form Responses 1'!BD$2:BD$41,"=A")</f>
        <v>17</v>
      </c>
      <c r="V3" s="10">
        <f>COUNTIF('Form Responses 1'!BX$2:BX$41,"=A")</f>
        <v>17</v>
      </c>
      <c r="W3" s="10">
        <f>COUNTIF('Form Responses 1'!BN$2:BN$41,"=A")</f>
        <v>21</v>
      </c>
      <c r="X3" s="10">
        <f>COUNTIF('Form Responses 1'!BC$2:BC$41,"=A")</f>
        <v>22</v>
      </c>
      <c r="Y3" s="10">
        <f>COUNTIF('Form Responses 1'!BW$2:BW$41,"=A")</f>
        <v>23</v>
      </c>
    </row>
    <row r="4" ht="12.75" customHeight="1">
      <c r="A4" s="13" t="s">
        <v>209</v>
      </c>
      <c r="B4" s="10">
        <f>COUNTIF('Form Responses 1'!AT$2:AT$41,"=N")</f>
        <v>8</v>
      </c>
      <c r="C4" s="10">
        <f>COUNTIF('Form Responses 1'!CG$2:CG$41,"=N")</f>
        <v>8</v>
      </c>
      <c r="D4" s="10">
        <f>COUNTIF('Form Responses 1'!CQ$2:CQ$41,"=N")</f>
        <v>10</v>
      </c>
      <c r="E4" s="10">
        <f>COUNTIF('Form Responses 1'!CH$2:CH$41,"=N")</f>
        <v>14</v>
      </c>
      <c r="F4" s="10">
        <f>COUNTIF('Form Responses 1'!CR$2:CR$41,"=N")</f>
        <v>9</v>
      </c>
      <c r="G4" s="10">
        <f>COUNTIF('Form Responses 1'!DL$2:DL$41,"=N")</f>
        <v>10</v>
      </c>
      <c r="H4" s="10">
        <f>COUNTIF('Form Responses 1'!AS$2:AS$41,"=N")</f>
        <v>8</v>
      </c>
      <c r="I4" s="10">
        <f>COUNTIF('Form Responses 1'!DB$2:DB$41,"=N")</f>
        <v>15</v>
      </c>
      <c r="J4" s="10">
        <f>COUNTIF('Form Responses 1'!DK$2:DK$41,"=N")</f>
        <v>8</v>
      </c>
      <c r="K4" s="10">
        <f>COUNTIF('Form Responses 1'!P$2:P$41,"=N")</f>
        <v>9</v>
      </c>
      <c r="L4" s="10">
        <f>COUNTIF('Form Responses 1'!DA$2:DA$41,"=N")</f>
        <v>9</v>
      </c>
      <c r="M4" s="10">
        <f>COUNTIF('Form Responses 1'!E$2:E$41,"=N")</f>
        <v>7</v>
      </c>
      <c r="N4" s="10">
        <f>COUNTIF('Form Responses 1'!F$2:F$41,"=N")</f>
        <v>8</v>
      </c>
      <c r="O4" s="10">
        <f>COUNTIF('Form Responses 1'!O$2:O$41,"=N")</f>
        <v>4</v>
      </c>
      <c r="P4" s="10">
        <f>COUNTIF('Form Responses 1'!Z$2:Z$41,"=N")</f>
        <v>6</v>
      </c>
      <c r="Q4" s="10">
        <f>COUNTIF('Form Responses 1'!AI$2:AI$41,"=N")</f>
        <v>7</v>
      </c>
      <c r="R4" s="10">
        <f>COUNTIF('Form Responses 1'!AJ$2:AJ$41,"=N")</f>
        <v>6</v>
      </c>
      <c r="S4" s="10">
        <f>COUNTIF('Form Responses 1'!Y$2:Y$41,"=N")</f>
        <v>7</v>
      </c>
      <c r="T4" s="10">
        <f>COUNTIF('Form Responses 1'!BM$2:BM$41,"=N")</f>
        <v>8</v>
      </c>
      <c r="U4" s="10">
        <f>COUNTIF('Form Responses 1'!BD$2:BD$41,"=N")</f>
        <v>12</v>
      </c>
      <c r="V4" s="10">
        <f>COUNTIF('Form Responses 1'!BX$2:BX$41,"=N")</f>
        <v>13</v>
      </c>
      <c r="W4" s="10">
        <f>COUNTIF('Form Responses 1'!BN$2:BN$41,"=N")</f>
        <v>9</v>
      </c>
      <c r="X4" s="10">
        <f>COUNTIF('Form Responses 1'!BC$2:BC$41,"=N")</f>
        <v>6</v>
      </c>
      <c r="Y4" s="10">
        <f>COUNTIF('Form Responses 1'!BW$2:BW$41,"=N")</f>
        <v>6</v>
      </c>
    </row>
    <row r="5" ht="12.75" customHeight="1">
      <c r="A5" s="13" t="s">
        <v>210</v>
      </c>
      <c r="B5" s="10">
        <f>COUNTIF('Form Responses 1'!AT$2:AT$41,"=D")</f>
        <v>13</v>
      </c>
      <c r="C5" s="10">
        <f>COUNTIF('Form Responses 1'!CG$2:CG$41,"=D")</f>
        <v>9</v>
      </c>
      <c r="D5" s="10">
        <f>COUNTIF('Form Responses 1'!CQ$2:CQ$41,"=D")</f>
        <v>2</v>
      </c>
      <c r="E5" s="10">
        <f>COUNTIF('Form Responses 1'!CH$2:CH$41,"=D")</f>
        <v>3</v>
      </c>
      <c r="F5" s="10">
        <f>COUNTIF('Form Responses 1'!CR$2:CR$41,"=D")</f>
        <v>3</v>
      </c>
      <c r="G5" s="10">
        <f>COUNTIF('Form Responses 1'!DL$2:DL$41,"=D")</f>
        <v>3</v>
      </c>
      <c r="H5" s="10">
        <f>COUNTIF('Form Responses 1'!AS$2:AS$41,"=D")</f>
        <v>7</v>
      </c>
      <c r="I5" s="10">
        <f>COUNTIF('Form Responses 1'!DB$2:DB$41,"=D")</f>
        <v>1</v>
      </c>
      <c r="J5" s="10">
        <f>COUNTIF('Form Responses 1'!DK$2:DK$41,"=D")</f>
        <v>2</v>
      </c>
      <c r="K5" s="10">
        <f>COUNTIF('Form Responses 1'!P$2:P$41,"=D")</f>
        <v>4</v>
      </c>
      <c r="L5" s="10">
        <f>COUNTIF('Form Responses 1'!DA$2:DA$41,"=D")</f>
        <v>2</v>
      </c>
      <c r="M5" s="10">
        <f>COUNTIF('Form Responses 1'!E$2:E$41,"=D")</f>
        <v>4</v>
      </c>
      <c r="N5" s="10">
        <f>COUNTIF('Form Responses 1'!F$2:F$41,"=D")</f>
        <v>2</v>
      </c>
      <c r="O5" s="10">
        <f>COUNTIF('Form Responses 1'!O$2:O$41,"=D")</f>
        <v>5</v>
      </c>
      <c r="P5" s="10">
        <f>COUNTIF('Form Responses 1'!Z$2:Z$41,"=D")</f>
        <v>3</v>
      </c>
      <c r="Q5" s="10">
        <f>COUNTIF('Form Responses 1'!AI$2:AI$41,"=D")</f>
        <v>4</v>
      </c>
      <c r="R5" s="10">
        <f>COUNTIF('Form Responses 1'!AJ$2:AJ$41,"=D")</f>
        <v>4</v>
      </c>
      <c r="S5" s="10">
        <f>COUNTIF('Form Responses 1'!Y$2:Y$41,"=D")</f>
        <v>2</v>
      </c>
      <c r="T5" s="10">
        <f>COUNTIF('Form Responses 1'!BM$2:BM$41,"=D")</f>
        <v>3</v>
      </c>
      <c r="U5" s="10">
        <f>COUNTIF('Form Responses 1'!BD$2:BD$41,"=D")</f>
        <v>0</v>
      </c>
      <c r="V5" s="10">
        <f>COUNTIF('Form Responses 1'!BX$2:BX$41,"=D")</f>
        <v>0</v>
      </c>
      <c r="W5" s="10">
        <f>COUNTIF('Form Responses 1'!BN$2:BN$41,"=D")</f>
        <v>1</v>
      </c>
      <c r="X5" s="10">
        <f>COUNTIF('Form Responses 1'!BC$2:BC$41,"=D")</f>
        <v>0</v>
      </c>
      <c r="Y5" s="10">
        <f>COUNTIF('Form Responses 1'!BW$2:BW$41,"=D")</f>
        <v>1</v>
      </c>
    </row>
    <row r="6" ht="12.75" customHeight="1">
      <c r="A6" s="13" t="s">
        <v>211</v>
      </c>
      <c r="B6" s="10">
        <f>COUNTIF('Form Responses 1'!AT$2:AT$41,"=SD")</f>
        <v>5</v>
      </c>
      <c r="C6" s="10">
        <f>COUNTIF('Form Responses 1'!CG$2:CG$41,"=SD")</f>
        <v>7</v>
      </c>
      <c r="D6" s="10">
        <f>COUNTIF('Form Responses 1'!CQ$2:CQ$41,"=SD")</f>
        <v>11</v>
      </c>
      <c r="E6" s="10">
        <f>COUNTIF('Form Responses 1'!CH$2:CH$41,"=SD")</f>
        <v>7</v>
      </c>
      <c r="F6" s="10">
        <f>COUNTIF('Form Responses 1'!CR$2:CR$41,"=SD")</f>
        <v>9</v>
      </c>
      <c r="G6" s="10">
        <f>COUNTIF('Form Responses 1'!DL$2:DL$41,"=SD")</f>
        <v>8</v>
      </c>
      <c r="H6" s="10">
        <f>COUNTIF('Form Responses 1'!AS$2:AS$41,"=SD")</f>
        <v>4</v>
      </c>
      <c r="I6" s="10">
        <f>COUNTIF('Form Responses 1'!DB$2:DB$41,"=SD")</f>
        <v>6</v>
      </c>
      <c r="J6" s="10">
        <f>COUNTIF('Form Responses 1'!DK$2:DK$41,"=SD")</f>
        <v>7</v>
      </c>
      <c r="K6" s="10">
        <f>COUNTIF('Form Responses 1'!P$2:P$41,"=SD")</f>
        <v>3</v>
      </c>
      <c r="L6" s="10">
        <f>COUNTIF('Form Responses 1'!DA$2:DA$41,"=SD")</f>
        <v>5</v>
      </c>
      <c r="M6" s="10">
        <f>COUNTIF('Form Responses 1'!E$2:E$41,"=SD")</f>
        <v>3</v>
      </c>
      <c r="N6" s="10">
        <f>COUNTIF('Form Responses 1'!F$2:F$41,"=SD")</f>
        <v>4</v>
      </c>
      <c r="O6" s="10">
        <f>COUNTIF('Form Responses 1'!O$2:O$41,"=SD")</f>
        <v>2</v>
      </c>
      <c r="P6" s="10">
        <f>COUNTIF('Form Responses 1'!Z$2:Z$41,"=SD")</f>
        <v>3</v>
      </c>
      <c r="Q6" s="10">
        <f>COUNTIF('Form Responses 1'!AI$2:AI$41,"=SD")</f>
        <v>1</v>
      </c>
      <c r="R6" s="10">
        <f>COUNTIF('Form Responses 1'!AJ$2:AJ$41,"=SD")</f>
        <v>1</v>
      </c>
      <c r="S6" s="10">
        <f>COUNTIF('Form Responses 1'!Y$2:Y$41,"=SD")</f>
        <v>2</v>
      </c>
      <c r="T6" s="10">
        <f>COUNTIF('Form Responses 1'!BM$2:BM$41,"=SD")</f>
        <v>0</v>
      </c>
      <c r="U6" s="10">
        <f>COUNTIF('Form Responses 1'!BD$2:BD$41,"=SD")</f>
        <v>1</v>
      </c>
      <c r="V6" s="10">
        <f>COUNTIF('Form Responses 1'!BX$2:BX$41,"=SD")</f>
        <v>0</v>
      </c>
      <c r="W6" s="10">
        <f>COUNTIF('Form Responses 1'!BN$2:BN$41,"=SD")</f>
        <v>0</v>
      </c>
      <c r="X6" s="10">
        <f>COUNTIF('Form Responses 1'!BC$2:BC$41,"=SD")</f>
        <v>1</v>
      </c>
      <c r="Y6" s="10">
        <f>COUNTIF('Form Responses 1'!BW$2:BW$41,"=SD")</f>
        <v>0</v>
      </c>
    </row>
    <row r="7" ht="12.75" customHeight="1"/>
    <row r="8" ht="12.75" customHeight="1"/>
    <row r="9" ht="12.75" customHeight="1"/>
    <row r="10" ht="12.75" customHeight="1">
      <c r="A10" s="13" t="s">
        <v>212</v>
      </c>
      <c r="B10" s="12" t="str">
        <f t="shared" ref="B10:Y10" si="1">B1</f>
        <v>LLM2P1 [Core Contrib. - R]</v>
      </c>
      <c r="C10" s="12" t="str">
        <f t="shared" si="1"/>
        <v>LLM3P1 [Core Contrib. - P]</v>
      </c>
      <c r="D10" s="12" t="str">
        <f t="shared" si="1"/>
        <v>LLM3P2 [Core Contrib. - P]</v>
      </c>
      <c r="E10" s="12" t="str">
        <f t="shared" si="1"/>
        <v>LLM3P1 [Core Contrib. - R]</v>
      </c>
      <c r="F10" s="12" t="str">
        <f t="shared" si="1"/>
        <v>LLM3P2 [Core Contrib. - R]</v>
      </c>
      <c r="G10" s="12" t="str">
        <f t="shared" si="1"/>
        <v>LLM3P4 [Core Contrib. - R]</v>
      </c>
      <c r="H10" s="12" t="str">
        <f t="shared" si="1"/>
        <v>LLM2P1 [Core Contrib. - P]</v>
      </c>
      <c r="I10" s="12" t="str">
        <f t="shared" si="1"/>
        <v>LLM3P3 [Core Contrib. - R]</v>
      </c>
      <c r="J10" s="12" t="str">
        <f t="shared" si="1"/>
        <v>LLM3P4 [Core Contrib. - P]</v>
      </c>
      <c r="K10" s="12" t="str">
        <f t="shared" si="1"/>
        <v>LLM1P2 [Core Contrib. - R]</v>
      </c>
      <c r="L10" s="12" t="str">
        <f t="shared" si="1"/>
        <v>LLM3P3 [Core Contrib. - P]</v>
      </c>
      <c r="M10" s="12" t="str">
        <f t="shared" si="1"/>
        <v>LLM1P1 [Core Contrib. - P]</v>
      </c>
      <c r="N10" s="12" t="str">
        <f t="shared" si="1"/>
        <v>LLM1P1 [Core Contrib. - R]</v>
      </c>
      <c r="O10" s="12" t="str">
        <f t="shared" si="1"/>
        <v>LLM1P2 [Core Contrib. - P]</v>
      </c>
      <c r="P10" s="12" t="str">
        <f t="shared" si="1"/>
        <v>LLM1P3 [Core Contrib. - R]</v>
      </c>
      <c r="Q10" s="12" t="str">
        <f t="shared" si="1"/>
        <v>LLM1P4 [Core Contrib. - P]</v>
      </c>
      <c r="R10" s="12" t="str">
        <f t="shared" si="1"/>
        <v>LLM1P4 [Core Contrib. - R]</v>
      </c>
      <c r="S10" s="12" t="str">
        <f t="shared" si="1"/>
        <v>LLM1P3 [Core Contrib. - P]</v>
      </c>
      <c r="T10" s="12" t="str">
        <f t="shared" si="1"/>
        <v>LLM2P3 [Core Contrib. - P]</v>
      </c>
      <c r="U10" s="12" t="str">
        <f t="shared" si="1"/>
        <v>LLM2P2 [Core Contrib. - R]</v>
      </c>
      <c r="V10" s="12" t="str">
        <f t="shared" si="1"/>
        <v>LLM2P4 [Core Contrib. - R]</v>
      </c>
      <c r="W10" s="12" t="str">
        <f t="shared" si="1"/>
        <v>LLM2P3 [Core Contrib. - R]</v>
      </c>
      <c r="X10" s="12" t="str">
        <f t="shared" si="1"/>
        <v>LLM2P2 [Core Contrib. - P]</v>
      </c>
      <c r="Y10" s="12" t="str">
        <f t="shared" si="1"/>
        <v>LLM2P4 [Core Contrib. - P]</v>
      </c>
      <c r="AB10" s="13" t="s">
        <v>212</v>
      </c>
      <c r="AC10" s="12" t="s">
        <v>219</v>
      </c>
      <c r="AD10" s="12" t="s">
        <v>220</v>
      </c>
      <c r="AE10" s="12" t="s">
        <v>221</v>
      </c>
      <c r="AF10" s="12"/>
    </row>
    <row r="11" ht="12.75" customHeight="1">
      <c r="A11" s="13" t="s">
        <v>207</v>
      </c>
      <c r="B11" s="10">
        <f t="shared" ref="B11:Y11" si="2">B2</f>
        <v>6</v>
      </c>
      <c r="C11" s="10">
        <f t="shared" si="2"/>
        <v>4</v>
      </c>
      <c r="D11" s="10">
        <f t="shared" si="2"/>
        <v>6</v>
      </c>
      <c r="E11" s="10">
        <f t="shared" si="2"/>
        <v>7</v>
      </c>
      <c r="F11" s="10">
        <f t="shared" si="2"/>
        <v>7</v>
      </c>
      <c r="G11" s="10">
        <f t="shared" si="2"/>
        <v>8</v>
      </c>
      <c r="H11" s="10">
        <f t="shared" si="2"/>
        <v>10</v>
      </c>
      <c r="I11" s="10">
        <f t="shared" si="2"/>
        <v>7</v>
      </c>
      <c r="J11" s="10">
        <f t="shared" si="2"/>
        <v>5</v>
      </c>
      <c r="K11" s="10">
        <f t="shared" si="2"/>
        <v>9</v>
      </c>
      <c r="L11" s="10">
        <f t="shared" si="2"/>
        <v>10</v>
      </c>
      <c r="M11" s="10">
        <f t="shared" si="2"/>
        <v>12</v>
      </c>
      <c r="N11" s="10">
        <f t="shared" si="2"/>
        <v>9</v>
      </c>
      <c r="O11" s="10">
        <f t="shared" si="2"/>
        <v>11</v>
      </c>
      <c r="P11" s="10">
        <f t="shared" si="2"/>
        <v>12</v>
      </c>
      <c r="Q11" s="10">
        <f t="shared" si="2"/>
        <v>13</v>
      </c>
      <c r="R11" s="10">
        <f t="shared" si="2"/>
        <v>13</v>
      </c>
      <c r="S11" s="10">
        <f t="shared" si="2"/>
        <v>10</v>
      </c>
      <c r="T11" s="10">
        <f t="shared" si="2"/>
        <v>9</v>
      </c>
      <c r="U11" s="10">
        <f t="shared" si="2"/>
        <v>10</v>
      </c>
      <c r="V11" s="10">
        <f t="shared" si="2"/>
        <v>10</v>
      </c>
      <c r="W11" s="10">
        <f t="shared" si="2"/>
        <v>9</v>
      </c>
      <c r="X11" s="10">
        <f t="shared" si="2"/>
        <v>11</v>
      </c>
      <c r="Y11" s="10">
        <f t="shared" si="2"/>
        <v>10</v>
      </c>
      <c r="AB11" s="13" t="s">
        <v>207</v>
      </c>
      <c r="AC11" s="10">
        <f t="shared" ref="AC11:AE11" si="3">2*0.5*((M11+N11)*AC$2+(O11+K11)*AD$2+(S11+P11)*AE$2+(Q11+R11)*AF$2)</f>
        <v>22.25</v>
      </c>
      <c r="AD11" s="10">
        <f t="shared" si="3"/>
        <v>16</v>
      </c>
      <c r="AE11" s="10">
        <f t="shared" si="3"/>
        <v>12</v>
      </c>
    </row>
    <row r="12" ht="12.75" customHeight="1">
      <c r="A12" s="13" t="s">
        <v>208</v>
      </c>
      <c r="B12" s="10">
        <f t="shared" ref="B12:Y12" si="4">B3</f>
        <v>8</v>
      </c>
      <c r="C12" s="10">
        <f t="shared" si="4"/>
        <v>12</v>
      </c>
      <c r="D12" s="10">
        <f t="shared" si="4"/>
        <v>11</v>
      </c>
      <c r="E12" s="10">
        <f t="shared" si="4"/>
        <v>9</v>
      </c>
      <c r="F12" s="10">
        <f t="shared" si="4"/>
        <v>12</v>
      </c>
      <c r="G12" s="10">
        <f t="shared" si="4"/>
        <v>11</v>
      </c>
      <c r="H12" s="10">
        <f t="shared" si="4"/>
        <v>11</v>
      </c>
      <c r="I12" s="10">
        <f t="shared" si="4"/>
        <v>11</v>
      </c>
      <c r="J12" s="10">
        <f t="shared" si="4"/>
        <v>18</v>
      </c>
      <c r="K12" s="10">
        <f t="shared" si="4"/>
        <v>15</v>
      </c>
      <c r="L12" s="10">
        <f t="shared" si="4"/>
        <v>14</v>
      </c>
      <c r="M12" s="10">
        <f t="shared" si="4"/>
        <v>14</v>
      </c>
      <c r="N12" s="10">
        <f t="shared" si="4"/>
        <v>17</v>
      </c>
      <c r="O12" s="10">
        <f t="shared" si="4"/>
        <v>18</v>
      </c>
      <c r="P12" s="10">
        <f t="shared" si="4"/>
        <v>16</v>
      </c>
      <c r="Q12" s="10">
        <f t="shared" si="4"/>
        <v>15</v>
      </c>
      <c r="R12" s="10">
        <f t="shared" si="4"/>
        <v>16</v>
      </c>
      <c r="S12" s="10">
        <f t="shared" si="4"/>
        <v>19</v>
      </c>
      <c r="T12" s="10">
        <f t="shared" si="4"/>
        <v>20</v>
      </c>
      <c r="U12" s="10">
        <f t="shared" si="4"/>
        <v>17</v>
      </c>
      <c r="V12" s="10">
        <f t="shared" si="4"/>
        <v>17</v>
      </c>
      <c r="W12" s="10">
        <f t="shared" si="4"/>
        <v>21</v>
      </c>
      <c r="X12" s="10">
        <f t="shared" si="4"/>
        <v>22</v>
      </c>
      <c r="Y12" s="10">
        <f t="shared" si="4"/>
        <v>23</v>
      </c>
      <c r="AB12" s="13" t="s">
        <v>208</v>
      </c>
      <c r="AC12" s="10">
        <f t="shared" ref="AC12:AC15" si="6">0.5*((M12+N12)*AC$2+(O12+K12)*AD$2+(S12+P12)*AE$2+(Q12+R12)*AF$2)</f>
        <v>16.25</v>
      </c>
      <c r="AD12" s="10">
        <f t="shared" ref="AD12:AD15" si="7">0.5*((H12+B12)*AC$2+(X12+U12)*AD$2+(T12+W12)*AE$2+(Y12+V12)*AF$2)</f>
        <v>17.375</v>
      </c>
      <c r="AE12" s="10">
        <f t="shared" ref="AE12:AE15" si="8">0.5*((C12+E12)*AC$2+(D12+F12)*AD$2+(L12+I12)*AE$2+(J12+G12)*AF$2)</f>
        <v>12.25</v>
      </c>
    </row>
    <row r="13" ht="12.75" customHeight="1">
      <c r="A13" s="13" t="s">
        <v>209</v>
      </c>
      <c r="B13" s="10">
        <f t="shared" ref="B13:Y13" si="5">B4/2</f>
        <v>4</v>
      </c>
      <c r="C13" s="10">
        <f t="shared" si="5"/>
        <v>4</v>
      </c>
      <c r="D13" s="10">
        <f t="shared" si="5"/>
        <v>5</v>
      </c>
      <c r="E13" s="10">
        <f t="shared" si="5"/>
        <v>7</v>
      </c>
      <c r="F13" s="10">
        <f t="shared" si="5"/>
        <v>4.5</v>
      </c>
      <c r="G13" s="10">
        <f t="shared" si="5"/>
        <v>5</v>
      </c>
      <c r="H13" s="10">
        <f t="shared" si="5"/>
        <v>4</v>
      </c>
      <c r="I13" s="10">
        <f t="shared" si="5"/>
        <v>7.5</v>
      </c>
      <c r="J13" s="10">
        <f t="shared" si="5"/>
        <v>4</v>
      </c>
      <c r="K13" s="10">
        <f t="shared" si="5"/>
        <v>4.5</v>
      </c>
      <c r="L13" s="10">
        <f t="shared" si="5"/>
        <v>4.5</v>
      </c>
      <c r="M13" s="10">
        <f t="shared" si="5"/>
        <v>3.5</v>
      </c>
      <c r="N13" s="10">
        <f t="shared" si="5"/>
        <v>4</v>
      </c>
      <c r="O13" s="10">
        <f t="shared" si="5"/>
        <v>2</v>
      </c>
      <c r="P13" s="10">
        <f t="shared" si="5"/>
        <v>3</v>
      </c>
      <c r="Q13" s="10">
        <f t="shared" si="5"/>
        <v>3.5</v>
      </c>
      <c r="R13" s="10">
        <f t="shared" si="5"/>
        <v>3</v>
      </c>
      <c r="S13" s="10">
        <f t="shared" si="5"/>
        <v>3.5</v>
      </c>
      <c r="T13" s="10">
        <f t="shared" si="5"/>
        <v>4</v>
      </c>
      <c r="U13" s="10">
        <f t="shared" si="5"/>
        <v>6</v>
      </c>
      <c r="V13" s="10">
        <f t="shared" si="5"/>
        <v>6.5</v>
      </c>
      <c r="W13" s="10">
        <f t="shared" si="5"/>
        <v>4.5</v>
      </c>
      <c r="X13" s="10">
        <f t="shared" si="5"/>
        <v>3</v>
      </c>
      <c r="Y13" s="10">
        <f t="shared" si="5"/>
        <v>3</v>
      </c>
      <c r="AB13" s="13" t="s">
        <v>209</v>
      </c>
      <c r="AC13" s="10">
        <f t="shared" si="6"/>
        <v>3.375</v>
      </c>
      <c r="AD13" s="10">
        <f t="shared" si="7"/>
        <v>4.375</v>
      </c>
      <c r="AE13" s="10">
        <f t="shared" si="8"/>
        <v>5.1875</v>
      </c>
    </row>
    <row r="14" ht="12.75" customHeight="1">
      <c r="A14" s="13" t="s">
        <v>209</v>
      </c>
      <c r="B14" s="10">
        <f t="shared" ref="B14:Y14" si="9">-B4/2</f>
        <v>-4</v>
      </c>
      <c r="C14" s="10">
        <f t="shared" si="9"/>
        <v>-4</v>
      </c>
      <c r="D14" s="10">
        <f t="shared" si="9"/>
        <v>-5</v>
      </c>
      <c r="E14" s="10">
        <f t="shared" si="9"/>
        <v>-7</v>
      </c>
      <c r="F14" s="10">
        <f t="shared" si="9"/>
        <v>-4.5</v>
      </c>
      <c r="G14" s="10">
        <f t="shared" si="9"/>
        <v>-5</v>
      </c>
      <c r="H14" s="10">
        <f t="shared" si="9"/>
        <v>-4</v>
      </c>
      <c r="I14" s="10">
        <f t="shared" si="9"/>
        <v>-7.5</v>
      </c>
      <c r="J14" s="10">
        <f t="shared" si="9"/>
        <v>-4</v>
      </c>
      <c r="K14" s="10">
        <f t="shared" si="9"/>
        <v>-4.5</v>
      </c>
      <c r="L14" s="10">
        <f t="shared" si="9"/>
        <v>-4.5</v>
      </c>
      <c r="M14" s="10">
        <f t="shared" si="9"/>
        <v>-3.5</v>
      </c>
      <c r="N14" s="10">
        <f t="shared" si="9"/>
        <v>-4</v>
      </c>
      <c r="O14" s="10">
        <f t="shared" si="9"/>
        <v>-2</v>
      </c>
      <c r="P14" s="10">
        <f t="shared" si="9"/>
        <v>-3</v>
      </c>
      <c r="Q14" s="10">
        <f t="shared" si="9"/>
        <v>-3.5</v>
      </c>
      <c r="R14" s="10">
        <f t="shared" si="9"/>
        <v>-3</v>
      </c>
      <c r="S14" s="10">
        <f t="shared" si="9"/>
        <v>-3.5</v>
      </c>
      <c r="T14" s="10">
        <f t="shared" si="9"/>
        <v>-4</v>
      </c>
      <c r="U14" s="10">
        <f t="shared" si="9"/>
        <v>-6</v>
      </c>
      <c r="V14" s="10">
        <f t="shared" si="9"/>
        <v>-6.5</v>
      </c>
      <c r="W14" s="10">
        <f t="shared" si="9"/>
        <v>-4.5</v>
      </c>
      <c r="X14" s="10">
        <f t="shared" si="9"/>
        <v>-3</v>
      </c>
      <c r="Y14" s="10">
        <f t="shared" si="9"/>
        <v>-3</v>
      </c>
      <c r="AB14" s="13"/>
      <c r="AC14" s="10">
        <f t="shared" si="6"/>
        <v>-3.375</v>
      </c>
      <c r="AD14" s="10">
        <f t="shared" si="7"/>
        <v>-4.375</v>
      </c>
      <c r="AE14" s="10">
        <f t="shared" si="8"/>
        <v>-5.1875</v>
      </c>
    </row>
    <row r="15" ht="12.75" customHeight="1">
      <c r="A15" s="13" t="s">
        <v>210</v>
      </c>
      <c r="B15" s="10">
        <f t="shared" ref="B15:Y15" si="10">-B5</f>
        <v>-13</v>
      </c>
      <c r="C15" s="10">
        <f t="shared" si="10"/>
        <v>-9</v>
      </c>
      <c r="D15" s="10">
        <f t="shared" si="10"/>
        <v>-2</v>
      </c>
      <c r="E15" s="10">
        <f t="shared" si="10"/>
        <v>-3</v>
      </c>
      <c r="F15" s="10">
        <f t="shared" si="10"/>
        <v>-3</v>
      </c>
      <c r="G15" s="10">
        <f t="shared" si="10"/>
        <v>-3</v>
      </c>
      <c r="H15" s="10">
        <f t="shared" si="10"/>
        <v>-7</v>
      </c>
      <c r="I15" s="10">
        <f t="shared" si="10"/>
        <v>-1</v>
      </c>
      <c r="J15" s="10">
        <f t="shared" si="10"/>
        <v>-2</v>
      </c>
      <c r="K15" s="10">
        <f t="shared" si="10"/>
        <v>-4</v>
      </c>
      <c r="L15" s="10">
        <f t="shared" si="10"/>
        <v>-2</v>
      </c>
      <c r="M15" s="10">
        <f t="shared" si="10"/>
        <v>-4</v>
      </c>
      <c r="N15" s="10">
        <f t="shared" si="10"/>
        <v>-2</v>
      </c>
      <c r="O15" s="10">
        <f t="shared" si="10"/>
        <v>-5</v>
      </c>
      <c r="P15" s="10">
        <f t="shared" si="10"/>
        <v>-3</v>
      </c>
      <c r="Q15" s="10">
        <f t="shared" si="10"/>
        <v>-4</v>
      </c>
      <c r="R15" s="10">
        <f t="shared" si="10"/>
        <v>-4</v>
      </c>
      <c r="S15" s="10">
        <f t="shared" si="10"/>
        <v>-2</v>
      </c>
      <c r="T15" s="10">
        <f t="shared" si="10"/>
        <v>-3</v>
      </c>
      <c r="U15" s="10">
        <f t="shared" si="10"/>
        <v>0</v>
      </c>
      <c r="V15" s="10">
        <f t="shared" si="10"/>
        <v>0</v>
      </c>
      <c r="W15" s="10">
        <f t="shared" si="10"/>
        <v>-1</v>
      </c>
      <c r="X15" s="10">
        <f t="shared" si="10"/>
        <v>0</v>
      </c>
      <c r="Y15" s="10">
        <f t="shared" si="10"/>
        <v>-1</v>
      </c>
      <c r="AB15" s="13" t="s">
        <v>210</v>
      </c>
      <c r="AC15" s="10">
        <f t="shared" si="6"/>
        <v>-3.5</v>
      </c>
      <c r="AD15" s="10">
        <f t="shared" si="7"/>
        <v>-3.125</v>
      </c>
      <c r="AE15" s="10">
        <f t="shared" si="8"/>
        <v>-3.125</v>
      </c>
    </row>
    <row r="16" ht="12.75" customHeight="1">
      <c r="A16" s="13" t="s">
        <v>211</v>
      </c>
      <c r="B16" s="10">
        <f t="shared" ref="B16:Y16" si="11">-B6</f>
        <v>-5</v>
      </c>
      <c r="C16" s="10">
        <f t="shared" si="11"/>
        <v>-7</v>
      </c>
      <c r="D16" s="10">
        <f t="shared" si="11"/>
        <v>-11</v>
      </c>
      <c r="E16" s="10">
        <f t="shared" si="11"/>
        <v>-7</v>
      </c>
      <c r="F16" s="10">
        <f t="shared" si="11"/>
        <v>-9</v>
      </c>
      <c r="G16" s="10">
        <f t="shared" si="11"/>
        <v>-8</v>
      </c>
      <c r="H16" s="10">
        <f t="shared" si="11"/>
        <v>-4</v>
      </c>
      <c r="I16" s="10">
        <f t="shared" si="11"/>
        <v>-6</v>
      </c>
      <c r="J16" s="10">
        <f t="shared" si="11"/>
        <v>-7</v>
      </c>
      <c r="K16" s="10">
        <f t="shared" si="11"/>
        <v>-3</v>
      </c>
      <c r="L16" s="10">
        <f t="shared" si="11"/>
        <v>-5</v>
      </c>
      <c r="M16" s="10">
        <f t="shared" si="11"/>
        <v>-3</v>
      </c>
      <c r="N16" s="10">
        <f t="shared" si="11"/>
        <v>-4</v>
      </c>
      <c r="O16" s="10">
        <f t="shared" si="11"/>
        <v>-2</v>
      </c>
      <c r="P16" s="10">
        <f t="shared" si="11"/>
        <v>-3</v>
      </c>
      <c r="Q16" s="10">
        <f t="shared" si="11"/>
        <v>-1</v>
      </c>
      <c r="R16" s="10">
        <f t="shared" si="11"/>
        <v>-1</v>
      </c>
      <c r="S16" s="10">
        <f t="shared" si="11"/>
        <v>-2</v>
      </c>
      <c r="T16" s="10">
        <f t="shared" si="11"/>
        <v>0</v>
      </c>
      <c r="U16" s="10">
        <f t="shared" si="11"/>
        <v>-1</v>
      </c>
      <c r="V16" s="10">
        <f t="shared" si="11"/>
        <v>0</v>
      </c>
      <c r="W16" s="10">
        <f t="shared" si="11"/>
        <v>0</v>
      </c>
      <c r="X16" s="10">
        <f t="shared" si="11"/>
        <v>-1</v>
      </c>
      <c r="Y16" s="10">
        <f t="shared" si="11"/>
        <v>0</v>
      </c>
      <c r="AB16" s="13" t="s">
        <v>211</v>
      </c>
      <c r="AC16" s="10">
        <f>2*0.5*((M16+N16)*AC$2+(O16+K16)*AD$2+(S16+P16)*AE$2+(Q16+R16)*AF$2)</f>
        <v>-4.75</v>
      </c>
      <c r="AD16" s="10">
        <f>2*0.5*((H16+B16)*AC$2+(X16+U16)*AD$2+(T16+W16)*AE$2+(Y16+V16)*AF$2)</f>
        <v>-2.75</v>
      </c>
      <c r="AE16" s="10">
        <f>2*0.5*((C16+E16)*AC$2+(D16+F16)*AD$2+(L16+I16)*AE$2+(J16+G16)*AF$2)</f>
        <v>-15</v>
      </c>
    </row>
    <row r="17" ht="12.75" customHeight="1">
      <c r="A17" s="13" t="s">
        <v>213</v>
      </c>
      <c r="B17" s="10">
        <f t="shared" ref="B17:Y17" si="12">SUM(B11:B16)</f>
        <v>-4</v>
      </c>
      <c r="C17" s="10">
        <f t="shared" si="12"/>
        <v>0</v>
      </c>
      <c r="D17" s="10">
        <f t="shared" si="12"/>
        <v>4</v>
      </c>
      <c r="E17" s="10">
        <f t="shared" si="12"/>
        <v>6</v>
      </c>
      <c r="F17" s="10">
        <f t="shared" si="12"/>
        <v>7</v>
      </c>
      <c r="G17" s="10">
        <f t="shared" si="12"/>
        <v>8</v>
      </c>
      <c r="H17" s="10">
        <f t="shared" si="12"/>
        <v>10</v>
      </c>
      <c r="I17" s="10">
        <f t="shared" si="12"/>
        <v>11</v>
      </c>
      <c r="J17" s="10">
        <f t="shared" si="12"/>
        <v>14</v>
      </c>
      <c r="K17" s="10">
        <f t="shared" si="12"/>
        <v>17</v>
      </c>
      <c r="L17" s="10">
        <f t="shared" si="12"/>
        <v>17</v>
      </c>
      <c r="M17" s="10">
        <f t="shared" si="12"/>
        <v>19</v>
      </c>
      <c r="N17" s="10">
        <f t="shared" si="12"/>
        <v>20</v>
      </c>
      <c r="O17" s="10">
        <f t="shared" si="12"/>
        <v>22</v>
      </c>
      <c r="P17" s="10">
        <f t="shared" si="12"/>
        <v>22</v>
      </c>
      <c r="Q17" s="10">
        <f t="shared" si="12"/>
        <v>23</v>
      </c>
      <c r="R17" s="10">
        <f t="shared" si="12"/>
        <v>24</v>
      </c>
      <c r="S17" s="10">
        <f t="shared" si="12"/>
        <v>25</v>
      </c>
      <c r="T17" s="10">
        <f t="shared" si="12"/>
        <v>26</v>
      </c>
      <c r="U17" s="10">
        <f t="shared" si="12"/>
        <v>26</v>
      </c>
      <c r="V17" s="10">
        <f t="shared" si="12"/>
        <v>27</v>
      </c>
      <c r="W17" s="10">
        <f t="shared" si="12"/>
        <v>29</v>
      </c>
      <c r="X17" s="10">
        <f t="shared" si="12"/>
        <v>32</v>
      </c>
      <c r="Y17" s="10">
        <f t="shared" si="12"/>
        <v>32</v>
      </c>
      <c r="AB17" s="13" t="s">
        <v>213</v>
      </c>
      <c r="AC17" s="10">
        <f t="shared" ref="AC17:AE17" si="13">SUM(AC11:AC16)</f>
        <v>30.25</v>
      </c>
      <c r="AD17" s="10">
        <f t="shared" si="13"/>
        <v>27.5</v>
      </c>
      <c r="AE17" s="10">
        <f t="shared" si="13"/>
        <v>6.125</v>
      </c>
    </row>
    <row r="18" ht="12.75" customHeight="1">
      <c r="B18" s="10">
        <v>42.0</v>
      </c>
      <c r="C18" s="10">
        <v>81.0</v>
      </c>
      <c r="D18" s="10">
        <v>91.0</v>
      </c>
      <c r="E18" s="10">
        <v>82.0</v>
      </c>
      <c r="F18" s="10">
        <v>92.0</v>
      </c>
      <c r="G18" s="10">
        <v>112.0</v>
      </c>
      <c r="H18" s="10">
        <v>41.0</v>
      </c>
      <c r="I18" s="10">
        <v>102.0</v>
      </c>
      <c r="J18" s="10">
        <v>111.0</v>
      </c>
      <c r="K18" s="10">
        <v>12.0</v>
      </c>
      <c r="L18" s="10">
        <v>101.0</v>
      </c>
      <c r="M18" s="10">
        <v>1.0</v>
      </c>
      <c r="N18" s="10">
        <v>2.0</v>
      </c>
      <c r="O18" s="10">
        <v>11.0</v>
      </c>
      <c r="P18" s="10">
        <v>22.0</v>
      </c>
      <c r="Q18" s="10">
        <v>31.0</v>
      </c>
      <c r="R18" s="10">
        <v>32.0</v>
      </c>
      <c r="S18" s="10">
        <v>21.0</v>
      </c>
      <c r="T18" s="10">
        <v>61.0</v>
      </c>
      <c r="U18" s="10">
        <v>52.0</v>
      </c>
      <c r="V18" s="10">
        <v>72.0</v>
      </c>
      <c r="W18" s="10">
        <v>62.0</v>
      </c>
      <c r="X18" s="10">
        <v>51.0</v>
      </c>
      <c r="Y18" s="10">
        <v>71.0</v>
      </c>
    </row>
    <row r="19" ht="12.75" customHeight="1">
      <c r="A19" s="13" t="s">
        <v>214</v>
      </c>
      <c r="B19" s="10" t="str">
        <f t="shared" ref="B19:Y19" si="14">LARGE($B$17:$Z$17,B18)</f>
        <v>#NUM!</v>
      </c>
      <c r="C19" s="10" t="str">
        <f t="shared" si="14"/>
        <v>#NUM!</v>
      </c>
      <c r="D19" s="10" t="str">
        <f t="shared" si="14"/>
        <v>#NUM!</v>
      </c>
      <c r="E19" s="10" t="str">
        <f t="shared" si="14"/>
        <v>#NUM!</v>
      </c>
      <c r="F19" s="10" t="str">
        <f t="shared" si="14"/>
        <v>#NUM!</v>
      </c>
      <c r="G19" s="10" t="str">
        <f t="shared" si="14"/>
        <v>#NUM!</v>
      </c>
      <c r="H19" s="10" t="str">
        <f t="shared" si="14"/>
        <v>#NUM!</v>
      </c>
      <c r="I19" s="10" t="str">
        <f t="shared" si="14"/>
        <v>#NUM!</v>
      </c>
      <c r="J19" s="10" t="str">
        <f t="shared" si="14"/>
        <v>#NUM!</v>
      </c>
      <c r="K19" s="10">
        <f t="shared" si="14"/>
        <v>20</v>
      </c>
      <c r="L19" s="10" t="str">
        <f t="shared" si="14"/>
        <v>#NUM!</v>
      </c>
      <c r="M19" s="10">
        <f t="shared" si="14"/>
        <v>32</v>
      </c>
      <c r="N19" s="10">
        <f t="shared" si="14"/>
        <v>32</v>
      </c>
      <c r="O19" s="10">
        <f t="shared" si="14"/>
        <v>22</v>
      </c>
      <c r="P19" s="10">
        <f t="shared" si="14"/>
        <v>4</v>
      </c>
      <c r="Q19" s="10" t="str">
        <f t="shared" si="14"/>
        <v>#NUM!</v>
      </c>
      <c r="R19" s="10" t="str">
        <f t="shared" si="14"/>
        <v>#NUM!</v>
      </c>
      <c r="S19" s="10">
        <f t="shared" si="14"/>
        <v>6</v>
      </c>
      <c r="T19" s="10" t="str">
        <f t="shared" si="14"/>
        <v>#NUM!</v>
      </c>
      <c r="U19" s="10" t="str">
        <f t="shared" si="14"/>
        <v>#NUM!</v>
      </c>
      <c r="V19" s="10" t="str">
        <f t="shared" si="14"/>
        <v>#NUM!</v>
      </c>
      <c r="W19" s="10" t="str">
        <f t="shared" si="14"/>
        <v>#NUM!</v>
      </c>
      <c r="X19" s="10" t="str">
        <f t="shared" si="14"/>
        <v>#NUM!</v>
      </c>
      <c r="Y19" s="10" t="str">
        <f t="shared" si="14"/>
        <v>#NUM!</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5" width="3.25"/>
    <col customWidth="1" min="26" max="34" width="8.63"/>
  </cols>
  <sheetData>
    <row r="1" ht="12.75" customHeight="1">
      <c r="B1" s="12" t="str">
        <f>MID('Form Responses 1'!AV1,36,LEN('Form Responses 1'!AV1)-35)</f>
        <v>LLM2P1 [Strengths - R]</v>
      </c>
      <c r="C1" s="12" t="str">
        <f>MID('Form Responses 1'!CI1,36,LEN('Form Responses 1'!CI1)-35)</f>
        <v>LLM3P1 [Strengths - P]</v>
      </c>
      <c r="D1" s="12" t="str">
        <f>MID('Form Responses 1'!AU1,36,LEN('Form Responses 1'!AU1)-35)</f>
        <v>LLM2P1 [Strengths - P]</v>
      </c>
      <c r="E1" s="12" t="str">
        <f>MID('Form Responses 1'!CJ1,36,LEN('Form Responses 1'!CJ1)-35)</f>
        <v>LLM3P1 [Strengths - R]</v>
      </c>
      <c r="F1" s="12" t="str">
        <f>MID('Form Responses 1'!CS1,36,LEN('Form Responses 1'!CS1)-35)</f>
        <v>LLM3P2 [Strengths - P]</v>
      </c>
      <c r="G1" s="12" t="str">
        <f>MID('Form Responses 1'!G1,36,LEN('Form Responses 1'!G1)-35)</f>
        <v>LLM1P1 [Strengths - P]</v>
      </c>
      <c r="H1" s="12" t="str">
        <f>MID('Form Responses 1'!DN1,36,LEN('Form Responses 1'!DN1)-35)</f>
        <v>LLM3P4 [Strengths - R]</v>
      </c>
      <c r="I1" s="12" t="str">
        <f>MID('Form Responses 1'!H1,36,LEN('Form Responses 1'!H1)-35)</f>
        <v>LLM1P1 [Strengths - R]</v>
      </c>
      <c r="J1" s="12" t="str">
        <f>MID('Form Responses 1'!DM1,36,LEN('Form Responses 1'!DM1)-35)</f>
        <v>LLM3P4 [Strengths - P]</v>
      </c>
      <c r="K1" s="12" t="str">
        <f>MID('Form Responses 1'!R1,36,LEN('Form Responses 1'!R1)-35)</f>
        <v>LLM1P2 [Strengths - R]</v>
      </c>
      <c r="L1" s="12" t="str">
        <f>MID('Form Responses 1'!DD1,36,LEN('Form Responses 1'!DD1)-35)</f>
        <v>LLM3P3 [Strengths - R]</v>
      </c>
      <c r="M1" s="12" t="str">
        <f>MID('Form Responses 1'!Q1,36,LEN('Form Responses 1'!Q1)-35)</f>
        <v>LLM1P2 [Strengths - P]</v>
      </c>
      <c r="N1" s="12" t="str">
        <f>MID('Form Responses 1'!AL1,36,LEN('Form Responses 1'!AL1)-35)</f>
        <v>LLM1P4 [Strengths - R]</v>
      </c>
      <c r="O1" s="12" t="str">
        <f>MID('Form Responses 1'!CT1,36,LEN('Form Responses 1'!CT1)-35)</f>
        <v>LLM3P2 [Strengths - R]</v>
      </c>
      <c r="P1" s="12" t="str">
        <f>MID('Form Responses 1'!DC1,36,LEN('Form Responses 1'!DC1)-35)</f>
        <v>LLM3P3 [Strengths - P]</v>
      </c>
      <c r="Q1" s="12" t="str">
        <f>MID('Form Responses 1'!AA1,36,LEN('Form Responses 1'!AA1)-35)</f>
        <v>LLM1P3 [Strengths - P]</v>
      </c>
      <c r="R1" s="12" t="str">
        <f>MID('Form Responses 1'!AB1,36,LEN('Form Responses 1'!AB1)-35)</f>
        <v>LLM1P3 [Strengths - R]</v>
      </c>
      <c r="S1" s="12" t="str">
        <f>MID('Form Responses 1'!BZ1,36,LEN('Form Responses 1'!BZ1)-35)</f>
        <v>LLM2P4 [Strengths - R]</v>
      </c>
      <c r="T1" s="12" t="str">
        <f>MID('Form Responses 1'!AK1,36,LEN('Form Responses 1'!AK1)-35)</f>
        <v>LLM1P4 [Strengths - P]</v>
      </c>
      <c r="U1" s="12" t="str">
        <f>MID('Form Responses 1'!BE1,36,LEN('Form Responses 1'!BE1)-35)</f>
        <v>LLM2P2 [Strengths - P]</v>
      </c>
      <c r="V1" s="12" t="str">
        <f>MID('Form Responses 1'!BF1,36,LEN('Form Responses 1'!BF1)-35)</f>
        <v>LLM2P2 [Strengths - R]</v>
      </c>
      <c r="W1" s="12" t="str">
        <f>MID('Form Responses 1'!BO1,36,LEN('Form Responses 1'!BO1)-35)</f>
        <v>LLM2P3 [Strengths - P]</v>
      </c>
      <c r="X1" s="12" t="str">
        <f>MID('Form Responses 1'!BY1,36,LEN('Form Responses 1'!BY1)-35)</f>
        <v>LLM2P4 [Strengths - P]</v>
      </c>
      <c r="Y1" s="12" t="str">
        <f>MID('Form Responses 1'!BP1,36,LEN('Form Responses 1'!BP1)-35)</f>
        <v>LLM2P3 [Strengths - R]</v>
      </c>
      <c r="AC1" s="10" t="s">
        <v>215</v>
      </c>
      <c r="AD1" s="10" t="s">
        <v>216</v>
      </c>
      <c r="AE1" s="10" t="s">
        <v>217</v>
      </c>
      <c r="AF1" s="10" t="s">
        <v>218</v>
      </c>
    </row>
    <row r="2" ht="12.75" customHeight="1">
      <c r="A2" s="13" t="s">
        <v>207</v>
      </c>
      <c r="B2" s="10">
        <f>COUNTIF('Form Responses 1'!AV$2:AV$41,"=SA")</f>
        <v>2</v>
      </c>
      <c r="C2" s="10">
        <f>COUNTIF('Form Responses 1'!CI$2:CI$41,"=SA")</f>
        <v>3</v>
      </c>
      <c r="D2" s="10">
        <f>COUNTIF('Form Responses 1'!AU$2:AU$41,"=SA")</f>
        <v>6</v>
      </c>
      <c r="E2" s="10">
        <f>COUNTIF('Form Responses 1'!CJ$2:CJ$41,"=SA")</f>
        <v>6</v>
      </c>
      <c r="F2" s="10">
        <f>COUNTIF('Form Responses 1'!CS$2:CS$41,"=SA")</f>
        <v>1</v>
      </c>
      <c r="G2" s="10">
        <f>COUNTIF('Form Responses 1'!G$2:G$41,"=SA")</f>
        <v>6</v>
      </c>
      <c r="H2" s="10">
        <f>COUNTIF('Form Responses 1'!DN$2:DN$41,"=SA")</f>
        <v>7</v>
      </c>
      <c r="I2" s="10">
        <f>COUNTIF('Form Responses 1'!H$2:H$41,"=SA")</f>
        <v>8</v>
      </c>
      <c r="J2" s="10">
        <f>COUNTIF('Form Responses 1'!DM$2:DM$41,"=SA")</f>
        <v>3</v>
      </c>
      <c r="K2" s="10">
        <f>COUNTIF('Form Responses 1'!R$2:R$41,"=SA")</f>
        <v>13</v>
      </c>
      <c r="L2" s="10">
        <f>COUNTIF('Form Responses 1'!DD$2:DD$41,"=SA")</f>
        <v>7</v>
      </c>
      <c r="M2" s="10">
        <f>COUNTIF('Form Responses 1'!Q$2:Q$41,"=SA")</f>
        <v>9</v>
      </c>
      <c r="N2" s="10">
        <f>COUNTIF('Form Responses 1'!AL$2:AL$41,"=SA")</f>
        <v>10</v>
      </c>
      <c r="O2" s="10">
        <f>COUNTIF('Form Responses 1'!CT$2:CT$41,"=SA")</f>
        <v>9</v>
      </c>
      <c r="P2" s="10">
        <f>COUNTIF('Form Responses 1'!DC$2:DC$41,"=SA")</f>
        <v>3</v>
      </c>
      <c r="Q2" s="10">
        <f>COUNTIF('Form Responses 1'!AA$2:AA$41,"=SA")</f>
        <v>6</v>
      </c>
      <c r="R2" s="10">
        <f>COUNTIF('Form Responses 1'!AB$2:AB$41,"=SA")</f>
        <v>12</v>
      </c>
      <c r="S2" s="10">
        <f>COUNTIF('Form Responses 1'!BZ$2:BZ$41,"=SA")</f>
        <v>10</v>
      </c>
      <c r="T2" s="10">
        <f>COUNTIF('Form Responses 1'!AK$2:AK$41,"=SA")</f>
        <v>6</v>
      </c>
      <c r="U2" s="10">
        <f>COUNTIF('Form Responses 1'!BE$2:BE$41,"=SA")</f>
        <v>5</v>
      </c>
      <c r="V2" s="10">
        <f>COUNTIF('Form Responses 1'!BF$2:BF$41,"=SA")</f>
        <v>13</v>
      </c>
      <c r="W2" s="10">
        <f>COUNTIF('Form Responses 1'!BO$2:BO$41,"=SA")</f>
        <v>9</v>
      </c>
      <c r="X2" s="10">
        <f>COUNTIF('Form Responses 1'!BY$2:BY$41,"=SA")</f>
        <v>9</v>
      </c>
      <c r="Y2" s="10">
        <f>COUNTIF('Form Responses 1'!BP$2:BP$41,"=SA")</f>
        <v>13</v>
      </c>
      <c r="AC2" s="10">
        <v>0.25</v>
      </c>
      <c r="AD2" s="10">
        <v>0.25</v>
      </c>
      <c r="AE2" s="10">
        <v>0.25</v>
      </c>
      <c r="AF2" s="10">
        <v>0.25</v>
      </c>
    </row>
    <row r="3" ht="12.75" customHeight="1">
      <c r="A3" s="13" t="s">
        <v>208</v>
      </c>
      <c r="B3" s="10">
        <f>COUNTIF('Form Responses 1'!AV$2:AV$41,"=A")</f>
        <v>7</v>
      </c>
      <c r="C3" s="10">
        <f>COUNTIF('Form Responses 1'!CI$2:CI$41,"=A")</f>
        <v>8</v>
      </c>
      <c r="D3" s="10">
        <f>COUNTIF('Form Responses 1'!AU$2:AU$41,"=A")</f>
        <v>5</v>
      </c>
      <c r="E3" s="10">
        <f>COUNTIF('Form Responses 1'!CJ$2:CJ$41,"=A")</f>
        <v>7</v>
      </c>
      <c r="F3" s="10">
        <f>COUNTIF('Form Responses 1'!CS$2:CS$41,"=A")</f>
        <v>17</v>
      </c>
      <c r="G3" s="10">
        <f>COUNTIF('Form Responses 1'!G$2:G$41,"=A")</f>
        <v>11</v>
      </c>
      <c r="H3" s="10">
        <f>COUNTIF('Form Responses 1'!DN$2:DN$41,"=A")</f>
        <v>8</v>
      </c>
      <c r="I3" s="10">
        <f>COUNTIF('Form Responses 1'!H$2:H$41,"=A")</f>
        <v>11</v>
      </c>
      <c r="J3" s="10">
        <f>COUNTIF('Form Responses 1'!DM$2:DM$41,"=A")</f>
        <v>14</v>
      </c>
      <c r="K3" s="10">
        <f>COUNTIF('Form Responses 1'!R$2:R$41,"=A")</f>
        <v>7</v>
      </c>
      <c r="L3" s="10">
        <f>COUNTIF('Form Responses 1'!DD$2:DD$41,"=A")</f>
        <v>11</v>
      </c>
      <c r="M3" s="10">
        <f>COUNTIF('Form Responses 1'!Q$2:Q$41,"=A")</f>
        <v>7</v>
      </c>
      <c r="N3" s="10">
        <f>COUNTIF('Form Responses 1'!AL$2:AL$41,"=A")</f>
        <v>10</v>
      </c>
      <c r="O3" s="10">
        <f>COUNTIF('Form Responses 1'!CT$2:CT$41,"=A")</f>
        <v>10</v>
      </c>
      <c r="P3" s="10">
        <f>COUNTIF('Form Responses 1'!DC$2:DC$41,"=A")</f>
        <v>17</v>
      </c>
      <c r="Q3" s="10">
        <f>COUNTIF('Form Responses 1'!AA$2:AA$41,"=A")</f>
        <v>16</v>
      </c>
      <c r="R3" s="10">
        <f>COUNTIF('Form Responses 1'!AB$2:AB$41,"=A")</f>
        <v>10</v>
      </c>
      <c r="S3" s="10">
        <f>COUNTIF('Form Responses 1'!BZ$2:BZ$41,"=A")</f>
        <v>13</v>
      </c>
      <c r="T3" s="10">
        <f>COUNTIF('Form Responses 1'!AK$2:AK$41,"=A")</f>
        <v>18</v>
      </c>
      <c r="U3" s="10">
        <f>COUNTIF('Form Responses 1'!BE$2:BE$41,"=A")</f>
        <v>19</v>
      </c>
      <c r="V3" s="10">
        <f>COUNTIF('Form Responses 1'!BF$2:BF$41,"=A")</f>
        <v>10</v>
      </c>
      <c r="W3" s="10">
        <f>COUNTIF('Form Responses 1'!BO$2:BO$41,"=A")</f>
        <v>16</v>
      </c>
      <c r="X3" s="10">
        <f>COUNTIF('Form Responses 1'!BY$2:BY$41,"=A")</f>
        <v>18</v>
      </c>
      <c r="Y3" s="10">
        <f>COUNTIF('Form Responses 1'!BP$2:BP$41,"=A")</f>
        <v>12</v>
      </c>
    </row>
    <row r="4" ht="12.75" customHeight="1">
      <c r="A4" s="13" t="s">
        <v>209</v>
      </c>
      <c r="B4" s="10">
        <f>COUNTIF('Form Responses 1'!AV$2:AV$41,"=N")</f>
        <v>14</v>
      </c>
      <c r="C4" s="10">
        <f>COUNTIF('Form Responses 1'!CI$2:CI$41,"=N")</f>
        <v>11</v>
      </c>
      <c r="D4" s="10">
        <f>COUNTIF('Form Responses 1'!AU$2:AU$41,"=N")</f>
        <v>12</v>
      </c>
      <c r="E4" s="10">
        <f>COUNTIF('Form Responses 1'!CJ$2:CJ$41,"=N")</f>
        <v>11</v>
      </c>
      <c r="F4" s="10">
        <f>COUNTIF('Form Responses 1'!CS$2:CS$41,"=N")</f>
        <v>5</v>
      </c>
      <c r="G4" s="10">
        <f>COUNTIF('Form Responses 1'!G$2:G$41,"=N")</f>
        <v>10</v>
      </c>
      <c r="H4" s="10">
        <f>COUNTIF('Form Responses 1'!DN$2:DN$41,"=N")</f>
        <v>15</v>
      </c>
      <c r="I4" s="10">
        <f>COUNTIF('Form Responses 1'!H$2:H$41,"=N")</f>
        <v>8</v>
      </c>
      <c r="J4" s="10">
        <f>COUNTIF('Form Responses 1'!DM$2:DM$41,"=N")</f>
        <v>13</v>
      </c>
      <c r="K4" s="10">
        <f>COUNTIF('Form Responses 1'!R$2:R$41,"=N")</f>
        <v>8</v>
      </c>
      <c r="L4" s="10">
        <f>COUNTIF('Form Responses 1'!DD$2:DD$41,"=N")</f>
        <v>12</v>
      </c>
      <c r="M4" s="10">
        <f>COUNTIF('Form Responses 1'!Q$2:Q$41,"=N")</f>
        <v>17</v>
      </c>
      <c r="N4" s="10">
        <f>COUNTIF('Form Responses 1'!AL$2:AL$41,"=N")</f>
        <v>10</v>
      </c>
      <c r="O4" s="10">
        <f>COUNTIF('Form Responses 1'!CT$2:CT$41,"=N")</f>
        <v>12</v>
      </c>
      <c r="P4" s="10">
        <f>COUNTIF('Form Responses 1'!DC$2:DC$41,"=N")</f>
        <v>13</v>
      </c>
      <c r="Q4" s="10">
        <f>COUNTIF('Form Responses 1'!AA$2:AA$41,"=N")</f>
        <v>11</v>
      </c>
      <c r="R4" s="10">
        <f>COUNTIF('Form Responses 1'!AB$2:AB$41,"=N")</f>
        <v>11</v>
      </c>
      <c r="S4" s="10">
        <f>COUNTIF('Form Responses 1'!BZ$2:BZ$41,"=N")</f>
        <v>10</v>
      </c>
      <c r="T4" s="10">
        <f>COUNTIF('Form Responses 1'!AK$2:AK$41,"=N")</f>
        <v>9</v>
      </c>
      <c r="U4" s="10">
        <f>COUNTIF('Form Responses 1'!BE$2:BE$41,"=N")</f>
        <v>9</v>
      </c>
      <c r="V4" s="10">
        <f>COUNTIF('Form Responses 1'!BF$2:BF$41,"=N")</f>
        <v>11</v>
      </c>
      <c r="W4" s="10">
        <f>COUNTIF('Form Responses 1'!BO$2:BO$41,"=N")</f>
        <v>9</v>
      </c>
      <c r="X4" s="10">
        <f>COUNTIF('Form Responses 1'!BY$2:BY$41,"=N")</f>
        <v>7</v>
      </c>
      <c r="Y4" s="10">
        <f>COUNTIF('Form Responses 1'!BP$2:BP$41,"=N")</f>
        <v>12</v>
      </c>
    </row>
    <row r="5" ht="12.75" customHeight="1">
      <c r="A5" s="13" t="s">
        <v>210</v>
      </c>
      <c r="B5" s="10">
        <f>COUNTIF('Form Responses 1'!AV$2:AV$41,"=D")</f>
        <v>6</v>
      </c>
      <c r="C5" s="10">
        <f>COUNTIF('Form Responses 1'!CI$2:CI$41,"=D")</f>
        <v>13</v>
      </c>
      <c r="D5" s="10">
        <f>COUNTIF('Form Responses 1'!AU$2:AU$41,"=D")</f>
        <v>4</v>
      </c>
      <c r="E5" s="10">
        <f>COUNTIF('Form Responses 1'!CJ$2:CJ$41,"=D")</f>
        <v>9</v>
      </c>
      <c r="F5" s="10">
        <f>COUNTIF('Form Responses 1'!CS$2:CS$41,"=D")</f>
        <v>12</v>
      </c>
      <c r="G5" s="10">
        <f>COUNTIF('Form Responses 1'!G$2:G$41,"=D")</f>
        <v>8</v>
      </c>
      <c r="H5" s="10">
        <f>COUNTIF('Form Responses 1'!DN$2:DN$41,"=D")</f>
        <v>5</v>
      </c>
      <c r="I5" s="10">
        <f>COUNTIF('Form Responses 1'!H$2:H$41,"=D")</f>
        <v>6</v>
      </c>
      <c r="J5" s="10">
        <f>COUNTIF('Form Responses 1'!DM$2:DM$41,"=D")</f>
        <v>5</v>
      </c>
      <c r="K5" s="10">
        <f>COUNTIF('Form Responses 1'!R$2:R$41,"=D")</f>
        <v>8</v>
      </c>
      <c r="L5" s="10">
        <f>COUNTIF('Form Responses 1'!DD$2:DD$41,"=D")</f>
        <v>8</v>
      </c>
      <c r="M5" s="10">
        <f>COUNTIF('Form Responses 1'!Q$2:Q$41,"=D")</f>
        <v>2</v>
      </c>
      <c r="N5" s="10">
        <f>COUNTIF('Form Responses 1'!AL$2:AL$41,"=D")</f>
        <v>7</v>
      </c>
      <c r="O5" s="10">
        <f>COUNTIF('Form Responses 1'!CT$2:CT$41,"=D")</f>
        <v>6</v>
      </c>
      <c r="P5" s="10">
        <f>COUNTIF('Form Responses 1'!DC$2:DC$41,"=D")</f>
        <v>4</v>
      </c>
      <c r="Q5" s="10">
        <f>COUNTIF('Form Responses 1'!AA$2:AA$41,"=D")</f>
        <v>4</v>
      </c>
      <c r="R5" s="10">
        <f>COUNTIF('Form Responses 1'!AB$2:AB$41,"=D")</f>
        <v>4</v>
      </c>
      <c r="S5" s="10">
        <f>COUNTIF('Form Responses 1'!BZ$2:BZ$41,"=D")</f>
        <v>6</v>
      </c>
      <c r="T5" s="10">
        <f>COUNTIF('Form Responses 1'!AK$2:AK$41,"=D")</f>
        <v>4</v>
      </c>
      <c r="U5" s="10">
        <f>COUNTIF('Form Responses 1'!BE$2:BE$41,"=D")</f>
        <v>5</v>
      </c>
      <c r="V5" s="10">
        <f>COUNTIF('Form Responses 1'!BF$2:BF$41,"=D")</f>
        <v>5</v>
      </c>
      <c r="W5" s="10">
        <f>COUNTIF('Form Responses 1'!BO$2:BO$41,"=D")</f>
        <v>5</v>
      </c>
      <c r="X5" s="10">
        <f>COUNTIF('Form Responses 1'!BY$2:BY$41,"=D")</f>
        <v>4</v>
      </c>
      <c r="Y5" s="10">
        <f>COUNTIF('Form Responses 1'!BP$2:BP$41,"=D")</f>
        <v>3</v>
      </c>
    </row>
    <row r="6" ht="12.75" customHeight="1">
      <c r="A6" s="13" t="s">
        <v>211</v>
      </c>
      <c r="B6" s="10">
        <f>COUNTIF('Form Responses 1'!AV$2:AV$41,"=SD")</f>
        <v>11</v>
      </c>
      <c r="C6" s="10">
        <f>COUNTIF('Form Responses 1'!CI$2:CI$41,"=SD")</f>
        <v>5</v>
      </c>
      <c r="D6" s="10">
        <f>COUNTIF('Form Responses 1'!AU$2:AU$41,"=SD")</f>
        <v>13</v>
      </c>
      <c r="E6" s="10">
        <f>COUNTIF('Form Responses 1'!CJ$2:CJ$41,"=SD")</f>
        <v>7</v>
      </c>
      <c r="F6" s="10">
        <f>COUNTIF('Form Responses 1'!CS$2:CS$41,"=SD")</f>
        <v>5</v>
      </c>
      <c r="G6" s="10">
        <f>COUNTIF('Form Responses 1'!G$2:G$41,"=SD")</f>
        <v>5</v>
      </c>
      <c r="H6" s="10">
        <f>COUNTIF('Form Responses 1'!DN$2:DN$41,"=SD")</f>
        <v>5</v>
      </c>
      <c r="I6" s="10">
        <f>COUNTIF('Form Responses 1'!H$2:H$41,"=SD")</f>
        <v>7</v>
      </c>
      <c r="J6" s="10">
        <f>COUNTIF('Form Responses 1'!DM$2:DM$41,"=SD")</f>
        <v>5</v>
      </c>
      <c r="K6" s="10">
        <f>COUNTIF('Form Responses 1'!R$2:R$41,"=SD")</f>
        <v>4</v>
      </c>
      <c r="L6" s="10">
        <f>COUNTIF('Form Responses 1'!DD$2:DD$41,"=SD")</f>
        <v>2</v>
      </c>
      <c r="M6" s="10">
        <f>COUNTIF('Form Responses 1'!Q$2:Q$41,"=SD")</f>
        <v>5</v>
      </c>
      <c r="N6" s="10">
        <f>COUNTIF('Form Responses 1'!AL$2:AL$41,"=SD")</f>
        <v>3</v>
      </c>
      <c r="O6" s="10">
        <f>COUNTIF('Form Responses 1'!CT$2:CT$41,"=SD")</f>
        <v>3</v>
      </c>
      <c r="P6" s="10">
        <f>COUNTIF('Form Responses 1'!DC$2:DC$41,"=SD")</f>
        <v>3</v>
      </c>
      <c r="Q6" s="10">
        <f>COUNTIF('Form Responses 1'!AA$2:AA$41,"=SD")</f>
        <v>3</v>
      </c>
      <c r="R6" s="10">
        <f>COUNTIF('Form Responses 1'!AB$2:AB$41,"=SD")</f>
        <v>3</v>
      </c>
      <c r="S6" s="10">
        <f>COUNTIF('Form Responses 1'!BZ$2:BZ$41,"=SD")</f>
        <v>1</v>
      </c>
      <c r="T6" s="10">
        <f>COUNTIF('Form Responses 1'!AK$2:AK$41,"=SD")</f>
        <v>3</v>
      </c>
      <c r="U6" s="10">
        <f>COUNTIF('Form Responses 1'!BE$2:BE$41,"=SD")</f>
        <v>2</v>
      </c>
      <c r="V6" s="10">
        <f>COUNTIF('Form Responses 1'!BF$2:BF$41,"=SD")</f>
        <v>1</v>
      </c>
      <c r="W6" s="10">
        <f>COUNTIF('Form Responses 1'!BO$2:BO$41,"=SD")</f>
        <v>1</v>
      </c>
      <c r="X6" s="10">
        <f>COUNTIF('Form Responses 1'!BY$2:BY$41,"=SD")</f>
        <v>2</v>
      </c>
      <c r="Y6" s="10">
        <f>COUNTIF('Form Responses 1'!BP$2:BP$41,"=SD")</f>
        <v>0</v>
      </c>
    </row>
    <row r="7" ht="12.75" customHeight="1"/>
    <row r="8" ht="12.75" customHeight="1"/>
    <row r="9" ht="12.75" customHeight="1"/>
    <row r="10" ht="12.75" customHeight="1">
      <c r="A10" s="13" t="s">
        <v>212</v>
      </c>
      <c r="B10" s="12" t="str">
        <f t="shared" ref="B10:Y10" si="1">B1</f>
        <v>LLM2P1 [Strengths - R]</v>
      </c>
      <c r="C10" s="12" t="str">
        <f t="shared" si="1"/>
        <v>LLM3P1 [Strengths - P]</v>
      </c>
      <c r="D10" s="12" t="str">
        <f t="shared" si="1"/>
        <v>LLM2P1 [Strengths - P]</v>
      </c>
      <c r="E10" s="12" t="str">
        <f t="shared" si="1"/>
        <v>LLM3P1 [Strengths - R]</v>
      </c>
      <c r="F10" s="12" t="str">
        <f t="shared" si="1"/>
        <v>LLM3P2 [Strengths - P]</v>
      </c>
      <c r="G10" s="12" t="str">
        <f t="shared" si="1"/>
        <v>LLM1P1 [Strengths - P]</v>
      </c>
      <c r="H10" s="12" t="str">
        <f t="shared" si="1"/>
        <v>LLM3P4 [Strengths - R]</v>
      </c>
      <c r="I10" s="12" t="str">
        <f t="shared" si="1"/>
        <v>LLM1P1 [Strengths - R]</v>
      </c>
      <c r="J10" s="12" t="str">
        <f t="shared" si="1"/>
        <v>LLM3P4 [Strengths - P]</v>
      </c>
      <c r="K10" s="12" t="str">
        <f t="shared" si="1"/>
        <v>LLM1P2 [Strengths - R]</v>
      </c>
      <c r="L10" s="12" t="str">
        <f t="shared" si="1"/>
        <v>LLM3P3 [Strengths - R]</v>
      </c>
      <c r="M10" s="12" t="str">
        <f t="shared" si="1"/>
        <v>LLM1P2 [Strengths - P]</v>
      </c>
      <c r="N10" s="12" t="str">
        <f t="shared" si="1"/>
        <v>LLM1P4 [Strengths - R]</v>
      </c>
      <c r="O10" s="12" t="str">
        <f t="shared" si="1"/>
        <v>LLM3P2 [Strengths - R]</v>
      </c>
      <c r="P10" s="12" t="str">
        <f t="shared" si="1"/>
        <v>LLM3P3 [Strengths - P]</v>
      </c>
      <c r="Q10" s="12" t="str">
        <f t="shared" si="1"/>
        <v>LLM1P3 [Strengths - P]</v>
      </c>
      <c r="R10" s="12" t="str">
        <f t="shared" si="1"/>
        <v>LLM1P3 [Strengths - R]</v>
      </c>
      <c r="S10" s="12" t="str">
        <f t="shared" si="1"/>
        <v>LLM2P4 [Strengths - R]</v>
      </c>
      <c r="T10" s="12" t="str">
        <f t="shared" si="1"/>
        <v>LLM1P4 [Strengths - P]</v>
      </c>
      <c r="U10" s="12" t="str">
        <f t="shared" si="1"/>
        <v>LLM2P2 [Strengths - P]</v>
      </c>
      <c r="V10" s="12" t="str">
        <f t="shared" si="1"/>
        <v>LLM2P2 [Strengths - R]</v>
      </c>
      <c r="W10" s="12" t="str">
        <f t="shared" si="1"/>
        <v>LLM2P3 [Strengths - P]</v>
      </c>
      <c r="X10" s="12" t="str">
        <f t="shared" si="1"/>
        <v>LLM2P4 [Strengths - P]</v>
      </c>
      <c r="Y10" s="12" t="str">
        <f t="shared" si="1"/>
        <v>LLM2P3 [Strengths - R]</v>
      </c>
      <c r="AB10" s="13" t="s">
        <v>212</v>
      </c>
      <c r="AC10" s="12" t="s">
        <v>219</v>
      </c>
      <c r="AD10" s="12" t="s">
        <v>220</v>
      </c>
      <c r="AE10" s="12" t="s">
        <v>221</v>
      </c>
      <c r="AF10" s="12"/>
    </row>
    <row r="11" ht="12.75" customHeight="1">
      <c r="A11" s="13" t="s">
        <v>207</v>
      </c>
      <c r="B11" s="10">
        <f t="shared" ref="B11:Y11" si="2">B2</f>
        <v>2</v>
      </c>
      <c r="C11" s="10">
        <f t="shared" si="2"/>
        <v>3</v>
      </c>
      <c r="D11" s="10">
        <f t="shared" si="2"/>
        <v>6</v>
      </c>
      <c r="E11" s="10">
        <f t="shared" si="2"/>
        <v>6</v>
      </c>
      <c r="F11" s="10">
        <f t="shared" si="2"/>
        <v>1</v>
      </c>
      <c r="G11" s="10">
        <f t="shared" si="2"/>
        <v>6</v>
      </c>
      <c r="H11" s="10">
        <f t="shared" si="2"/>
        <v>7</v>
      </c>
      <c r="I11" s="10">
        <f t="shared" si="2"/>
        <v>8</v>
      </c>
      <c r="J11" s="10">
        <f t="shared" si="2"/>
        <v>3</v>
      </c>
      <c r="K11" s="10">
        <f t="shared" si="2"/>
        <v>13</v>
      </c>
      <c r="L11" s="10">
        <f t="shared" si="2"/>
        <v>7</v>
      </c>
      <c r="M11" s="10">
        <f t="shared" si="2"/>
        <v>9</v>
      </c>
      <c r="N11" s="10">
        <f t="shared" si="2"/>
        <v>10</v>
      </c>
      <c r="O11" s="10">
        <f t="shared" si="2"/>
        <v>9</v>
      </c>
      <c r="P11" s="10">
        <f t="shared" si="2"/>
        <v>3</v>
      </c>
      <c r="Q11" s="10">
        <f t="shared" si="2"/>
        <v>6</v>
      </c>
      <c r="R11" s="10">
        <f t="shared" si="2"/>
        <v>12</v>
      </c>
      <c r="S11" s="10">
        <f t="shared" si="2"/>
        <v>10</v>
      </c>
      <c r="T11" s="10">
        <f t="shared" si="2"/>
        <v>6</v>
      </c>
      <c r="U11" s="10">
        <f t="shared" si="2"/>
        <v>5</v>
      </c>
      <c r="V11" s="10">
        <f t="shared" si="2"/>
        <v>13</v>
      </c>
      <c r="W11" s="10">
        <f t="shared" si="2"/>
        <v>9</v>
      </c>
      <c r="X11" s="10">
        <f t="shared" si="2"/>
        <v>9</v>
      </c>
      <c r="Y11" s="10">
        <f t="shared" si="2"/>
        <v>13</v>
      </c>
      <c r="AB11" s="13" t="s">
        <v>207</v>
      </c>
      <c r="AC11" s="10">
        <f t="shared" ref="AC11:AE11" si="3">2*0.5*((M11+N11)*AC$2+(O11+K11)*AD$2+(S11+P11)*AE$2+(Q11+R11)*AF$2)</f>
        <v>18</v>
      </c>
      <c r="AD11" s="10">
        <f t="shared" si="3"/>
        <v>10.25</v>
      </c>
      <c r="AE11" s="10">
        <f t="shared" si="3"/>
        <v>6.75</v>
      </c>
    </row>
    <row r="12" ht="12.75" customHeight="1">
      <c r="A12" s="13" t="s">
        <v>208</v>
      </c>
      <c r="B12" s="10">
        <f t="shared" ref="B12:Y12" si="4">B3</f>
        <v>7</v>
      </c>
      <c r="C12" s="10">
        <f t="shared" si="4"/>
        <v>8</v>
      </c>
      <c r="D12" s="10">
        <f t="shared" si="4"/>
        <v>5</v>
      </c>
      <c r="E12" s="10">
        <f t="shared" si="4"/>
        <v>7</v>
      </c>
      <c r="F12" s="10">
        <f t="shared" si="4"/>
        <v>17</v>
      </c>
      <c r="G12" s="10">
        <f t="shared" si="4"/>
        <v>11</v>
      </c>
      <c r="H12" s="10">
        <f t="shared" si="4"/>
        <v>8</v>
      </c>
      <c r="I12" s="10">
        <f t="shared" si="4"/>
        <v>11</v>
      </c>
      <c r="J12" s="10">
        <f t="shared" si="4"/>
        <v>14</v>
      </c>
      <c r="K12" s="10">
        <f t="shared" si="4"/>
        <v>7</v>
      </c>
      <c r="L12" s="10">
        <f t="shared" si="4"/>
        <v>11</v>
      </c>
      <c r="M12" s="10">
        <f t="shared" si="4"/>
        <v>7</v>
      </c>
      <c r="N12" s="10">
        <f t="shared" si="4"/>
        <v>10</v>
      </c>
      <c r="O12" s="10">
        <f t="shared" si="4"/>
        <v>10</v>
      </c>
      <c r="P12" s="10">
        <f t="shared" si="4"/>
        <v>17</v>
      </c>
      <c r="Q12" s="10">
        <f t="shared" si="4"/>
        <v>16</v>
      </c>
      <c r="R12" s="10">
        <f t="shared" si="4"/>
        <v>10</v>
      </c>
      <c r="S12" s="10">
        <f t="shared" si="4"/>
        <v>13</v>
      </c>
      <c r="T12" s="10">
        <f t="shared" si="4"/>
        <v>18</v>
      </c>
      <c r="U12" s="10">
        <f t="shared" si="4"/>
        <v>19</v>
      </c>
      <c r="V12" s="10">
        <f t="shared" si="4"/>
        <v>10</v>
      </c>
      <c r="W12" s="10">
        <f t="shared" si="4"/>
        <v>16</v>
      </c>
      <c r="X12" s="10">
        <f t="shared" si="4"/>
        <v>18</v>
      </c>
      <c r="Y12" s="10">
        <f t="shared" si="4"/>
        <v>12</v>
      </c>
      <c r="AB12" s="13" t="s">
        <v>208</v>
      </c>
      <c r="AC12" s="10">
        <f t="shared" ref="AC12:AC15" si="6">0.5*((M12+N12)*AC$2+(O12+K12)*AD$2+(S12+P12)*AE$2+(Q12+R12)*AF$2)</f>
        <v>11.25</v>
      </c>
      <c r="AD12" s="10">
        <f t="shared" ref="AD12:AD15" si="7">0.5*((H12+B12)*AC$2+(X12+U12)*AD$2+(T12+W12)*AE$2+(Y12+V12)*AF$2)</f>
        <v>13.5</v>
      </c>
      <c r="AE12" s="10">
        <f t="shared" ref="AE12:AE15" si="8">0.5*((C12+E12)*AC$2+(D12+F12)*AD$2+(L12+I12)*AE$2+(J12+G12)*AF$2)</f>
        <v>10.5</v>
      </c>
    </row>
    <row r="13" ht="12.75" customHeight="1">
      <c r="A13" s="13" t="s">
        <v>209</v>
      </c>
      <c r="B13" s="10">
        <f t="shared" ref="B13:Y13" si="5">B4/2</f>
        <v>7</v>
      </c>
      <c r="C13" s="10">
        <f t="shared" si="5"/>
        <v>5.5</v>
      </c>
      <c r="D13" s="10">
        <f t="shared" si="5"/>
        <v>6</v>
      </c>
      <c r="E13" s="10">
        <f t="shared" si="5"/>
        <v>5.5</v>
      </c>
      <c r="F13" s="10">
        <f t="shared" si="5"/>
        <v>2.5</v>
      </c>
      <c r="G13" s="10">
        <f t="shared" si="5"/>
        <v>5</v>
      </c>
      <c r="H13" s="10">
        <f t="shared" si="5"/>
        <v>7.5</v>
      </c>
      <c r="I13" s="10">
        <f t="shared" si="5"/>
        <v>4</v>
      </c>
      <c r="J13" s="10">
        <f t="shared" si="5"/>
        <v>6.5</v>
      </c>
      <c r="K13" s="10">
        <f t="shared" si="5"/>
        <v>4</v>
      </c>
      <c r="L13" s="10">
        <f t="shared" si="5"/>
        <v>6</v>
      </c>
      <c r="M13" s="10">
        <f t="shared" si="5"/>
        <v>8.5</v>
      </c>
      <c r="N13" s="10">
        <f t="shared" si="5"/>
        <v>5</v>
      </c>
      <c r="O13" s="10">
        <f t="shared" si="5"/>
        <v>6</v>
      </c>
      <c r="P13" s="10">
        <f t="shared" si="5"/>
        <v>6.5</v>
      </c>
      <c r="Q13" s="10">
        <f t="shared" si="5"/>
        <v>5.5</v>
      </c>
      <c r="R13" s="10">
        <f t="shared" si="5"/>
        <v>5.5</v>
      </c>
      <c r="S13" s="10">
        <f t="shared" si="5"/>
        <v>5</v>
      </c>
      <c r="T13" s="10">
        <f t="shared" si="5"/>
        <v>4.5</v>
      </c>
      <c r="U13" s="10">
        <f t="shared" si="5"/>
        <v>4.5</v>
      </c>
      <c r="V13" s="10">
        <f t="shared" si="5"/>
        <v>5.5</v>
      </c>
      <c r="W13" s="10">
        <f t="shared" si="5"/>
        <v>4.5</v>
      </c>
      <c r="X13" s="10">
        <f t="shared" si="5"/>
        <v>3.5</v>
      </c>
      <c r="Y13" s="10">
        <f t="shared" si="5"/>
        <v>6</v>
      </c>
      <c r="AB13" s="13" t="s">
        <v>209</v>
      </c>
      <c r="AC13" s="10">
        <f t="shared" si="6"/>
        <v>5.75</v>
      </c>
      <c r="AD13" s="10">
        <f t="shared" si="7"/>
        <v>5.375</v>
      </c>
      <c r="AE13" s="10">
        <f t="shared" si="8"/>
        <v>5.125</v>
      </c>
    </row>
    <row r="14" ht="12.75" customHeight="1">
      <c r="A14" s="13" t="s">
        <v>209</v>
      </c>
      <c r="B14" s="10">
        <f t="shared" ref="B14:Y14" si="9">-B4/2</f>
        <v>-7</v>
      </c>
      <c r="C14" s="10">
        <f t="shared" si="9"/>
        <v>-5.5</v>
      </c>
      <c r="D14" s="10">
        <f t="shared" si="9"/>
        <v>-6</v>
      </c>
      <c r="E14" s="10">
        <f t="shared" si="9"/>
        <v>-5.5</v>
      </c>
      <c r="F14" s="10">
        <f t="shared" si="9"/>
        <v>-2.5</v>
      </c>
      <c r="G14" s="10">
        <f t="shared" si="9"/>
        <v>-5</v>
      </c>
      <c r="H14" s="10">
        <f t="shared" si="9"/>
        <v>-7.5</v>
      </c>
      <c r="I14" s="10">
        <f t="shared" si="9"/>
        <v>-4</v>
      </c>
      <c r="J14" s="10">
        <f t="shared" si="9"/>
        <v>-6.5</v>
      </c>
      <c r="K14" s="10">
        <f t="shared" si="9"/>
        <v>-4</v>
      </c>
      <c r="L14" s="10">
        <f t="shared" si="9"/>
        <v>-6</v>
      </c>
      <c r="M14" s="10">
        <f t="shared" si="9"/>
        <v>-8.5</v>
      </c>
      <c r="N14" s="10">
        <f t="shared" si="9"/>
        <v>-5</v>
      </c>
      <c r="O14" s="10">
        <f t="shared" si="9"/>
        <v>-6</v>
      </c>
      <c r="P14" s="10">
        <f t="shared" si="9"/>
        <v>-6.5</v>
      </c>
      <c r="Q14" s="10">
        <f t="shared" si="9"/>
        <v>-5.5</v>
      </c>
      <c r="R14" s="10">
        <f t="shared" si="9"/>
        <v>-5.5</v>
      </c>
      <c r="S14" s="10">
        <f t="shared" si="9"/>
        <v>-5</v>
      </c>
      <c r="T14" s="10">
        <f t="shared" si="9"/>
        <v>-4.5</v>
      </c>
      <c r="U14" s="10">
        <f t="shared" si="9"/>
        <v>-4.5</v>
      </c>
      <c r="V14" s="10">
        <f t="shared" si="9"/>
        <v>-5.5</v>
      </c>
      <c r="W14" s="10">
        <f t="shared" si="9"/>
        <v>-4.5</v>
      </c>
      <c r="X14" s="10">
        <f t="shared" si="9"/>
        <v>-3.5</v>
      </c>
      <c r="Y14" s="10">
        <f t="shared" si="9"/>
        <v>-6</v>
      </c>
      <c r="AB14" s="13"/>
      <c r="AC14" s="10">
        <f t="shared" si="6"/>
        <v>-5.75</v>
      </c>
      <c r="AD14" s="10">
        <f t="shared" si="7"/>
        <v>-5.375</v>
      </c>
      <c r="AE14" s="10">
        <f t="shared" si="8"/>
        <v>-5.125</v>
      </c>
    </row>
    <row r="15" ht="12.75" customHeight="1">
      <c r="A15" s="13" t="s">
        <v>210</v>
      </c>
      <c r="B15" s="10">
        <f t="shared" ref="B15:Y15" si="10">-B5</f>
        <v>-6</v>
      </c>
      <c r="C15" s="10">
        <f t="shared" si="10"/>
        <v>-13</v>
      </c>
      <c r="D15" s="10">
        <f t="shared" si="10"/>
        <v>-4</v>
      </c>
      <c r="E15" s="10">
        <f t="shared" si="10"/>
        <v>-9</v>
      </c>
      <c r="F15" s="10">
        <f t="shared" si="10"/>
        <v>-12</v>
      </c>
      <c r="G15" s="10">
        <f t="shared" si="10"/>
        <v>-8</v>
      </c>
      <c r="H15" s="10">
        <f t="shared" si="10"/>
        <v>-5</v>
      </c>
      <c r="I15" s="10">
        <f t="shared" si="10"/>
        <v>-6</v>
      </c>
      <c r="J15" s="10">
        <f t="shared" si="10"/>
        <v>-5</v>
      </c>
      <c r="K15" s="10">
        <f t="shared" si="10"/>
        <v>-8</v>
      </c>
      <c r="L15" s="10">
        <f t="shared" si="10"/>
        <v>-8</v>
      </c>
      <c r="M15" s="10">
        <f t="shared" si="10"/>
        <v>-2</v>
      </c>
      <c r="N15" s="10">
        <f t="shared" si="10"/>
        <v>-7</v>
      </c>
      <c r="O15" s="10">
        <f t="shared" si="10"/>
        <v>-6</v>
      </c>
      <c r="P15" s="10">
        <f t="shared" si="10"/>
        <v>-4</v>
      </c>
      <c r="Q15" s="10">
        <f t="shared" si="10"/>
        <v>-4</v>
      </c>
      <c r="R15" s="10">
        <f t="shared" si="10"/>
        <v>-4</v>
      </c>
      <c r="S15" s="10">
        <f t="shared" si="10"/>
        <v>-6</v>
      </c>
      <c r="T15" s="10">
        <f t="shared" si="10"/>
        <v>-4</v>
      </c>
      <c r="U15" s="10">
        <f t="shared" si="10"/>
        <v>-5</v>
      </c>
      <c r="V15" s="10">
        <f t="shared" si="10"/>
        <v>-5</v>
      </c>
      <c r="W15" s="10">
        <f t="shared" si="10"/>
        <v>-5</v>
      </c>
      <c r="X15" s="10">
        <f t="shared" si="10"/>
        <v>-4</v>
      </c>
      <c r="Y15" s="10">
        <f t="shared" si="10"/>
        <v>-3</v>
      </c>
      <c r="AB15" s="13" t="s">
        <v>210</v>
      </c>
      <c r="AC15" s="10">
        <f t="shared" si="6"/>
        <v>-5.125</v>
      </c>
      <c r="AD15" s="10">
        <f t="shared" si="7"/>
        <v>-4.625</v>
      </c>
      <c r="AE15" s="10">
        <f t="shared" si="8"/>
        <v>-8.125</v>
      </c>
    </row>
    <row r="16" ht="12.75" customHeight="1">
      <c r="A16" s="13" t="s">
        <v>211</v>
      </c>
      <c r="B16" s="10">
        <f t="shared" ref="B16:Y16" si="11">-B6</f>
        <v>-11</v>
      </c>
      <c r="C16" s="10">
        <f t="shared" si="11"/>
        <v>-5</v>
      </c>
      <c r="D16" s="10">
        <f t="shared" si="11"/>
        <v>-13</v>
      </c>
      <c r="E16" s="10">
        <f t="shared" si="11"/>
        <v>-7</v>
      </c>
      <c r="F16" s="10">
        <f t="shared" si="11"/>
        <v>-5</v>
      </c>
      <c r="G16" s="10">
        <f t="shared" si="11"/>
        <v>-5</v>
      </c>
      <c r="H16" s="10">
        <f t="shared" si="11"/>
        <v>-5</v>
      </c>
      <c r="I16" s="10">
        <f t="shared" si="11"/>
        <v>-7</v>
      </c>
      <c r="J16" s="10">
        <f t="shared" si="11"/>
        <v>-5</v>
      </c>
      <c r="K16" s="10">
        <f t="shared" si="11"/>
        <v>-4</v>
      </c>
      <c r="L16" s="10">
        <f t="shared" si="11"/>
        <v>-2</v>
      </c>
      <c r="M16" s="10">
        <f t="shared" si="11"/>
        <v>-5</v>
      </c>
      <c r="N16" s="10">
        <f t="shared" si="11"/>
        <v>-3</v>
      </c>
      <c r="O16" s="10">
        <f t="shared" si="11"/>
        <v>-3</v>
      </c>
      <c r="P16" s="10">
        <f t="shared" si="11"/>
        <v>-3</v>
      </c>
      <c r="Q16" s="10">
        <f t="shared" si="11"/>
        <v>-3</v>
      </c>
      <c r="R16" s="10">
        <f t="shared" si="11"/>
        <v>-3</v>
      </c>
      <c r="S16" s="10">
        <f t="shared" si="11"/>
        <v>-1</v>
      </c>
      <c r="T16" s="10">
        <f t="shared" si="11"/>
        <v>-3</v>
      </c>
      <c r="U16" s="10">
        <f t="shared" si="11"/>
        <v>-2</v>
      </c>
      <c r="V16" s="10">
        <f t="shared" si="11"/>
        <v>-1</v>
      </c>
      <c r="W16" s="10">
        <f t="shared" si="11"/>
        <v>-1</v>
      </c>
      <c r="X16" s="10">
        <f t="shared" si="11"/>
        <v>-2</v>
      </c>
      <c r="Y16" s="10">
        <f t="shared" si="11"/>
        <v>0</v>
      </c>
      <c r="AB16" s="13" t="s">
        <v>211</v>
      </c>
      <c r="AC16" s="10">
        <f t="shared" ref="AC16:AE16" si="12">2*0.5*((M16+N16)*AC$2+(O16+K16)*AD$2+(S16+P16)*AE$2+(Q16+R16)*AF$2)</f>
        <v>-6.25</v>
      </c>
      <c r="AD16" s="10">
        <f t="shared" si="12"/>
        <v>-4.25</v>
      </c>
      <c r="AE16" s="10">
        <f t="shared" si="12"/>
        <v>-3.5</v>
      </c>
    </row>
    <row r="17" ht="12.75" customHeight="1">
      <c r="A17" s="13" t="s">
        <v>213</v>
      </c>
      <c r="B17" s="10">
        <f t="shared" ref="B17:Y17" si="13">SUM(B11:B16)</f>
        <v>-8</v>
      </c>
      <c r="C17" s="10">
        <f t="shared" si="13"/>
        <v>-7</v>
      </c>
      <c r="D17" s="10">
        <f t="shared" si="13"/>
        <v>-6</v>
      </c>
      <c r="E17" s="10">
        <f t="shared" si="13"/>
        <v>-3</v>
      </c>
      <c r="F17" s="10">
        <f t="shared" si="13"/>
        <v>1</v>
      </c>
      <c r="G17" s="10">
        <f t="shared" si="13"/>
        <v>4</v>
      </c>
      <c r="H17" s="10">
        <f t="shared" si="13"/>
        <v>5</v>
      </c>
      <c r="I17" s="10">
        <f t="shared" si="13"/>
        <v>6</v>
      </c>
      <c r="J17" s="10">
        <f t="shared" si="13"/>
        <v>7</v>
      </c>
      <c r="K17" s="10">
        <f t="shared" si="13"/>
        <v>8</v>
      </c>
      <c r="L17" s="10">
        <f t="shared" si="13"/>
        <v>8</v>
      </c>
      <c r="M17" s="10">
        <f t="shared" si="13"/>
        <v>9</v>
      </c>
      <c r="N17" s="10">
        <f t="shared" si="13"/>
        <v>10</v>
      </c>
      <c r="O17" s="10">
        <f t="shared" si="13"/>
        <v>10</v>
      </c>
      <c r="P17" s="10">
        <f t="shared" si="13"/>
        <v>13</v>
      </c>
      <c r="Q17" s="10">
        <f t="shared" si="13"/>
        <v>15</v>
      </c>
      <c r="R17" s="10">
        <f t="shared" si="13"/>
        <v>15</v>
      </c>
      <c r="S17" s="10">
        <f t="shared" si="13"/>
        <v>16</v>
      </c>
      <c r="T17" s="10">
        <f t="shared" si="13"/>
        <v>17</v>
      </c>
      <c r="U17" s="10">
        <f t="shared" si="13"/>
        <v>17</v>
      </c>
      <c r="V17" s="10">
        <f t="shared" si="13"/>
        <v>17</v>
      </c>
      <c r="W17" s="10">
        <f t="shared" si="13"/>
        <v>19</v>
      </c>
      <c r="X17" s="10">
        <f t="shared" si="13"/>
        <v>21</v>
      </c>
      <c r="Y17" s="10">
        <f t="shared" si="13"/>
        <v>22</v>
      </c>
      <c r="AB17" s="13" t="s">
        <v>213</v>
      </c>
      <c r="AC17" s="10">
        <f t="shared" ref="AC17:AE17" si="14">SUM(AC11:AC16)</f>
        <v>17.875</v>
      </c>
      <c r="AD17" s="10">
        <f t="shared" si="14"/>
        <v>14.875</v>
      </c>
      <c r="AE17" s="10">
        <f t="shared" si="14"/>
        <v>5.625</v>
      </c>
    </row>
    <row r="18" ht="12.75" customHeight="1">
      <c r="B18" s="10">
        <v>44.0</v>
      </c>
      <c r="C18" s="10">
        <v>83.0</v>
      </c>
      <c r="D18" s="10">
        <v>43.0</v>
      </c>
      <c r="E18" s="10">
        <v>84.0</v>
      </c>
      <c r="F18" s="10">
        <v>93.0</v>
      </c>
      <c r="G18" s="10">
        <v>3.0</v>
      </c>
      <c r="H18" s="10">
        <v>114.0</v>
      </c>
      <c r="I18" s="10">
        <v>4.0</v>
      </c>
      <c r="J18" s="10">
        <v>113.0</v>
      </c>
      <c r="K18" s="10">
        <v>14.0</v>
      </c>
      <c r="L18" s="10">
        <v>104.0</v>
      </c>
      <c r="M18" s="10">
        <v>13.0</v>
      </c>
      <c r="N18" s="10">
        <v>34.0</v>
      </c>
      <c r="O18" s="10">
        <v>94.0</v>
      </c>
      <c r="P18" s="10">
        <v>103.0</v>
      </c>
      <c r="Q18" s="10">
        <v>23.0</v>
      </c>
      <c r="R18" s="10">
        <v>24.0</v>
      </c>
      <c r="S18" s="10">
        <v>74.0</v>
      </c>
      <c r="T18" s="10">
        <v>33.0</v>
      </c>
      <c r="U18" s="10">
        <v>53.0</v>
      </c>
      <c r="V18" s="10">
        <v>54.0</v>
      </c>
      <c r="W18" s="10">
        <v>63.0</v>
      </c>
      <c r="X18" s="10">
        <v>73.0</v>
      </c>
      <c r="Y18" s="10">
        <v>64.0</v>
      </c>
    </row>
    <row r="19" ht="12.75" customHeight="1">
      <c r="A19" s="13" t="s">
        <v>214</v>
      </c>
      <c r="B19" s="10" t="str">
        <f t="shared" ref="B19:Y19" si="15">LARGE($C$17:$Z$17,B18)</f>
        <v>#NUM!</v>
      </c>
      <c r="C19" s="10" t="str">
        <f t="shared" si="15"/>
        <v>#NUM!</v>
      </c>
      <c r="D19" s="10" t="str">
        <f t="shared" si="15"/>
        <v>#NUM!</v>
      </c>
      <c r="E19" s="10" t="str">
        <f t="shared" si="15"/>
        <v>#NUM!</v>
      </c>
      <c r="F19" s="10" t="str">
        <f t="shared" si="15"/>
        <v>#NUM!</v>
      </c>
      <c r="G19" s="10">
        <f t="shared" si="15"/>
        <v>19</v>
      </c>
      <c r="H19" s="10" t="str">
        <f t="shared" si="15"/>
        <v>#NUM!</v>
      </c>
      <c r="I19" s="10">
        <f t="shared" si="15"/>
        <v>17</v>
      </c>
      <c r="J19" s="10" t="str">
        <f t="shared" si="15"/>
        <v>#NUM!</v>
      </c>
      <c r="K19" s="10">
        <f t="shared" si="15"/>
        <v>8</v>
      </c>
      <c r="L19" s="10" t="str">
        <f t="shared" si="15"/>
        <v>#NUM!</v>
      </c>
      <c r="M19" s="10">
        <f t="shared" si="15"/>
        <v>9</v>
      </c>
      <c r="N19" s="10" t="str">
        <f t="shared" si="15"/>
        <v>#NUM!</v>
      </c>
      <c r="O19" s="10" t="str">
        <f t="shared" si="15"/>
        <v>#NUM!</v>
      </c>
      <c r="P19" s="10" t="str">
        <f t="shared" si="15"/>
        <v>#NUM!</v>
      </c>
      <c r="Q19" s="10">
        <f t="shared" si="15"/>
        <v>-7</v>
      </c>
      <c r="R19" s="10" t="str">
        <f t="shared" si="15"/>
        <v>#NUM!</v>
      </c>
      <c r="S19" s="10" t="str">
        <f t="shared" si="15"/>
        <v>#NUM!</v>
      </c>
      <c r="T19" s="10" t="str">
        <f t="shared" si="15"/>
        <v>#NUM!</v>
      </c>
      <c r="U19" s="10" t="str">
        <f t="shared" si="15"/>
        <v>#NUM!</v>
      </c>
      <c r="V19" s="10" t="str">
        <f t="shared" si="15"/>
        <v>#NUM!</v>
      </c>
      <c r="W19" s="10" t="str">
        <f t="shared" si="15"/>
        <v>#NUM!</v>
      </c>
      <c r="X19" s="10" t="str">
        <f t="shared" si="15"/>
        <v>#NUM!</v>
      </c>
      <c r="Y19" s="10" t="str">
        <f t="shared" si="15"/>
        <v>#NUM!</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5" width="3.25"/>
    <col customWidth="1" min="26" max="34" width="8.63"/>
  </cols>
  <sheetData>
    <row r="1" ht="12.75" customHeight="1">
      <c r="B1" s="12" t="str">
        <f>MID('Form Responses 1'!AW1,36,LEN('Form Responses 1'!AW1)-35)</f>
        <v>LLM2P1 [Weaknesses - P]</v>
      </c>
      <c r="C1" s="12" t="str">
        <f>MID('Form Responses 1'!CK1,36,LEN('Form Responses 1'!CK1)-35)</f>
        <v>LLM3P1 [Weaknesses - P]</v>
      </c>
      <c r="D1" s="12" t="str">
        <f>MID('Form Responses 1'!AX1,36,LEN('Form Responses 1'!AX1)-35)</f>
        <v>LLM2P1 [Weaknesses - R]</v>
      </c>
      <c r="E1" s="12" t="str">
        <f>MID('Form Responses 1'!I1,36,LEN('Form Responses 1'!I1)-35)</f>
        <v>LLM1P1 [Weaknesses - P]</v>
      </c>
      <c r="F1" s="12" t="str">
        <f>MID('Form Responses 1'!CL1,36,LEN('Form Responses 1'!CL1)-35)</f>
        <v>LLM3P1 [Weaknesses - R]</v>
      </c>
      <c r="G1" s="12" t="str">
        <f>MID('Form Responses 1'!DP1,36,LEN('Form Responses 1'!DP1)-35)</f>
        <v>LLM3P4 [Weaknesses - R]</v>
      </c>
      <c r="H1" s="12" t="str">
        <f>MID('Form Responses 1'!BG1,36,LEN('Form Responses 1'!BG1)-35)</f>
        <v>LLM2P2 [Weaknesses - P]</v>
      </c>
      <c r="I1" s="12" t="str">
        <f>MID('Form Responses 1'!AD1,36,LEN('Form Responses 1'!AD1)-35)</f>
        <v>LLM1P3 [Weaknesses - R]</v>
      </c>
      <c r="J1" s="12" t="str">
        <f>MID('Form Responses 1'!CU1,36,LEN('Form Responses 1'!CU1)-35)</f>
        <v>LLM3P2 [Weaknesses - P]</v>
      </c>
      <c r="K1" s="12" t="str">
        <f>MID('Form Responses 1'!T1,36,LEN('Form Responses 1'!T1)-35)</f>
        <v>LLM1P2 [Weaknesses - R]</v>
      </c>
      <c r="L1" s="12" t="str">
        <f>MID('Form Responses 1'!S1,36,LEN('Form Responses 1'!S1)-35)</f>
        <v>LLM1P2 [Weaknesses - P]</v>
      </c>
      <c r="M1" s="12" t="str">
        <f>MID('Form Responses 1'!J1,36,LEN('Form Responses 1'!J1)-35)</f>
        <v>LLM1P1 [Weaknesses - R]</v>
      </c>
      <c r="N1" s="12" t="str">
        <f>MID('Form Responses 1'!DE1,36,LEN('Form Responses 1'!DE1)-35)</f>
        <v>LLM3P3 [Weaknesses - P]</v>
      </c>
      <c r="O1" s="12" t="str">
        <f>MID('Form Responses 1'!DO1,36,LEN('Form Responses 1'!DO1)-35)</f>
        <v>LLM3P4 [Weaknesses - P]</v>
      </c>
      <c r="P1" s="12" t="str">
        <f>MID('Form Responses 1'!AM1,36,LEN('Form Responses 1'!AM1)-35)</f>
        <v>LLM1P4 [Weaknesses - P]</v>
      </c>
      <c r="Q1" s="12" t="str">
        <f>MID('Form Responses 1'!AN1,36,LEN('Form Responses 1'!AN1)-35)</f>
        <v>LLM1P4 [Weaknesses - R]</v>
      </c>
      <c r="R1" s="12" t="str">
        <f>MID('Form Responses 1'!CA1,36,LEN('Form Responses 1'!CA1)-35)</f>
        <v>LLM2P4 [Weaknesses - P]</v>
      </c>
      <c r="S1" s="12" t="str">
        <f>MID('Form Responses 1'!AC1,36,LEN('Form Responses 1'!AC1)-35)</f>
        <v>LLM1P3 [Weaknesses - P]</v>
      </c>
      <c r="T1" s="12" t="str">
        <f>MID('Form Responses 1'!DF1,36,LEN('Form Responses 1'!DF1)-35)</f>
        <v>LLM3P3 [Weaknesses - R]</v>
      </c>
      <c r="U1" s="12" t="str">
        <f>MID('Form Responses 1'!CV1,36,LEN('Form Responses 1'!CV1)-35)</f>
        <v>LLM3P2 [Weaknesses - R]</v>
      </c>
      <c r="V1" s="12" t="str">
        <f>MID('Form Responses 1'!CB1,36,LEN('Form Responses 1'!CB1)-35)</f>
        <v>LLM2P4 [Weaknesses - R]</v>
      </c>
      <c r="W1" s="12" t="str">
        <f>MID('Form Responses 1'!BQ1,36,LEN('Form Responses 1'!BQ1)-35)</f>
        <v>LLM2P3 [Weaknesses - P]</v>
      </c>
      <c r="X1" s="12" t="str">
        <f>MID('Form Responses 1'!BR1,36,LEN('Form Responses 1'!BR1)-35)</f>
        <v>LLM2P3 [Weaknesses - R]</v>
      </c>
      <c r="Y1" s="12" t="str">
        <f>MID('Form Responses 1'!BH1,36,LEN('Form Responses 1'!BH1)-35)</f>
        <v>LLM2P2 [Weaknesses - R]</v>
      </c>
      <c r="AC1" s="10" t="s">
        <v>215</v>
      </c>
      <c r="AD1" s="10" t="s">
        <v>216</v>
      </c>
      <c r="AE1" s="10" t="s">
        <v>217</v>
      </c>
      <c r="AF1" s="10" t="s">
        <v>218</v>
      </c>
    </row>
    <row r="2" ht="12.75" customHeight="1">
      <c r="A2" s="13" t="s">
        <v>207</v>
      </c>
      <c r="B2" s="10">
        <f>COUNTIF('Form Responses 1'!AW$2:AW$41,"=SA")</f>
        <v>2</v>
      </c>
      <c r="C2" s="10">
        <f>COUNTIF('Form Responses 1'!CK$2:CK$41,"=SA")</f>
        <v>1</v>
      </c>
      <c r="D2" s="10">
        <f>COUNTIF('Form Responses 1'!AX$2:AX$41,"=SA")</f>
        <v>6</v>
      </c>
      <c r="E2" s="10">
        <f>COUNTIF('Form Responses 1'!I$2:I$41,"=SA")</f>
        <v>4</v>
      </c>
      <c r="F2" s="10">
        <f>COUNTIF('Form Responses 1'!CL$2:CL$41,"=SA")</f>
        <v>8</v>
      </c>
      <c r="G2" s="10">
        <f>COUNTIF('Form Responses 1'!DP$2:DP$41,"=SA")</f>
        <v>5</v>
      </c>
      <c r="H2" s="10">
        <f>COUNTIF('Form Responses 1'!BG$2:BG$41,"=SA")</f>
        <v>2</v>
      </c>
      <c r="I2" s="10">
        <f>COUNTIF('Form Responses 1'!AD$2:AD$41,"=SA")</f>
        <v>9</v>
      </c>
      <c r="J2" s="10">
        <f>COUNTIF('Form Responses 1'!CU$2:CU$41,"=SA")</f>
        <v>1</v>
      </c>
      <c r="K2" s="10">
        <f>COUNTIF('Form Responses 1'!T$2:T$41,"=SA")</f>
        <v>11</v>
      </c>
      <c r="L2" s="10">
        <f>COUNTIF('Form Responses 1'!S$2:S$41,"=SA")</f>
        <v>8</v>
      </c>
      <c r="M2" s="10">
        <f>COUNTIF('Form Responses 1'!J$2:J$41,"=SA")</f>
        <v>8</v>
      </c>
      <c r="N2" s="10">
        <f>COUNTIF('Form Responses 1'!DE$2:DE$41,"=SA")</f>
        <v>2</v>
      </c>
      <c r="O2" s="10">
        <f>COUNTIF('Form Responses 1'!DO$2:DO$41,"=SA")</f>
        <v>2</v>
      </c>
      <c r="P2" s="10">
        <f>COUNTIF('Form Responses 1'!AM$2:AM$41,"=SA")</f>
        <v>3</v>
      </c>
      <c r="Q2" s="10">
        <f>COUNTIF('Form Responses 1'!AN$2:AN$41,"=SA")</f>
        <v>9</v>
      </c>
      <c r="R2" s="10">
        <f>COUNTIF('Form Responses 1'!CA$2:CA$41,"=SA")</f>
        <v>4</v>
      </c>
      <c r="S2" s="10">
        <f>COUNTIF('Form Responses 1'!AC$2:AC$41,"=SA")</f>
        <v>5</v>
      </c>
      <c r="T2" s="10">
        <f>COUNTIF('Form Responses 1'!DF$2:DF$41,"=SA")</f>
        <v>7</v>
      </c>
      <c r="U2" s="10">
        <f>COUNTIF('Form Responses 1'!CV$2:CV$41,"=SA")</f>
        <v>8</v>
      </c>
      <c r="V2" s="10">
        <f>COUNTIF('Form Responses 1'!CB$2:CB$41,"=SA")</f>
        <v>11</v>
      </c>
      <c r="W2" s="10">
        <f>COUNTIF('Form Responses 1'!BQ$2:BQ$41,"=SA")</f>
        <v>4</v>
      </c>
      <c r="X2" s="10">
        <f>COUNTIF('Form Responses 1'!BR$2:BR$41,"=SA")</f>
        <v>13</v>
      </c>
      <c r="Y2" s="10">
        <f>COUNTIF('Form Responses 1'!BH$2:BH$41,"=SA")</f>
        <v>11</v>
      </c>
      <c r="AC2" s="10">
        <v>0.25</v>
      </c>
      <c r="AD2" s="10">
        <v>0.25</v>
      </c>
      <c r="AE2" s="10">
        <v>0.25</v>
      </c>
      <c r="AF2" s="10">
        <v>0.25</v>
      </c>
    </row>
    <row r="3" ht="12.75" customHeight="1">
      <c r="A3" s="13" t="s">
        <v>208</v>
      </c>
      <c r="B3" s="10">
        <f>COUNTIF('Form Responses 1'!AW$2:AW$41,"=A")</f>
        <v>6</v>
      </c>
      <c r="C3" s="10">
        <f>COUNTIF('Form Responses 1'!CK$2:CK$41,"=A")</f>
        <v>9</v>
      </c>
      <c r="D3" s="10">
        <f>COUNTIF('Form Responses 1'!AX$2:AX$41,"=A")</f>
        <v>7</v>
      </c>
      <c r="E3" s="10">
        <f>COUNTIF('Form Responses 1'!I$2:I$41,"=A")</f>
        <v>8</v>
      </c>
      <c r="F3" s="10">
        <f>COUNTIF('Form Responses 1'!CL$2:CL$41,"=A")</f>
        <v>6</v>
      </c>
      <c r="G3" s="10">
        <f>COUNTIF('Form Responses 1'!DP$2:DP$41,"=A")</f>
        <v>9</v>
      </c>
      <c r="H3" s="10">
        <f>COUNTIF('Form Responses 1'!BG$2:BG$41,"=A")</f>
        <v>10</v>
      </c>
      <c r="I3" s="10">
        <f>COUNTIF('Form Responses 1'!AD$2:AD$41,"=A")</f>
        <v>6</v>
      </c>
      <c r="J3" s="10">
        <f>COUNTIF('Form Responses 1'!CU$2:CU$41,"=A")</f>
        <v>15</v>
      </c>
      <c r="K3" s="10">
        <f>COUNTIF('Form Responses 1'!T$2:T$41,"=A")</f>
        <v>10</v>
      </c>
      <c r="L3" s="10">
        <f>COUNTIF('Form Responses 1'!S$2:S$41,"=A")</f>
        <v>9</v>
      </c>
      <c r="M3" s="10">
        <f>COUNTIF('Form Responses 1'!J$2:J$41,"=A")</f>
        <v>12</v>
      </c>
      <c r="N3" s="10">
        <f>COUNTIF('Form Responses 1'!DE$2:DE$41,"=A")</f>
        <v>16</v>
      </c>
      <c r="O3" s="10">
        <f>COUNTIF('Form Responses 1'!DO$2:DO$41,"=A")</f>
        <v>18</v>
      </c>
      <c r="P3" s="10">
        <f>COUNTIF('Form Responses 1'!AM$2:AM$41,"=A")</f>
        <v>16</v>
      </c>
      <c r="Q3" s="10">
        <f>COUNTIF('Form Responses 1'!AN$2:AN$41,"=A")</f>
        <v>9</v>
      </c>
      <c r="R3" s="10">
        <f>COUNTIF('Form Responses 1'!CA$2:CA$41,"=A")</f>
        <v>14</v>
      </c>
      <c r="S3" s="10">
        <f>COUNTIF('Form Responses 1'!AC$2:AC$41,"=A")</f>
        <v>15</v>
      </c>
      <c r="T3" s="10">
        <f>COUNTIF('Form Responses 1'!DF$2:DF$41,"=A")</f>
        <v>12</v>
      </c>
      <c r="U3" s="10">
        <f>COUNTIF('Form Responses 1'!CV$2:CV$41,"=A")</f>
        <v>15</v>
      </c>
      <c r="V3" s="10">
        <f>COUNTIF('Form Responses 1'!CB$2:CB$41,"=A")</f>
        <v>14</v>
      </c>
      <c r="W3" s="10">
        <f>COUNTIF('Form Responses 1'!BQ$2:BQ$41,"=A")</f>
        <v>20</v>
      </c>
      <c r="X3" s="10">
        <f>COUNTIF('Form Responses 1'!BR$2:BR$41,"=A")</f>
        <v>12</v>
      </c>
      <c r="Y3" s="10">
        <f>COUNTIF('Form Responses 1'!BH$2:BH$41,"=A")</f>
        <v>20</v>
      </c>
    </row>
    <row r="4" ht="12.75" customHeight="1">
      <c r="A4" s="13" t="s">
        <v>209</v>
      </c>
      <c r="B4" s="10">
        <f>COUNTIF('Form Responses 1'!AW$2:AW$41,"=N")</f>
        <v>10</v>
      </c>
      <c r="C4" s="10">
        <f>COUNTIF('Form Responses 1'!CK$2:CK$41,"=N")</f>
        <v>10</v>
      </c>
      <c r="D4" s="10">
        <f>COUNTIF('Form Responses 1'!AX$2:AX$41,"=N")</f>
        <v>9</v>
      </c>
      <c r="E4" s="10">
        <f>COUNTIF('Form Responses 1'!I$2:I$41,"=N")</f>
        <v>13</v>
      </c>
      <c r="F4" s="10">
        <f>COUNTIF('Form Responses 1'!CL$2:CL$41,"=N")</f>
        <v>11</v>
      </c>
      <c r="G4" s="10">
        <f>COUNTIF('Form Responses 1'!DP$2:DP$41,"=N")</f>
        <v>13</v>
      </c>
      <c r="H4" s="10">
        <f>COUNTIF('Form Responses 1'!BG$2:BG$41,"=N")</f>
        <v>19</v>
      </c>
      <c r="I4" s="10">
        <f>COUNTIF('Form Responses 1'!AD$2:AD$41,"=N")</f>
        <v>14</v>
      </c>
      <c r="J4" s="10">
        <f>COUNTIF('Form Responses 1'!CU$2:CU$41,"=N")</f>
        <v>12</v>
      </c>
      <c r="K4" s="10">
        <f>COUNTIF('Form Responses 1'!T$2:T$41,"=N")</f>
        <v>3</v>
      </c>
      <c r="L4" s="10">
        <f>COUNTIF('Form Responses 1'!S$2:S$41,"=N")</f>
        <v>12</v>
      </c>
      <c r="M4" s="10">
        <f>COUNTIF('Form Responses 1'!J$2:J$41,"=N")</f>
        <v>7</v>
      </c>
      <c r="N4" s="10">
        <f>COUNTIF('Form Responses 1'!DE$2:DE$41,"=N")</f>
        <v>12</v>
      </c>
      <c r="O4" s="10">
        <f>COUNTIF('Form Responses 1'!DO$2:DO$41,"=N")</f>
        <v>8</v>
      </c>
      <c r="P4" s="10">
        <f>COUNTIF('Form Responses 1'!AM$2:AM$41,"=N")</f>
        <v>11</v>
      </c>
      <c r="Q4" s="10">
        <f>COUNTIF('Form Responses 1'!AN$2:AN$41,"=N")</f>
        <v>13</v>
      </c>
      <c r="R4" s="10">
        <f>COUNTIF('Form Responses 1'!CA$2:CA$41,"=N")</f>
        <v>13</v>
      </c>
      <c r="S4" s="10">
        <f>COUNTIF('Form Responses 1'!AC$2:AC$41,"=N")</f>
        <v>10</v>
      </c>
      <c r="T4" s="10">
        <f>COUNTIF('Form Responses 1'!DF$2:DF$41,"=N")</f>
        <v>13</v>
      </c>
      <c r="U4" s="10">
        <f>COUNTIF('Form Responses 1'!CV$2:CV$41,"=N")</f>
        <v>8</v>
      </c>
      <c r="V4" s="10">
        <f>COUNTIF('Form Responses 1'!CB$2:CB$41,"=N")</f>
        <v>7</v>
      </c>
      <c r="W4" s="10">
        <f>COUNTIF('Form Responses 1'!BQ$2:BQ$41,"=N")</f>
        <v>11</v>
      </c>
      <c r="X4" s="10">
        <f>COUNTIF('Form Responses 1'!BR$2:BR$41,"=N")</f>
        <v>10</v>
      </c>
      <c r="Y4" s="10">
        <f>COUNTIF('Form Responses 1'!BH$2:BH$41,"=N")</f>
        <v>5</v>
      </c>
    </row>
    <row r="5" ht="12.75" customHeight="1">
      <c r="A5" s="13" t="s">
        <v>210</v>
      </c>
      <c r="B5" s="10">
        <f>COUNTIF('Form Responses 1'!AW$2:AW$41,"=D")</f>
        <v>13</v>
      </c>
      <c r="C5" s="10">
        <f>COUNTIF('Form Responses 1'!CK$2:CK$41,"=D")</f>
        <v>15</v>
      </c>
      <c r="D5" s="10">
        <f>COUNTIF('Form Responses 1'!AX$2:AX$41,"=D")</f>
        <v>11</v>
      </c>
      <c r="E5" s="10">
        <f>COUNTIF('Form Responses 1'!I$2:I$41,"=D")</f>
        <v>9</v>
      </c>
      <c r="F5" s="10">
        <f>COUNTIF('Form Responses 1'!CL$2:CL$41,"=D")</f>
        <v>11</v>
      </c>
      <c r="G5" s="10">
        <f>COUNTIF('Form Responses 1'!DP$2:DP$41,"=D")</f>
        <v>7</v>
      </c>
      <c r="H5" s="10">
        <f>COUNTIF('Form Responses 1'!BG$2:BG$41,"=D")</f>
        <v>6</v>
      </c>
      <c r="I5" s="10">
        <f>COUNTIF('Form Responses 1'!AD$2:AD$41,"=D")</f>
        <v>6</v>
      </c>
      <c r="J5" s="10">
        <f>COUNTIF('Form Responses 1'!CU$2:CU$41,"=D")</f>
        <v>8</v>
      </c>
      <c r="K5" s="10">
        <f>COUNTIF('Form Responses 1'!T$2:T$41,"=D")</f>
        <v>9</v>
      </c>
      <c r="L5" s="10">
        <f>COUNTIF('Form Responses 1'!S$2:S$41,"=D")</f>
        <v>6</v>
      </c>
      <c r="M5" s="10">
        <f>COUNTIF('Form Responses 1'!J$2:J$41,"=D")</f>
        <v>6</v>
      </c>
      <c r="N5" s="10">
        <f>COUNTIF('Form Responses 1'!DE$2:DE$41,"=D")</f>
        <v>8</v>
      </c>
      <c r="O5" s="10">
        <f>COUNTIF('Form Responses 1'!DO$2:DO$41,"=D")</f>
        <v>6</v>
      </c>
      <c r="P5" s="10">
        <f>COUNTIF('Form Responses 1'!AM$2:AM$41,"=D")</f>
        <v>4</v>
      </c>
      <c r="Q5" s="10">
        <f>COUNTIF('Form Responses 1'!AN$2:AN$41,"=D")</f>
        <v>3</v>
      </c>
      <c r="R5" s="10">
        <f>COUNTIF('Form Responses 1'!CA$2:CA$41,"=D")</f>
        <v>7</v>
      </c>
      <c r="S5" s="10">
        <f>COUNTIF('Form Responses 1'!AC$2:AC$41,"=D")</f>
        <v>4</v>
      </c>
      <c r="T5" s="10">
        <f>COUNTIF('Form Responses 1'!DF$2:DF$41,"=D")</f>
        <v>6</v>
      </c>
      <c r="U5" s="10">
        <f>COUNTIF('Form Responses 1'!CV$2:CV$41,"=D")</f>
        <v>7</v>
      </c>
      <c r="V5" s="10">
        <f>COUNTIF('Form Responses 1'!CB$2:CB$41,"=D")</f>
        <v>7</v>
      </c>
      <c r="W5" s="10">
        <f>COUNTIF('Form Responses 1'!BQ$2:BQ$41,"=D")</f>
        <v>3</v>
      </c>
      <c r="X5" s="10">
        <f>COUNTIF('Form Responses 1'!BR$2:BR$41,"=D")</f>
        <v>5</v>
      </c>
      <c r="Y5" s="10">
        <f>COUNTIF('Form Responses 1'!BH$2:BH$41,"=D")</f>
        <v>4</v>
      </c>
    </row>
    <row r="6" ht="12.75" customHeight="1">
      <c r="A6" s="13" t="s">
        <v>211</v>
      </c>
      <c r="B6" s="10">
        <f>COUNTIF('Form Responses 1'!AW$2:AW$41,"=SD")</f>
        <v>9</v>
      </c>
      <c r="C6" s="10">
        <f>COUNTIF('Form Responses 1'!CK$2:CK$41,"=SD")</f>
        <v>5</v>
      </c>
      <c r="D6" s="10">
        <f>COUNTIF('Form Responses 1'!AX$2:AX$41,"=SD")</f>
        <v>7</v>
      </c>
      <c r="E6" s="10">
        <f>COUNTIF('Form Responses 1'!I$2:I$41,"=SD")</f>
        <v>6</v>
      </c>
      <c r="F6" s="10">
        <f>COUNTIF('Form Responses 1'!CL$2:CL$41,"=SD")</f>
        <v>4</v>
      </c>
      <c r="G6" s="10">
        <f>COUNTIF('Form Responses 1'!DP$2:DP$41,"=SD")</f>
        <v>6</v>
      </c>
      <c r="H6" s="10">
        <f>COUNTIF('Form Responses 1'!BG$2:BG$41,"=SD")</f>
        <v>3</v>
      </c>
      <c r="I6" s="10">
        <f>COUNTIF('Form Responses 1'!AD$2:AD$41,"=SD")</f>
        <v>5</v>
      </c>
      <c r="J6" s="10">
        <f>COUNTIF('Form Responses 1'!CU$2:CU$41,"=SD")</f>
        <v>4</v>
      </c>
      <c r="K6" s="10">
        <f>COUNTIF('Form Responses 1'!T$2:T$41,"=SD")</f>
        <v>7</v>
      </c>
      <c r="L6" s="10">
        <f>COUNTIF('Form Responses 1'!S$2:S$41,"=SD")</f>
        <v>5</v>
      </c>
      <c r="M6" s="10">
        <f>COUNTIF('Form Responses 1'!J$2:J$41,"=SD")</f>
        <v>7</v>
      </c>
      <c r="N6" s="10">
        <f>COUNTIF('Form Responses 1'!DE$2:DE$41,"=SD")</f>
        <v>2</v>
      </c>
      <c r="O6" s="10">
        <f>COUNTIF('Form Responses 1'!DO$2:DO$41,"=SD")</f>
        <v>6</v>
      </c>
      <c r="P6" s="10">
        <f>COUNTIF('Form Responses 1'!AM$2:AM$41,"=SD")</f>
        <v>6</v>
      </c>
      <c r="Q6" s="10">
        <f>COUNTIF('Form Responses 1'!AN$2:AN$41,"=SD")</f>
        <v>6</v>
      </c>
      <c r="R6" s="10">
        <f>COUNTIF('Form Responses 1'!CA$2:CA$41,"=SD")</f>
        <v>2</v>
      </c>
      <c r="S6" s="10">
        <f>COUNTIF('Form Responses 1'!AC$2:AC$41,"=SD")</f>
        <v>6</v>
      </c>
      <c r="T6" s="10">
        <f>COUNTIF('Form Responses 1'!DF$2:DF$41,"=SD")</f>
        <v>2</v>
      </c>
      <c r="U6" s="10">
        <f>COUNTIF('Form Responses 1'!CV$2:CV$41,"=SD")</f>
        <v>2</v>
      </c>
      <c r="V6" s="10">
        <f>COUNTIF('Form Responses 1'!CB$2:CB$41,"=SD")</f>
        <v>1</v>
      </c>
      <c r="W6" s="10">
        <f>COUNTIF('Form Responses 1'!BQ$2:BQ$41,"=SD")</f>
        <v>2</v>
      </c>
      <c r="X6" s="10">
        <f>COUNTIF('Form Responses 1'!BR$2:BR$41,"=SD")</f>
        <v>0</v>
      </c>
      <c r="Y6" s="10">
        <f>COUNTIF('Form Responses 1'!BH$2:BH$41,"=SD")</f>
        <v>0</v>
      </c>
    </row>
    <row r="7" ht="12.75" customHeight="1"/>
    <row r="8" ht="12.75" customHeight="1"/>
    <row r="9" ht="12.75" customHeight="1"/>
    <row r="10" ht="12.75" customHeight="1">
      <c r="A10" s="13" t="s">
        <v>212</v>
      </c>
      <c r="B10" s="12" t="str">
        <f t="shared" ref="B10:Y10" si="1">B1</f>
        <v>LLM2P1 [Weaknesses - P]</v>
      </c>
      <c r="C10" s="12" t="str">
        <f t="shared" si="1"/>
        <v>LLM3P1 [Weaknesses - P]</v>
      </c>
      <c r="D10" s="12" t="str">
        <f t="shared" si="1"/>
        <v>LLM2P1 [Weaknesses - R]</v>
      </c>
      <c r="E10" s="12" t="str">
        <f t="shared" si="1"/>
        <v>LLM1P1 [Weaknesses - P]</v>
      </c>
      <c r="F10" s="12" t="str">
        <f t="shared" si="1"/>
        <v>LLM3P1 [Weaknesses - R]</v>
      </c>
      <c r="G10" s="12" t="str">
        <f t="shared" si="1"/>
        <v>LLM3P4 [Weaknesses - R]</v>
      </c>
      <c r="H10" s="12" t="str">
        <f t="shared" si="1"/>
        <v>LLM2P2 [Weaknesses - P]</v>
      </c>
      <c r="I10" s="12" t="str">
        <f t="shared" si="1"/>
        <v>LLM1P3 [Weaknesses - R]</v>
      </c>
      <c r="J10" s="12" t="str">
        <f t="shared" si="1"/>
        <v>LLM3P2 [Weaknesses - P]</v>
      </c>
      <c r="K10" s="12" t="str">
        <f t="shared" si="1"/>
        <v>LLM1P2 [Weaknesses - R]</v>
      </c>
      <c r="L10" s="12" t="str">
        <f t="shared" si="1"/>
        <v>LLM1P2 [Weaknesses - P]</v>
      </c>
      <c r="M10" s="12" t="str">
        <f t="shared" si="1"/>
        <v>LLM1P1 [Weaknesses - R]</v>
      </c>
      <c r="N10" s="12" t="str">
        <f t="shared" si="1"/>
        <v>LLM3P3 [Weaknesses - P]</v>
      </c>
      <c r="O10" s="12" t="str">
        <f t="shared" si="1"/>
        <v>LLM3P4 [Weaknesses - P]</v>
      </c>
      <c r="P10" s="12" t="str">
        <f t="shared" si="1"/>
        <v>LLM1P4 [Weaknesses - P]</v>
      </c>
      <c r="Q10" s="12" t="str">
        <f t="shared" si="1"/>
        <v>LLM1P4 [Weaknesses - R]</v>
      </c>
      <c r="R10" s="12" t="str">
        <f t="shared" si="1"/>
        <v>LLM2P4 [Weaknesses - P]</v>
      </c>
      <c r="S10" s="12" t="str">
        <f t="shared" si="1"/>
        <v>LLM1P3 [Weaknesses - P]</v>
      </c>
      <c r="T10" s="12" t="str">
        <f t="shared" si="1"/>
        <v>LLM3P3 [Weaknesses - R]</v>
      </c>
      <c r="U10" s="12" t="str">
        <f t="shared" si="1"/>
        <v>LLM3P2 [Weaknesses - R]</v>
      </c>
      <c r="V10" s="12" t="str">
        <f t="shared" si="1"/>
        <v>LLM2P4 [Weaknesses - R]</v>
      </c>
      <c r="W10" s="12" t="str">
        <f t="shared" si="1"/>
        <v>LLM2P3 [Weaknesses - P]</v>
      </c>
      <c r="X10" s="12" t="str">
        <f t="shared" si="1"/>
        <v>LLM2P3 [Weaknesses - R]</v>
      </c>
      <c r="Y10" s="12" t="str">
        <f t="shared" si="1"/>
        <v>LLM2P2 [Weaknesses - R]</v>
      </c>
      <c r="AB10" s="13" t="s">
        <v>212</v>
      </c>
      <c r="AC10" s="12" t="s">
        <v>219</v>
      </c>
      <c r="AD10" s="12" t="s">
        <v>220</v>
      </c>
      <c r="AE10" s="12" t="s">
        <v>221</v>
      </c>
      <c r="AF10" s="12"/>
    </row>
    <row r="11" ht="12.75" customHeight="1">
      <c r="A11" s="13" t="s">
        <v>207</v>
      </c>
      <c r="B11" s="10">
        <f t="shared" ref="B11:Y11" si="2">B2</f>
        <v>2</v>
      </c>
      <c r="C11" s="10">
        <f t="shared" si="2"/>
        <v>1</v>
      </c>
      <c r="D11" s="10">
        <f t="shared" si="2"/>
        <v>6</v>
      </c>
      <c r="E11" s="10">
        <f t="shared" si="2"/>
        <v>4</v>
      </c>
      <c r="F11" s="10">
        <f t="shared" si="2"/>
        <v>8</v>
      </c>
      <c r="G11" s="10">
        <f t="shared" si="2"/>
        <v>5</v>
      </c>
      <c r="H11" s="10">
        <f t="shared" si="2"/>
        <v>2</v>
      </c>
      <c r="I11" s="10">
        <f t="shared" si="2"/>
        <v>9</v>
      </c>
      <c r="J11" s="10">
        <f t="shared" si="2"/>
        <v>1</v>
      </c>
      <c r="K11" s="10">
        <f t="shared" si="2"/>
        <v>11</v>
      </c>
      <c r="L11" s="10">
        <f t="shared" si="2"/>
        <v>8</v>
      </c>
      <c r="M11" s="10">
        <f t="shared" si="2"/>
        <v>8</v>
      </c>
      <c r="N11" s="10">
        <f t="shared" si="2"/>
        <v>2</v>
      </c>
      <c r="O11" s="10">
        <f t="shared" si="2"/>
        <v>2</v>
      </c>
      <c r="P11" s="10">
        <f t="shared" si="2"/>
        <v>3</v>
      </c>
      <c r="Q11" s="10">
        <f t="shared" si="2"/>
        <v>9</v>
      </c>
      <c r="R11" s="10">
        <f t="shared" si="2"/>
        <v>4</v>
      </c>
      <c r="S11" s="10">
        <f t="shared" si="2"/>
        <v>5</v>
      </c>
      <c r="T11" s="10">
        <f t="shared" si="2"/>
        <v>7</v>
      </c>
      <c r="U11" s="10">
        <f t="shared" si="2"/>
        <v>8</v>
      </c>
      <c r="V11" s="10">
        <f t="shared" si="2"/>
        <v>11</v>
      </c>
      <c r="W11" s="10">
        <f t="shared" si="2"/>
        <v>4</v>
      </c>
      <c r="X11" s="10">
        <f t="shared" si="2"/>
        <v>13</v>
      </c>
      <c r="Y11" s="10">
        <f t="shared" si="2"/>
        <v>11</v>
      </c>
      <c r="AB11" s="13" t="s">
        <v>207</v>
      </c>
      <c r="AC11" s="10">
        <f t="shared" ref="AC11:AE11" si="3">2*0.5*((M11+N11)*AC$2+(O11+K11)*AD$2+(S11+P11)*AE$2+(Q11+R11)*AF$2)</f>
        <v>11</v>
      </c>
      <c r="AD11" s="10">
        <f t="shared" si="3"/>
        <v>7.75</v>
      </c>
      <c r="AE11" s="10">
        <f t="shared" si="3"/>
        <v>5.5</v>
      </c>
    </row>
    <row r="12" ht="12.75" customHeight="1">
      <c r="A12" s="13" t="s">
        <v>208</v>
      </c>
      <c r="B12" s="10">
        <f t="shared" ref="B12:Y12" si="4">B3</f>
        <v>6</v>
      </c>
      <c r="C12" s="10">
        <f t="shared" si="4"/>
        <v>9</v>
      </c>
      <c r="D12" s="10">
        <f t="shared" si="4"/>
        <v>7</v>
      </c>
      <c r="E12" s="10">
        <f t="shared" si="4"/>
        <v>8</v>
      </c>
      <c r="F12" s="10">
        <f t="shared" si="4"/>
        <v>6</v>
      </c>
      <c r="G12" s="10">
        <f t="shared" si="4"/>
        <v>9</v>
      </c>
      <c r="H12" s="10">
        <f t="shared" si="4"/>
        <v>10</v>
      </c>
      <c r="I12" s="10">
        <f t="shared" si="4"/>
        <v>6</v>
      </c>
      <c r="J12" s="10">
        <f t="shared" si="4"/>
        <v>15</v>
      </c>
      <c r="K12" s="10">
        <f t="shared" si="4"/>
        <v>10</v>
      </c>
      <c r="L12" s="10">
        <f t="shared" si="4"/>
        <v>9</v>
      </c>
      <c r="M12" s="10">
        <f t="shared" si="4"/>
        <v>12</v>
      </c>
      <c r="N12" s="10">
        <f t="shared" si="4"/>
        <v>16</v>
      </c>
      <c r="O12" s="10">
        <f t="shared" si="4"/>
        <v>18</v>
      </c>
      <c r="P12" s="10">
        <f t="shared" si="4"/>
        <v>16</v>
      </c>
      <c r="Q12" s="10">
        <f t="shared" si="4"/>
        <v>9</v>
      </c>
      <c r="R12" s="10">
        <f t="shared" si="4"/>
        <v>14</v>
      </c>
      <c r="S12" s="10">
        <f t="shared" si="4"/>
        <v>15</v>
      </c>
      <c r="T12" s="10">
        <f t="shared" si="4"/>
        <v>12</v>
      </c>
      <c r="U12" s="10">
        <f t="shared" si="4"/>
        <v>15</v>
      </c>
      <c r="V12" s="10">
        <f t="shared" si="4"/>
        <v>14</v>
      </c>
      <c r="W12" s="10">
        <f t="shared" si="4"/>
        <v>20</v>
      </c>
      <c r="X12" s="10">
        <f t="shared" si="4"/>
        <v>12</v>
      </c>
      <c r="Y12" s="10">
        <f t="shared" si="4"/>
        <v>20</v>
      </c>
      <c r="AB12" s="13" t="s">
        <v>208</v>
      </c>
      <c r="AC12" s="10">
        <f t="shared" ref="AC12:AC15" si="6">0.5*((M12+N12)*AC$2+(O12+K12)*AD$2+(S12+P12)*AE$2+(Q12+R12)*AF$2)</f>
        <v>13.75</v>
      </c>
      <c r="AD12" s="10">
        <f t="shared" ref="AD12:AD15" si="7">0.5*((H12+B12)*AC$2+(X12+U12)*AD$2+(T12+W12)*AE$2+(Y12+V12)*AF$2)</f>
        <v>13.625</v>
      </c>
      <c r="AE12" s="10">
        <f t="shared" ref="AE12:AE15" si="8">0.5*((C12+E12)*AC$2+(D12+F12)*AD$2+(L12+I12)*AE$2+(J12+G12)*AF$2)</f>
        <v>8.625</v>
      </c>
    </row>
    <row r="13" ht="12.75" customHeight="1">
      <c r="A13" s="13" t="s">
        <v>209</v>
      </c>
      <c r="B13" s="10">
        <f t="shared" ref="B13:Y13" si="5">B4/2</f>
        <v>5</v>
      </c>
      <c r="C13" s="10">
        <f t="shared" si="5"/>
        <v>5</v>
      </c>
      <c r="D13" s="10">
        <f t="shared" si="5"/>
        <v>4.5</v>
      </c>
      <c r="E13" s="10">
        <f t="shared" si="5"/>
        <v>6.5</v>
      </c>
      <c r="F13" s="10">
        <f t="shared" si="5"/>
        <v>5.5</v>
      </c>
      <c r="G13" s="10">
        <f t="shared" si="5"/>
        <v>6.5</v>
      </c>
      <c r="H13" s="10">
        <f t="shared" si="5"/>
        <v>9.5</v>
      </c>
      <c r="I13" s="10">
        <f t="shared" si="5"/>
        <v>7</v>
      </c>
      <c r="J13" s="10">
        <f t="shared" si="5"/>
        <v>6</v>
      </c>
      <c r="K13" s="10">
        <f t="shared" si="5"/>
        <v>1.5</v>
      </c>
      <c r="L13" s="10">
        <f t="shared" si="5"/>
        <v>6</v>
      </c>
      <c r="M13" s="10">
        <f t="shared" si="5"/>
        <v>3.5</v>
      </c>
      <c r="N13" s="10">
        <f t="shared" si="5"/>
        <v>6</v>
      </c>
      <c r="O13" s="10">
        <f t="shared" si="5"/>
        <v>4</v>
      </c>
      <c r="P13" s="10">
        <f t="shared" si="5"/>
        <v>5.5</v>
      </c>
      <c r="Q13" s="10">
        <f t="shared" si="5"/>
        <v>6.5</v>
      </c>
      <c r="R13" s="10">
        <f t="shared" si="5"/>
        <v>6.5</v>
      </c>
      <c r="S13" s="10">
        <f t="shared" si="5"/>
        <v>5</v>
      </c>
      <c r="T13" s="10">
        <f t="shared" si="5"/>
        <v>6.5</v>
      </c>
      <c r="U13" s="10">
        <f t="shared" si="5"/>
        <v>4</v>
      </c>
      <c r="V13" s="10">
        <f t="shared" si="5"/>
        <v>3.5</v>
      </c>
      <c r="W13" s="10">
        <f t="shared" si="5"/>
        <v>5.5</v>
      </c>
      <c r="X13" s="10">
        <f t="shared" si="5"/>
        <v>5</v>
      </c>
      <c r="Y13" s="10">
        <f t="shared" si="5"/>
        <v>2.5</v>
      </c>
      <c r="AB13" s="13" t="s">
        <v>209</v>
      </c>
      <c r="AC13" s="10">
        <f t="shared" si="6"/>
        <v>4.8125</v>
      </c>
      <c r="AD13" s="10">
        <f t="shared" si="7"/>
        <v>5.1875</v>
      </c>
      <c r="AE13" s="10">
        <f t="shared" si="8"/>
        <v>5.875</v>
      </c>
    </row>
    <row r="14" ht="12.75" customHeight="1">
      <c r="A14" s="13" t="s">
        <v>209</v>
      </c>
      <c r="B14" s="10">
        <f t="shared" ref="B14:Y14" si="9">-B4/2</f>
        <v>-5</v>
      </c>
      <c r="C14" s="10">
        <f t="shared" si="9"/>
        <v>-5</v>
      </c>
      <c r="D14" s="10">
        <f t="shared" si="9"/>
        <v>-4.5</v>
      </c>
      <c r="E14" s="10">
        <f t="shared" si="9"/>
        <v>-6.5</v>
      </c>
      <c r="F14" s="10">
        <f t="shared" si="9"/>
        <v>-5.5</v>
      </c>
      <c r="G14" s="10">
        <f t="shared" si="9"/>
        <v>-6.5</v>
      </c>
      <c r="H14" s="10">
        <f t="shared" si="9"/>
        <v>-9.5</v>
      </c>
      <c r="I14" s="10">
        <f t="shared" si="9"/>
        <v>-7</v>
      </c>
      <c r="J14" s="10">
        <f t="shared" si="9"/>
        <v>-6</v>
      </c>
      <c r="K14" s="10">
        <f t="shared" si="9"/>
        <v>-1.5</v>
      </c>
      <c r="L14" s="10">
        <f t="shared" si="9"/>
        <v>-6</v>
      </c>
      <c r="M14" s="10">
        <f t="shared" si="9"/>
        <v>-3.5</v>
      </c>
      <c r="N14" s="10">
        <f t="shared" si="9"/>
        <v>-6</v>
      </c>
      <c r="O14" s="10">
        <f t="shared" si="9"/>
        <v>-4</v>
      </c>
      <c r="P14" s="10">
        <f t="shared" si="9"/>
        <v>-5.5</v>
      </c>
      <c r="Q14" s="10">
        <f t="shared" si="9"/>
        <v>-6.5</v>
      </c>
      <c r="R14" s="10">
        <f t="shared" si="9"/>
        <v>-6.5</v>
      </c>
      <c r="S14" s="10">
        <f t="shared" si="9"/>
        <v>-5</v>
      </c>
      <c r="T14" s="10">
        <f t="shared" si="9"/>
        <v>-6.5</v>
      </c>
      <c r="U14" s="10">
        <f t="shared" si="9"/>
        <v>-4</v>
      </c>
      <c r="V14" s="10">
        <f t="shared" si="9"/>
        <v>-3.5</v>
      </c>
      <c r="W14" s="10">
        <f t="shared" si="9"/>
        <v>-5.5</v>
      </c>
      <c r="X14" s="10">
        <f t="shared" si="9"/>
        <v>-5</v>
      </c>
      <c r="Y14" s="10">
        <f t="shared" si="9"/>
        <v>-2.5</v>
      </c>
      <c r="AB14" s="13"/>
      <c r="AC14" s="10">
        <f t="shared" si="6"/>
        <v>-4.8125</v>
      </c>
      <c r="AD14" s="10">
        <f t="shared" si="7"/>
        <v>-5.1875</v>
      </c>
      <c r="AE14" s="10">
        <f t="shared" si="8"/>
        <v>-5.875</v>
      </c>
    </row>
    <row r="15" ht="12.75" customHeight="1">
      <c r="A15" s="13" t="s">
        <v>210</v>
      </c>
      <c r="B15" s="10">
        <f t="shared" ref="B15:Y15" si="10">-B5</f>
        <v>-13</v>
      </c>
      <c r="C15" s="10">
        <f t="shared" si="10"/>
        <v>-15</v>
      </c>
      <c r="D15" s="10">
        <f t="shared" si="10"/>
        <v>-11</v>
      </c>
      <c r="E15" s="10">
        <f t="shared" si="10"/>
        <v>-9</v>
      </c>
      <c r="F15" s="10">
        <f t="shared" si="10"/>
        <v>-11</v>
      </c>
      <c r="G15" s="10">
        <f t="shared" si="10"/>
        <v>-7</v>
      </c>
      <c r="H15" s="10">
        <f t="shared" si="10"/>
        <v>-6</v>
      </c>
      <c r="I15" s="10">
        <f t="shared" si="10"/>
        <v>-6</v>
      </c>
      <c r="J15" s="10">
        <f t="shared" si="10"/>
        <v>-8</v>
      </c>
      <c r="K15" s="10">
        <f t="shared" si="10"/>
        <v>-9</v>
      </c>
      <c r="L15" s="10">
        <f t="shared" si="10"/>
        <v>-6</v>
      </c>
      <c r="M15" s="10">
        <f t="shared" si="10"/>
        <v>-6</v>
      </c>
      <c r="N15" s="10">
        <f t="shared" si="10"/>
        <v>-8</v>
      </c>
      <c r="O15" s="10">
        <f t="shared" si="10"/>
        <v>-6</v>
      </c>
      <c r="P15" s="10">
        <f t="shared" si="10"/>
        <v>-4</v>
      </c>
      <c r="Q15" s="10">
        <f t="shared" si="10"/>
        <v>-3</v>
      </c>
      <c r="R15" s="10">
        <f t="shared" si="10"/>
        <v>-7</v>
      </c>
      <c r="S15" s="10">
        <f t="shared" si="10"/>
        <v>-4</v>
      </c>
      <c r="T15" s="10">
        <f t="shared" si="10"/>
        <v>-6</v>
      </c>
      <c r="U15" s="10">
        <f t="shared" si="10"/>
        <v>-7</v>
      </c>
      <c r="V15" s="10">
        <f t="shared" si="10"/>
        <v>-7</v>
      </c>
      <c r="W15" s="10">
        <f t="shared" si="10"/>
        <v>-3</v>
      </c>
      <c r="X15" s="10">
        <f t="shared" si="10"/>
        <v>-5</v>
      </c>
      <c r="Y15" s="10">
        <f t="shared" si="10"/>
        <v>-4</v>
      </c>
      <c r="AB15" s="13" t="s">
        <v>210</v>
      </c>
      <c r="AC15" s="10">
        <f t="shared" si="6"/>
        <v>-5.875</v>
      </c>
      <c r="AD15" s="10">
        <f t="shared" si="7"/>
        <v>-6.375</v>
      </c>
      <c r="AE15" s="10">
        <f t="shared" si="8"/>
        <v>-9.125</v>
      </c>
    </row>
    <row r="16" ht="12.75" customHeight="1">
      <c r="A16" s="13" t="s">
        <v>211</v>
      </c>
      <c r="B16" s="10">
        <f t="shared" ref="B16:Y16" si="11">-B6</f>
        <v>-9</v>
      </c>
      <c r="C16" s="10">
        <f t="shared" si="11"/>
        <v>-5</v>
      </c>
      <c r="D16" s="10">
        <f t="shared" si="11"/>
        <v>-7</v>
      </c>
      <c r="E16" s="10">
        <f t="shared" si="11"/>
        <v>-6</v>
      </c>
      <c r="F16" s="10">
        <f t="shared" si="11"/>
        <v>-4</v>
      </c>
      <c r="G16" s="10">
        <f t="shared" si="11"/>
        <v>-6</v>
      </c>
      <c r="H16" s="10">
        <f t="shared" si="11"/>
        <v>-3</v>
      </c>
      <c r="I16" s="10">
        <f t="shared" si="11"/>
        <v>-5</v>
      </c>
      <c r="J16" s="10">
        <f t="shared" si="11"/>
        <v>-4</v>
      </c>
      <c r="K16" s="10">
        <f t="shared" si="11"/>
        <v>-7</v>
      </c>
      <c r="L16" s="10">
        <f t="shared" si="11"/>
        <v>-5</v>
      </c>
      <c r="M16" s="10">
        <f t="shared" si="11"/>
        <v>-7</v>
      </c>
      <c r="N16" s="10">
        <f t="shared" si="11"/>
        <v>-2</v>
      </c>
      <c r="O16" s="10">
        <f t="shared" si="11"/>
        <v>-6</v>
      </c>
      <c r="P16" s="10">
        <f t="shared" si="11"/>
        <v>-6</v>
      </c>
      <c r="Q16" s="10">
        <f t="shared" si="11"/>
        <v>-6</v>
      </c>
      <c r="R16" s="10">
        <f t="shared" si="11"/>
        <v>-2</v>
      </c>
      <c r="S16" s="10">
        <f t="shared" si="11"/>
        <v>-6</v>
      </c>
      <c r="T16" s="10">
        <f t="shared" si="11"/>
        <v>-2</v>
      </c>
      <c r="U16" s="10">
        <f t="shared" si="11"/>
        <v>-2</v>
      </c>
      <c r="V16" s="10">
        <f t="shared" si="11"/>
        <v>-1</v>
      </c>
      <c r="W16" s="10">
        <f t="shared" si="11"/>
        <v>-2</v>
      </c>
      <c r="X16" s="10">
        <f t="shared" si="11"/>
        <v>0</v>
      </c>
      <c r="Y16" s="10">
        <f t="shared" si="11"/>
        <v>0</v>
      </c>
      <c r="AB16" s="13" t="s">
        <v>211</v>
      </c>
      <c r="AC16" s="10">
        <f t="shared" ref="AC16:AE16" si="12">2*0.5*((M16+N16)*AC$2+(O16+K16)*AD$2+(S16+P16)*AE$2+(Q16+R16)*AF$2)</f>
        <v>-10.5</v>
      </c>
      <c r="AD16" s="10">
        <f t="shared" si="12"/>
        <v>-6.75</v>
      </c>
      <c r="AE16" s="10">
        <f t="shared" si="12"/>
        <v>-6.25</v>
      </c>
    </row>
    <row r="17" ht="12.75" customHeight="1">
      <c r="A17" s="13" t="s">
        <v>213</v>
      </c>
      <c r="B17" s="10">
        <f t="shared" ref="B17:Y17" si="13">SUM(B11:B16)</f>
        <v>-14</v>
      </c>
      <c r="C17" s="10">
        <f t="shared" si="13"/>
        <v>-10</v>
      </c>
      <c r="D17" s="10">
        <f t="shared" si="13"/>
        <v>-5</v>
      </c>
      <c r="E17" s="10">
        <f t="shared" si="13"/>
        <v>-3</v>
      </c>
      <c r="F17" s="10">
        <f t="shared" si="13"/>
        <v>-1</v>
      </c>
      <c r="G17" s="10">
        <f t="shared" si="13"/>
        <v>1</v>
      </c>
      <c r="H17" s="10">
        <f t="shared" si="13"/>
        <v>3</v>
      </c>
      <c r="I17" s="10">
        <f t="shared" si="13"/>
        <v>4</v>
      </c>
      <c r="J17" s="10">
        <f t="shared" si="13"/>
        <v>4</v>
      </c>
      <c r="K17" s="10">
        <f t="shared" si="13"/>
        <v>5</v>
      </c>
      <c r="L17" s="10">
        <f t="shared" si="13"/>
        <v>6</v>
      </c>
      <c r="M17" s="10">
        <f t="shared" si="13"/>
        <v>7</v>
      </c>
      <c r="N17" s="10">
        <f t="shared" si="13"/>
        <v>8</v>
      </c>
      <c r="O17" s="10">
        <f t="shared" si="13"/>
        <v>8</v>
      </c>
      <c r="P17" s="10">
        <f t="shared" si="13"/>
        <v>9</v>
      </c>
      <c r="Q17" s="10">
        <f t="shared" si="13"/>
        <v>9</v>
      </c>
      <c r="R17" s="10">
        <f t="shared" si="13"/>
        <v>9</v>
      </c>
      <c r="S17" s="10">
        <f t="shared" si="13"/>
        <v>10</v>
      </c>
      <c r="T17" s="10">
        <f t="shared" si="13"/>
        <v>11</v>
      </c>
      <c r="U17" s="10">
        <f t="shared" si="13"/>
        <v>14</v>
      </c>
      <c r="V17" s="10">
        <f t="shared" si="13"/>
        <v>17</v>
      </c>
      <c r="W17" s="10">
        <f t="shared" si="13"/>
        <v>19</v>
      </c>
      <c r="X17" s="10">
        <f t="shared" si="13"/>
        <v>20</v>
      </c>
      <c r="Y17" s="10">
        <f t="shared" si="13"/>
        <v>27</v>
      </c>
      <c r="AB17" s="13" t="s">
        <v>213</v>
      </c>
      <c r="AC17" s="10">
        <f t="shared" ref="AC17:AE17" si="14">SUM(AC11:AC16)</f>
        <v>8.375</v>
      </c>
      <c r="AD17" s="10">
        <f t="shared" si="14"/>
        <v>8.25</v>
      </c>
      <c r="AE17" s="10">
        <f t="shared" si="14"/>
        <v>-1.25</v>
      </c>
    </row>
    <row r="18" ht="12.75" customHeight="1">
      <c r="B18" s="10">
        <v>45.0</v>
      </c>
      <c r="C18" s="10">
        <v>85.0</v>
      </c>
      <c r="D18" s="10">
        <v>46.0</v>
      </c>
      <c r="E18" s="10">
        <v>5.0</v>
      </c>
      <c r="F18" s="10">
        <v>86.0</v>
      </c>
      <c r="G18" s="10">
        <v>116.0</v>
      </c>
      <c r="H18" s="10">
        <v>55.0</v>
      </c>
      <c r="I18" s="10">
        <v>26.0</v>
      </c>
      <c r="J18" s="10">
        <v>95.0</v>
      </c>
      <c r="K18" s="10">
        <v>16.0</v>
      </c>
      <c r="L18" s="10">
        <v>15.0</v>
      </c>
      <c r="M18" s="10">
        <v>6.0</v>
      </c>
      <c r="N18" s="10">
        <v>105.0</v>
      </c>
      <c r="O18" s="10">
        <v>115.0</v>
      </c>
      <c r="P18" s="10">
        <v>35.0</v>
      </c>
      <c r="Q18" s="10">
        <v>36.0</v>
      </c>
      <c r="R18" s="10">
        <v>75.0</v>
      </c>
      <c r="S18" s="10">
        <v>25.0</v>
      </c>
      <c r="T18" s="10">
        <v>106.0</v>
      </c>
      <c r="U18" s="10">
        <v>96.0</v>
      </c>
      <c r="V18" s="10">
        <v>76.0</v>
      </c>
      <c r="W18" s="10">
        <v>65.0</v>
      </c>
      <c r="X18" s="10">
        <v>66.0</v>
      </c>
      <c r="Y18" s="10">
        <v>56.0</v>
      </c>
    </row>
    <row r="19" ht="12.75" customHeight="1">
      <c r="A19" s="13" t="s">
        <v>214</v>
      </c>
      <c r="B19" s="10" t="str">
        <f t="shared" ref="B19:Y19" si="15">LARGE($D$17:$Z$17,B18)</f>
        <v>#NUM!</v>
      </c>
      <c r="C19" s="10" t="str">
        <f t="shared" si="15"/>
        <v>#NUM!</v>
      </c>
      <c r="D19" s="10" t="str">
        <f t="shared" si="15"/>
        <v>#NUM!</v>
      </c>
      <c r="E19" s="10">
        <f t="shared" si="15"/>
        <v>14</v>
      </c>
      <c r="F19" s="10" t="str">
        <f t="shared" si="15"/>
        <v>#NUM!</v>
      </c>
      <c r="G19" s="10" t="str">
        <f t="shared" si="15"/>
        <v>#NUM!</v>
      </c>
      <c r="H19" s="10" t="str">
        <f t="shared" si="15"/>
        <v>#NUM!</v>
      </c>
      <c r="I19" s="10" t="str">
        <f t="shared" si="15"/>
        <v>#NUM!</v>
      </c>
      <c r="J19" s="10" t="str">
        <f t="shared" si="15"/>
        <v>#NUM!</v>
      </c>
      <c r="K19" s="10">
        <f t="shared" si="15"/>
        <v>4</v>
      </c>
      <c r="L19" s="10">
        <f t="shared" si="15"/>
        <v>5</v>
      </c>
      <c r="M19" s="10">
        <f t="shared" si="15"/>
        <v>11</v>
      </c>
      <c r="N19" s="10" t="str">
        <f t="shared" si="15"/>
        <v>#NUM!</v>
      </c>
      <c r="O19" s="10" t="str">
        <f t="shared" si="15"/>
        <v>#NUM!</v>
      </c>
      <c r="P19" s="10" t="str">
        <f t="shared" si="15"/>
        <v>#NUM!</v>
      </c>
      <c r="Q19" s="10" t="str">
        <f t="shared" si="15"/>
        <v>#NUM!</v>
      </c>
      <c r="R19" s="10" t="str">
        <f t="shared" si="15"/>
        <v>#NUM!</v>
      </c>
      <c r="S19" s="10" t="str">
        <f t="shared" si="15"/>
        <v>#NUM!</v>
      </c>
      <c r="T19" s="10" t="str">
        <f t="shared" si="15"/>
        <v>#NUM!</v>
      </c>
      <c r="U19" s="10" t="str">
        <f t="shared" si="15"/>
        <v>#NUM!</v>
      </c>
      <c r="V19" s="10" t="str">
        <f t="shared" si="15"/>
        <v>#NUM!</v>
      </c>
      <c r="W19" s="10" t="str">
        <f t="shared" si="15"/>
        <v>#NUM!</v>
      </c>
      <c r="X19" s="10" t="str">
        <f t="shared" si="15"/>
        <v>#NUM!</v>
      </c>
      <c r="Y19" s="10" t="str">
        <f t="shared" si="15"/>
        <v>#NUM!</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5" width="3.25"/>
    <col customWidth="1" min="26" max="34" width="8.63"/>
  </cols>
  <sheetData>
    <row r="1" ht="12.75" customHeight="1">
      <c r="B1" s="12" t="str">
        <f>MID('Form Responses 1'!CM1,36,LEN('Form Responses 1'!CM1)-35)</f>
        <v>LLM3P1 [Suggestions - P]</v>
      </c>
      <c r="C1" s="12" t="str">
        <f>MID('Form Responses 1'!CN1,36,LEN('Form Responses 1'!CN1)-35)</f>
        <v>LLM3P1 [Suggestions - R]</v>
      </c>
      <c r="D1" s="12" t="str">
        <f>MID('Form Responses 1'!AY1,36,LEN('Form Responses 1'!AY1)-35)</f>
        <v>LLM2P1 [Suggestions - P]</v>
      </c>
      <c r="E1" s="12" t="str">
        <f>MID('Form Responses 1'!AZ1,36,LEN('Form Responses 1'!AZ1)-35)</f>
        <v>LLM2P1 [Suggestions - R]</v>
      </c>
      <c r="F1" s="12" t="str">
        <f>MID('Form Responses 1'!DG1,36,LEN('Form Responses 1'!DG1)-35)</f>
        <v>LLM3P3 [Suggestions - P]</v>
      </c>
      <c r="G1" s="12" t="str">
        <f>MID('Form Responses 1'!K1,36,LEN('Form Responses 1'!K1)-35)</f>
        <v>LLM1P1 [Suggestions - P]</v>
      </c>
      <c r="H1" s="12" t="str">
        <f>MID('Form Responses 1'!CW1,36,LEN('Form Responses 1'!CW1)-35)</f>
        <v>LLM3P2 [Suggestions - P]</v>
      </c>
      <c r="I1" s="12" t="str">
        <f>MID('Form Responses 1'!L1,36,LEN('Form Responses 1'!L1)-35)</f>
        <v>LLM1P1 [Suggestions - R]</v>
      </c>
      <c r="J1" s="12" t="str">
        <f>MID('Form Responses 1'!DQ1,36,LEN('Form Responses 1'!DQ1)-35)</f>
        <v>LLM3P4 [Suggestions - P]</v>
      </c>
      <c r="K1" s="12" t="str">
        <f>MID('Form Responses 1'!U1,36,LEN('Form Responses 1'!U1)-35)</f>
        <v>LLM1P2 [Suggestions - P]</v>
      </c>
      <c r="L1" s="12" t="str">
        <f>MID('Form Responses 1'!AE1,36,LEN('Form Responses 1'!AE1)-35)</f>
        <v>LLM1P3 [Suggestions - P]</v>
      </c>
      <c r="M1" s="12" t="str">
        <f>MID('Form Responses 1'!AO1,36,LEN('Form Responses 1'!AO1)-35)</f>
        <v>LLM1P4 [Suggestions - P]</v>
      </c>
      <c r="N1" s="12" t="str">
        <f>MID('Form Responses 1'!CC1,36,LEN('Form Responses 1'!CC1)-35)</f>
        <v>LLM2P4 [Suggestions - P]</v>
      </c>
      <c r="O1" s="12" t="str">
        <f>MID('Form Responses 1'!CX1,36,LEN('Form Responses 1'!CX1)-35)</f>
        <v>LLM3P2 [Suggestions - R]</v>
      </c>
      <c r="P1" s="12" t="str">
        <f>MID('Form Responses 1'!DR1,36,LEN('Form Responses 1'!DR1)-35)</f>
        <v>LLM3P4 [Suggestions - R]</v>
      </c>
      <c r="Q1" s="12" t="str">
        <f>MID('Form Responses 1'!V1,36,LEN('Form Responses 1'!V1)-35)</f>
        <v>LLM1P2 [Suggestions - R]</v>
      </c>
      <c r="R1" s="12" t="str">
        <f>MID('Form Responses 1'!AF1,36,LEN('Form Responses 1'!AF1)-35)</f>
        <v>LLM1P3 [Suggestions - R]</v>
      </c>
      <c r="S1" s="12" t="str">
        <f>MID('Form Responses 1'!BS1,36,LEN('Form Responses 1'!BS1)-35)</f>
        <v>LLM2P3 [Suggestions - P]</v>
      </c>
      <c r="T1" s="12" t="str">
        <f>MID('Form Responses 1'!DH1,36,LEN('Form Responses 1'!DH1)-35)</f>
        <v>LLM3P3 [Suggestions - R]</v>
      </c>
      <c r="U1" s="12" t="str">
        <f>MID('Form Responses 1'!BI1,36,LEN('Form Responses 1'!BI1)-35)</f>
        <v>LLM2P2 [Suggestions - P]</v>
      </c>
      <c r="V1" s="12" t="str">
        <f>MID('Form Responses 1'!AP1,36,LEN('Form Responses 1'!AP1)-35)</f>
        <v>LLM1P4 [Suggestions - R]</v>
      </c>
      <c r="W1" s="12" t="str">
        <f>MID('Form Responses 1'!BJ1,36,LEN('Form Responses 1'!BJ1)-35)</f>
        <v>LLM2P2 [Suggestions - R]</v>
      </c>
      <c r="X1" s="12" t="str">
        <f>MID('Form Responses 1'!BT1,36,LEN('Form Responses 1'!BT1)-35)</f>
        <v>LLM2P3 [Suggestions - R]</v>
      </c>
      <c r="Y1" s="12" t="str">
        <f>MID('Form Responses 1'!CD1,36,LEN('Form Responses 1'!CD1)-35)</f>
        <v>LLM2P4 [Suggestions - R]</v>
      </c>
      <c r="AC1" s="10" t="s">
        <v>215</v>
      </c>
      <c r="AD1" s="10" t="s">
        <v>216</v>
      </c>
      <c r="AE1" s="10" t="s">
        <v>217</v>
      </c>
      <c r="AF1" s="10" t="s">
        <v>218</v>
      </c>
    </row>
    <row r="2" ht="12.75" customHeight="1">
      <c r="A2" s="13" t="s">
        <v>207</v>
      </c>
      <c r="B2" s="10">
        <f>COUNTIF('Form Responses 1'!CM$2:CM$41,"=SA")</f>
        <v>1</v>
      </c>
      <c r="C2" s="10">
        <f>COUNTIF('Form Responses 1'!CN$2:CN$41,"=SA")</f>
        <v>4</v>
      </c>
      <c r="D2" s="10">
        <f>COUNTIF('Form Responses 1'!AY$2:AY$41,"=SA")</f>
        <v>3</v>
      </c>
      <c r="E2" s="10">
        <f>COUNTIF('Form Responses 1'!AZ$2:AZ$41,"=SA")</f>
        <v>6</v>
      </c>
      <c r="F2" s="10">
        <f>COUNTIF('Form Responses 1'!DG$2:DG$41,"=SA")</f>
        <v>2</v>
      </c>
      <c r="G2" s="10">
        <f>COUNTIF('Form Responses 1'!K$2:K$41,"=SA")</f>
        <v>6</v>
      </c>
      <c r="H2" s="10">
        <f>COUNTIF('Form Responses 1'!CW$2:CW$41,"=SA")</f>
        <v>1</v>
      </c>
      <c r="I2" s="10">
        <f>COUNTIF('Form Responses 1'!L$2:L$41,"=SA")</f>
        <v>10</v>
      </c>
      <c r="J2" s="10">
        <f>COUNTIF('Form Responses 1'!DQ$2:DQ$41,"=SA")</f>
        <v>3</v>
      </c>
      <c r="K2" s="10">
        <f>COUNTIF('Form Responses 1'!U$2:U$41,"=SA")</f>
        <v>5</v>
      </c>
      <c r="L2" s="10">
        <f>COUNTIF('Form Responses 1'!AE$2:AE$41,"=SA")</f>
        <v>8</v>
      </c>
      <c r="M2" s="10">
        <f>COUNTIF('Form Responses 1'!AO$2:AO$41,"=SA")</f>
        <v>5</v>
      </c>
      <c r="N2" s="10">
        <f>COUNTIF('Form Responses 1'!CC$2:CC$41,"=SA")</f>
        <v>4</v>
      </c>
      <c r="O2" s="10">
        <f>COUNTIF('Form Responses 1'!CX$2:CX$41,"=SA")</f>
        <v>8</v>
      </c>
      <c r="P2" s="10">
        <f>COUNTIF('Form Responses 1'!DR$2:DR$41,"=SA")</f>
        <v>4</v>
      </c>
      <c r="Q2" s="10">
        <f>COUNTIF('Form Responses 1'!V$2:V$41,"=SA")</f>
        <v>12</v>
      </c>
      <c r="R2" s="10">
        <f>COUNTIF('Form Responses 1'!AF$2:AF$41,"=SA")</f>
        <v>8</v>
      </c>
      <c r="S2" s="10">
        <f>COUNTIF('Form Responses 1'!BS$2:BS$41,"=SA")</f>
        <v>3</v>
      </c>
      <c r="T2" s="10">
        <f>COUNTIF('Form Responses 1'!DH$2:DH$41,"=SA")</f>
        <v>6</v>
      </c>
      <c r="U2" s="10">
        <f>COUNTIF('Form Responses 1'!BI$2:BI$41,"=SA")</f>
        <v>3</v>
      </c>
      <c r="V2" s="10">
        <f>COUNTIF('Form Responses 1'!AP$2:AP$41,"=SA")</f>
        <v>9</v>
      </c>
      <c r="W2" s="10">
        <f>COUNTIF('Form Responses 1'!BJ$2:BJ$41,"=SA")</f>
        <v>9</v>
      </c>
      <c r="X2" s="10">
        <f>COUNTIF('Form Responses 1'!BT$2:BT$41,"=SA")</f>
        <v>13</v>
      </c>
      <c r="Y2" s="10">
        <f>COUNTIF('Form Responses 1'!CD$2:CD$41,"=SA")</f>
        <v>12</v>
      </c>
      <c r="AC2" s="10">
        <v>0.25</v>
      </c>
      <c r="AD2" s="10">
        <v>0.25</v>
      </c>
      <c r="AE2" s="10">
        <v>0.25</v>
      </c>
      <c r="AF2" s="10">
        <v>0.25</v>
      </c>
    </row>
    <row r="3" ht="12.75" customHeight="1">
      <c r="A3" s="13" t="s">
        <v>208</v>
      </c>
      <c r="B3" s="10">
        <f>COUNTIF('Form Responses 1'!CM$2:CM$41,"=A")</f>
        <v>5</v>
      </c>
      <c r="C3" s="10">
        <f>COUNTIF('Form Responses 1'!CN$2:CN$41,"=A")</f>
        <v>4</v>
      </c>
      <c r="D3" s="10">
        <f>COUNTIF('Form Responses 1'!AY$2:AY$41,"=A")</f>
        <v>5</v>
      </c>
      <c r="E3" s="10">
        <f>COUNTIF('Form Responses 1'!AZ$2:AZ$41,"=A")</f>
        <v>2</v>
      </c>
      <c r="F3" s="10">
        <f>COUNTIF('Form Responses 1'!DG$2:DG$41,"=A")</f>
        <v>8</v>
      </c>
      <c r="G3" s="10">
        <f>COUNTIF('Form Responses 1'!K$2:K$41,"=A")</f>
        <v>5</v>
      </c>
      <c r="H3" s="10">
        <f>COUNTIF('Form Responses 1'!CW$2:CW$41,"=A")</f>
        <v>9</v>
      </c>
      <c r="I3" s="10">
        <f>COUNTIF('Form Responses 1'!L$2:L$41,"=A")</f>
        <v>6</v>
      </c>
      <c r="J3" s="10">
        <f>COUNTIF('Form Responses 1'!DQ$2:DQ$41,"=A")</f>
        <v>12</v>
      </c>
      <c r="K3" s="10">
        <f>COUNTIF('Form Responses 1'!U$2:U$41,"=A")</f>
        <v>9</v>
      </c>
      <c r="L3" s="10">
        <f>COUNTIF('Form Responses 1'!AE$2:AE$41,"=A")</f>
        <v>9</v>
      </c>
      <c r="M3" s="10">
        <f>COUNTIF('Form Responses 1'!AO$2:AO$41,"=A")</f>
        <v>12</v>
      </c>
      <c r="N3" s="10">
        <f>COUNTIF('Form Responses 1'!CC$2:CC$41,"=A")</f>
        <v>14</v>
      </c>
      <c r="O3" s="10">
        <f>COUNTIF('Form Responses 1'!CX$2:CX$41,"=A")</f>
        <v>10</v>
      </c>
      <c r="P3" s="10">
        <f>COUNTIF('Form Responses 1'!DR$2:DR$41,"=A")</f>
        <v>16</v>
      </c>
      <c r="Q3" s="10">
        <f>COUNTIF('Form Responses 1'!V$2:V$41,"=A")</f>
        <v>9</v>
      </c>
      <c r="R3" s="10">
        <f>COUNTIF('Form Responses 1'!AF$2:AF$41,"=A")</f>
        <v>12</v>
      </c>
      <c r="S3" s="10">
        <f>COUNTIF('Form Responses 1'!BS$2:BS$41,"=A")</f>
        <v>12</v>
      </c>
      <c r="T3" s="10">
        <f>COUNTIF('Form Responses 1'!DH$2:DH$41,"=A")</f>
        <v>10</v>
      </c>
      <c r="U3" s="10">
        <f>COUNTIF('Form Responses 1'!BI$2:BI$41,"=A")</f>
        <v>14</v>
      </c>
      <c r="V3" s="10">
        <f>COUNTIF('Form Responses 1'!AP$2:AP$41,"=A")</f>
        <v>11</v>
      </c>
      <c r="W3" s="10">
        <f>COUNTIF('Form Responses 1'!BJ$2:BJ$41,"=A")</f>
        <v>13</v>
      </c>
      <c r="X3" s="10">
        <f>COUNTIF('Form Responses 1'!BT$2:BT$41,"=A")</f>
        <v>12</v>
      </c>
      <c r="Y3" s="10">
        <f>COUNTIF('Form Responses 1'!CD$2:CD$41,"=A")</f>
        <v>14</v>
      </c>
    </row>
    <row r="4" ht="12.75" customHeight="1">
      <c r="A4" s="13" t="s">
        <v>209</v>
      </c>
      <c r="B4" s="10">
        <f>COUNTIF('Form Responses 1'!CM$2:CM$41,"=N")</f>
        <v>8</v>
      </c>
      <c r="C4" s="10">
        <f>COUNTIF('Form Responses 1'!CN$2:CN$41,"=N")</f>
        <v>9</v>
      </c>
      <c r="D4" s="10">
        <f>COUNTIF('Form Responses 1'!AY$2:AY$41,"=N")</f>
        <v>9</v>
      </c>
      <c r="E4" s="10">
        <f>COUNTIF('Form Responses 1'!AZ$2:AZ$41,"=N")</f>
        <v>11</v>
      </c>
      <c r="F4" s="10">
        <f>COUNTIF('Form Responses 1'!DG$2:DG$41,"=N")</f>
        <v>15</v>
      </c>
      <c r="G4" s="10">
        <f>COUNTIF('Form Responses 1'!K$2:K$41,"=N")</f>
        <v>14</v>
      </c>
      <c r="H4" s="10">
        <f>COUNTIF('Form Responses 1'!CW$2:CW$41,"=N")</f>
        <v>16</v>
      </c>
      <c r="I4" s="10">
        <f>COUNTIF('Form Responses 1'!L$2:L$41,"=N")</f>
        <v>9</v>
      </c>
      <c r="J4" s="10">
        <f>COUNTIF('Form Responses 1'!DQ$2:DQ$41,"=N")</f>
        <v>11</v>
      </c>
      <c r="K4" s="10">
        <f>COUNTIF('Form Responses 1'!U$2:U$41,"=N")</f>
        <v>14</v>
      </c>
      <c r="L4" s="10">
        <f>COUNTIF('Form Responses 1'!AE$2:AE$41,"=N")</f>
        <v>9</v>
      </c>
      <c r="M4" s="10">
        <f>COUNTIF('Form Responses 1'!AO$2:AO$41,"=N")</f>
        <v>9</v>
      </c>
      <c r="N4" s="10">
        <f>COUNTIF('Form Responses 1'!CC$2:CC$41,"=N")</f>
        <v>9</v>
      </c>
      <c r="O4" s="10">
        <f>COUNTIF('Form Responses 1'!CX$2:CX$41,"=N")</f>
        <v>9</v>
      </c>
      <c r="P4" s="10">
        <f>COUNTIF('Form Responses 1'!DR$2:DR$41,"=N")</f>
        <v>5</v>
      </c>
      <c r="Q4" s="10">
        <f>COUNTIF('Form Responses 1'!V$2:V$41,"=N")</f>
        <v>5</v>
      </c>
      <c r="R4" s="10">
        <f>COUNTIF('Form Responses 1'!AF$2:AF$41,"=N")</f>
        <v>7</v>
      </c>
      <c r="S4" s="10">
        <f>COUNTIF('Form Responses 1'!BS$2:BS$41,"=N")</f>
        <v>17</v>
      </c>
      <c r="T4" s="10">
        <f>COUNTIF('Form Responses 1'!DH$2:DH$41,"=N")</f>
        <v>15</v>
      </c>
      <c r="U4" s="10">
        <f>COUNTIF('Form Responses 1'!BI$2:BI$41,"=N")</f>
        <v>14</v>
      </c>
      <c r="V4" s="10">
        <f>COUNTIF('Form Responses 1'!AP$2:AP$41,"=N")</f>
        <v>9</v>
      </c>
      <c r="W4" s="10">
        <f>COUNTIF('Form Responses 1'!BJ$2:BJ$41,"=N")</f>
        <v>10</v>
      </c>
      <c r="X4" s="10">
        <f>COUNTIF('Form Responses 1'!BT$2:BT$41,"=N")</f>
        <v>8</v>
      </c>
      <c r="Y4" s="10">
        <f>COUNTIF('Form Responses 1'!CD$2:CD$41,"=N")</f>
        <v>7</v>
      </c>
    </row>
    <row r="5" ht="12.75" customHeight="1">
      <c r="A5" s="13" t="s">
        <v>210</v>
      </c>
      <c r="B5" s="10">
        <f>COUNTIF('Form Responses 1'!CM$2:CM$41,"=D")</f>
        <v>10</v>
      </c>
      <c r="C5" s="10">
        <f>COUNTIF('Form Responses 1'!CN$2:CN$41,"=D")</f>
        <v>8</v>
      </c>
      <c r="D5" s="10">
        <f>COUNTIF('Form Responses 1'!AY$2:AY$41,"=D")</f>
        <v>11</v>
      </c>
      <c r="E5" s="10">
        <f>COUNTIF('Form Responses 1'!AZ$2:AZ$41,"=D")</f>
        <v>11</v>
      </c>
      <c r="F5" s="10">
        <f>COUNTIF('Form Responses 1'!DG$2:DG$41,"=D")</f>
        <v>8</v>
      </c>
      <c r="G5" s="10">
        <f>COUNTIF('Form Responses 1'!K$2:K$41,"=D")</f>
        <v>5</v>
      </c>
      <c r="H5" s="10">
        <f>COUNTIF('Form Responses 1'!CW$2:CW$41,"=D")</f>
        <v>5</v>
      </c>
      <c r="I5" s="10">
        <f>COUNTIF('Form Responses 1'!L$2:L$41,"=D")</f>
        <v>6</v>
      </c>
      <c r="J5" s="10">
        <f>COUNTIF('Form Responses 1'!DQ$2:DQ$41,"=D")</f>
        <v>6</v>
      </c>
      <c r="K5" s="10">
        <f>COUNTIF('Form Responses 1'!U$2:U$41,"=D")</f>
        <v>7</v>
      </c>
      <c r="L5" s="10">
        <f>COUNTIF('Form Responses 1'!AE$2:AE$41,"=D")</f>
        <v>8</v>
      </c>
      <c r="M5" s="10">
        <f>COUNTIF('Form Responses 1'!AO$2:AO$41,"=D")</f>
        <v>7</v>
      </c>
      <c r="N5" s="10">
        <f>COUNTIF('Form Responses 1'!CC$2:CC$41,"=D")</f>
        <v>9</v>
      </c>
      <c r="O5" s="10">
        <f>COUNTIF('Form Responses 1'!CX$2:CX$41,"=D")</f>
        <v>8</v>
      </c>
      <c r="P5" s="10">
        <f>COUNTIF('Form Responses 1'!DR$2:DR$41,"=D")</f>
        <v>7</v>
      </c>
      <c r="Q5" s="10">
        <f>COUNTIF('Form Responses 1'!V$2:V$41,"=D")</f>
        <v>11</v>
      </c>
      <c r="R5" s="10">
        <f>COUNTIF('Form Responses 1'!AF$2:AF$41,"=D")</f>
        <v>8</v>
      </c>
      <c r="S5" s="10">
        <f>COUNTIF('Form Responses 1'!BS$2:BS$41,"=D")</f>
        <v>4</v>
      </c>
      <c r="T5" s="10">
        <f>COUNTIF('Form Responses 1'!DH$2:DH$41,"=D")</f>
        <v>4</v>
      </c>
      <c r="U5" s="10">
        <f>COUNTIF('Form Responses 1'!BI$2:BI$41,"=D")</f>
        <v>7</v>
      </c>
      <c r="V5" s="10">
        <f>COUNTIF('Form Responses 1'!AP$2:AP$41,"=D")</f>
        <v>6</v>
      </c>
      <c r="W5" s="10">
        <f>COUNTIF('Form Responses 1'!BJ$2:BJ$41,"=D")</f>
        <v>7</v>
      </c>
      <c r="X5" s="10">
        <f>COUNTIF('Form Responses 1'!BT$2:BT$41,"=D")</f>
        <v>7</v>
      </c>
      <c r="Y5" s="10">
        <f>COUNTIF('Form Responses 1'!CD$2:CD$41,"=D")</f>
        <v>4</v>
      </c>
    </row>
    <row r="6" ht="12.75" customHeight="1">
      <c r="A6" s="13" t="s">
        <v>211</v>
      </c>
      <c r="B6" s="10">
        <f>COUNTIF('Form Responses 1'!CM$2:CM$41,"=SD")</f>
        <v>16</v>
      </c>
      <c r="C6" s="10">
        <f>COUNTIF('Form Responses 1'!CN$2:CN$41,"=SD")</f>
        <v>15</v>
      </c>
      <c r="D6" s="10">
        <f>COUNTIF('Form Responses 1'!AY$2:AY$41,"=SD")</f>
        <v>12</v>
      </c>
      <c r="E6" s="10">
        <f>COUNTIF('Form Responses 1'!AZ$2:AZ$41,"=SD")</f>
        <v>10</v>
      </c>
      <c r="F6" s="10">
        <f>COUNTIF('Form Responses 1'!DG$2:DG$41,"=SD")</f>
        <v>7</v>
      </c>
      <c r="G6" s="10">
        <f>COUNTIF('Form Responses 1'!K$2:K$41,"=SD")</f>
        <v>10</v>
      </c>
      <c r="H6" s="10">
        <f>COUNTIF('Form Responses 1'!CW$2:CW$41,"=SD")</f>
        <v>9</v>
      </c>
      <c r="I6" s="10">
        <f>COUNTIF('Form Responses 1'!L$2:L$41,"=SD")</f>
        <v>9</v>
      </c>
      <c r="J6" s="10">
        <f>COUNTIF('Form Responses 1'!DQ$2:DQ$41,"=SD")</f>
        <v>8</v>
      </c>
      <c r="K6" s="10">
        <f>COUNTIF('Form Responses 1'!U$2:U$41,"=SD")</f>
        <v>5</v>
      </c>
      <c r="L6" s="10">
        <f>COUNTIF('Form Responses 1'!AE$2:AE$41,"=SD")</f>
        <v>6</v>
      </c>
      <c r="M6" s="10">
        <f>COUNTIF('Form Responses 1'!AO$2:AO$41,"=SD")</f>
        <v>7</v>
      </c>
      <c r="N6" s="10">
        <f>COUNTIF('Form Responses 1'!CC$2:CC$41,"=SD")</f>
        <v>4</v>
      </c>
      <c r="O6" s="10">
        <f>COUNTIF('Form Responses 1'!CX$2:CX$41,"=SD")</f>
        <v>5</v>
      </c>
      <c r="P6" s="10">
        <f>COUNTIF('Form Responses 1'!DR$2:DR$41,"=SD")</f>
        <v>8</v>
      </c>
      <c r="Q6" s="10">
        <f>COUNTIF('Form Responses 1'!V$2:V$41,"=SD")</f>
        <v>3</v>
      </c>
      <c r="R6" s="10">
        <f>COUNTIF('Form Responses 1'!AF$2:AF$41,"=SD")</f>
        <v>5</v>
      </c>
      <c r="S6" s="10">
        <f>COUNTIF('Form Responses 1'!BS$2:BS$41,"=SD")</f>
        <v>4</v>
      </c>
      <c r="T6" s="10">
        <f>COUNTIF('Form Responses 1'!DH$2:DH$41,"=SD")</f>
        <v>5</v>
      </c>
      <c r="U6" s="10">
        <f>COUNTIF('Form Responses 1'!BI$2:BI$41,"=SD")</f>
        <v>2</v>
      </c>
      <c r="V6" s="10">
        <f>COUNTIF('Form Responses 1'!AP$2:AP$41,"=SD")</f>
        <v>5</v>
      </c>
      <c r="W6" s="10">
        <f>COUNTIF('Form Responses 1'!BJ$2:BJ$41,"=SD")</f>
        <v>1</v>
      </c>
      <c r="X6" s="10">
        <f>COUNTIF('Form Responses 1'!BT$2:BT$41,"=SD")</f>
        <v>0</v>
      </c>
      <c r="Y6" s="10">
        <f>COUNTIF('Form Responses 1'!CD$2:CD$41,"=SD")</f>
        <v>3</v>
      </c>
    </row>
    <row r="7" ht="12.75" customHeight="1"/>
    <row r="8" ht="12.75" customHeight="1"/>
    <row r="9" ht="12.75" customHeight="1"/>
    <row r="10" ht="12.75" customHeight="1">
      <c r="A10" s="13" t="s">
        <v>212</v>
      </c>
      <c r="B10" s="12" t="str">
        <f t="shared" ref="B10:Y10" si="1">B1</f>
        <v>LLM3P1 [Suggestions - P]</v>
      </c>
      <c r="C10" s="12" t="str">
        <f t="shared" si="1"/>
        <v>LLM3P1 [Suggestions - R]</v>
      </c>
      <c r="D10" s="12" t="str">
        <f t="shared" si="1"/>
        <v>LLM2P1 [Suggestions - P]</v>
      </c>
      <c r="E10" s="12" t="str">
        <f t="shared" si="1"/>
        <v>LLM2P1 [Suggestions - R]</v>
      </c>
      <c r="F10" s="12" t="str">
        <f t="shared" si="1"/>
        <v>LLM3P3 [Suggestions - P]</v>
      </c>
      <c r="G10" s="12" t="str">
        <f t="shared" si="1"/>
        <v>LLM1P1 [Suggestions - P]</v>
      </c>
      <c r="H10" s="12" t="str">
        <f t="shared" si="1"/>
        <v>LLM3P2 [Suggestions - P]</v>
      </c>
      <c r="I10" s="12" t="str">
        <f t="shared" si="1"/>
        <v>LLM1P1 [Suggestions - R]</v>
      </c>
      <c r="J10" s="12" t="str">
        <f t="shared" si="1"/>
        <v>LLM3P4 [Suggestions - P]</v>
      </c>
      <c r="K10" s="12" t="str">
        <f t="shared" si="1"/>
        <v>LLM1P2 [Suggestions - P]</v>
      </c>
      <c r="L10" s="12" t="str">
        <f t="shared" si="1"/>
        <v>LLM1P3 [Suggestions - P]</v>
      </c>
      <c r="M10" s="12" t="str">
        <f t="shared" si="1"/>
        <v>LLM1P4 [Suggestions - P]</v>
      </c>
      <c r="N10" s="12" t="str">
        <f t="shared" si="1"/>
        <v>LLM2P4 [Suggestions - P]</v>
      </c>
      <c r="O10" s="12" t="str">
        <f t="shared" si="1"/>
        <v>LLM3P2 [Suggestions - R]</v>
      </c>
      <c r="P10" s="12" t="str">
        <f t="shared" si="1"/>
        <v>LLM3P4 [Suggestions - R]</v>
      </c>
      <c r="Q10" s="12" t="str">
        <f t="shared" si="1"/>
        <v>LLM1P2 [Suggestions - R]</v>
      </c>
      <c r="R10" s="12" t="str">
        <f t="shared" si="1"/>
        <v>LLM1P3 [Suggestions - R]</v>
      </c>
      <c r="S10" s="12" t="str">
        <f t="shared" si="1"/>
        <v>LLM2P3 [Suggestions - P]</v>
      </c>
      <c r="T10" s="12" t="str">
        <f t="shared" si="1"/>
        <v>LLM3P3 [Suggestions - R]</v>
      </c>
      <c r="U10" s="12" t="str">
        <f t="shared" si="1"/>
        <v>LLM2P2 [Suggestions - P]</v>
      </c>
      <c r="V10" s="12" t="str">
        <f t="shared" si="1"/>
        <v>LLM1P4 [Suggestions - R]</v>
      </c>
      <c r="W10" s="12" t="str">
        <f t="shared" si="1"/>
        <v>LLM2P2 [Suggestions - R]</v>
      </c>
      <c r="X10" s="12" t="str">
        <f t="shared" si="1"/>
        <v>LLM2P3 [Suggestions - R]</v>
      </c>
      <c r="Y10" s="12" t="str">
        <f t="shared" si="1"/>
        <v>LLM2P4 [Suggestions - R]</v>
      </c>
      <c r="AB10" s="13" t="s">
        <v>212</v>
      </c>
      <c r="AC10" s="12" t="s">
        <v>219</v>
      </c>
      <c r="AD10" s="12" t="s">
        <v>220</v>
      </c>
      <c r="AE10" s="12" t="s">
        <v>221</v>
      </c>
      <c r="AF10" s="12"/>
    </row>
    <row r="11" ht="12.75" customHeight="1">
      <c r="A11" s="13" t="s">
        <v>207</v>
      </c>
      <c r="B11" s="10">
        <f t="shared" ref="B11:Y11" si="2">B2</f>
        <v>1</v>
      </c>
      <c r="C11" s="10">
        <f t="shared" si="2"/>
        <v>4</v>
      </c>
      <c r="D11" s="10">
        <f t="shared" si="2"/>
        <v>3</v>
      </c>
      <c r="E11" s="10">
        <f t="shared" si="2"/>
        <v>6</v>
      </c>
      <c r="F11" s="10">
        <f t="shared" si="2"/>
        <v>2</v>
      </c>
      <c r="G11" s="10">
        <f t="shared" si="2"/>
        <v>6</v>
      </c>
      <c r="H11" s="10">
        <f t="shared" si="2"/>
        <v>1</v>
      </c>
      <c r="I11" s="10">
        <f t="shared" si="2"/>
        <v>10</v>
      </c>
      <c r="J11" s="10">
        <f t="shared" si="2"/>
        <v>3</v>
      </c>
      <c r="K11" s="10">
        <f t="shared" si="2"/>
        <v>5</v>
      </c>
      <c r="L11" s="10">
        <f t="shared" si="2"/>
        <v>8</v>
      </c>
      <c r="M11" s="10">
        <f t="shared" si="2"/>
        <v>5</v>
      </c>
      <c r="N11" s="10">
        <f t="shared" si="2"/>
        <v>4</v>
      </c>
      <c r="O11" s="10">
        <f t="shared" si="2"/>
        <v>8</v>
      </c>
      <c r="P11" s="10">
        <f t="shared" si="2"/>
        <v>4</v>
      </c>
      <c r="Q11" s="10">
        <f t="shared" si="2"/>
        <v>12</v>
      </c>
      <c r="R11" s="10">
        <f t="shared" si="2"/>
        <v>8</v>
      </c>
      <c r="S11" s="10">
        <f t="shared" si="2"/>
        <v>3</v>
      </c>
      <c r="T11" s="10">
        <f t="shared" si="2"/>
        <v>6</v>
      </c>
      <c r="U11" s="10">
        <f t="shared" si="2"/>
        <v>3</v>
      </c>
      <c r="V11" s="10">
        <f t="shared" si="2"/>
        <v>9</v>
      </c>
      <c r="W11" s="10">
        <f t="shared" si="2"/>
        <v>9</v>
      </c>
      <c r="X11" s="10">
        <f t="shared" si="2"/>
        <v>13</v>
      </c>
      <c r="Y11" s="10">
        <f t="shared" si="2"/>
        <v>12</v>
      </c>
      <c r="AB11" s="13" t="s">
        <v>207</v>
      </c>
      <c r="AC11" s="10">
        <f t="shared" ref="AC11:AE11" si="3">2*0.5*((M11+N11)*AC$2+(O11+K11)*AD$2+(S11+P11)*AE$2+(Q11+R11)*AF$2)</f>
        <v>12.25</v>
      </c>
      <c r="AD11" s="10">
        <f t="shared" si="3"/>
        <v>10.5</v>
      </c>
      <c r="AE11" s="10">
        <f t="shared" si="3"/>
        <v>7.25</v>
      </c>
    </row>
    <row r="12" ht="12.75" customHeight="1">
      <c r="A12" s="13" t="s">
        <v>208</v>
      </c>
      <c r="B12" s="10">
        <f t="shared" ref="B12:Y12" si="4">B3</f>
        <v>5</v>
      </c>
      <c r="C12" s="10">
        <f t="shared" si="4"/>
        <v>4</v>
      </c>
      <c r="D12" s="10">
        <f t="shared" si="4"/>
        <v>5</v>
      </c>
      <c r="E12" s="10">
        <f t="shared" si="4"/>
        <v>2</v>
      </c>
      <c r="F12" s="10">
        <f t="shared" si="4"/>
        <v>8</v>
      </c>
      <c r="G12" s="10">
        <f t="shared" si="4"/>
        <v>5</v>
      </c>
      <c r="H12" s="10">
        <f t="shared" si="4"/>
        <v>9</v>
      </c>
      <c r="I12" s="10">
        <f t="shared" si="4"/>
        <v>6</v>
      </c>
      <c r="J12" s="10">
        <f t="shared" si="4"/>
        <v>12</v>
      </c>
      <c r="K12" s="10">
        <f t="shared" si="4"/>
        <v>9</v>
      </c>
      <c r="L12" s="10">
        <f t="shared" si="4"/>
        <v>9</v>
      </c>
      <c r="M12" s="10">
        <f t="shared" si="4"/>
        <v>12</v>
      </c>
      <c r="N12" s="10">
        <f t="shared" si="4"/>
        <v>14</v>
      </c>
      <c r="O12" s="10">
        <f t="shared" si="4"/>
        <v>10</v>
      </c>
      <c r="P12" s="10">
        <f t="shared" si="4"/>
        <v>16</v>
      </c>
      <c r="Q12" s="10">
        <f t="shared" si="4"/>
        <v>9</v>
      </c>
      <c r="R12" s="10">
        <f t="shared" si="4"/>
        <v>12</v>
      </c>
      <c r="S12" s="10">
        <f t="shared" si="4"/>
        <v>12</v>
      </c>
      <c r="T12" s="10">
        <f t="shared" si="4"/>
        <v>10</v>
      </c>
      <c r="U12" s="10">
        <f t="shared" si="4"/>
        <v>14</v>
      </c>
      <c r="V12" s="10">
        <f t="shared" si="4"/>
        <v>11</v>
      </c>
      <c r="W12" s="10">
        <f t="shared" si="4"/>
        <v>13</v>
      </c>
      <c r="X12" s="10">
        <f t="shared" si="4"/>
        <v>12</v>
      </c>
      <c r="Y12" s="10">
        <f t="shared" si="4"/>
        <v>14</v>
      </c>
      <c r="AB12" s="13" t="s">
        <v>208</v>
      </c>
      <c r="AC12" s="10">
        <f t="shared" ref="AC12:AC15" si="6">0.5*((M12+N12)*AC$2+(O12+K12)*AD$2+(S12+P12)*AE$2+(Q12+R12)*AF$2)</f>
        <v>11.75</v>
      </c>
      <c r="AD12" s="10">
        <f t="shared" ref="AD12:AD15" si="7">0.5*((H12+B12)*AC$2+(X12+U12)*AD$2+(T12+W12)*AE$2+(Y12+V12)*AF$2)</f>
        <v>11</v>
      </c>
      <c r="AE12" s="10">
        <f t="shared" ref="AE12:AE15" si="8">0.5*((C12+E12)*AC$2+(D12+F12)*AD$2+(L12+I12)*AE$2+(J12+G12)*AF$2)</f>
        <v>6.375</v>
      </c>
    </row>
    <row r="13" ht="12.75" customHeight="1">
      <c r="A13" s="13" t="s">
        <v>209</v>
      </c>
      <c r="B13" s="10">
        <f t="shared" ref="B13:Y13" si="5">B4/2</f>
        <v>4</v>
      </c>
      <c r="C13" s="10">
        <f t="shared" si="5"/>
        <v>4.5</v>
      </c>
      <c r="D13" s="10">
        <f t="shared" si="5"/>
        <v>4.5</v>
      </c>
      <c r="E13" s="10">
        <f t="shared" si="5"/>
        <v>5.5</v>
      </c>
      <c r="F13" s="10">
        <f t="shared" si="5"/>
        <v>7.5</v>
      </c>
      <c r="G13" s="10">
        <f t="shared" si="5"/>
        <v>7</v>
      </c>
      <c r="H13" s="10">
        <f t="shared" si="5"/>
        <v>8</v>
      </c>
      <c r="I13" s="10">
        <f t="shared" si="5"/>
        <v>4.5</v>
      </c>
      <c r="J13" s="10">
        <f t="shared" si="5"/>
        <v>5.5</v>
      </c>
      <c r="K13" s="10">
        <f t="shared" si="5"/>
        <v>7</v>
      </c>
      <c r="L13" s="10">
        <f t="shared" si="5"/>
        <v>4.5</v>
      </c>
      <c r="M13" s="10">
        <f t="shared" si="5"/>
        <v>4.5</v>
      </c>
      <c r="N13" s="10">
        <f t="shared" si="5"/>
        <v>4.5</v>
      </c>
      <c r="O13" s="10">
        <f t="shared" si="5"/>
        <v>4.5</v>
      </c>
      <c r="P13" s="10">
        <f t="shared" si="5"/>
        <v>2.5</v>
      </c>
      <c r="Q13" s="10">
        <f t="shared" si="5"/>
        <v>2.5</v>
      </c>
      <c r="R13" s="10">
        <f t="shared" si="5"/>
        <v>3.5</v>
      </c>
      <c r="S13" s="10">
        <f t="shared" si="5"/>
        <v>8.5</v>
      </c>
      <c r="T13" s="10">
        <f t="shared" si="5"/>
        <v>7.5</v>
      </c>
      <c r="U13" s="10">
        <f t="shared" si="5"/>
        <v>7</v>
      </c>
      <c r="V13" s="10">
        <f t="shared" si="5"/>
        <v>4.5</v>
      </c>
      <c r="W13" s="10">
        <f t="shared" si="5"/>
        <v>5</v>
      </c>
      <c r="X13" s="10">
        <f t="shared" si="5"/>
        <v>4</v>
      </c>
      <c r="Y13" s="10">
        <f t="shared" si="5"/>
        <v>3.5</v>
      </c>
      <c r="AB13" s="13" t="s">
        <v>209</v>
      </c>
      <c r="AC13" s="10">
        <f t="shared" si="6"/>
        <v>4.6875</v>
      </c>
      <c r="AD13" s="10">
        <f t="shared" si="7"/>
        <v>5.4375</v>
      </c>
      <c r="AE13" s="10">
        <f t="shared" si="8"/>
        <v>5.4375</v>
      </c>
    </row>
    <row r="14" ht="12.75" customHeight="1">
      <c r="A14" s="13" t="s">
        <v>209</v>
      </c>
      <c r="B14" s="10">
        <f t="shared" ref="B14:Y14" si="9">-B4/2</f>
        <v>-4</v>
      </c>
      <c r="C14" s="10">
        <f t="shared" si="9"/>
        <v>-4.5</v>
      </c>
      <c r="D14" s="10">
        <f t="shared" si="9"/>
        <v>-4.5</v>
      </c>
      <c r="E14" s="10">
        <f t="shared" si="9"/>
        <v>-5.5</v>
      </c>
      <c r="F14" s="10">
        <f t="shared" si="9"/>
        <v>-7.5</v>
      </c>
      <c r="G14" s="10">
        <f t="shared" si="9"/>
        <v>-7</v>
      </c>
      <c r="H14" s="10">
        <f t="shared" si="9"/>
        <v>-8</v>
      </c>
      <c r="I14" s="10">
        <f t="shared" si="9"/>
        <v>-4.5</v>
      </c>
      <c r="J14" s="10">
        <f t="shared" si="9"/>
        <v>-5.5</v>
      </c>
      <c r="K14" s="10">
        <f t="shared" si="9"/>
        <v>-7</v>
      </c>
      <c r="L14" s="10">
        <f t="shared" si="9"/>
        <v>-4.5</v>
      </c>
      <c r="M14" s="10">
        <f t="shared" si="9"/>
        <v>-4.5</v>
      </c>
      <c r="N14" s="10">
        <f t="shared" si="9"/>
        <v>-4.5</v>
      </c>
      <c r="O14" s="10">
        <f t="shared" si="9"/>
        <v>-4.5</v>
      </c>
      <c r="P14" s="10">
        <f t="shared" si="9"/>
        <v>-2.5</v>
      </c>
      <c r="Q14" s="10">
        <f t="shared" si="9"/>
        <v>-2.5</v>
      </c>
      <c r="R14" s="10">
        <f t="shared" si="9"/>
        <v>-3.5</v>
      </c>
      <c r="S14" s="10">
        <f t="shared" si="9"/>
        <v>-8.5</v>
      </c>
      <c r="T14" s="10">
        <f t="shared" si="9"/>
        <v>-7.5</v>
      </c>
      <c r="U14" s="10">
        <f t="shared" si="9"/>
        <v>-7</v>
      </c>
      <c r="V14" s="10">
        <f t="shared" si="9"/>
        <v>-4.5</v>
      </c>
      <c r="W14" s="10">
        <f t="shared" si="9"/>
        <v>-5</v>
      </c>
      <c r="X14" s="10">
        <f t="shared" si="9"/>
        <v>-4</v>
      </c>
      <c r="Y14" s="10">
        <f t="shared" si="9"/>
        <v>-3.5</v>
      </c>
      <c r="AB14" s="13"/>
      <c r="AC14" s="10">
        <f t="shared" si="6"/>
        <v>-4.6875</v>
      </c>
      <c r="AD14" s="10">
        <f t="shared" si="7"/>
        <v>-5.4375</v>
      </c>
      <c r="AE14" s="10">
        <f t="shared" si="8"/>
        <v>-5.4375</v>
      </c>
    </row>
    <row r="15" ht="12.75" customHeight="1">
      <c r="A15" s="13" t="s">
        <v>210</v>
      </c>
      <c r="B15" s="10">
        <f t="shared" ref="B15:Y15" si="10">-B5</f>
        <v>-10</v>
      </c>
      <c r="C15" s="10">
        <f t="shared" si="10"/>
        <v>-8</v>
      </c>
      <c r="D15" s="10">
        <f t="shared" si="10"/>
        <v>-11</v>
      </c>
      <c r="E15" s="10">
        <f t="shared" si="10"/>
        <v>-11</v>
      </c>
      <c r="F15" s="10">
        <f t="shared" si="10"/>
        <v>-8</v>
      </c>
      <c r="G15" s="10">
        <f t="shared" si="10"/>
        <v>-5</v>
      </c>
      <c r="H15" s="10">
        <f t="shared" si="10"/>
        <v>-5</v>
      </c>
      <c r="I15" s="10">
        <f t="shared" si="10"/>
        <v>-6</v>
      </c>
      <c r="J15" s="10">
        <f t="shared" si="10"/>
        <v>-6</v>
      </c>
      <c r="K15" s="10">
        <f t="shared" si="10"/>
        <v>-7</v>
      </c>
      <c r="L15" s="10">
        <f t="shared" si="10"/>
        <v>-8</v>
      </c>
      <c r="M15" s="10">
        <f t="shared" si="10"/>
        <v>-7</v>
      </c>
      <c r="N15" s="10">
        <f t="shared" si="10"/>
        <v>-9</v>
      </c>
      <c r="O15" s="10">
        <f t="shared" si="10"/>
        <v>-8</v>
      </c>
      <c r="P15" s="10">
        <f t="shared" si="10"/>
        <v>-7</v>
      </c>
      <c r="Q15" s="10">
        <f t="shared" si="10"/>
        <v>-11</v>
      </c>
      <c r="R15" s="10">
        <f t="shared" si="10"/>
        <v>-8</v>
      </c>
      <c r="S15" s="10">
        <f t="shared" si="10"/>
        <v>-4</v>
      </c>
      <c r="T15" s="10">
        <f t="shared" si="10"/>
        <v>-4</v>
      </c>
      <c r="U15" s="10">
        <f t="shared" si="10"/>
        <v>-7</v>
      </c>
      <c r="V15" s="10">
        <f t="shared" si="10"/>
        <v>-6</v>
      </c>
      <c r="W15" s="10">
        <f t="shared" si="10"/>
        <v>-7</v>
      </c>
      <c r="X15" s="10">
        <f t="shared" si="10"/>
        <v>-7</v>
      </c>
      <c r="Y15" s="10">
        <f t="shared" si="10"/>
        <v>-4</v>
      </c>
      <c r="AB15" s="13" t="s">
        <v>210</v>
      </c>
      <c r="AC15" s="10">
        <f t="shared" si="6"/>
        <v>-7.625</v>
      </c>
      <c r="AD15" s="10">
        <f t="shared" si="7"/>
        <v>-6.25</v>
      </c>
      <c r="AE15" s="10">
        <f t="shared" si="8"/>
        <v>-7.875</v>
      </c>
    </row>
    <row r="16" ht="12.75" customHeight="1">
      <c r="A16" s="13" t="s">
        <v>211</v>
      </c>
      <c r="B16" s="10">
        <f t="shared" ref="B16:Y16" si="11">-B6</f>
        <v>-16</v>
      </c>
      <c r="C16" s="10">
        <f t="shared" si="11"/>
        <v>-15</v>
      </c>
      <c r="D16" s="10">
        <f t="shared" si="11"/>
        <v>-12</v>
      </c>
      <c r="E16" s="10">
        <f t="shared" si="11"/>
        <v>-10</v>
      </c>
      <c r="F16" s="10">
        <f t="shared" si="11"/>
        <v>-7</v>
      </c>
      <c r="G16" s="10">
        <f t="shared" si="11"/>
        <v>-10</v>
      </c>
      <c r="H16" s="10">
        <f t="shared" si="11"/>
        <v>-9</v>
      </c>
      <c r="I16" s="10">
        <f t="shared" si="11"/>
        <v>-9</v>
      </c>
      <c r="J16" s="10">
        <f t="shared" si="11"/>
        <v>-8</v>
      </c>
      <c r="K16" s="10">
        <f t="shared" si="11"/>
        <v>-5</v>
      </c>
      <c r="L16" s="10">
        <f t="shared" si="11"/>
        <v>-6</v>
      </c>
      <c r="M16" s="10">
        <f t="shared" si="11"/>
        <v>-7</v>
      </c>
      <c r="N16" s="10">
        <f t="shared" si="11"/>
        <v>-4</v>
      </c>
      <c r="O16" s="10">
        <f t="shared" si="11"/>
        <v>-5</v>
      </c>
      <c r="P16" s="10">
        <f t="shared" si="11"/>
        <v>-8</v>
      </c>
      <c r="Q16" s="10">
        <f t="shared" si="11"/>
        <v>-3</v>
      </c>
      <c r="R16" s="10">
        <f t="shared" si="11"/>
        <v>-5</v>
      </c>
      <c r="S16" s="10">
        <f t="shared" si="11"/>
        <v>-4</v>
      </c>
      <c r="T16" s="10">
        <f t="shared" si="11"/>
        <v>-5</v>
      </c>
      <c r="U16" s="10">
        <f t="shared" si="11"/>
        <v>-2</v>
      </c>
      <c r="V16" s="10">
        <f t="shared" si="11"/>
        <v>-5</v>
      </c>
      <c r="W16" s="10">
        <f t="shared" si="11"/>
        <v>-1</v>
      </c>
      <c r="X16" s="10">
        <f t="shared" si="11"/>
        <v>0</v>
      </c>
      <c r="Y16" s="10">
        <f t="shared" si="11"/>
        <v>-3</v>
      </c>
      <c r="AB16" s="13" t="s">
        <v>211</v>
      </c>
      <c r="AC16" s="10">
        <f t="shared" ref="AC16:AE16" si="12">2*0.5*((M16+N16)*AC$2+(O16+K16)*AD$2+(S16+P16)*AE$2+(Q16+R16)*AF$2)</f>
        <v>-10.25</v>
      </c>
      <c r="AD16" s="10">
        <f t="shared" si="12"/>
        <v>-7.75</v>
      </c>
      <c r="AE16" s="10">
        <f t="shared" si="12"/>
        <v>-5.75</v>
      </c>
    </row>
    <row r="17" ht="12.75" customHeight="1">
      <c r="A17" s="13" t="s">
        <v>213</v>
      </c>
      <c r="B17" s="10">
        <f t="shared" ref="B17:Y17" si="13">SUM(B11:B16)</f>
        <v>-20</v>
      </c>
      <c r="C17" s="10">
        <f t="shared" si="13"/>
        <v>-15</v>
      </c>
      <c r="D17" s="10">
        <f t="shared" si="13"/>
        <v>-15</v>
      </c>
      <c r="E17" s="10">
        <f t="shared" si="13"/>
        <v>-13</v>
      </c>
      <c r="F17" s="10">
        <f t="shared" si="13"/>
        <v>-5</v>
      </c>
      <c r="G17" s="10">
        <f t="shared" si="13"/>
        <v>-4</v>
      </c>
      <c r="H17" s="10">
        <f t="shared" si="13"/>
        <v>-4</v>
      </c>
      <c r="I17" s="10">
        <f t="shared" si="13"/>
        <v>1</v>
      </c>
      <c r="J17" s="10">
        <f t="shared" si="13"/>
        <v>1</v>
      </c>
      <c r="K17" s="10">
        <f t="shared" si="13"/>
        <v>2</v>
      </c>
      <c r="L17" s="10">
        <f t="shared" si="13"/>
        <v>3</v>
      </c>
      <c r="M17" s="10">
        <f t="shared" si="13"/>
        <v>3</v>
      </c>
      <c r="N17" s="10">
        <f t="shared" si="13"/>
        <v>5</v>
      </c>
      <c r="O17" s="10">
        <f t="shared" si="13"/>
        <v>5</v>
      </c>
      <c r="P17" s="10">
        <f t="shared" si="13"/>
        <v>5</v>
      </c>
      <c r="Q17" s="10">
        <f t="shared" si="13"/>
        <v>7</v>
      </c>
      <c r="R17" s="10">
        <f t="shared" si="13"/>
        <v>7</v>
      </c>
      <c r="S17" s="10">
        <f t="shared" si="13"/>
        <v>7</v>
      </c>
      <c r="T17" s="10">
        <f t="shared" si="13"/>
        <v>7</v>
      </c>
      <c r="U17" s="10">
        <f t="shared" si="13"/>
        <v>8</v>
      </c>
      <c r="V17" s="10">
        <f t="shared" si="13"/>
        <v>9</v>
      </c>
      <c r="W17" s="10">
        <f t="shared" si="13"/>
        <v>14</v>
      </c>
      <c r="X17" s="10">
        <f t="shared" si="13"/>
        <v>18</v>
      </c>
      <c r="Y17" s="10">
        <f t="shared" si="13"/>
        <v>19</v>
      </c>
      <c r="AB17" s="13" t="s">
        <v>213</v>
      </c>
      <c r="AC17" s="10">
        <f t="shared" ref="AC17:AE17" si="14">SUM(AC11:AC16)</f>
        <v>6.125</v>
      </c>
      <c r="AD17" s="10">
        <f t="shared" si="14"/>
        <v>7.5</v>
      </c>
      <c r="AE17" s="10">
        <f t="shared" si="14"/>
        <v>0</v>
      </c>
    </row>
    <row r="18" ht="12.75" customHeight="1">
      <c r="B18" s="10">
        <v>87.0</v>
      </c>
      <c r="C18" s="10">
        <v>88.0</v>
      </c>
      <c r="D18" s="10">
        <v>47.0</v>
      </c>
      <c r="E18" s="10">
        <v>48.0</v>
      </c>
      <c r="F18" s="10">
        <v>107.0</v>
      </c>
      <c r="G18" s="10">
        <v>7.0</v>
      </c>
      <c r="H18" s="10">
        <v>97.0</v>
      </c>
      <c r="I18" s="10">
        <v>8.0</v>
      </c>
      <c r="J18" s="10">
        <v>117.0</v>
      </c>
      <c r="K18" s="10">
        <v>17.0</v>
      </c>
      <c r="L18" s="10">
        <v>27.0</v>
      </c>
      <c r="M18" s="10">
        <v>37.0</v>
      </c>
      <c r="N18" s="10">
        <v>77.0</v>
      </c>
      <c r="O18" s="10">
        <v>98.0</v>
      </c>
      <c r="P18" s="10">
        <v>118.0</v>
      </c>
      <c r="Q18" s="10">
        <v>18.0</v>
      </c>
      <c r="R18" s="10">
        <v>28.0</v>
      </c>
      <c r="S18" s="10">
        <v>67.0</v>
      </c>
      <c r="T18" s="10">
        <v>108.0</v>
      </c>
      <c r="U18" s="10">
        <v>57.0</v>
      </c>
      <c r="V18" s="10">
        <v>38.0</v>
      </c>
      <c r="W18" s="10">
        <v>58.0</v>
      </c>
      <c r="X18" s="10">
        <v>68.0</v>
      </c>
      <c r="Y18" s="10">
        <v>78.0</v>
      </c>
    </row>
    <row r="19" ht="12.75" customHeight="1">
      <c r="A19" s="13" t="s">
        <v>214</v>
      </c>
      <c r="B19" s="10" t="str">
        <f t="shared" ref="B19:Y19" si="15">LARGE($F$17:$Z$17,B18)</f>
        <v>#NUM!</v>
      </c>
      <c r="C19" s="10" t="str">
        <f t="shared" si="15"/>
        <v>#NUM!</v>
      </c>
      <c r="D19" s="10" t="str">
        <f t="shared" si="15"/>
        <v>#NUM!</v>
      </c>
      <c r="E19" s="10" t="str">
        <f t="shared" si="15"/>
        <v>#NUM!</v>
      </c>
      <c r="F19" s="10" t="str">
        <f t="shared" si="15"/>
        <v>#NUM!</v>
      </c>
      <c r="G19" s="10">
        <f t="shared" si="15"/>
        <v>7</v>
      </c>
      <c r="H19" s="10" t="str">
        <f t="shared" si="15"/>
        <v>#NUM!</v>
      </c>
      <c r="I19" s="10">
        <f t="shared" si="15"/>
        <v>7</v>
      </c>
      <c r="J19" s="10" t="str">
        <f t="shared" si="15"/>
        <v>#NUM!</v>
      </c>
      <c r="K19" s="10">
        <f t="shared" si="15"/>
        <v>1</v>
      </c>
      <c r="L19" s="10" t="str">
        <f t="shared" si="15"/>
        <v>#NUM!</v>
      </c>
      <c r="M19" s="10" t="str">
        <f t="shared" si="15"/>
        <v>#NUM!</v>
      </c>
      <c r="N19" s="10" t="str">
        <f t="shared" si="15"/>
        <v>#NUM!</v>
      </c>
      <c r="O19" s="10" t="str">
        <f t="shared" si="15"/>
        <v>#NUM!</v>
      </c>
      <c r="P19" s="10" t="str">
        <f t="shared" si="15"/>
        <v>#NUM!</v>
      </c>
      <c r="Q19" s="10">
        <f t="shared" si="15"/>
        <v>-4</v>
      </c>
      <c r="R19" s="10" t="str">
        <f t="shared" si="15"/>
        <v>#NUM!</v>
      </c>
      <c r="S19" s="10" t="str">
        <f t="shared" si="15"/>
        <v>#NUM!</v>
      </c>
      <c r="T19" s="10" t="str">
        <f t="shared" si="15"/>
        <v>#NUM!</v>
      </c>
      <c r="U19" s="10" t="str">
        <f t="shared" si="15"/>
        <v>#NUM!</v>
      </c>
      <c r="V19" s="10" t="str">
        <f t="shared" si="15"/>
        <v>#NUM!</v>
      </c>
      <c r="W19" s="10" t="str">
        <f t="shared" si="15"/>
        <v>#NUM!</v>
      </c>
      <c r="X19" s="10" t="str">
        <f t="shared" si="15"/>
        <v>#NUM!</v>
      </c>
      <c r="Y19" s="10" t="str">
        <f t="shared" si="15"/>
        <v>#NUM!</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5" width="3.25"/>
    <col customWidth="1" min="26" max="34" width="8.63"/>
  </cols>
  <sheetData>
    <row r="1" ht="12.75" customHeight="1">
      <c r="B1" s="12" t="str">
        <f>MID('Form Responses 1'!CP1,36,LEN('Form Responses 1'!CP1)-35)</f>
        <v>LLM3P1 [References - R]</v>
      </c>
      <c r="C1" s="12" t="str">
        <f>MID('Form Responses 1'!CO1,36,LEN('Form Responses 1'!CO1)-35)</f>
        <v>LLM3P1 [References - P]</v>
      </c>
      <c r="D1" s="12" t="str">
        <f>MID('Form Responses 1'!BB1,36,LEN('Form Responses 1'!BB1)-35)</f>
        <v>LLM2P1 [References - R]</v>
      </c>
      <c r="E1" s="12" t="str">
        <f>MID('Form Responses 1'!CF1,36,LEN('Form Responses 1'!CF1)-35)</f>
        <v>LLM2P4 [References - R]</v>
      </c>
      <c r="F1" s="12" t="str">
        <f>MID('Form Responses 1'!DI1,36,LEN('Form Responses 1'!DI1)-35)</f>
        <v>LLM3P3 [References - P]</v>
      </c>
      <c r="G1" s="12" t="str">
        <f>MID('Form Responses 1'!DJ1,36,LEN('Form Responses 1'!DJ1)-35)</f>
        <v>LLM3P3 [References - R]</v>
      </c>
      <c r="H1" s="12" t="str">
        <f>MID('Form Responses 1'!BA1,36,LEN('Form Responses 1'!BA1)-35)</f>
        <v>LLM2P1 [References - P]</v>
      </c>
      <c r="I1" s="12" t="str">
        <f>MID('Form Responses 1'!CE1,36,LEN('Form Responses 1'!CE1)-35)</f>
        <v>LLM2P4 [References - P]</v>
      </c>
      <c r="J1" s="12" t="str">
        <f>MID('Form Responses 1'!CZ1,36,LEN('Form Responses 1'!CZ1)-35)</f>
        <v>LLM3P2 [References - R]</v>
      </c>
      <c r="K1" s="12" t="str">
        <f>MID('Form Responses 1'!DT1,36,LEN('Form Responses 1'!DT1)-35)</f>
        <v>LLM3P4 [References - R]</v>
      </c>
      <c r="L1" s="12" t="str">
        <f>MID('Form Responses 1'!N1,36,LEN('Form Responses 1'!N1)-35)</f>
        <v>LLM1P1 [References - R]</v>
      </c>
      <c r="M1" s="12" t="str">
        <f>MID('Form Responses 1'!CY1,36,LEN('Form Responses 1'!CY1)-35)</f>
        <v>LLM3P2 [References - P]</v>
      </c>
      <c r="N1" s="12" t="str">
        <f>MID('Form Responses 1'!DS1,36,LEN('Form Responses 1'!DS1)-35)</f>
        <v>LLM3P4 [References - P]</v>
      </c>
      <c r="O1" s="12" t="str">
        <f>MID('Form Responses 1'!M1,36,LEN('Form Responses 1'!M1)-35)</f>
        <v>LLM1P1 [References - P]</v>
      </c>
      <c r="P1" s="12" t="str">
        <f>MID('Form Responses 1'!BV1,36,LEN('Form Responses 1'!BV1)-35)</f>
        <v>LLM2P3 [References - R]</v>
      </c>
      <c r="Q1" s="12" t="str">
        <f>MID('Form Responses 1'!BU1,36,LEN('Form Responses 1'!BU1)-35)</f>
        <v>LLM2P3 [References - P]</v>
      </c>
      <c r="R1" s="12" t="str">
        <f>MID('Form Responses 1'!AG1,36,LEN('Form Responses 1'!AG1)-35)</f>
        <v>LLM1P3 [References - P]</v>
      </c>
      <c r="S1" s="12" t="str">
        <f>MID('Form Responses 1'!BK1,36,LEN('Form Responses 1'!BK1)-35)</f>
        <v>LLM2P2 [References - P]</v>
      </c>
      <c r="T1" s="12" t="str">
        <f>MID('Form Responses 1'!AH1,36,LEN('Form Responses 1'!AH1)-35)</f>
        <v>LLM1P3 [References - R]</v>
      </c>
      <c r="U1" s="12" t="str">
        <f>MID('Form Responses 1'!X1,36,LEN('Form Responses 1'!X1)-35)</f>
        <v>LLM1P2 [References - R]</v>
      </c>
      <c r="V1" s="12" t="str">
        <f>MID('Form Responses 1'!W1,36,LEN('Form Responses 1'!W1)-35)</f>
        <v>LLM1P2 [References - P]</v>
      </c>
      <c r="W1" s="12" t="str">
        <f>MID('Form Responses 1'!BL1,36,LEN('Form Responses 1'!BL1)-35)</f>
        <v>LLM2P2 [References - R]</v>
      </c>
      <c r="X1" s="12" t="str">
        <f>MID('Form Responses 1'!AQ1,36,LEN('Form Responses 1'!AQ1)-35)</f>
        <v>LLM1P4 [References - P]</v>
      </c>
      <c r="Y1" s="12" t="str">
        <f>MID('Form Responses 1'!AR1,36,LEN('Form Responses 1'!AR1)-35)</f>
        <v>LLM1P4 [References - R]</v>
      </c>
      <c r="AC1" s="10" t="s">
        <v>215</v>
      </c>
      <c r="AD1" s="10" t="s">
        <v>216</v>
      </c>
      <c r="AE1" s="10" t="s">
        <v>217</v>
      </c>
      <c r="AF1" s="10" t="s">
        <v>218</v>
      </c>
    </row>
    <row r="2" ht="12.75" customHeight="1">
      <c r="A2" s="13" t="s">
        <v>207</v>
      </c>
      <c r="B2" s="10">
        <f>COUNTIF('Form Responses 1'!CP$2:CP$41,"=SA")</f>
        <v>8</v>
      </c>
      <c r="C2" s="10">
        <f>COUNTIF('Form Responses 1'!CO$2:CO$41,"=SA")</f>
        <v>9</v>
      </c>
      <c r="D2" s="10">
        <f>COUNTIF('Form Responses 1'!BB$2:BB$41,"=SA")</f>
        <v>10</v>
      </c>
      <c r="E2" s="10">
        <f>COUNTIF('Form Responses 1'!CF$2:CF$41,"=SA")</f>
        <v>11</v>
      </c>
      <c r="F2" s="10">
        <f>COUNTIF('Form Responses 1'!DI$2:DI$41,"=SA")</f>
        <v>11</v>
      </c>
      <c r="G2" s="10">
        <f>COUNTIF('Form Responses 1'!DJ$2:DJ$41,"=SA")</f>
        <v>11</v>
      </c>
      <c r="H2" s="10">
        <f>COUNTIF('Form Responses 1'!BA$2:BA$41,"=SA")</f>
        <v>11</v>
      </c>
      <c r="I2" s="10">
        <f>COUNTIF('Form Responses 1'!CE$2:CE$41,"=SA")</f>
        <v>13</v>
      </c>
      <c r="J2" s="10">
        <f>COUNTIF('Form Responses 1'!CZ$2:CZ$41,"=SA")</f>
        <v>12</v>
      </c>
      <c r="K2" s="10">
        <f>COUNTIF('Form Responses 1'!DT$2:DT$41,"=SA")</f>
        <v>12</v>
      </c>
      <c r="L2" s="10">
        <f>COUNTIF('Form Responses 1'!N$2:N$41,"=SA")</f>
        <v>10</v>
      </c>
      <c r="M2" s="10">
        <f>COUNTIF('Form Responses 1'!CY$2:CY$41,"=SA")</f>
        <v>13</v>
      </c>
      <c r="N2" s="10">
        <f>COUNTIF('Form Responses 1'!DS$2:DS$41,"=SA")</f>
        <v>13</v>
      </c>
      <c r="O2" s="10">
        <f>COUNTIF('Form Responses 1'!M$2:M$41,"=SA")</f>
        <v>12</v>
      </c>
      <c r="P2" s="10">
        <f>COUNTIF('Form Responses 1'!BV$2:BV$41,"=SA")</f>
        <v>16</v>
      </c>
      <c r="Q2" s="10">
        <f>COUNTIF('Form Responses 1'!BU$2:BU$41,"=SA")</f>
        <v>17</v>
      </c>
      <c r="R2" s="10">
        <f>COUNTIF('Form Responses 1'!AG$2:AG$41,"=SA")</f>
        <v>14</v>
      </c>
      <c r="S2" s="10">
        <f>COUNTIF('Form Responses 1'!BK$2:BK$41,"=SA")</f>
        <v>13</v>
      </c>
      <c r="T2" s="10">
        <f>COUNTIF('Form Responses 1'!AH$2:AH$41,"=SA")</f>
        <v>13</v>
      </c>
      <c r="U2" s="10">
        <f>COUNTIF('Form Responses 1'!X$2:X$41,"=SA")</f>
        <v>13</v>
      </c>
      <c r="V2" s="10">
        <f>COUNTIF('Form Responses 1'!W$2:W$41,"=SA")</f>
        <v>15</v>
      </c>
      <c r="W2" s="10">
        <f>COUNTIF('Form Responses 1'!BL$2:BL$41,"=SA")</f>
        <v>13</v>
      </c>
      <c r="X2" s="10">
        <f>COUNTIF('Form Responses 1'!AQ$2:AQ$41,"=SA")</f>
        <v>14</v>
      </c>
      <c r="Y2" s="10">
        <f>COUNTIF('Form Responses 1'!AR$2:AR$41,"=SA")</f>
        <v>13</v>
      </c>
      <c r="AC2" s="10">
        <v>0.25</v>
      </c>
      <c r="AD2" s="10">
        <v>0.25</v>
      </c>
      <c r="AE2" s="10">
        <v>0.25</v>
      </c>
      <c r="AF2" s="10">
        <v>0.25</v>
      </c>
    </row>
    <row r="3" ht="12.75" customHeight="1">
      <c r="A3" s="13" t="s">
        <v>208</v>
      </c>
      <c r="B3" s="10">
        <f>COUNTIF('Form Responses 1'!CP$2:CP$41,"=A")</f>
        <v>0</v>
      </c>
      <c r="C3" s="10">
        <f>COUNTIF('Form Responses 1'!CO$2:CO$41,"=A")</f>
        <v>0</v>
      </c>
      <c r="D3" s="10">
        <f>COUNTIF('Form Responses 1'!BB$2:BB$41,"=A")</f>
        <v>2</v>
      </c>
      <c r="E3" s="10">
        <f>COUNTIF('Form Responses 1'!CF$2:CF$41,"=A")</f>
        <v>2</v>
      </c>
      <c r="F3" s="10">
        <f>COUNTIF('Form Responses 1'!DI$2:DI$41,"=A")</f>
        <v>2</v>
      </c>
      <c r="G3" s="10">
        <f>COUNTIF('Form Responses 1'!DJ$2:DJ$41,"=A")</f>
        <v>2</v>
      </c>
      <c r="H3" s="10">
        <f>COUNTIF('Form Responses 1'!BA$2:BA$41,"=A")</f>
        <v>2</v>
      </c>
      <c r="I3" s="10">
        <f>COUNTIF('Form Responses 1'!CE$2:CE$41,"=A")</f>
        <v>2</v>
      </c>
      <c r="J3" s="10">
        <f>COUNTIF('Form Responses 1'!CZ$2:CZ$41,"=A")</f>
        <v>5</v>
      </c>
      <c r="K3" s="10">
        <f>COUNTIF('Form Responses 1'!DT$2:DT$41,"=A")</f>
        <v>3</v>
      </c>
      <c r="L3" s="10">
        <f>COUNTIF('Form Responses 1'!N$2:N$41,"=A")</f>
        <v>3</v>
      </c>
      <c r="M3" s="10">
        <f>COUNTIF('Form Responses 1'!CY$2:CY$41,"=A")</f>
        <v>5</v>
      </c>
      <c r="N3" s="10">
        <f>COUNTIF('Form Responses 1'!DS$2:DS$41,"=A")</f>
        <v>3</v>
      </c>
      <c r="O3" s="10">
        <f>COUNTIF('Form Responses 1'!M$2:M$41,"=A")</f>
        <v>3</v>
      </c>
      <c r="P3" s="10">
        <f>COUNTIF('Form Responses 1'!BV$2:BV$41,"=A")</f>
        <v>3</v>
      </c>
      <c r="Q3" s="10">
        <f>COUNTIF('Form Responses 1'!BU$2:BU$41,"=A")</f>
        <v>4</v>
      </c>
      <c r="R3" s="10">
        <f>COUNTIF('Form Responses 1'!AG$2:AG$41,"=A")</f>
        <v>6</v>
      </c>
      <c r="S3" s="10">
        <f>COUNTIF('Form Responses 1'!BK$2:BK$41,"=A")</f>
        <v>7</v>
      </c>
      <c r="T3" s="10">
        <f>COUNTIF('Form Responses 1'!AH$2:AH$41,"=A")</f>
        <v>8</v>
      </c>
      <c r="U3" s="10">
        <f>COUNTIF('Form Responses 1'!X$2:X$41,"=A")</f>
        <v>9</v>
      </c>
      <c r="V3" s="10">
        <f>COUNTIF('Form Responses 1'!W$2:W$41,"=A")</f>
        <v>7</v>
      </c>
      <c r="W3" s="10">
        <f>COUNTIF('Form Responses 1'!BL$2:BL$41,"=A")</f>
        <v>11</v>
      </c>
      <c r="X3" s="10">
        <f>COUNTIF('Form Responses 1'!AQ$2:AQ$41,"=A")</f>
        <v>9</v>
      </c>
      <c r="Y3" s="10">
        <f>COUNTIF('Form Responses 1'!AR$2:AR$41,"=A")</f>
        <v>12</v>
      </c>
    </row>
    <row r="4" ht="12.75" customHeight="1">
      <c r="A4" s="13" t="s">
        <v>209</v>
      </c>
      <c r="B4" s="10">
        <f>COUNTIF('Form Responses 1'!CP$2:CP$41,"=N")</f>
        <v>11</v>
      </c>
      <c r="C4" s="10">
        <f>COUNTIF('Form Responses 1'!CO$2:CO$41,"=N")</f>
        <v>11</v>
      </c>
      <c r="D4" s="10">
        <f>COUNTIF('Form Responses 1'!BB$2:BB$41,"=N")</f>
        <v>11</v>
      </c>
      <c r="E4" s="10">
        <f>COUNTIF('Form Responses 1'!CF$2:CF$41,"=N")</f>
        <v>9</v>
      </c>
      <c r="F4" s="10">
        <f>COUNTIF('Form Responses 1'!DI$2:DI$41,"=N")</f>
        <v>10</v>
      </c>
      <c r="G4" s="10">
        <f>COUNTIF('Form Responses 1'!DJ$2:DJ$41,"=N")</f>
        <v>10</v>
      </c>
      <c r="H4" s="10">
        <f>COUNTIF('Form Responses 1'!BA$2:BA$41,"=N")</f>
        <v>11</v>
      </c>
      <c r="I4" s="10">
        <f>COUNTIF('Form Responses 1'!CE$2:CE$41,"=N")</f>
        <v>8</v>
      </c>
      <c r="J4" s="10">
        <f>COUNTIF('Form Responses 1'!CZ$2:CZ$41,"=N")</f>
        <v>5</v>
      </c>
      <c r="K4" s="10">
        <f>COUNTIF('Form Responses 1'!DT$2:DT$41,"=N")</f>
        <v>10</v>
      </c>
      <c r="L4" s="10">
        <f>COUNTIF('Form Responses 1'!N$2:N$41,"=N")</f>
        <v>15</v>
      </c>
      <c r="M4" s="10">
        <f>COUNTIF('Form Responses 1'!CY$2:CY$41,"=N")</f>
        <v>6</v>
      </c>
      <c r="N4" s="10">
        <f>COUNTIF('Form Responses 1'!DS$2:DS$41,"=N")</f>
        <v>10</v>
      </c>
      <c r="O4" s="10">
        <f>COUNTIF('Form Responses 1'!M$2:M$41,"=N")</f>
        <v>15</v>
      </c>
      <c r="P4" s="10">
        <f>COUNTIF('Form Responses 1'!BV$2:BV$41,"=N")</f>
        <v>7</v>
      </c>
      <c r="Q4" s="10">
        <f>COUNTIF('Form Responses 1'!BU$2:BU$41,"=N")</f>
        <v>5</v>
      </c>
      <c r="R4" s="10">
        <f>COUNTIF('Form Responses 1'!AG$2:AG$41,"=N")</f>
        <v>8</v>
      </c>
      <c r="S4" s="10">
        <f>COUNTIF('Form Responses 1'!BK$2:BK$41,"=N")</f>
        <v>9</v>
      </c>
      <c r="T4" s="10">
        <f>COUNTIF('Form Responses 1'!AH$2:AH$41,"=N")</f>
        <v>8</v>
      </c>
      <c r="U4" s="10">
        <f>COUNTIF('Form Responses 1'!X$2:X$41,"=N")</f>
        <v>8</v>
      </c>
      <c r="V4" s="10">
        <f>COUNTIF('Form Responses 1'!W$2:W$41,"=N")</f>
        <v>9</v>
      </c>
      <c r="W4" s="10">
        <f>COUNTIF('Form Responses 1'!BL$2:BL$41,"=N")</f>
        <v>6</v>
      </c>
      <c r="X4" s="10">
        <f>COUNTIF('Form Responses 1'!AQ$2:AQ$41,"=N")</f>
        <v>10</v>
      </c>
      <c r="Y4" s="10">
        <f>COUNTIF('Form Responses 1'!AR$2:AR$41,"=N")</f>
        <v>6</v>
      </c>
    </row>
    <row r="5" ht="12.75" customHeight="1">
      <c r="A5" s="13" t="s">
        <v>210</v>
      </c>
      <c r="B5" s="10">
        <f>COUNTIF('Form Responses 1'!CP$2:CP$41,"=D")</f>
        <v>6</v>
      </c>
      <c r="C5" s="10">
        <f>COUNTIF('Form Responses 1'!CO$2:CO$41,"=D")</f>
        <v>6</v>
      </c>
      <c r="D5" s="10">
        <f>COUNTIF('Form Responses 1'!BB$2:BB$41,"=D")</f>
        <v>4</v>
      </c>
      <c r="E5" s="10">
        <f>COUNTIF('Form Responses 1'!CF$2:CF$41,"=D")</f>
        <v>8</v>
      </c>
      <c r="F5" s="10">
        <f>COUNTIF('Form Responses 1'!DI$2:DI$41,"=D")</f>
        <v>5</v>
      </c>
      <c r="G5" s="10">
        <f>COUNTIF('Form Responses 1'!DJ$2:DJ$41,"=D")</f>
        <v>4</v>
      </c>
      <c r="H5" s="10">
        <f>COUNTIF('Form Responses 1'!BA$2:BA$41,"=D")</f>
        <v>4</v>
      </c>
      <c r="I5" s="10">
        <f>COUNTIF('Form Responses 1'!CE$2:CE$41,"=D")</f>
        <v>8</v>
      </c>
      <c r="J5" s="10">
        <f>COUNTIF('Form Responses 1'!CZ$2:CZ$41,"=D")</f>
        <v>6</v>
      </c>
      <c r="K5" s="10">
        <f>COUNTIF('Form Responses 1'!DT$2:DT$41,"=D")</f>
        <v>4</v>
      </c>
      <c r="L5" s="10">
        <f>COUNTIF('Form Responses 1'!N$2:N$41,"=D")</f>
        <v>1</v>
      </c>
      <c r="M5" s="10">
        <f>COUNTIF('Form Responses 1'!CY$2:CY$41,"=D")</f>
        <v>5</v>
      </c>
      <c r="N5" s="10">
        <f>COUNTIF('Form Responses 1'!DS$2:DS$41,"=D")</f>
        <v>4</v>
      </c>
      <c r="O5" s="10">
        <f>COUNTIF('Form Responses 1'!M$2:M$41,"=D")</f>
        <v>1</v>
      </c>
      <c r="P5" s="10">
        <f>COUNTIF('Form Responses 1'!BV$2:BV$41,"=D")</f>
        <v>6</v>
      </c>
      <c r="Q5" s="10">
        <f>COUNTIF('Form Responses 1'!BU$2:BU$41,"=D")</f>
        <v>7</v>
      </c>
      <c r="R5" s="10">
        <f>COUNTIF('Form Responses 1'!AG$2:AG$41,"=D")</f>
        <v>3</v>
      </c>
      <c r="S5" s="10">
        <f>COUNTIF('Form Responses 1'!BK$2:BK$41,"=D")</f>
        <v>5</v>
      </c>
      <c r="T5" s="10">
        <f>COUNTIF('Form Responses 1'!AH$2:AH$41,"=D")</f>
        <v>3</v>
      </c>
      <c r="U5" s="10">
        <f>COUNTIF('Form Responses 1'!X$2:X$41,"=D")</f>
        <v>3</v>
      </c>
      <c r="V5" s="10">
        <f>COUNTIF('Form Responses 1'!W$2:W$41,"=D")</f>
        <v>2</v>
      </c>
      <c r="W5" s="10">
        <f>COUNTIF('Form Responses 1'!BL$2:BL$41,"=D")</f>
        <v>4</v>
      </c>
      <c r="X5" s="10">
        <f>COUNTIF('Form Responses 1'!AQ$2:AQ$41,"=D")</f>
        <v>2</v>
      </c>
      <c r="Y5" s="10">
        <f>COUNTIF('Form Responses 1'!AR$2:AR$41,"=D")</f>
        <v>2</v>
      </c>
    </row>
    <row r="6" ht="12.75" customHeight="1">
      <c r="A6" s="13" t="s">
        <v>211</v>
      </c>
      <c r="B6" s="10">
        <f>COUNTIF('Form Responses 1'!CP$2:CP$41,"=SD")</f>
        <v>15</v>
      </c>
      <c r="C6" s="10">
        <f>COUNTIF('Form Responses 1'!CO$2:CO$41,"=SD")</f>
        <v>14</v>
      </c>
      <c r="D6" s="10">
        <f>COUNTIF('Form Responses 1'!BB$2:BB$41,"=SD")</f>
        <v>13</v>
      </c>
      <c r="E6" s="10">
        <f>COUNTIF('Form Responses 1'!CF$2:CF$41,"=SD")</f>
        <v>10</v>
      </c>
      <c r="F6" s="10">
        <f>COUNTIF('Form Responses 1'!DI$2:DI$41,"=SD")</f>
        <v>12</v>
      </c>
      <c r="G6" s="10">
        <f>COUNTIF('Form Responses 1'!DJ$2:DJ$41,"=SD")</f>
        <v>13</v>
      </c>
      <c r="H6" s="10">
        <f>COUNTIF('Form Responses 1'!BA$2:BA$41,"=SD")</f>
        <v>12</v>
      </c>
      <c r="I6" s="10">
        <f>COUNTIF('Form Responses 1'!CE$2:CE$41,"=SD")</f>
        <v>9</v>
      </c>
      <c r="J6" s="10">
        <f>COUNTIF('Form Responses 1'!CZ$2:CZ$41,"=SD")</f>
        <v>12</v>
      </c>
      <c r="K6" s="10">
        <f>COUNTIF('Form Responses 1'!DT$2:DT$41,"=SD")</f>
        <v>11</v>
      </c>
      <c r="L6" s="10">
        <f>COUNTIF('Form Responses 1'!N$2:N$41,"=SD")</f>
        <v>11</v>
      </c>
      <c r="M6" s="10">
        <f>COUNTIF('Form Responses 1'!CY$2:CY$41,"=SD")</f>
        <v>11</v>
      </c>
      <c r="N6" s="10">
        <f>COUNTIF('Form Responses 1'!DS$2:DS$41,"=SD")</f>
        <v>10</v>
      </c>
      <c r="O6" s="10">
        <f>COUNTIF('Form Responses 1'!M$2:M$41,"=SD")</f>
        <v>9</v>
      </c>
      <c r="P6" s="10">
        <f>COUNTIF('Form Responses 1'!BV$2:BV$41,"=SD")</f>
        <v>8</v>
      </c>
      <c r="Q6" s="10">
        <f>COUNTIF('Form Responses 1'!BU$2:BU$41,"=SD")</f>
        <v>7</v>
      </c>
      <c r="R6" s="10">
        <f>COUNTIF('Form Responses 1'!AG$2:AG$41,"=SD")</f>
        <v>9</v>
      </c>
      <c r="S6" s="10">
        <f>COUNTIF('Form Responses 1'!BK$2:BK$41,"=SD")</f>
        <v>6</v>
      </c>
      <c r="T6" s="10">
        <f>COUNTIF('Form Responses 1'!AH$2:AH$41,"=SD")</f>
        <v>8</v>
      </c>
      <c r="U6" s="10">
        <f>COUNTIF('Form Responses 1'!X$2:X$41,"=SD")</f>
        <v>7</v>
      </c>
      <c r="V6" s="10">
        <f>COUNTIF('Form Responses 1'!W$2:W$41,"=SD")</f>
        <v>7</v>
      </c>
      <c r="W6" s="10">
        <f>COUNTIF('Form Responses 1'!BL$2:BL$41,"=SD")</f>
        <v>6</v>
      </c>
      <c r="X6" s="10">
        <f>COUNTIF('Form Responses 1'!AQ$2:AQ$41,"=SD")</f>
        <v>5</v>
      </c>
      <c r="Y6" s="10">
        <f>COUNTIF('Form Responses 1'!AR$2:AR$41,"=SD")</f>
        <v>7</v>
      </c>
    </row>
    <row r="7" ht="12.75" customHeight="1"/>
    <row r="8" ht="12.75" customHeight="1"/>
    <row r="9" ht="12.75" customHeight="1"/>
    <row r="10" ht="12.75" customHeight="1">
      <c r="A10" s="13" t="s">
        <v>212</v>
      </c>
      <c r="B10" s="12" t="str">
        <f t="shared" ref="B10:Y10" si="1">B1</f>
        <v>LLM3P1 [References - R]</v>
      </c>
      <c r="C10" s="12" t="str">
        <f t="shared" si="1"/>
        <v>LLM3P1 [References - P]</v>
      </c>
      <c r="D10" s="12" t="str">
        <f t="shared" si="1"/>
        <v>LLM2P1 [References - R]</v>
      </c>
      <c r="E10" s="12" t="str">
        <f t="shared" si="1"/>
        <v>LLM2P4 [References - R]</v>
      </c>
      <c r="F10" s="12" t="str">
        <f t="shared" si="1"/>
        <v>LLM3P3 [References - P]</v>
      </c>
      <c r="G10" s="12" t="str">
        <f t="shared" si="1"/>
        <v>LLM3P3 [References - R]</v>
      </c>
      <c r="H10" s="12" t="str">
        <f t="shared" si="1"/>
        <v>LLM2P1 [References - P]</v>
      </c>
      <c r="I10" s="12" t="str">
        <f t="shared" si="1"/>
        <v>LLM2P4 [References - P]</v>
      </c>
      <c r="J10" s="12" t="str">
        <f t="shared" si="1"/>
        <v>LLM3P2 [References - R]</v>
      </c>
      <c r="K10" s="12" t="str">
        <f t="shared" si="1"/>
        <v>LLM3P4 [References - R]</v>
      </c>
      <c r="L10" s="12" t="str">
        <f t="shared" si="1"/>
        <v>LLM1P1 [References - R]</v>
      </c>
      <c r="M10" s="12" t="str">
        <f t="shared" si="1"/>
        <v>LLM3P2 [References - P]</v>
      </c>
      <c r="N10" s="12" t="str">
        <f t="shared" si="1"/>
        <v>LLM3P4 [References - P]</v>
      </c>
      <c r="O10" s="12" t="str">
        <f t="shared" si="1"/>
        <v>LLM1P1 [References - P]</v>
      </c>
      <c r="P10" s="12" t="str">
        <f t="shared" si="1"/>
        <v>LLM2P3 [References - R]</v>
      </c>
      <c r="Q10" s="12" t="str">
        <f t="shared" si="1"/>
        <v>LLM2P3 [References - P]</v>
      </c>
      <c r="R10" s="12" t="str">
        <f t="shared" si="1"/>
        <v>LLM1P3 [References - P]</v>
      </c>
      <c r="S10" s="12" t="str">
        <f t="shared" si="1"/>
        <v>LLM2P2 [References - P]</v>
      </c>
      <c r="T10" s="12" t="str">
        <f t="shared" si="1"/>
        <v>LLM1P3 [References - R]</v>
      </c>
      <c r="U10" s="12" t="str">
        <f t="shared" si="1"/>
        <v>LLM1P2 [References - R]</v>
      </c>
      <c r="V10" s="12" t="str">
        <f t="shared" si="1"/>
        <v>LLM1P2 [References - P]</v>
      </c>
      <c r="W10" s="12" t="str">
        <f t="shared" si="1"/>
        <v>LLM2P2 [References - R]</v>
      </c>
      <c r="X10" s="12" t="str">
        <f t="shared" si="1"/>
        <v>LLM1P4 [References - P]</v>
      </c>
      <c r="Y10" s="12" t="str">
        <f t="shared" si="1"/>
        <v>LLM1P4 [References - R]</v>
      </c>
      <c r="AB10" s="13" t="s">
        <v>212</v>
      </c>
      <c r="AC10" s="12" t="s">
        <v>219</v>
      </c>
      <c r="AD10" s="12" t="s">
        <v>220</v>
      </c>
      <c r="AE10" s="12" t="s">
        <v>221</v>
      </c>
      <c r="AF10" s="12"/>
    </row>
    <row r="11" ht="12.75" customHeight="1">
      <c r="A11" s="13" t="s">
        <v>207</v>
      </c>
      <c r="B11" s="10">
        <f t="shared" ref="B11:Y11" si="2">B2</f>
        <v>8</v>
      </c>
      <c r="C11" s="10">
        <f t="shared" si="2"/>
        <v>9</v>
      </c>
      <c r="D11" s="10">
        <f t="shared" si="2"/>
        <v>10</v>
      </c>
      <c r="E11" s="10">
        <f t="shared" si="2"/>
        <v>11</v>
      </c>
      <c r="F11" s="10">
        <f t="shared" si="2"/>
        <v>11</v>
      </c>
      <c r="G11" s="10">
        <f t="shared" si="2"/>
        <v>11</v>
      </c>
      <c r="H11" s="10">
        <f t="shared" si="2"/>
        <v>11</v>
      </c>
      <c r="I11" s="10">
        <f t="shared" si="2"/>
        <v>13</v>
      </c>
      <c r="J11" s="10">
        <f t="shared" si="2"/>
        <v>12</v>
      </c>
      <c r="K11" s="10">
        <f t="shared" si="2"/>
        <v>12</v>
      </c>
      <c r="L11" s="10">
        <f t="shared" si="2"/>
        <v>10</v>
      </c>
      <c r="M11" s="10">
        <f t="shared" si="2"/>
        <v>13</v>
      </c>
      <c r="N11" s="10">
        <f t="shared" si="2"/>
        <v>13</v>
      </c>
      <c r="O11" s="10">
        <f t="shared" si="2"/>
        <v>12</v>
      </c>
      <c r="P11" s="10">
        <f t="shared" si="2"/>
        <v>16</v>
      </c>
      <c r="Q11" s="10">
        <f t="shared" si="2"/>
        <v>17</v>
      </c>
      <c r="R11" s="10">
        <f t="shared" si="2"/>
        <v>14</v>
      </c>
      <c r="S11" s="10">
        <f t="shared" si="2"/>
        <v>13</v>
      </c>
      <c r="T11" s="10">
        <f t="shared" si="2"/>
        <v>13</v>
      </c>
      <c r="U11" s="10">
        <f t="shared" si="2"/>
        <v>13</v>
      </c>
      <c r="V11" s="10">
        <f t="shared" si="2"/>
        <v>15</v>
      </c>
      <c r="W11" s="10">
        <f t="shared" si="2"/>
        <v>13</v>
      </c>
      <c r="X11" s="10">
        <f t="shared" si="2"/>
        <v>14</v>
      </c>
      <c r="Y11" s="10">
        <f t="shared" si="2"/>
        <v>13</v>
      </c>
      <c r="AB11" s="13" t="s">
        <v>207</v>
      </c>
      <c r="AC11" s="10">
        <f t="shared" ref="AC11:AE11" si="3">2*0.5*((M11+N11)*AC$2+(O11+K11)*AD$2+(S11+P11)*AE$2+(Q11+R11)*AF$2)</f>
        <v>27.5</v>
      </c>
      <c r="AD11" s="10">
        <f t="shared" si="3"/>
        <v>20.25</v>
      </c>
      <c r="AE11" s="10">
        <f t="shared" si="3"/>
        <v>14.5</v>
      </c>
    </row>
    <row r="12" ht="12.75" customHeight="1">
      <c r="A12" s="13" t="s">
        <v>208</v>
      </c>
      <c r="B12" s="10">
        <f t="shared" ref="B12:Y12" si="4">B3</f>
        <v>0</v>
      </c>
      <c r="C12" s="10">
        <f t="shared" si="4"/>
        <v>0</v>
      </c>
      <c r="D12" s="10">
        <f t="shared" si="4"/>
        <v>2</v>
      </c>
      <c r="E12" s="10">
        <f t="shared" si="4"/>
        <v>2</v>
      </c>
      <c r="F12" s="10">
        <f t="shared" si="4"/>
        <v>2</v>
      </c>
      <c r="G12" s="10">
        <f t="shared" si="4"/>
        <v>2</v>
      </c>
      <c r="H12" s="10">
        <f t="shared" si="4"/>
        <v>2</v>
      </c>
      <c r="I12" s="10">
        <f t="shared" si="4"/>
        <v>2</v>
      </c>
      <c r="J12" s="10">
        <f t="shared" si="4"/>
        <v>5</v>
      </c>
      <c r="K12" s="10">
        <f t="shared" si="4"/>
        <v>3</v>
      </c>
      <c r="L12" s="10">
        <f t="shared" si="4"/>
        <v>3</v>
      </c>
      <c r="M12" s="10">
        <f t="shared" si="4"/>
        <v>5</v>
      </c>
      <c r="N12" s="10">
        <f t="shared" si="4"/>
        <v>3</v>
      </c>
      <c r="O12" s="10">
        <f t="shared" si="4"/>
        <v>3</v>
      </c>
      <c r="P12" s="10">
        <f t="shared" si="4"/>
        <v>3</v>
      </c>
      <c r="Q12" s="10">
        <f t="shared" si="4"/>
        <v>4</v>
      </c>
      <c r="R12" s="10">
        <f t="shared" si="4"/>
        <v>6</v>
      </c>
      <c r="S12" s="10">
        <f t="shared" si="4"/>
        <v>7</v>
      </c>
      <c r="T12" s="10">
        <f t="shared" si="4"/>
        <v>8</v>
      </c>
      <c r="U12" s="10">
        <f t="shared" si="4"/>
        <v>9</v>
      </c>
      <c r="V12" s="10">
        <f t="shared" si="4"/>
        <v>7</v>
      </c>
      <c r="W12" s="10">
        <f t="shared" si="4"/>
        <v>11</v>
      </c>
      <c r="X12" s="10">
        <f t="shared" si="4"/>
        <v>9</v>
      </c>
      <c r="Y12" s="10">
        <f t="shared" si="4"/>
        <v>12</v>
      </c>
      <c r="AB12" s="13" t="s">
        <v>208</v>
      </c>
      <c r="AC12" s="10">
        <f t="shared" ref="AC12:AC15" si="6">0.5*((M12+N12)*AC$2+(O12+K12)*AD$2+(S12+P12)*AE$2+(Q12+R12)*AF$2)</f>
        <v>4.25</v>
      </c>
      <c r="AD12" s="10">
        <f t="shared" ref="AD12:AD15" si="7">0.5*((H12+B12)*AC$2+(X12+U12)*AD$2+(T12+W12)*AE$2+(Y12+V12)*AF$2)</f>
        <v>7.25</v>
      </c>
      <c r="AE12" s="10">
        <f t="shared" ref="AE12:AE15" si="8">0.5*((C12+E12)*AC$2+(D12+F12)*AD$2+(L12+I12)*AE$2+(J12+G12)*AF$2)</f>
        <v>2.25</v>
      </c>
    </row>
    <row r="13" ht="12.75" customHeight="1">
      <c r="A13" s="13" t="s">
        <v>209</v>
      </c>
      <c r="B13" s="10">
        <f t="shared" ref="B13:Y13" si="5">B4/2</f>
        <v>5.5</v>
      </c>
      <c r="C13" s="10">
        <f t="shared" si="5"/>
        <v>5.5</v>
      </c>
      <c r="D13" s="10">
        <f t="shared" si="5"/>
        <v>5.5</v>
      </c>
      <c r="E13" s="10">
        <f t="shared" si="5"/>
        <v>4.5</v>
      </c>
      <c r="F13" s="10">
        <f t="shared" si="5"/>
        <v>5</v>
      </c>
      <c r="G13" s="10">
        <f t="shared" si="5"/>
        <v>5</v>
      </c>
      <c r="H13" s="10">
        <f t="shared" si="5"/>
        <v>5.5</v>
      </c>
      <c r="I13" s="10">
        <f t="shared" si="5"/>
        <v>4</v>
      </c>
      <c r="J13" s="10">
        <f t="shared" si="5"/>
        <v>2.5</v>
      </c>
      <c r="K13" s="10">
        <f t="shared" si="5"/>
        <v>5</v>
      </c>
      <c r="L13" s="10">
        <f t="shared" si="5"/>
        <v>7.5</v>
      </c>
      <c r="M13" s="10">
        <f t="shared" si="5"/>
        <v>3</v>
      </c>
      <c r="N13" s="10">
        <f t="shared" si="5"/>
        <v>5</v>
      </c>
      <c r="O13" s="10">
        <f t="shared" si="5"/>
        <v>7.5</v>
      </c>
      <c r="P13" s="10">
        <f t="shared" si="5"/>
        <v>3.5</v>
      </c>
      <c r="Q13" s="10">
        <f t="shared" si="5"/>
        <v>2.5</v>
      </c>
      <c r="R13" s="10">
        <f t="shared" si="5"/>
        <v>4</v>
      </c>
      <c r="S13" s="10">
        <f t="shared" si="5"/>
        <v>4.5</v>
      </c>
      <c r="T13" s="10">
        <f t="shared" si="5"/>
        <v>4</v>
      </c>
      <c r="U13" s="10">
        <f t="shared" si="5"/>
        <v>4</v>
      </c>
      <c r="V13" s="10">
        <f t="shared" si="5"/>
        <v>4.5</v>
      </c>
      <c r="W13" s="10">
        <f t="shared" si="5"/>
        <v>3</v>
      </c>
      <c r="X13" s="10">
        <f t="shared" si="5"/>
        <v>5</v>
      </c>
      <c r="Y13" s="10">
        <f t="shared" si="5"/>
        <v>3</v>
      </c>
      <c r="AB13" s="13" t="s">
        <v>209</v>
      </c>
      <c r="AC13" s="10">
        <f t="shared" si="6"/>
        <v>4.375</v>
      </c>
      <c r="AD13" s="10">
        <f t="shared" si="7"/>
        <v>4.3125</v>
      </c>
      <c r="AE13" s="10">
        <f t="shared" si="8"/>
        <v>4.9375</v>
      </c>
    </row>
    <row r="14" ht="12.75" customHeight="1">
      <c r="A14" s="13" t="s">
        <v>209</v>
      </c>
      <c r="B14" s="10">
        <f t="shared" ref="B14:Y14" si="9">-B4/2</f>
        <v>-5.5</v>
      </c>
      <c r="C14" s="10">
        <f t="shared" si="9"/>
        <v>-5.5</v>
      </c>
      <c r="D14" s="10">
        <f t="shared" si="9"/>
        <v>-5.5</v>
      </c>
      <c r="E14" s="10">
        <f t="shared" si="9"/>
        <v>-4.5</v>
      </c>
      <c r="F14" s="10">
        <f t="shared" si="9"/>
        <v>-5</v>
      </c>
      <c r="G14" s="10">
        <f t="shared" si="9"/>
        <v>-5</v>
      </c>
      <c r="H14" s="10">
        <f t="shared" si="9"/>
        <v>-5.5</v>
      </c>
      <c r="I14" s="10">
        <f t="shared" si="9"/>
        <v>-4</v>
      </c>
      <c r="J14" s="10">
        <f t="shared" si="9"/>
        <v>-2.5</v>
      </c>
      <c r="K14" s="10">
        <f t="shared" si="9"/>
        <v>-5</v>
      </c>
      <c r="L14" s="10">
        <f t="shared" si="9"/>
        <v>-7.5</v>
      </c>
      <c r="M14" s="10">
        <f t="shared" si="9"/>
        <v>-3</v>
      </c>
      <c r="N14" s="10">
        <f t="shared" si="9"/>
        <v>-5</v>
      </c>
      <c r="O14" s="10">
        <f t="shared" si="9"/>
        <v>-7.5</v>
      </c>
      <c r="P14" s="10">
        <f t="shared" si="9"/>
        <v>-3.5</v>
      </c>
      <c r="Q14" s="10">
        <f t="shared" si="9"/>
        <v>-2.5</v>
      </c>
      <c r="R14" s="10">
        <f t="shared" si="9"/>
        <v>-4</v>
      </c>
      <c r="S14" s="10">
        <f t="shared" si="9"/>
        <v>-4.5</v>
      </c>
      <c r="T14" s="10">
        <f t="shared" si="9"/>
        <v>-4</v>
      </c>
      <c r="U14" s="10">
        <f t="shared" si="9"/>
        <v>-4</v>
      </c>
      <c r="V14" s="10">
        <f t="shared" si="9"/>
        <v>-4.5</v>
      </c>
      <c r="W14" s="10">
        <f t="shared" si="9"/>
        <v>-3</v>
      </c>
      <c r="X14" s="10">
        <f t="shared" si="9"/>
        <v>-5</v>
      </c>
      <c r="Y14" s="10">
        <f t="shared" si="9"/>
        <v>-3</v>
      </c>
      <c r="AB14" s="13"/>
      <c r="AC14" s="10">
        <f t="shared" si="6"/>
        <v>-4.375</v>
      </c>
      <c r="AD14" s="10">
        <f t="shared" si="7"/>
        <v>-4.3125</v>
      </c>
      <c r="AE14" s="10">
        <f t="shared" si="8"/>
        <v>-4.9375</v>
      </c>
    </row>
    <row r="15" ht="12.75" customHeight="1">
      <c r="A15" s="13" t="s">
        <v>210</v>
      </c>
      <c r="B15" s="10">
        <f t="shared" ref="B15:Y15" si="10">-B5</f>
        <v>-6</v>
      </c>
      <c r="C15" s="10">
        <f t="shared" si="10"/>
        <v>-6</v>
      </c>
      <c r="D15" s="10">
        <f t="shared" si="10"/>
        <v>-4</v>
      </c>
      <c r="E15" s="10">
        <f t="shared" si="10"/>
        <v>-8</v>
      </c>
      <c r="F15" s="10">
        <f t="shared" si="10"/>
        <v>-5</v>
      </c>
      <c r="G15" s="10">
        <f t="shared" si="10"/>
        <v>-4</v>
      </c>
      <c r="H15" s="10">
        <f t="shared" si="10"/>
        <v>-4</v>
      </c>
      <c r="I15" s="10">
        <f t="shared" si="10"/>
        <v>-8</v>
      </c>
      <c r="J15" s="10">
        <f t="shared" si="10"/>
        <v>-6</v>
      </c>
      <c r="K15" s="10">
        <f t="shared" si="10"/>
        <v>-4</v>
      </c>
      <c r="L15" s="10">
        <f t="shared" si="10"/>
        <v>-1</v>
      </c>
      <c r="M15" s="10">
        <f t="shared" si="10"/>
        <v>-5</v>
      </c>
      <c r="N15" s="10">
        <f t="shared" si="10"/>
        <v>-4</v>
      </c>
      <c r="O15" s="10">
        <f t="shared" si="10"/>
        <v>-1</v>
      </c>
      <c r="P15" s="10">
        <f t="shared" si="10"/>
        <v>-6</v>
      </c>
      <c r="Q15" s="10">
        <f t="shared" si="10"/>
        <v>-7</v>
      </c>
      <c r="R15" s="10">
        <f t="shared" si="10"/>
        <v>-3</v>
      </c>
      <c r="S15" s="10">
        <f t="shared" si="10"/>
        <v>-5</v>
      </c>
      <c r="T15" s="10">
        <f t="shared" si="10"/>
        <v>-3</v>
      </c>
      <c r="U15" s="10">
        <f t="shared" si="10"/>
        <v>-3</v>
      </c>
      <c r="V15" s="10">
        <f t="shared" si="10"/>
        <v>-2</v>
      </c>
      <c r="W15" s="10">
        <f t="shared" si="10"/>
        <v>-4</v>
      </c>
      <c r="X15" s="10">
        <f t="shared" si="10"/>
        <v>-2</v>
      </c>
      <c r="Y15" s="10">
        <f t="shared" si="10"/>
        <v>-2</v>
      </c>
      <c r="AB15" s="13" t="s">
        <v>210</v>
      </c>
      <c r="AC15" s="10">
        <f t="shared" si="6"/>
        <v>-4.375</v>
      </c>
      <c r="AD15" s="10">
        <f t="shared" si="7"/>
        <v>-3.25</v>
      </c>
      <c r="AE15" s="10">
        <f t="shared" si="8"/>
        <v>-5.25</v>
      </c>
    </row>
    <row r="16" ht="12.75" customHeight="1">
      <c r="A16" s="13" t="s">
        <v>211</v>
      </c>
      <c r="B16" s="10">
        <f t="shared" ref="B16:Y16" si="11">-B6</f>
        <v>-15</v>
      </c>
      <c r="C16" s="10">
        <f t="shared" si="11"/>
        <v>-14</v>
      </c>
      <c r="D16" s="10">
        <f t="shared" si="11"/>
        <v>-13</v>
      </c>
      <c r="E16" s="10">
        <f t="shared" si="11"/>
        <v>-10</v>
      </c>
      <c r="F16" s="10">
        <f t="shared" si="11"/>
        <v>-12</v>
      </c>
      <c r="G16" s="10">
        <f t="shared" si="11"/>
        <v>-13</v>
      </c>
      <c r="H16" s="10">
        <f t="shared" si="11"/>
        <v>-12</v>
      </c>
      <c r="I16" s="10">
        <f t="shared" si="11"/>
        <v>-9</v>
      </c>
      <c r="J16" s="10">
        <f t="shared" si="11"/>
        <v>-12</v>
      </c>
      <c r="K16" s="10">
        <f t="shared" si="11"/>
        <v>-11</v>
      </c>
      <c r="L16" s="10">
        <f t="shared" si="11"/>
        <v>-11</v>
      </c>
      <c r="M16" s="10">
        <f t="shared" si="11"/>
        <v>-11</v>
      </c>
      <c r="N16" s="10">
        <f t="shared" si="11"/>
        <v>-10</v>
      </c>
      <c r="O16" s="10">
        <f t="shared" si="11"/>
        <v>-9</v>
      </c>
      <c r="P16" s="10">
        <f t="shared" si="11"/>
        <v>-8</v>
      </c>
      <c r="Q16" s="10">
        <f t="shared" si="11"/>
        <v>-7</v>
      </c>
      <c r="R16" s="10">
        <f t="shared" si="11"/>
        <v>-9</v>
      </c>
      <c r="S16" s="10">
        <f t="shared" si="11"/>
        <v>-6</v>
      </c>
      <c r="T16" s="10">
        <f t="shared" si="11"/>
        <v>-8</v>
      </c>
      <c r="U16" s="10">
        <f t="shared" si="11"/>
        <v>-7</v>
      </c>
      <c r="V16" s="10">
        <f t="shared" si="11"/>
        <v>-7</v>
      </c>
      <c r="W16" s="10">
        <f t="shared" si="11"/>
        <v>-6</v>
      </c>
      <c r="X16" s="10">
        <f t="shared" si="11"/>
        <v>-5</v>
      </c>
      <c r="Y16" s="10">
        <f t="shared" si="11"/>
        <v>-7</v>
      </c>
      <c r="AB16" s="13" t="s">
        <v>211</v>
      </c>
      <c r="AC16" s="10">
        <f t="shared" ref="AC16:AE16" si="12">2*0.5*((M16+N16)*AC$2+(O16+K16)*AD$2+(S16+P16)*AE$2+(Q16+R16)*AF$2)</f>
        <v>-17.75</v>
      </c>
      <c r="AD16" s="10">
        <f t="shared" si="12"/>
        <v>-13.25</v>
      </c>
      <c r="AE16" s="10">
        <f t="shared" si="12"/>
        <v>-8.75</v>
      </c>
    </row>
    <row r="17" ht="12.75" customHeight="1">
      <c r="A17" s="13" t="s">
        <v>213</v>
      </c>
      <c r="B17" s="10">
        <f t="shared" ref="B17:Y17" si="13">SUM(B11:B16)</f>
        <v>-13</v>
      </c>
      <c r="C17" s="10">
        <f t="shared" si="13"/>
        <v>-11</v>
      </c>
      <c r="D17" s="10">
        <f t="shared" si="13"/>
        <v>-5</v>
      </c>
      <c r="E17" s="10">
        <f t="shared" si="13"/>
        <v>-5</v>
      </c>
      <c r="F17" s="10">
        <f t="shared" si="13"/>
        <v>-4</v>
      </c>
      <c r="G17" s="10">
        <f t="shared" si="13"/>
        <v>-4</v>
      </c>
      <c r="H17" s="10">
        <f t="shared" si="13"/>
        <v>-3</v>
      </c>
      <c r="I17" s="10">
        <f t="shared" si="13"/>
        <v>-2</v>
      </c>
      <c r="J17" s="10">
        <f t="shared" si="13"/>
        <v>-1</v>
      </c>
      <c r="K17" s="10">
        <f t="shared" si="13"/>
        <v>0</v>
      </c>
      <c r="L17" s="10">
        <f t="shared" si="13"/>
        <v>1</v>
      </c>
      <c r="M17" s="10">
        <f t="shared" si="13"/>
        <v>2</v>
      </c>
      <c r="N17" s="10">
        <f t="shared" si="13"/>
        <v>2</v>
      </c>
      <c r="O17" s="10">
        <f t="shared" si="13"/>
        <v>5</v>
      </c>
      <c r="P17" s="10">
        <f t="shared" si="13"/>
        <v>5</v>
      </c>
      <c r="Q17" s="10">
        <f t="shared" si="13"/>
        <v>7</v>
      </c>
      <c r="R17" s="10">
        <f t="shared" si="13"/>
        <v>8</v>
      </c>
      <c r="S17" s="10">
        <f t="shared" si="13"/>
        <v>9</v>
      </c>
      <c r="T17" s="10">
        <f t="shared" si="13"/>
        <v>10</v>
      </c>
      <c r="U17" s="10">
        <f t="shared" si="13"/>
        <v>12</v>
      </c>
      <c r="V17" s="10">
        <f t="shared" si="13"/>
        <v>13</v>
      </c>
      <c r="W17" s="10">
        <f t="shared" si="13"/>
        <v>14</v>
      </c>
      <c r="X17" s="10">
        <f t="shared" si="13"/>
        <v>16</v>
      </c>
      <c r="Y17" s="10">
        <f t="shared" si="13"/>
        <v>16</v>
      </c>
      <c r="AB17" s="13" t="s">
        <v>213</v>
      </c>
      <c r="AC17" s="10">
        <f t="shared" ref="AC17:AE17" si="14">SUM(AC11:AC16)</f>
        <v>9.625</v>
      </c>
      <c r="AD17" s="10">
        <f t="shared" si="14"/>
        <v>11</v>
      </c>
      <c r="AE17" s="10">
        <f t="shared" si="14"/>
        <v>2.75</v>
      </c>
    </row>
    <row r="18" ht="12.75" customHeight="1">
      <c r="B18" s="10">
        <v>90.0</v>
      </c>
      <c r="C18" s="10">
        <v>89.0</v>
      </c>
      <c r="D18" s="10">
        <v>50.0</v>
      </c>
      <c r="E18" s="10">
        <v>80.0</v>
      </c>
      <c r="F18" s="10">
        <v>109.0</v>
      </c>
      <c r="G18" s="10">
        <v>110.0</v>
      </c>
      <c r="H18" s="10">
        <v>49.0</v>
      </c>
      <c r="I18" s="10">
        <v>79.0</v>
      </c>
      <c r="J18" s="10">
        <v>100.0</v>
      </c>
      <c r="K18" s="10">
        <v>120.0</v>
      </c>
      <c r="L18" s="10">
        <v>10.0</v>
      </c>
      <c r="M18" s="10">
        <v>99.0</v>
      </c>
      <c r="N18" s="10">
        <v>119.0</v>
      </c>
      <c r="O18" s="10">
        <v>9.0</v>
      </c>
      <c r="P18" s="10">
        <v>70.0</v>
      </c>
      <c r="Q18" s="10">
        <v>69.0</v>
      </c>
      <c r="R18" s="10">
        <v>29.0</v>
      </c>
      <c r="S18" s="10">
        <v>59.0</v>
      </c>
      <c r="T18" s="10">
        <v>30.0</v>
      </c>
      <c r="U18" s="10">
        <v>20.0</v>
      </c>
      <c r="V18" s="10">
        <v>19.0</v>
      </c>
      <c r="W18" s="10">
        <v>60.0</v>
      </c>
      <c r="X18" s="10">
        <v>39.0</v>
      </c>
      <c r="Y18" s="10">
        <v>40.0</v>
      </c>
    </row>
    <row r="19" ht="12.75" customHeight="1">
      <c r="A19" s="13" t="s">
        <v>214</v>
      </c>
      <c r="B19" s="10" t="str">
        <f t="shared" ref="B19:Y19" si="15">LARGE($D$17:$Y$17,B18)</f>
        <v>#NUM!</v>
      </c>
      <c r="C19" s="10" t="str">
        <f t="shared" si="15"/>
        <v>#NUM!</v>
      </c>
      <c r="D19" s="10" t="str">
        <f t="shared" si="15"/>
        <v>#NUM!</v>
      </c>
      <c r="E19" s="10" t="str">
        <f t="shared" si="15"/>
        <v>#NUM!</v>
      </c>
      <c r="F19" s="10" t="str">
        <f t="shared" si="15"/>
        <v>#NUM!</v>
      </c>
      <c r="G19" s="10" t="str">
        <f t="shared" si="15"/>
        <v>#NUM!</v>
      </c>
      <c r="H19" s="10" t="str">
        <f t="shared" si="15"/>
        <v>#NUM!</v>
      </c>
      <c r="I19" s="10" t="str">
        <f t="shared" si="15"/>
        <v>#NUM!</v>
      </c>
      <c r="J19" s="10" t="str">
        <f t="shared" si="15"/>
        <v>#NUM!</v>
      </c>
      <c r="K19" s="10" t="str">
        <f t="shared" si="15"/>
        <v>#NUM!</v>
      </c>
      <c r="L19" s="10">
        <f t="shared" si="15"/>
        <v>5</v>
      </c>
      <c r="M19" s="10" t="str">
        <f t="shared" si="15"/>
        <v>#NUM!</v>
      </c>
      <c r="N19" s="10" t="str">
        <f t="shared" si="15"/>
        <v>#NUM!</v>
      </c>
      <c r="O19" s="10">
        <f t="shared" si="15"/>
        <v>7</v>
      </c>
      <c r="P19" s="10" t="str">
        <f t="shared" si="15"/>
        <v>#NUM!</v>
      </c>
      <c r="Q19" s="10" t="str">
        <f t="shared" si="15"/>
        <v>#NUM!</v>
      </c>
      <c r="R19" s="10" t="str">
        <f t="shared" si="15"/>
        <v>#NUM!</v>
      </c>
      <c r="S19" s="10" t="str">
        <f t="shared" si="15"/>
        <v>#NUM!</v>
      </c>
      <c r="T19" s="10" t="str">
        <f t="shared" si="15"/>
        <v>#NUM!</v>
      </c>
      <c r="U19" s="10">
        <f t="shared" si="15"/>
        <v>-4</v>
      </c>
      <c r="V19" s="10">
        <f t="shared" si="15"/>
        <v>-4</v>
      </c>
      <c r="W19" s="10" t="str">
        <f t="shared" si="15"/>
        <v>#NUM!</v>
      </c>
      <c r="X19" s="10" t="str">
        <f t="shared" si="15"/>
        <v>#NUM!</v>
      </c>
      <c r="Y19" s="10" t="str">
        <f t="shared" si="15"/>
        <v>#NUM!</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45" width="4.0"/>
    <col customWidth="1" min="46" max="46" width="3.25"/>
    <col customWidth="1" min="47" max="47" width="4.0"/>
    <col customWidth="1" min="48" max="48" width="3.25"/>
    <col customWidth="1" min="49" max="87" width="4.0"/>
    <col customWidth="1" min="88" max="89" width="3.25"/>
    <col customWidth="1" min="90" max="121" width="4.0"/>
  </cols>
  <sheetData>
    <row r="1" ht="12.75" customHeight="1">
      <c r="B1" s="14" t="str">
        <f>MID('Form Responses 1'!E1,36,LEN('Form Responses 1'!E1)-35)</f>
        <v>LLM1P1 [Core Contrib. - P]</v>
      </c>
      <c r="C1" s="14" t="str">
        <f>MID('Form Responses 1'!F1,36,LEN('Form Responses 1'!F1)-35)</f>
        <v>LLM1P1 [Core Contrib. - R]</v>
      </c>
      <c r="D1" s="14" t="str">
        <f>MID('Form Responses 1'!G1,36,LEN('Form Responses 1'!G1)-35)</f>
        <v>LLM1P1 [Strengths - P]</v>
      </c>
      <c r="E1" s="14" t="str">
        <f>MID('Form Responses 1'!H1,36,LEN('Form Responses 1'!H1)-35)</f>
        <v>LLM1P1 [Strengths - R]</v>
      </c>
      <c r="F1" s="14" t="str">
        <f>MID('Form Responses 1'!I1,36,LEN('Form Responses 1'!I1)-35)</f>
        <v>LLM1P1 [Weaknesses - P]</v>
      </c>
      <c r="G1" s="14" t="str">
        <f>MID('Form Responses 1'!J1,36,LEN('Form Responses 1'!J1)-35)</f>
        <v>LLM1P1 [Weaknesses - R]</v>
      </c>
      <c r="H1" s="14" t="str">
        <f>MID('Form Responses 1'!K1,36,LEN('Form Responses 1'!K1)-35)</f>
        <v>LLM1P1 [Suggestions - P]</v>
      </c>
      <c r="I1" s="14" t="str">
        <f>MID('Form Responses 1'!L1,36,LEN('Form Responses 1'!L1)-35)</f>
        <v>LLM1P1 [Suggestions - R]</v>
      </c>
      <c r="J1" s="14" t="str">
        <f>MID('Form Responses 1'!M1,36,LEN('Form Responses 1'!M1)-35)</f>
        <v>LLM1P1 [References - P]</v>
      </c>
      <c r="K1" s="14" t="str">
        <f>MID('Form Responses 1'!N1,36,LEN('Form Responses 1'!N1)-35)</f>
        <v>LLM1P1 [References - R]</v>
      </c>
      <c r="L1" s="14" t="str">
        <f>MID('Form Responses 1'!O1,36,LEN('Form Responses 1'!O1)-35)</f>
        <v>LLM1P2 [Core Contrib. - P]</v>
      </c>
      <c r="M1" s="14" t="str">
        <f>MID('Form Responses 1'!P1,36,LEN('Form Responses 1'!P1)-35)</f>
        <v>LLM1P2 [Core Contrib. - R]</v>
      </c>
      <c r="N1" s="14" t="str">
        <f>MID('Form Responses 1'!Q1,36,LEN('Form Responses 1'!Q1)-35)</f>
        <v>LLM1P2 [Strengths - P]</v>
      </c>
      <c r="O1" s="14" t="str">
        <f>MID('Form Responses 1'!R1,36,LEN('Form Responses 1'!R1)-35)</f>
        <v>LLM1P2 [Strengths - R]</v>
      </c>
      <c r="P1" s="14" t="str">
        <f>MID('Form Responses 1'!S1,36,LEN('Form Responses 1'!S1)-35)</f>
        <v>LLM1P2 [Weaknesses - P]</v>
      </c>
      <c r="Q1" s="14" t="str">
        <f>MID('Form Responses 1'!T1,36,LEN('Form Responses 1'!T1)-35)</f>
        <v>LLM1P2 [Weaknesses - R]</v>
      </c>
      <c r="R1" s="14" t="str">
        <f>MID('Form Responses 1'!U1,36,LEN('Form Responses 1'!U1)-35)</f>
        <v>LLM1P2 [Suggestions - P]</v>
      </c>
      <c r="S1" s="14" t="str">
        <f>MID('Form Responses 1'!V1,36,LEN('Form Responses 1'!V1)-35)</f>
        <v>LLM1P2 [Suggestions - R]</v>
      </c>
      <c r="T1" s="14" t="str">
        <f>MID('Form Responses 1'!W1,36,LEN('Form Responses 1'!W1)-35)</f>
        <v>LLM1P2 [References - P]</v>
      </c>
      <c r="U1" s="14" t="str">
        <f>MID('Form Responses 1'!X1,36,LEN('Form Responses 1'!X1)-35)</f>
        <v>LLM1P2 [References - R]</v>
      </c>
      <c r="V1" s="14" t="str">
        <f>MID('Form Responses 1'!Y1,36,LEN('Form Responses 1'!Y1)-35)</f>
        <v>LLM1P3 [Core Contrib. - P]</v>
      </c>
      <c r="W1" s="14" t="str">
        <f>MID('Form Responses 1'!Z1,36,LEN('Form Responses 1'!Z1)-35)</f>
        <v>LLM1P3 [Core Contrib. - R]</v>
      </c>
      <c r="X1" s="14" t="str">
        <f>MID('Form Responses 1'!AA1,36,LEN('Form Responses 1'!AA1)-35)</f>
        <v>LLM1P3 [Strengths - P]</v>
      </c>
      <c r="Y1" s="14" t="str">
        <f>MID('Form Responses 1'!AB1,36,LEN('Form Responses 1'!AB1)-35)</f>
        <v>LLM1P3 [Strengths - R]</v>
      </c>
      <c r="Z1" s="14" t="str">
        <f>MID('Form Responses 1'!AC1,36,LEN('Form Responses 1'!AC1)-35)</f>
        <v>LLM1P3 [Weaknesses - P]</v>
      </c>
      <c r="AA1" s="14" t="str">
        <f>MID('Form Responses 1'!AD1,36,LEN('Form Responses 1'!AD1)-35)</f>
        <v>LLM1P3 [Weaknesses - R]</v>
      </c>
      <c r="AB1" s="14" t="str">
        <f>MID('Form Responses 1'!AE1,36,LEN('Form Responses 1'!AE1)-35)</f>
        <v>LLM1P3 [Suggestions - P]</v>
      </c>
      <c r="AC1" s="14" t="str">
        <f>MID('Form Responses 1'!AF1,36,LEN('Form Responses 1'!AF1)-35)</f>
        <v>LLM1P3 [Suggestions - R]</v>
      </c>
      <c r="AD1" s="14" t="str">
        <f>MID('Form Responses 1'!AG1,36,LEN('Form Responses 1'!AG1)-35)</f>
        <v>LLM1P3 [References - P]</v>
      </c>
      <c r="AE1" s="14" t="str">
        <f>MID('Form Responses 1'!AH1,36,LEN('Form Responses 1'!AH1)-35)</f>
        <v>LLM1P3 [References - R]</v>
      </c>
      <c r="AF1" s="14" t="str">
        <f>MID('Form Responses 1'!AI1,36,LEN('Form Responses 1'!AI1)-35)</f>
        <v>LLM1P4 [Core Contrib. - P]</v>
      </c>
      <c r="AG1" s="14" t="str">
        <f>MID('Form Responses 1'!AJ1,36,LEN('Form Responses 1'!AJ1)-35)</f>
        <v>LLM1P4 [Core Contrib. - R]</v>
      </c>
      <c r="AH1" s="14" t="str">
        <f>MID('Form Responses 1'!AK1,36,LEN('Form Responses 1'!AK1)-35)</f>
        <v>LLM1P4 [Strengths - P]</v>
      </c>
      <c r="AI1" s="14" t="str">
        <f>MID('Form Responses 1'!AL1,36,LEN('Form Responses 1'!AL1)-35)</f>
        <v>LLM1P4 [Strengths - R]</v>
      </c>
      <c r="AJ1" s="14" t="str">
        <f>MID('Form Responses 1'!AM1,36,LEN('Form Responses 1'!AM1)-35)</f>
        <v>LLM1P4 [Weaknesses - P]</v>
      </c>
      <c r="AK1" s="14" t="str">
        <f>MID('Form Responses 1'!AN1,36,LEN('Form Responses 1'!AN1)-35)</f>
        <v>LLM1P4 [Weaknesses - R]</v>
      </c>
      <c r="AL1" s="14" t="str">
        <f>MID('Form Responses 1'!AO1,36,LEN('Form Responses 1'!AO1)-35)</f>
        <v>LLM1P4 [Suggestions - P]</v>
      </c>
      <c r="AM1" s="14" t="str">
        <f>MID('Form Responses 1'!AP1,36,LEN('Form Responses 1'!AP1)-35)</f>
        <v>LLM1P4 [Suggestions - R]</v>
      </c>
      <c r="AN1" s="14" t="str">
        <f>MID('Form Responses 1'!AQ1,36,LEN('Form Responses 1'!AQ1)-35)</f>
        <v>LLM1P4 [References - P]</v>
      </c>
      <c r="AO1" s="14" t="str">
        <f>MID('Form Responses 1'!AR1,36,LEN('Form Responses 1'!AR1)-35)</f>
        <v>LLM1P4 [References - R]</v>
      </c>
      <c r="AP1" s="15" t="str">
        <f>MID('Form Responses 1'!AS1,36,LEN('Form Responses 1'!AS1)-35)</f>
        <v>LLM2P1 [Core Contrib. - P]</v>
      </c>
      <c r="AQ1" s="15" t="str">
        <f>MID('Form Responses 1'!AT1,36,LEN('Form Responses 1'!AT1)-35)</f>
        <v>LLM2P1 [Core Contrib. - R]</v>
      </c>
      <c r="AR1" s="15" t="str">
        <f>MID('Form Responses 1'!AU1,36,LEN('Form Responses 1'!AU1)-35)</f>
        <v>LLM2P1 [Strengths - P]</v>
      </c>
      <c r="AS1" s="15" t="str">
        <f>MID('Form Responses 1'!AV1,36,LEN('Form Responses 1'!AV1)-35)</f>
        <v>LLM2P1 [Strengths - R]</v>
      </c>
      <c r="AT1" s="15" t="str">
        <f>MID('Form Responses 1'!AW1,36,LEN('Form Responses 1'!AW1)-35)</f>
        <v>LLM2P1 [Weaknesses - P]</v>
      </c>
      <c r="AU1" s="15" t="str">
        <f>MID('Form Responses 1'!AX1,36,LEN('Form Responses 1'!AX1)-35)</f>
        <v>LLM2P1 [Weaknesses - R]</v>
      </c>
      <c r="AV1" s="15" t="str">
        <f>MID('Form Responses 1'!AY1,36,LEN('Form Responses 1'!AY1)-35)</f>
        <v>LLM2P1 [Suggestions - P]</v>
      </c>
      <c r="AW1" s="15" t="str">
        <f>MID('Form Responses 1'!AZ1,36,LEN('Form Responses 1'!AZ1)-35)</f>
        <v>LLM2P1 [Suggestions - R]</v>
      </c>
      <c r="AX1" s="15" t="str">
        <f>MID('Form Responses 1'!BA1,36,LEN('Form Responses 1'!BA1)-35)</f>
        <v>LLM2P1 [References - P]</v>
      </c>
      <c r="AY1" s="15" t="str">
        <f>MID('Form Responses 1'!BB1,36,LEN('Form Responses 1'!BB1)-35)</f>
        <v>LLM2P1 [References - R]</v>
      </c>
      <c r="AZ1" s="15" t="str">
        <f>MID('Form Responses 1'!BC1,36,LEN('Form Responses 1'!BC1)-35)</f>
        <v>LLM2P2 [Core Contrib. - P]</v>
      </c>
      <c r="BA1" s="15" t="str">
        <f>MID('Form Responses 1'!BD1,36,LEN('Form Responses 1'!BD1)-35)</f>
        <v>LLM2P2 [Core Contrib. - R]</v>
      </c>
      <c r="BB1" s="15" t="str">
        <f>MID('Form Responses 1'!BE1,36,LEN('Form Responses 1'!BE1)-35)</f>
        <v>LLM2P2 [Strengths - P]</v>
      </c>
      <c r="BC1" s="15" t="str">
        <f>MID('Form Responses 1'!BF1,36,LEN('Form Responses 1'!BF1)-35)</f>
        <v>LLM2P2 [Strengths - R]</v>
      </c>
      <c r="BD1" s="15" t="str">
        <f>MID('Form Responses 1'!BG1,36,LEN('Form Responses 1'!BG1)-35)</f>
        <v>LLM2P2 [Weaknesses - P]</v>
      </c>
      <c r="BE1" s="15" t="str">
        <f>MID('Form Responses 1'!BH1,36,LEN('Form Responses 1'!BH1)-35)</f>
        <v>LLM2P2 [Weaknesses - R]</v>
      </c>
      <c r="BF1" s="15" t="str">
        <f>MID('Form Responses 1'!BI1,36,LEN('Form Responses 1'!BI1)-35)</f>
        <v>LLM2P2 [Suggestions - P]</v>
      </c>
      <c r="BG1" s="15" t="str">
        <f>MID('Form Responses 1'!BJ1,36,LEN('Form Responses 1'!BJ1)-35)</f>
        <v>LLM2P2 [Suggestions - R]</v>
      </c>
      <c r="BH1" s="15" t="str">
        <f>MID('Form Responses 1'!BK1,36,LEN('Form Responses 1'!BK1)-35)</f>
        <v>LLM2P2 [References - P]</v>
      </c>
      <c r="BI1" s="15" t="str">
        <f>MID('Form Responses 1'!BL1,36,LEN('Form Responses 1'!BL1)-35)</f>
        <v>LLM2P2 [References - R]</v>
      </c>
      <c r="BJ1" s="15" t="str">
        <f>MID('Form Responses 1'!BM1,36,LEN('Form Responses 1'!BM1)-35)</f>
        <v>LLM2P3 [Core Contrib. - P]</v>
      </c>
      <c r="BK1" s="15" t="str">
        <f>MID('Form Responses 1'!BN1,36,LEN('Form Responses 1'!BN1)-35)</f>
        <v>LLM2P3 [Core Contrib. - R]</v>
      </c>
      <c r="BL1" s="15" t="str">
        <f>MID('Form Responses 1'!BO1,36,LEN('Form Responses 1'!BO1)-35)</f>
        <v>LLM2P3 [Strengths - P]</v>
      </c>
      <c r="BM1" s="15" t="str">
        <f>MID('Form Responses 1'!BP1,36,LEN('Form Responses 1'!BP1)-35)</f>
        <v>LLM2P3 [Strengths - R]</v>
      </c>
      <c r="BN1" s="15" t="str">
        <f>MID('Form Responses 1'!BQ1,36,LEN('Form Responses 1'!BQ1)-35)</f>
        <v>LLM2P3 [Weaknesses - P]</v>
      </c>
      <c r="BO1" s="15" t="str">
        <f>MID('Form Responses 1'!BR1,36,LEN('Form Responses 1'!BR1)-35)</f>
        <v>LLM2P3 [Weaknesses - R]</v>
      </c>
      <c r="BP1" s="15" t="str">
        <f>MID('Form Responses 1'!BS1,36,LEN('Form Responses 1'!BS1)-35)</f>
        <v>LLM2P3 [Suggestions - P]</v>
      </c>
      <c r="BQ1" s="15" t="str">
        <f>MID('Form Responses 1'!BT1,36,LEN('Form Responses 1'!BT1)-35)</f>
        <v>LLM2P3 [Suggestions - R]</v>
      </c>
      <c r="BR1" s="15" t="str">
        <f>MID('Form Responses 1'!BU1,36,LEN('Form Responses 1'!BU1)-35)</f>
        <v>LLM2P3 [References - P]</v>
      </c>
      <c r="BS1" s="15" t="str">
        <f>MID('Form Responses 1'!BV1,36,LEN('Form Responses 1'!BV1)-35)</f>
        <v>LLM2P3 [References - R]</v>
      </c>
      <c r="BT1" s="15" t="str">
        <f>MID('Form Responses 1'!BW1,36,LEN('Form Responses 1'!BW1)-35)</f>
        <v>LLM2P4 [Core Contrib. - P]</v>
      </c>
      <c r="BU1" s="15" t="str">
        <f>MID('Form Responses 1'!BX1,36,LEN('Form Responses 1'!BX1)-35)</f>
        <v>LLM2P4 [Core Contrib. - R]</v>
      </c>
      <c r="BV1" s="15" t="str">
        <f>MID('Form Responses 1'!BY1,36,LEN('Form Responses 1'!BY1)-35)</f>
        <v>LLM2P4 [Strengths - P]</v>
      </c>
      <c r="BW1" s="15" t="str">
        <f>MID('Form Responses 1'!BZ1,36,LEN('Form Responses 1'!BZ1)-35)</f>
        <v>LLM2P4 [Strengths - R]</v>
      </c>
      <c r="BX1" s="15" t="str">
        <f>MID('Form Responses 1'!CA1,36,LEN('Form Responses 1'!CA1)-35)</f>
        <v>LLM2P4 [Weaknesses - P]</v>
      </c>
      <c r="BY1" s="15" t="str">
        <f>MID('Form Responses 1'!CB1,36,LEN('Form Responses 1'!CB1)-35)</f>
        <v>LLM2P4 [Weaknesses - R]</v>
      </c>
      <c r="BZ1" s="15" t="str">
        <f>MID('Form Responses 1'!CC1,36,LEN('Form Responses 1'!CC1)-35)</f>
        <v>LLM2P4 [Suggestions - P]</v>
      </c>
      <c r="CA1" s="15" t="str">
        <f>MID('Form Responses 1'!CD1,36,LEN('Form Responses 1'!CD1)-35)</f>
        <v>LLM2P4 [Suggestions - R]</v>
      </c>
      <c r="CB1" s="15" t="str">
        <f>MID('Form Responses 1'!CE1,36,LEN('Form Responses 1'!CE1)-35)</f>
        <v>LLM2P4 [References - P]</v>
      </c>
      <c r="CC1" s="15" t="str">
        <f>MID('Form Responses 1'!CF1,36,LEN('Form Responses 1'!CF1)-35)</f>
        <v>LLM2P4 [References - R]</v>
      </c>
      <c r="CD1" s="12" t="str">
        <f>MID('Form Responses 1'!CG1,36,LEN('Form Responses 1'!CG1)-35)</f>
        <v>LLM3P1 [Core Contrib. - P]</v>
      </c>
      <c r="CE1" s="12" t="str">
        <f>MID('Form Responses 1'!CH1,36,LEN('Form Responses 1'!CH1)-35)</f>
        <v>LLM3P1 [Core Contrib. - R]</v>
      </c>
      <c r="CF1" s="12" t="str">
        <f>MID('Form Responses 1'!CI1,36,LEN('Form Responses 1'!CI1)-35)</f>
        <v>LLM3P1 [Strengths - P]</v>
      </c>
      <c r="CG1" s="12" t="str">
        <f>MID('Form Responses 1'!CJ1,36,LEN('Form Responses 1'!CJ1)-35)</f>
        <v>LLM3P1 [Strengths - R]</v>
      </c>
      <c r="CH1" s="12" t="str">
        <f>MID('Form Responses 1'!CK1,36,LEN('Form Responses 1'!CK1)-35)</f>
        <v>LLM3P1 [Weaknesses - P]</v>
      </c>
      <c r="CI1" s="12" t="str">
        <f>MID('Form Responses 1'!CL1,36,LEN('Form Responses 1'!CL1)-35)</f>
        <v>LLM3P1 [Weaknesses - R]</v>
      </c>
      <c r="CJ1" s="12" t="str">
        <f>MID('Form Responses 1'!CM1,36,LEN('Form Responses 1'!CM1)-35)</f>
        <v>LLM3P1 [Suggestions - P]</v>
      </c>
      <c r="CK1" s="12" t="str">
        <f>MID('Form Responses 1'!CN1,36,LEN('Form Responses 1'!CN1)-35)</f>
        <v>LLM3P1 [Suggestions - R]</v>
      </c>
      <c r="CL1" s="12" t="str">
        <f>MID('Form Responses 1'!CO1,36,LEN('Form Responses 1'!CO1)-35)</f>
        <v>LLM3P1 [References - P]</v>
      </c>
      <c r="CM1" s="12" t="str">
        <f>MID('Form Responses 1'!CP1,36,LEN('Form Responses 1'!CP1)-35)</f>
        <v>LLM3P1 [References - R]</v>
      </c>
      <c r="CN1" s="12" t="str">
        <f>MID('Form Responses 1'!CQ1,36,LEN('Form Responses 1'!CQ1)-35)</f>
        <v>LLM3P2 [Core Contrib. - P]</v>
      </c>
      <c r="CO1" s="12" t="str">
        <f>MID('Form Responses 1'!CR1,36,LEN('Form Responses 1'!CR1)-35)</f>
        <v>LLM3P2 [Core Contrib. - R]</v>
      </c>
      <c r="CP1" s="12" t="str">
        <f>MID('Form Responses 1'!CS1,36,LEN('Form Responses 1'!CS1)-35)</f>
        <v>LLM3P2 [Strengths - P]</v>
      </c>
      <c r="CQ1" s="12" t="str">
        <f>MID('Form Responses 1'!CT1,36,LEN('Form Responses 1'!CT1)-35)</f>
        <v>LLM3P2 [Strengths - R]</v>
      </c>
      <c r="CR1" s="12" t="str">
        <f>MID('Form Responses 1'!CU1,36,LEN('Form Responses 1'!CU1)-35)</f>
        <v>LLM3P2 [Weaknesses - P]</v>
      </c>
      <c r="CS1" s="12" t="str">
        <f>MID('Form Responses 1'!CV1,36,LEN('Form Responses 1'!CV1)-35)</f>
        <v>LLM3P2 [Weaknesses - R]</v>
      </c>
      <c r="CT1" s="12" t="str">
        <f>MID('Form Responses 1'!CW1,36,LEN('Form Responses 1'!CW1)-35)</f>
        <v>LLM3P2 [Suggestions - P]</v>
      </c>
      <c r="CU1" s="12" t="str">
        <f>MID('Form Responses 1'!CX1,36,LEN('Form Responses 1'!CX1)-35)</f>
        <v>LLM3P2 [Suggestions - R]</v>
      </c>
      <c r="CV1" s="12" t="str">
        <f>MID('Form Responses 1'!CY1,36,LEN('Form Responses 1'!CY1)-35)</f>
        <v>LLM3P2 [References - P]</v>
      </c>
      <c r="CW1" s="12" t="str">
        <f>MID('Form Responses 1'!CZ1,36,LEN('Form Responses 1'!CZ1)-35)</f>
        <v>LLM3P2 [References - R]</v>
      </c>
      <c r="CX1" s="12" t="str">
        <f>MID('Form Responses 1'!DA1,36,LEN('Form Responses 1'!DA1)-35)</f>
        <v>LLM3P3 [Core Contrib. - P]</v>
      </c>
      <c r="CY1" s="12" t="str">
        <f>MID('Form Responses 1'!DB1,36,LEN('Form Responses 1'!DB1)-35)</f>
        <v>LLM3P3 [Core Contrib. - R]</v>
      </c>
      <c r="CZ1" s="12" t="str">
        <f>MID('Form Responses 1'!DC1,36,LEN('Form Responses 1'!DC1)-35)</f>
        <v>LLM3P3 [Strengths - P]</v>
      </c>
      <c r="DA1" s="12" t="str">
        <f>MID('Form Responses 1'!DD1,36,LEN('Form Responses 1'!DD1)-35)</f>
        <v>LLM3P3 [Strengths - R]</v>
      </c>
      <c r="DB1" s="12" t="str">
        <f>MID('Form Responses 1'!DE1,36,LEN('Form Responses 1'!DE1)-35)</f>
        <v>LLM3P3 [Weaknesses - P]</v>
      </c>
      <c r="DC1" s="12" t="str">
        <f>MID('Form Responses 1'!DF1,36,LEN('Form Responses 1'!DF1)-35)</f>
        <v>LLM3P3 [Weaknesses - R]</v>
      </c>
      <c r="DD1" s="12" t="str">
        <f>MID('Form Responses 1'!DG1,36,LEN('Form Responses 1'!DG1)-35)</f>
        <v>LLM3P3 [Suggestions - P]</v>
      </c>
      <c r="DE1" s="12" t="str">
        <f>MID('Form Responses 1'!DH1,36,LEN('Form Responses 1'!DH1)-35)</f>
        <v>LLM3P3 [Suggestions - R]</v>
      </c>
      <c r="DF1" s="12" t="str">
        <f>MID('Form Responses 1'!DI1,36,LEN('Form Responses 1'!DI1)-35)</f>
        <v>LLM3P3 [References - P]</v>
      </c>
      <c r="DG1" s="12" t="str">
        <f>MID('Form Responses 1'!DJ1,36,LEN('Form Responses 1'!DJ1)-35)</f>
        <v>LLM3P3 [References - R]</v>
      </c>
      <c r="DH1" s="12" t="str">
        <f>MID('Form Responses 1'!DK1,36,LEN('Form Responses 1'!DK1)-35)</f>
        <v>LLM3P4 [Core Contrib. - P]</v>
      </c>
      <c r="DI1" s="12" t="str">
        <f>MID('Form Responses 1'!DL1,36,LEN('Form Responses 1'!DL1)-35)</f>
        <v>LLM3P4 [Core Contrib. - R]</v>
      </c>
      <c r="DJ1" s="12" t="str">
        <f>MID('Form Responses 1'!DM1,36,LEN('Form Responses 1'!DM1)-35)</f>
        <v>LLM3P4 [Strengths - P]</v>
      </c>
      <c r="DK1" s="12" t="str">
        <f>MID('Form Responses 1'!DN1,36,LEN('Form Responses 1'!DN1)-35)</f>
        <v>LLM3P4 [Strengths - R]</v>
      </c>
      <c r="DL1" s="12" t="str">
        <f>MID('Form Responses 1'!DO1,36,LEN('Form Responses 1'!DO1)-35)</f>
        <v>LLM3P4 [Weaknesses - P]</v>
      </c>
      <c r="DM1" s="12" t="str">
        <f>MID('Form Responses 1'!DP1,36,LEN('Form Responses 1'!DP1)-35)</f>
        <v>LLM3P4 [Weaknesses - R]</v>
      </c>
      <c r="DN1" s="12" t="str">
        <f>MID('Form Responses 1'!DQ1,36,LEN('Form Responses 1'!DQ1)-35)</f>
        <v>LLM3P4 [Suggestions - P]</v>
      </c>
      <c r="DO1" s="12" t="str">
        <f>MID('Form Responses 1'!DR1,36,LEN('Form Responses 1'!DR1)-35)</f>
        <v>LLM3P4 [Suggestions - R]</v>
      </c>
      <c r="DP1" s="12" t="str">
        <f>MID('Form Responses 1'!DS1,36,LEN('Form Responses 1'!DS1)-35)</f>
        <v>LLM3P4 [References - P]</v>
      </c>
      <c r="DQ1" s="12" t="str">
        <f>MID('Form Responses 1'!DT1,36,LEN('Form Responses 1'!DT1)-35)</f>
        <v>LLM3P4 [References - R]</v>
      </c>
    </row>
    <row r="2" ht="12.75" customHeight="1">
      <c r="A2" s="13" t="s">
        <v>207</v>
      </c>
      <c r="B2" s="8">
        <f>COUNTIF('Form Responses 1'!E$2:E$41,"=SA")</f>
        <v>12</v>
      </c>
      <c r="C2" s="8">
        <f>COUNTIF('Form Responses 1'!F$2:F$41,"=SA")</f>
        <v>9</v>
      </c>
      <c r="D2" s="8">
        <f>COUNTIF('Form Responses 1'!G$2:G$41,"=SA")</f>
        <v>6</v>
      </c>
      <c r="E2" s="8">
        <f>COUNTIF('Form Responses 1'!H$2:H$41,"=SA")</f>
        <v>8</v>
      </c>
      <c r="F2" s="8">
        <f>COUNTIF('Form Responses 1'!I$2:I$41,"=SA")</f>
        <v>4</v>
      </c>
      <c r="G2" s="8">
        <f>COUNTIF('Form Responses 1'!J$2:J$41,"=SA")</f>
        <v>8</v>
      </c>
      <c r="H2" s="8">
        <f>COUNTIF('Form Responses 1'!K$2:K$41,"=SA")</f>
        <v>6</v>
      </c>
      <c r="I2" s="8">
        <f>COUNTIF('Form Responses 1'!L$2:L$41,"=SA")</f>
        <v>10</v>
      </c>
      <c r="J2" s="8">
        <f>COUNTIF('Form Responses 1'!M$2:M$41,"=SA")</f>
        <v>12</v>
      </c>
      <c r="K2" s="8">
        <f>COUNTIF('Form Responses 1'!N$2:N$41,"=SA")</f>
        <v>10</v>
      </c>
      <c r="L2" s="8">
        <f>COUNTIF('Form Responses 1'!O$2:O$41,"=SA")</f>
        <v>11</v>
      </c>
      <c r="M2" s="8">
        <f>COUNTIF('Form Responses 1'!P$2:P$41,"=SA")</f>
        <v>9</v>
      </c>
      <c r="N2" s="8">
        <f>COUNTIF('Form Responses 1'!Q$2:Q$41,"=SA")</f>
        <v>9</v>
      </c>
      <c r="O2" s="8">
        <f>COUNTIF('Form Responses 1'!R$2:R$41,"=SA")</f>
        <v>13</v>
      </c>
      <c r="P2" s="8">
        <f>COUNTIF('Form Responses 1'!S$2:S$41,"=SA")</f>
        <v>8</v>
      </c>
      <c r="Q2" s="8">
        <f>COUNTIF('Form Responses 1'!T$2:T$41,"=SA")</f>
        <v>11</v>
      </c>
      <c r="R2" s="8">
        <f>COUNTIF('Form Responses 1'!U$2:U$41,"=SA")</f>
        <v>5</v>
      </c>
      <c r="S2" s="8">
        <f>COUNTIF('Form Responses 1'!V$2:V$41,"=SA")</f>
        <v>12</v>
      </c>
      <c r="T2" s="8">
        <f>COUNTIF('Form Responses 1'!W$2:W$41,"=SA")</f>
        <v>15</v>
      </c>
      <c r="U2" s="8">
        <f>COUNTIF('Form Responses 1'!X$2:X$41,"=SA")</f>
        <v>13</v>
      </c>
      <c r="V2" s="8">
        <f>COUNTIF('Form Responses 1'!Y$2:Y$41,"=SA")</f>
        <v>10</v>
      </c>
      <c r="W2" s="8">
        <f>COUNTIF('Form Responses 1'!Z$2:Z$41,"=SA")</f>
        <v>12</v>
      </c>
      <c r="X2" s="8">
        <f>COUNTIF('Form Responses 1'!AA$2:AA$41,"=SA")</f>
        <v>6</v>
      </c>
      <c r="Y2" s="8">
        <f>COUNTIF('Form Responses 1'!AB$2:AB$41,"=SA")</f>
        <v>12</v>
      </c>
      <c r="Z2" s="8">
        <f>COUNTIF('Form Responses 1'!AC$2:AC$41,"=SA")</f>
        <v>5</v>
      </c>
      <c r="AA2" s="8">
        <f>COUNTIF('Form Responses 1'!AD$2:AD$41,"=SA")</f>
        <v>9</v>
      </c>
      <c r="AB2" s="8">
        <f>COUNTIF('Form Responses 1'!AE$2:AE$41,"=SA")</f>
        <v>8</v>
      </c>
      <c r="AC2" s="8">
        <f>COUNTIF('Form Responses 1'!AF$2:AF$41,"=SA")</f>
        <v>8</v>
      </c>
      <c r="AD2" s="8">
        <f>COUNTIF('Form Responses 1'!AG$2:AG$41,"=SA")</f>
        <v>14</v>
      </c>
      <c r="AE2" s="8">
        <f>COUNTIF('Form Responses 1'!AH$2:AH$41,"=SA")</f>
        <v>13</v>
      </c>
      <c r="AF2" s="8">
        <f>COUNTIF('Form Responses 1'!AI$2:AI$41,"=SA")</f>
        <v>13</v>
      </c>
      <c r="AG2" s="8">
        <f>COUNTIF('Form Responses 1'!AJ$2:AJ$41,"=SA")</f>
        <v>13</v>
      </c>
      <c r="AH2" s="8">
        <f>COUNTIF('Form Responses 1'!AK$2:AK$41,"=SA")</f>
        <v>6</v>
      </c>
      <c r="AI2" s="8">
        <f>COUNTIF('Form Responses 1'!AL$2:AL$41,"=SA")</f>
        <v>10</v>
      </c>
      <c r="AJ2" s="8">
        <f>COUNTIF('Form Responses 1'!AM$2:AM$41,"=SA")</f>
        <v>3</v>
      </c>
      <c r="AK2" s="8">
        <f>COUNTIF('Form Responses 1'!AN$2:AN$41,"=SA")</f>
        <v>9</v>
      </c>
      <c r="AL2" s="8">
        <f>COUNTIF('Form Responses 1'!AO$2:AO$41,"=SA")</f>
        <v>5</v>
      </c>
      <c r="AM2" s="8">
        <f>COUNTIF('Form Responses 1'!AP$2:AP$41,"=SA")</f>
        <v>9</v>
      </c>
      <c r="AN2" s="8">
        <f>COUNTIF('Form Responses 1'!AQ$2:AQ$41,"=SA")</f>
        <v>14</v>
      </c>
      <c r="AO2" s="8">
        <f>COUNTIF('Form Responses 1'!AR$2:AR$41,"=SA")</f>
        <v>13</v>
      </c>
      <c r="AP2" s="9">
        <f>COUNTIF('Form Responses 1'!AS$2:AS$41,"=SA")</f>
        <v>10</v>
      </c>
      <c r="AQ2" s="9">
        <f>COUNTIF('Form Responses 1'!AT$2:AT$41,"=SA")</f>
        <v>6</v>
      </c>
      <c r="AR2" s="9">
        <f>COUNTIF('Form Responses 1'!AU$2:AU$41,"=SA")</f>
        <v>6</v>
      </c>
      <c r="AS2" s="9">
        <f>COUNTIF('Form Responses 1'!AV$2:AV$41,"=SA")</f>
        <v>2</v>
      </c>
      <c r="AT2" s="9">
        <f>COUNTIF('Form Responses 1'!AW$2:AW$41,"=SA")</f>
        <v>2</v>
      </c>
      <c r="AU2" s="9">
        <f>COUNTIF('Form Responses 1'!AX$2:AX$41,"=SA")</f>
        <v>6</v>
      </c>
      <c r="AV2" s="9">
        <f>COUNTIF('Form Responses 1'!AY$2:AY$41,"=SA")</f>
        <v>3</v>
      </c>
      <c r="AW2" s="9">
        <f>COUNTIF('Form Responses 1'!AZ$2:AZ$41,"=SA")</f>
        <v>6</v>
      </c>
      <c r="AX2" s="9">
        <f>COUNTIF('Form Responses 1'!BA$2:BA$41,"=SA")</f>
        <v>11</v>
      </c>
      <c r="AY2" s="9">
        <f>COUNTIF('Form Responses 1'!BB$2:BB$41,"=SA")</f>
        <v>10</v>
      </c>
      <c r="AZ2" s="9">
        <f>COUNTIF('Form Responses 1'!BC$2:BC$41,"=SA")</f>
        <v>11</v>
      </c>
      <c r="BA2" s="9">
        <f>COUNTIF('Form Responses 1'!BD$2:BD$41,"=SA")</f>
        <v>10</v>
      </c>
      <c r="BB2" s="9">
        <f>COUNTIF('Form Responses 1'!BE$2:BE$41,"=SA")</f>
        <v>5</v>
      </c>
      <c r="BC2" s="9">
        <f>COUNTIF('Form Responses 1'!BF$2:BF$41,"=SA")</f>
        <v>13</v>
      </c>
      <c r="BD2" s="9">
        <f>COUNTIF('Form Responses 1'!BG$2:BG$41,"=SA")</f>
        <v>2</v>
      </c>
      <c r="BE2" s="9">
        <f>COUNTIF('Form Responses 1'!BH$2:BH$41,"=SA")</f>
        <v>11</v>
      </c>
      <c r="BF2" s="9">
        <f>COUNTIF('Form Responses 1'!BI$2:BI$41,"=SA")</f>
        <v>3</v>
      </c>
      <c r="BG2" s="9">
        <f>COUNTIF('Form Responses 1'!BJ$2:BJ$41,"=SA")</f>
        <v>9</v>
      </c>
      <c r="BH2" s="9">
        <f>COUNTIF('Form Responses 1'!BK$2:BK$41,"=SA")</f>
        <v>13</v>
      </c>
      <c r="BI2" s="9">
        <f>COUNTIF('Form Responses 1'!BL$2:BL$41,"=SA")</f>
        <v>13</v>
      </c>
      <c r="BJ2" s="9">
        <f>COUNTIF('Form Responses 1'!BM$2:BM$41,"=SA")</f>
        <v>9</v>
      </c>
      <c r="BK2" s="9">
        <f>COUNTIF('Form Responses 1'!BN$2:BN$41,"=SA")</f>
        <v>9</v>
      </c>
      <c r="BL2" s="9">
        <f>COUNTIF('Form Responses 1'!BO$2:BO$41,"=SA")</f>
        <v>9</v>
      </c>
      <c r="BM2" s="9">
        <f>COUNTIF('Form Responses 1'!BP$2:BP$41,"=SA")</f>
        <v>13</v>
      </c>
      <c r="BN2" s="9">
        <f>COUNTIF('Form Responses 1'!BQ$2:BQ$41,"=SA")</f>
        <v>4</v>
      </c>
      <c r="BO2" s="9">
        <f>COUNTIF('Form Responses 1'!BR$2:BR$41,"=SA")</f>
        <v>13</v>
      </c>
      <c r="BP2" s="9">
        <f>COUNTIF('Form Responses 1'!BS$2:BS$41,"=SA")</f>
        <v>3</v>
      </c>
      <c r="BQ2" s="9">
        <f>COUNTIF('Form Responses 1'!BT$2:BT$41,"=SA")</f>
        <v>13</v>
      </c>
      <c r="BR2" s="9">
        <f>COUNTIF('Form Responses 1'!BU$2:BU$41,"=SA")</f>
        <v>17</v>
      </c>
      <c r="BS2" s="9">
        <f>COUNTIF('Form Responses 1'!BV$2:BV$41,"=SA")</f>
        <v>16</v>
      </c>
      <c r="BT2" s="9">
        <f>COUNTIF('Form Responses 1'!BW$2:BW$41,"=SA")</f>
        <v>10</v>
      </c>
      <c r="BU2" s="9">
        <f>COUNTIF('Form Responses 1'!BX$2:BX$41,"=SA")</f>
        <v>10</v>
      </c>
      <c r="BV2" s="9">
        <f>COUNTIF('Form Responses 1'!BY$2:BY$41,"=SA")</f>
        <v>9</v>
      </c>
      <c r="BW2" s="9">
        <f>COUNTIF('Form Responses 1'!BZ$2:BZ$41,"=SA")</f>
        <v>10</v>
      </c>
      <c r="BX2" s="9">
        <f>COUNTIF('Form Responses 1'!CA$2:CA$41,"=SA")</f>
        <v>4</v>
      </c>
      <c r="BY2" s="9">
        <f>COUNTIF('Form Responses 1'!CB$2:CB$41,"=SA")</f>
        <v>11</v>
      </c>
      <c r="BZ2" s="9">
        <f>COUNTIF('Form Responses 1'!CC$2:CC$41,"=SA")</f>
        <v>4</v>
      </c>
      <c r="CA2" s="9">
        <f>COUNTIF('Form Responses 1'!CD$2:CD$41,"=SA")</f>
        <v>12</v>
      </c>
      <c r="CB2" s="9">
        <f>COUNTIF('Form Responses 1'!CE$2:CE$41,"=SA")</f>
        <v>13</v>
      </c>
      <c r="CC2" s="9">
        <f>COUNTIF('Form Responses 1'!CF$2:CF$41,"=SA")</f>
        <v>11</v>
      </c>
      <c r="CD2" s="10">
        <f>COUNTIF('Form Responses 1'!CG$2:CG$41,"=SA")</f>
        <v>4</v>
      </c>
      <c r="CE2" s="10">
        <f>COUNTIF('Form Responses 1'!CH$2:CH$41,"=SA")</f>
        <v>7</v>
      </c>
      <c r="CF2" s="10">
        <f>COUNTIF('Form Responses 1'!CI$2:CI$41,"=SA")</f>
        <v>3</v>
      </c>
      <c r="CG2" s="10">
        <f>COUNTIF('Form Responses 1'!CJ$2:CJ$41,"=SA")</f>
        <v>6</v>
      </c>
      <c r="CH2" s="10">
        <f>COUNTIF('Form Responses 1'!CK$2:CK$41,"=SA")</f>
        <v>1</v>
      </c>
      <c r="CI2" s="10">
        <f>COUNTIF('Form Responses 1'!CL$2:CL$41,"=SA")</f>
        <v>8</v>
      </c>
      <c r="CJ2" s="10">
        <f>COUNTIF('Form Responses 1'!CM$2:CM$41,"=SA")</f>
        <v>1</v>
      </c>
      <c r="CK2" s="10">
        <f>COUNTIF('Form Responses 1'!CN$2:CN$41,"=SA")</f>
        <v>4</v>
      </c>
      <c r="CL2" s="10">
        <f>COUNTIF('Form Responses 1'!CO$2:CO$41,"=SA")</f>
        <v>9</v>
      </c>
      <c r="CM2" s="10">
        <f>COUNTIF('Form Responses 1'!CP$2:CP$41,"=SA")</f>
        <v>8</v>
      </c>
      <c r="CN2" s="10">
        <f>COUNTIF('Form Responses 1'!CQ$2:CQ$41,"=SA")</f>
        <v>6</v>
      </c>
      <c r="CO2" s="10">
        <f>COUNTIF('Form Responses 1'!CR$2:CR$41,"=SA")</f>
        <v>7</v>
      </c>
      <c r="CP2" s="10">
        <f>COUNTIF('Form Responses 1'!CS$2:CS$41,"=SA")</f>
        <v>1</v>
      </c>
      <c r="CQ2" s="10">
        <f>COUNTIF('Form Responses 1'!CT$2:CT$41,"=SA")</f>
        <v>9</v>
      </c>
      <c r="CR2" s="10">
        <f>COUNTIF('Form Responses 1'!CU$2:CU$41,"=SA")</f>
        <v>1</v>
      </c>
      <c r="CS2" s="10">
        <f>COUNTIF('Form Responses 1'!CV$2:CV$41,"=SA")</f>
        <v>8</v>
      </c>
      <c r="CT2" s="10">
        <f>COUNTIF('Form Responses 1'!CW$2:CW$41,"=SA")</f>
        <v>1</v>
      </c>
      <c r="CU2" s="10">
        <f>COUNTIF('Form Responses 1'!CX$2:CX$41,"=SA")</f>
        <v>8</v>
      </c>
      <c r="CV2" s="10">
        <f>COUNTIF('Form Responses 1'!CY$2:CY$41,"=SA")</f>
        <v>13</v>
      </c>
      <c r="CW2" s="10">
        <f>COUNTIF('Form Responses 1'!CZ$2:CZ$41,"=SA")</f>
        <v>12</v>
      </c>
      <c r="CX2" s="10">
        <f>COUNTIF('Form Responses 1'!DA$2:DA$41,"=SA")</f>
        <v>10</v>
      </c>
      <c r="CY2" s="10">
        <f>COUNTIF('Form Responses 1'!DB$2:DB$41,"=SA")</f>
        <v>7</v>
      </c>
      <c r="CZ2" s="10">
        <f>COUNTIF('Form Responses 1'!DC$2:DC$41,"=SA")</f>
        <v>3</v>
      </c>
      <c r="DA2" s="10">
        <f>COUNTIF('Form Responses 1'!DD$2:DD$41,"=SA")</f>
        <v>7</v>
      </c>
      <c r="DB2" s="10">
        <f>COUNTIF('Form Responses 1'!DE$2:DE$41,"=SA")</f>
        <v>2</v>
      </c>
      <c r="DC2" s="10">
        <f>COUNTIF('Form Responses 1'!DF$2:DF$41,"=SA")</f>
        <v>7</v>
      </c>
      <c r="DD2" s="10">
        <f>COUNTIF('Form Responses 1'!DG$2:DG$41,"=SA")</f>
        <v>2</v>
      </c>
      <c r="DE2" s="10">
        <f>COUNTIF('Form Responses 1'!DH$2:DH$41,"=SA")</f>
        <v>6</v>
      </c>
      <c r="DF2" s="10">
        <f>COUNTIF('Form Responses 1'!DI$2:DI$41,"=SA")</f>
        <v>11</v>
      </c>
      <c r="DG2" s="10">
        <f>COUNTIF('Form Responses 1'!DJ$2:DJ$41,"=SA")</f>
        <v>11</v>
      </c>
      <c r="DH2" s="10">
        <f>COUNTIF('Form Responses 1'!DK$2:DK$41,"=SA")</f>
        <v>5</v>
      </c>
      <c r="DI2" s="10">
        <f>COUNTIF('Form Responses 1'!DL$2:DL$41,"=SA")</f>
        <v>8</v>
      </c>
      <c r="DJ2" s="10">
        <f>COUNTIF('Form Responses 1'!DM$2:DM$41,"=SA")</f>
        <v>3</v>
      </c>
      <c r="DK2" s="10">
        <f>COUNTIF('Form Responses 1'!DN$2:DN$41,"=SA")</f>
        <v>7</v>
      </c>
      <c r="DL2" s="10">
        <f>COUNTIF('Form Responses 1'!DO$2:DO$41,"=SA")</f>
        <v>2</v>
      </c>
      <c r="DM2" s="10">
        <f>COUNTIF('Form Responses 1'!DP$2:DP$41,"=SA")</f>
        <v>5</v>
      </c>
      <c r="DN2" s="10">
        <f>COUNTIF('Form Responses 1'!DQ$2:DQ$41,"=SA")</f>
        <v>3</v>
      </c>
      <c r="DO2" s="10">
        <f>COUNTIF('Form Responses 1'!DR$2:DR$41,"=SA")</f>
        <v>4</v>
      </c>
      <c r="DP2" s="10">
        <f>COUNTIF('Form Responses 1'!DS$2:DS$41,"=SA")</f>
        <v>13</v>
      </c>
      <c r="DQ2" s="10">
        <f>COUNTIF('Form Responses 1'!DT$2:DT$41,"=SA")</f>
        <v>12</v>
      </c>
    </row>
    <row r="3" ht="12.75" customHeight="1">
      <c r="A3" s="13" t="s">
        <v>208</v>
      </c>
      <c r="B3" s="8">
        <f>COUNTIF('Form Responses 1'!E$2:E$41,"=A")</f>
        <v>14</v>
      </c>
      <c r="C3" s="8">
        <f>COUNTIF('Form Responses 1'!F$2:F$41,"=A")</f>
        <v>17</v>
      </c>
      <c r="D3" s="8">
        <f>COUNTIF('Form Responses 1'!G$2:G$41,"=A")</f>
        <v>11</v>
      </c>
      <c r="E3" s="8">
        <f>COUNTIF('Form Responses 1'!H$2:H$41,"=A")</f>
        <v>11</v>
      </c>
      <c r="F3" s="8">
        <f>COUNTIF('Form Responses 1'!I$2:I$41,"=A")</f>
        <v>8</v>
      </c>
      <c r="G3" s="8">
        <f>COUNTIF('Form Responses 1'!J$2:J$41,"=A")</f>
        <v>12</v>
      </c>
      <c r="H3" s="8">
        <f>COUNTIF('Form Responses 1'!K$2:K$41,"=A")</f>
        <v>5</v>
      </c>
      <c r="I3" s="8">
        <f>COUNTIF('Form Responses 1'!L$2:L$41,"=A")</f>
        <v>6</v>
      </c>
      <c r="J3" s="8">
        <f>COUNTIF('Form Responses 1'!M$2:M$41,"=A")</f>
        <v>3</v>
      </c>
      <c r="K3" s="8">
        <f>COUNTIF('Form Responses 1'!N$2:N$41,"=A")</f>
        <v>3</v>
      </c>
      <c r="L3" s="8">
        <f>COUNTIF('Form Responses 1'!O$2:O$41,"=A")</f>
        <v>18</v>
      </c>
      <c r="M3" s="8">
        <f>COUNTIF('Form Responses 1'!P$2:P$41,"=A")</f>
        <v>15</v>
      </c>
      <c r="N3" s="8">
        <f>COUNTIF('Form Responses 1'!Q$2:Q$41,"=A")</f>
        <v>7</v>
      </c>
      <c r="O3" s="8">
        <f>COUNTIF('Form Responses 1'!R$2:R$41,"=A")</f>
        <v>7</v>
      </c>
      <c r="P3" s="8">
        <f>COUNTIF('Form Responses 1'!S$2:S$41,"=A")</f>
        <v>9</v>
      </c>
      <c r="Q3" s="8">
        <f>COUNTIF('Form Responses 1'!T$2:T$41,"=A")</f>
        <v>10</v>
      </c>
      <c r="R3" s="8">
        <f>COUNTIF('Form Responses 1'!U$2:U$41,"=A")</f>
        <v>9</v>
      </c>
      <c r="S3" s="8">
        <f>COUNTIF('Form Responses 1'!V$2:V$41,"=A")</f>
        <v>9</v>
      </c>
      <c r="T3" s="8">
        <f>COUNTIF('Form Responses 1'!W$2:W$41,"=A")</f>
        <v>7</v>
      </c>
      <c r="U3" s="8">
        <f>COUNTIF('Form Responses 1'!X$2:X$41,"=A")</f>
        <v>9</v>
      </c>
      <c r="V3" s="8">
        <f>COUNTIF('Form Responses 1'!Y$2:Y$41,"=A")</f>
        <v>19</v>
      </c>
      <c r="W3" s="8">
        <f>COUNTIF('Form Responses 1'!Z$2:Z$41,"=A")</f>
        <v>16</v>
      </c>
      <c r="X3" s="8">
        <f>COUNTIF('Form Responses 1'!AA$2:AA$41,"=A")</f>
        <v>16</v>
      </c>
      <c r="Y3" s="8">
        <f>COUNTIF('Form Responses 1'!AB$2:AB$41,"=A")</f>
        <v>10</v>
      </c>
      <c r="Z3" s="8">
        <f>COUNTIF('Form Responses 1'!AC$2:AC$41,"=A")</f>
        <v>15</v>
      </c>
      <c r="AA3" s="8">
        <f>COUNTIF('Form Responses 1'!AD$2:AD$41,"=A")</f>
        <v>6</v>
      </c>
      <c r="AB3" s="8">
        <f>COUNTIF('Form Responses 1'!AE$2:AE$41,"=A")</f>
        <v>9</v>
      </c>
      <c r="AC3" s="8">
        <f>COUNTIF('Form Responses 1'!AF$2:AF$41,"=A")</f>
        <v>12</v>
      </c>
      <c r="AD3" s="8">
        <f>COUNTIF('Form Responses 1'!AG$2:AG$41,"=A")</f>
        <v>6</v>
      </c>
      <c r="AE3" s="8">
        <f>COUNTIF('Form Responses 1'!AH$2:AH$41,"=A")</f>
        <v>8</v>
      </c>
      <c r="AF3" s="8">
        <f>COUNTIF('Form Responses 1'!AI$2:AI$41,"=A")</f>
        <v>15</v>
      </c>
      <c r="AG3" s="8">
        <f>COUNTIF('Form Responses 1'!AJ$2:AJ$41,"=A")</f>
        <v>16</v>
      </c>
      <c r="AH3" s="8">
        <f>COUNTIF('Form Responses 1'!AK$2:AK$41,"=A")</f>
        <v>18</v>
      </c>
      <c r="AI3" s="8">
        <f>COUNTIF('Form Responses 1'!AL$2:AL$41,"=A")</f>
        <v>10</v>
      </c>
      <c r="AJ3" s="8">
        <f>COUNTIF('Form Responses 1'!AM$2:AM$41,"=A")</f>
        <v>16</v>
      </c>
      <c r="AK3" s="8">
        <f>COUNTIF('Form Responses 1'!AN$2:AN$41,"=A")</f>
        <v>9</v>
      </c>
      <c r="AL3" s="8">
        <f>COUNTIF('Form Responses 1'!AO$2:AO$41,"=A")</f>
        <v>12</v>
      </c>
      <c r="AM3" s="8">
        <f>COUNTIF('Form Responses 1'!AP$2:AP$41,"=A")</f>
        <v>11</v>
      </c>
      <c r="AN3" s="8">
        <f>COUNTIF('Form Responses 1'!AQ$2:AQ$41,"=A")</f>
        <v>9</v>
      </c>
      <c r="AO3" s="8">
        <f>COUNTIF('Form Responses 1'!AR$2:AR$41,"=A")</f>
        <v>12</v>
      </c>
      <c r="AP3" s="9">
        <f>COUNTIF('Form Responses 1'!AS$2:AS$41,"=A")</f>
        <v>11</v>
      </c>
      <c r="AQ3" s="9">
        <f>COUNTIF('Form Responses 1'!AT$2:AT$41,"=A")</f>
        <v>8</v>
      </c>
      <c r="AR3" s="9">
        <f>COUNTIF('Form Responses 1'!AU$2:AU$41,"=A")</f>
        <v>5</v>
      </c>
      <c r="AS3" s="9">
        <f>COUNTIF('Form Responses 1'!AV$2:AV$41,"=A")</f>
        <v>7</v>
      </c>
      <c r="AT3" s="9">
        <f>COUNTIF('Form Responses 1'!AW$2:AW$41,"=A")</f>
        <v>6</v>
      </c>
      <c r="AU3" s="9">
        <f>COUNTIF('Form Responses 1'!AX$2:AX$41,"=A")</f>
        <v>7</v>
      </c>
      <c r="AV3" s="9">
        <f>COUNTIF('Form Responses 1'!AY$2:AY$41,"=A")</f>
        <v>5</v>
      </c>
      <c r="AW3" s="9">
        <f>COUNTIF('Form Responses 1'!AZ$2:AZ$41,"=A")</f>
        <v>2</v>
      </c>
      <c r="AX3" s="9">
        <f>COUNTIF('Form Responses 1'!BA$2:BA$41,"=A")</f>
        <v>2</v>
      </c>
      <c r="AY3" s="9">
        <f>COUNTIF('Form Responses 1'!BB$2:BB$41,"=A")</f>
        <v>2</v>
      </c>
      <c r="AZ3" s="9">
        <f>COUNTIF('Form Responses 1'!BC$2:BC$41,"=A")</f>
        <v>22</v>
      </c>
      <c r="BA3" s="9">
        <f>COUNTIF('Form Responses 1'!BD$2:BD$41,"=A")</f>
        <v>17</v>
      </c>
      <c r="BB3" s="9">
        <f>COUNTIF('Form Responses 1'!BE$2:BE$41,"=A")</f>
        <v>19</v>
      </c>
      <c r="BC3" s="9">
        <f>COUNTIF('Form Responses 1'!BF$2:BF$41,"=A")</f>
        <v>10</v>
      </c>
      <c r="BD3" s="9">
        <f>COUNTIF('Form Responses 1'!BG$2:BG$41,"=A")</f>
        <v>10</v>
      </c>
      <c r="BE3" s="9">
        <f>COUNTIF('Form Responses 1'!BH$2:BH$41,"=A")</f>
        <v>20</v>
      </c>
      <c r="BF3" s="9">
        <f>COUNTIF('Form Responses 1'!BI$2:BI$41,"=A")</f>
        <v>14</v>
      </c>
      <c r="BG3" s="9">
        <f>COUNTIF('Form Responses 1'!BJ$2:BJ$41,"=A")</f>
        <v>13</v>
      </c>
      <c r="BH3" s="9">
        <f>COUNTIF('Form Responses 1'!BK$2:BK$41,"=A")</f>
        <v>7</v>
      </c>
      <c r="BI3" s="9">
        <f>COUNTIF('Form Responses 1'!BL$2:BL$41,"=A")</f>
        <v>11</v>
      </c>
      <c r="BJ3" s="9">
        <f>COUNTIF('Form Responses 1'!BM$2:BM$41,"=A")</f>
        <v>20</v>
      </c>
      <c r="BK3" s="9">
        <f>COUNTIF('Form Responses 1'!BN$2:BN$41,"=A")</f>
        <v>21</v>
      </c>
      <c r="BL3" s="9">
        <f>COUNTIF('Form Responses 1'!BO$2:BO$41,"=A")</f>
        <v>16</v>
      </c>
      <c r="BM3" s="9">
        <f>COUNTIF('Form Responses 1'!BP$2:BP$41,"=A")</f>
        <v>12</v>
      </c>
      <c r="BN3" s="9">
        <f>COUNTIF('Form Responses 1'!BQ$2:BQ$41,"=A")</f>
        <v>20</v>
      </c>
      <c r="BO3" s="9">
        <f>COUNTIF('Form Responses 1'!BR$2:BR$41,"=A")</f>
        <v>12</v>
      </c>
      <c r="BP3" s="9">
        <f>COUNTIF('Form Responses 1'!BS$2:BS$41,"=A")</f>
        <v>12</v>
      </c>
      <c r="BQ3" s="9">
        <f>COUNTIF('Form Responses 1'!BT$2:BT$41,"=A")</f>
        <v>12</v>
      </c>
      <c r="BR3" s="9">
        <f>COUNTIF('Form Responses 1'!BU$2:BU$41,"=A")</f>
        <v>4</v>
      </c>
      <c r="BS3" s="9">
        <f>COUNTIF('Form Responses 1'!BV$2:BV$41,"=A")</f>
        <v>3</v>
      </c>
      <c r="BT3" s="9">
        <f>COUNTIF('Form Responses 1'!BW$2:BW$41,"=A")</f>
        <v>23</v>
      </c>
      <c r="BU3" s="9">
        <f>COUNTIF('Form Responses 1'!BX$2:BX$41,"=A")</f>
        <v>17</v>
      </c>
      <c r="BV3" s="9">
        <f>COUNTIF('Form Responses 1'!BY$2:BY$41,"=A")</f>
        <v>18</v>
      </c>
      <c r="BW3" s="9">
        <f>COUNTIF('Form Responses 1'!BZ$2:BZ$41,"=A")</f>
        <v>13</v>
      </c>
      <c r="BX3" s="9">
        <f>COUNTIF('Form Responses 1'!CA$2:CA$41,"=A")</f>
        <v>14</v>
      </c>
      <c r="BY3" s="9">
        <f>COUNTIF('Form Responses 1'!CB$2:CB$41,"=A")</f>
        <v>14</v>
      </c>
      <c r="BZ3" s="9">
        <f>COUNTIF('Form Responses 1'!CC$2:CC$41,"=A")</f>
        <v>14</v>
      </c>
      <c r="CA3" s="9">
        <f>COUNTIF('Form Responses 1'!CD$2:CD$41,"=A")</f>
        <v>14</v>
      </c>
      <c r="CB3" s="9">
        <f>COUNTIF('Form Responses 1'!CE$2:CE$41,"=A")</f>
        <v>2</v>
      </c>
      <c r="CC3" s="9">
        <f>COUNTIF('Form Responses 1'!CF$2:CF$41,"=A")</f>
        <v>2</v>
      </c>
      <c r="CD3" s="10">
        <f>COUNTIF('Form Responses 1'!CG$2:CG$41,"=A")</f>
        <v>12</v>
      </c>
      <c r="CE3" s="10">
        <f>COUNTIF('Form Responses 1'!CH$2:CH$41,"=A")</f>
        <v>9</v>
      </c>
      <c r="CF3" s="10">
        <f>COUNTIF('Form Responses 1'!CI$2:CI$41,"=A")</f>
        <v>8</v>
      </c>
      <c r="CG3" s="10">
        <f>COUNTIF('Form Responses 1'!CJ$2:CJ$41,"=A")</f>
        <v>7</v>
      </c>
      <c r="CH3" s="10">
        <f>COUNTIF('Form Responses 1'!CK$2:CK$41,"=A")</f>
        <v>9</v>
      </c>
      <c r="CI3" s="10">
        <f>COUNTIF('Form Responses 1'!CL$2:CL$41,"=A")</f>
        <v>6</v>
      </c>
      <c r="CJ3" s="10">
        <f>COUNTIF('Form Responses 1'!CM$2:CM$41,"=A")</f>
        <v>5</v>
      </c>
      <c r="CK3" s="10">
        <f>COUNTIF('Form Responses 1'!CN$2:CN$41,"=A")</f>
        <v>4</v>
      </c>
      <c r="CL3" s="10">
        <f>COUNTIF('Form Responses 1'!CO$2:CO$41,"=A")</f>
        <v>0</v>
      </c>
      <c r="CM3" s="10">
        <f>COUNTIF('Form Responses 1'!CP$2:CP$41,"=A")</f>
        <v>0</v>
      </c>
      <c r="CN3" s="10">
        <f>COUNTIF('Form Responses 1'!CQ$2:CQ$41,"=A")</f>
        <v>11</v>
      </c>
      <c r="CO3" s="10">
        <f>COUNTIF('Form Responses 1'!CR$2:CR$41,"=A")</f>
        <v>12</v>
      </c>
      <c r="CP3" s="10">
        <f>COUNTIF('Form Responses 1'!CS$2:CS$41,"=A")</f>
        <v>17</v>
      </c>
      <c r="CQ3" s="10">
        <f>COUNTIF('Form Responses 1'!CT$2:CT$41,"=A")</f>
        <v>10</v>
      </c>
      <c r="CR3" s="10">
        <f>COUNTIF('Form Responses 1'!CU$2:CU$41,"=A")</f>
        <v>15</v>
      </c>
      <c r="CS3" s="10">
        <f>COUNTIF('Form Responses 1'!CV$2:CV$41,"=A")</f>
        <v>15</v>
      </c>
      <c r="CT3" s="10">
        <f>COUNTIF('Form Responses 1'!CW$2:CW$41,"=A")</f>
        <v>9</v>
      </c>
      <c r="CU3" s="10">
        <f>COUNTIF('Form Responses 1'!CX$2:CX$41,"=A")</f>
        <v>10</v>
      </c>
      <c r="CV3" s="10">
        <f>COUNTIF('Form Responses 1'!CY$2:CY$41,"=A")</f>
        <v>5</v>
      </c>
      <c r="CW3" s="10">
        <f>COUNTIF('Form Responses 1'!CZ$2:CZ$41,"=A")</f>
        <v>5</v>
      </c>
      <c r="CX3" s="10">
        <f>COUNTIF('Form Responses 1'!DA$2:DA$41,"=A")</f>
        <v>14</v>
      </c>
      <c r="CY3" s="10">
        <f>COUNTIF('Form Responses 1'!DB$2:DB$41,"=A")</f>
        <v>11</v>
      </c>
      <c r="CZ3" s="10">
        <f>COUNTIF('Form Responses 1'!DC$2:DC$41,"=A")</f>
        <v>17</v>
      </c>
      <c r="DA3" s="10">
        <f>COUNTIF('Form Responses 1'!DD$2:DD$41,"=A")</f>
        <v>11</v>
      </c>
      <c r="DB3" s="10">
        <f>COUNTIF('Form Responses 1'!DE$2:DE$41,"=A")</f>
        <v>16</v>
      </c>
      <c r="DC3" s="10">
        <f>COUNTIF('Form Responses 1'!DF$2:DF$41,"=A")</f>
        <v>12</v>
      </c>
      <c r="DD3" s="10">
        <f>COUNTIF('Form Responses 1'!DG$2:DG$41,"=A")</f>
        <v>8</v>
      </c>
      <c r="DE3" s="10">
        <f>COUNTIF('Form Responses 1'!DH$2:DH$41,"=A")</f>
        <v>10</v>
      </c>
      <c r="DF3" s="10">
        <f>COUNTIF('Form Responses 1'!DI$2:DI$41,"=A")</f>
        <v>2</v>
      </c>
      <c r="DG3" s="10">
        <f>COUNTIF('Form Responses 1'!DJ$2:DJ$41,"=A")</f>
        <v>2</v>
      </c>
      <c r="DH3" s="10">
        <f>COUNTIF('Form Responses 1'!DK$2:DK$41,"=A")</f>
        <v>18</v>
      </c>
      <c r="DI3" s="10">
        <f>COUNTIF('Form Responses 1'!DL$2:DL$41,"=A")</f>
        <v>11</v>
      </c>
      <c r="DJ3" s="10">
        <f>COUNTIF('Form Responses 1'!DM$2:DM$41,"=A")</f>
        <v>14</v>
      </c>
      <c r="DK3" s="10">
        <f>COUNTIF('Form Responses 1'!DN$2:DN$41,"=A")</f>
        <v>8</v>
      </c>
      <c r="DL3" s="10">
        <f>COUNTIF('Form Responses 1'!DO$2:DO$41,"=A")</f>
        <v>18</v>
      </c>
      <c r="DM3" s="10">
        <f>COUNTIF('Form Responses 1'!DP$2:DP$41,"=A")</f>
        <v>9</v>
      </c>
      <c r="DN3" s="10">
        <f>COUNTIF('Form Responses 1'!DQ$2:DQ$41,"=A")</f>
        <v>12</v>
      </c>
      <c r="DO3" s="10">
        <f>COUNTIF('Form Responses 1'!DR$2:DR$41,"=A")</f>
        <v>16</v>
      </c>
      <c r="DP3" s="10">
        <f>COUNTIF('Form Responses 1'!DS$2:DS$41,"=A")</f>
        <v>3</v>
      </c>
      <c r="DQ3" s="10">
        <f>COUNTIF('Form Responses 1'!DT$2:DT$41,"=A")</f>
        <v>3</v>
      </c>
    </row>
    <row r="4" ht="12.75" customHeight="1">
      <c r="A4" s="13" t="s">
        <v>209</v>
      </c>
      <c r="B4" s="8">
        <f>COUNTIF('Form Responses 1'!E$2:E$41,"=N")</f>
        <v>7</v>
      </c>
      <c r="C4" s="8">
        <f>COUNTIF('Form Responses 1'!F$2:F$41,"=N")</f>
        <v>8</v>
      </c>
      <c r="D4" s="8">
        <f>COUNTIF('Form Responses 1'!G$2:G$41,"=N")</f>
        <v>10</v>
      </c>
      <c r="E4" s="8">
        <f>COUNTIF('Form Responses 1'!H$2:H$41,"=N")</f>
        <v>8</v>
      </c>
      <c r="F4" s="8">
        <f>COUNTIF('Form Responses 1'!I$2:I$41,"=N")</f>
        <v>13</v>
      </c>
      <c r="G4" s="8">
        <f>COUNTIF('Form Responses 1'!J$2:J$41,"=N")</f>
        <v>7</v>
      </c>
      <c r="H4" s="8">
        <f>COUNTIF('Form Responses 1'!K$2:K$41,"=N")</f>
        <v>14</v>
      </c>
      <c r="I4" s="8">
        <f>COUNTIF('Form Responses 1'!L$2:L$41,"=N")</f>
        <v>9</v>
      </c>
      <c r="J4" s="8">
        <f>COUNTIF('Form Responses 1'!M$2:M$41,"=N")</f>
        <v>15</v>
      </c>
      <c r="K4" s="8">
        <f>COUNTIF('Form Responses 1'!N$2:N$41,"=N")</f>
        <v>15</v>
      </c>
      <c r="L4" s="8">
        <f>COUNTIF('Form Responses 1'!O$2:O$41,"=N")</f>
        <v>4</v>
      </c>
      <c r="M4" s="8">
        <f>COUNTIF('Form Responses 1'!P$2:P$41,"=N")</f>
        <v>9</v>
      </c>
      <c r="N4" s="8">
        <f>COUNTIF('Form Responses 1'!Q$2:Q$41,"=N")</f>
        <v>17</v>
      </c>
      <c r="O4" s="8">
        <f>COUNTIF('Form Responses 1'!R$2:R$41,"=N")</f>
        <v>8</v>
      </c>
      <c r="P4" s="8">
        <f>COUNTIF('Form Responses 1'!S$2:S$41,"=N")</f>
        <v>12</v>
      </c>
      <c r="Q4" s="8">
        <f>COUNTIF('Form Responses 1'!T$2:T$41,"=N")</f>
        <v>3</v>
      </c>
      <c r="R4" s="8">
        <f>COUNTIF('Form Responses 1'!U$2:U$41,"=N")</f>
        <v>14</v>
      </c>
      <c r="S4" s="8">
        <f>COUNTIF('Form Responses 1'!V$2:V$41,"=N")</f>
        <v>5</v>
      </c>
      <c r="T4" s="8">
        <f>COUNTIF('Form Responses 1'!W$2:W$41,"=N")</f>
        <v>9</v>
      </c>
      <c r="U4" s="8">
        <f>COUNTIF('Form Responses 1'!X$2:X$41,"=N")</f>
        <v>8</v>
      </c>
      <c r="V4" s="8">
        <f>COUNTIF('Form Responses 1'!Y$2:Y$41,"=N")</f>
        <v>7</v>
      </c>
      <c r="W4" s="8">
        <f>COUNTIF('Form Responses 1'!Z$2:Z$41,"=N")</f>
        <v>6</v>
      </c>
      <c r="X4" s="8">
        <f>COUNTIF('Form Responses 1'!AA$2:AA$41,"=N")</f>
        <v>11</v>
      </c>
      <c r="Y4" s="8">
        <f>COUNTIF('Form Responses 1'!AB$2:AB$41,"=N")</f>
        <v>11</v>
      </c>
      <c r="Z4" s="8">
        <f>COUNTIF('Form Responses 1'!AC$2:AC$41,"=N")</f>
        <v>10</v>
      </c>
      <c r="AA4" s="8">
        <f>COUNTIF('Form Responses 1'!AD$2:AD$41,"=N")</f>
        <v>14</v>
      </c>
      <c r="AB4" s="8">
        <f>COUNTIF('Form Responses 1'!AE$2:AE$41,"=N")</f>
        <v>9</v>
      </c>
      <c r="AC4" s="8">
        <f>COUNTIF('Form Responses 1'!AF$2:AF$41,"=N")</f>
        <v>7</v>
      </c>
      <c r="AD4" s="8">
        <f>COUNTIF('Form Responses 1'!AG$2:AG$41,"=N")</f>
        <v>8</v>
      </c>
      <c r="AE4" s="8">
        <f>COUNTIF('Form Responses 1'!AH$2:AH$41,"=N")</f>
        <v>8</v>
      </c>
      <c r="AF4" s="8">
        <f>COUNTIF('Form Responses 1'!AI$2:AI$41,"=N")</f>
        <v>7</v>
      </c>
      <c r="AG4" s="8">
        <f>COUNTIF('Form Responses 1'!AJ$2:AJ$41,"=N")</f>
        <v>6</v>
      </c>
      <c r="AH4" s="8">
        <f>COUNTIF('Form Responses 1'!AK$2:AK$41,"=N")</f>
        <v>9</v>
      </c>
      <c r="AI4" s="8">
        <f>COUNTIF('Form Responses 1'!AL$2:AL$41,"=N")</f>
        <v>10</v>
      </c>
      <c r="AJ4" s="8">
        <f>COUNTIF('Form Responses 1'!AM$2:AM$41,"=N")</f>
        <v>11</v>
      </c>
      <c r="AK4" s="8">
        <f>COUNTIF('Form Responses 1'!AN$2:AN$41,"=N")</f>
        <v>13</v>
      </c>
      <c r="AL4" s="8">
        <f>COUNTIF('Form Responses 1'!AO$2:AO$41,"=N")</f>
        <v>9</v>
      </c>
      <c r="AM4" s="8">
        <f>COUNTIF('Form Responses 1'!AP$2:AP$41,"=N")</f>
        <v>9</v>
      </c>
      <c r="AN4" s="8">
        <f>COUNTIF('Form Responses 1'!AQ$2:AQ$41,"=N")</f>
        <v>10</v>
      </c>
      <c r="AO4" s="8">
        <f>COUNTIF('Form Responses 1'!AR$2:AR$41,"=N")</f>
        <v>6</v>
      </c>
      <c r="AP4" s="9">
        <f>COUNTIF('Form Responses 1'!AS$2:AS$41,"=N")</f>
        <v>8</v>
      </c>
      <c r="AQ4" s="9">
        <f>COUNTIF('Form Responses 1'!AT$2:AT$41,"=N")</f>
        <v>8</v>
      </c>
      <c r="AR4" s="9">
        <f>COUNTIF('Form Responses 1'!AU$2:AU$41,"=N")</f>
        <v>12</v>
      </c>
      <c r="AS4" s="9">
        <f>COUNTIF('Form Responses 1'!AV$2:AV$41,"=N")</f>
        <v>14</v>
      </c>
      <c r="AT4" s="9">
        <f>COUNTIF('Form Responses 1'!AW$2:AW$41,"=N")</f>
        <v>10</v>
      </c>
      <c r="AU4" s="9">
        <f>COUNTIF('Form Responses 1'!AX$2:AX$41,"=N")</f>
        <v>9</v>
      </c>
      <c r="AV4" s="9">
        <f>COUNTIF('Form Responses 1'!AY$2:AY$41,"=N")</f>
        <v>9</v>
      </c>
      <c r="AW4" s="9">
        <f>COUNTIF('Form Responses 1'!AZ$2:AZ$41,"=N")</f>
        <v>11</v>
      </c>
      <c r="AX4" s="9">
        <f>COUNTIF('Form Responses 1'!BA$2:BA$41,"=N")</f>
        <v>11</v>
      </c>
      <c r="AY4" s="9">
        <f>COUNTIF('Form Responses 1'!BB$2:BB$41,"=N")</f>
        <v>11</v>
      </c>
      <c r="AZ4" s="9">
        <f>COUNTIF('Form Responses 1'!BC$2:BC$41,"=N")</f>
        <v>6</v>
      </c>
      <c r="BA4" s="9">
        <f>COUNTIF('Form Responses 1'!BD$2:BD$41,"=N")</f>
        <v>12</v>
      </c>
      <c r="BB4" s="9">
        <f>COUNTIF('Form Responses 1'!BE$2:BE$41,"=N")</f>
        <v>9</v>
      </c>
      <c r="BC4" s="9">
        <f>COUNTIF('Form Responses 1'!BF$2:BF$41,"=N")</f>
        <v>11</v>
      </c>
      <c r="BD4" s="9">
        <f>COUNTIF('Form Responses 1'!BG$2:BG$41,"=N")</f>
        <v>19</v>
      </c>
      <c r="BE4" s="9">
        <f>COUNTIF('Form Responses 1'!BH$2:BH$41,"=N")</f>
        <v>5</v>
      </c>
      <c r="BF4" s="9">
        <f>COUNTIF('Form Responses 1'!BI$2:BI$41,"=N")</f>
        <v>14</v>
      </c>
      <c r="BG4" s="9">
        <f>COUNTIF('Form Responses 1'!BJ$2:BJ$41,"=N")</f>
        <v>10</v>
      </c>
      <c r="BH4" s="9">
        <f>COUNTIF('Form Responses 1'!BK$2:BK$41,"=N")</f>
        <v>9</v>
      </c>
      <c r="BI4" s="9">
        <f>COUNTIF('Form Responses 1'!BL$2:BL$41,"=N")</f>
        <v>6</v>
      </c>
      <c r="BJ4" s="9">
        <f>COUNTIF('Form Responses 1'!BM$2:BM$41,"=N")</f>
        <v>8</v>
      </c>
      <c r="BK4" s="9">
        <f>COUNTIF('Form Responses 1'!BN$2:BN$41,"=N")</f>
        <v>9</v>
      </c>
      <c r="BL4" s="9">
        <f>COUNTIF('Form Responses 1'!BO$2:BO$41,"=N")</f>
        <v>9</v>
      </c>
      <c r="BM4" s="9">
        <f>COUNTIF('Form Responses 1'!BP$2:BP$41,"=N")</f>
        <v>12</v>
      </c>
      <c r="BN4" s="9">
        <f>COUNTIF('Form Responses 1'!BQ$2:BQ$41,"=N")</f>
        <v>11</v>
      </c>
      <c r="BO4" s="9">
        <f>COUNTIF('Form Responses 1'!BR$2:BR$41,"=N")</f>
        <v>10</v>
      </c>
      <c r="BP4" s="9">
        <f>COUNTIF('Form Responses 1'!BS$2:BS$41,"=N")</f>
        <v>17</v>
      </c>
      <c r="BQ4" s="9">
        <f>COUNTIF('Form Responses 1'!BT$2:BT$41,"=N")</f>
        <v>8</v>
      </c>
      <c r="BR4" s="9">
        <f>COUNTIF('Form Responses 1'!BU$2:BU$41,"=N")</f>
        <v>5</v>
      </c>
      <c r="BS4" s="9">
        <f>COUNTIF('Form Responses 1'!BV$2:BV$41,"=N")</f>
        <v>7</v>
      </c>
      <c r="BT4" s="9">
        <f>COUNTIF('Form Responses 1'!BW$2:BW$41,"=N")</f>
        <v>6</v>
      </c>
      <c r="BU4" s="9">
        <f>COUNTIF('Form Responses 1'!BX$2:BX$41,"=N")</f>
        <v>13</v>
      </c>
      <c r="BV4" s="9">
        <f>COUNTIF('Form Responses 1'!BY$2:BY$41,"=N")</f>
        <v>7</v>
      </c>
      <c r="BW4" s="9">
        <f>COUNTIF('Form Responses 1'!BZ$2:BZ$41,"=N")</f>
        <v>10</v>
      </c>
      <c r="BX4" s="9">
        <f>COUNTIF('Form Responses 1'!CA$2:CA$41,"=N")</f>
        <v>13</v>
      </c>
      <c r="BY4" s="9">
        <f>COUNTIF('Form Responses 1'!CB$2:CB$41,"=N")</f>
        <v>7</v>
      </c>
      <c r="BZ4" s="9">
        <f>COUNTIF('Form Responses 1'!CC$2:CC$41,"=N")</f>
        <v>9</v>
      </c>
      <c r="CA4" s="9">
        <f>COUNTIF('Form Responses 1'!CD$2:CD$41,"=N")</f>
        <v>7</v>
      </c>
      <c r="CB4" s="9">
        <f>COUNTIF('Form Responses 1'!CE$2:CE$41,"=N")</f>
        <v>8</v>
      </c>
      <c r="CC4" s="9">
        <f>COUNTIF('Form Responses 1'!CF$2:CF$41,"=N")</f>
        <v>9</v>
      </c>
      <c r="CD4" s="10">
        <f>COUNTIF('Form Responses 1'!CG$2:CG$41,"=N")</f>
        <v>8</v>
      </c>
      <c r="CE4" s="10">
        <f>COUNTIF('Form Responses 1'!CH$2:CH$41,"=N")</f>
        <v>14</v>
      </c>
      <c r="CF4" s="10">
        <f>COUNTIF('Form Responses 1'!CI$2:CI$41,"=N")</f>
        <v>11</v>
      </c>
      <c r="CG4" s="10">
        <f>COUNTIF('Form Responses 1'!CJ$2:CJ$41,"=N")</f>
        <v>11</v>
      </c>
      <c r="CH4" s="10">
        <f>COUNTIF('Form Responses 1'!CK$2:CK$41,"=N")</f>
        <v>10</v>
      </c>
      <c r="CI4" s="10">
        <f>COUNTIF('Form Responses 1'!CL$2:CL$41,"=N")</f>
        <v>11</v>
      </c>
      <c r="CJ4" s="10">
        <f>COUNTIF('Form Responses 1'!CM$2:CM$41,"=N")</f>
        <v>8</v>
      </c>
      <c r="CK4" s="10">
        <f>COUNTIF('Form Responses 1'!CN$2:CN$41,"=N")</f>
        <v>9</v>
      </c>
      <c r="CL4" s="10">
        <f>COUNTIF('Form Responses 1'!CO$2:CO$41,"=N")</f>
        <v>11</v>
      </c>
      <c r="CM4" s="10">
        <f>COUNTIF('Form Responses 1'!CP$2:CP$41,"=N")</f>
        <v>11</v>
      </c>
      <c r="CN4" s="10">
        <f>COUNTIF('Form Responses 1'!CQ$2:CQ$41,"=N")</f>
        <v>10</v>
      </c>
      <c r="CO4" s="10">
        <f>COUNTIF('Form Responses 1'!CR$2:CR$41,"=N")</f>
        <v>9</v>
      </c>
      <c r="CP4" s="10">
        <f>COUNTIF('Form Responses 1'!CS$2:CS$41,"=N")</f>
        <v>5</v>
      </c>
      <c r="CQ4" s="10">
        <f>COUNTIF('Form Responses 1'!CT$2:CT$41,"=N")</f>
        <v>12</v>
      </c>
      <c r="CR4" s="10">
        <f>COUNTIF('Form Responses 1'!CU$2:CU$41,"=N")</f>
        <v>12</v>
      </c>
      <c r="CS4" s="10">
        <f>COUNTIF('Form Responses 1'!CV$2:CV$41,"=N")</f>
        <v>8</v>
      </c>
      <c r="CT4" s="10">
        <f>COUNTIF('Form Responses 1'!CW$2:CW$41,"=N")</f>
        <v>16</v>
      </c>
      <c r="CU4" s="10">
        <f>COUNTIF('Form Responses 1'!CX$2:CX$41,"=N")</f>
        <v>9</v>
      </c>
      <c r="CV4" s="10">
        <f>COUNTIF('Form Responses 1'!CY$2:CY$41,"=N")</f>
        <v>6</v>
      </c>
      <c r="CW4" s="10">
        <f>COUNTIF('Form Responses 1'!CZ$2:CZ$41,"=N")</f>
        <v>5</v>
      </c>
      <c r="CX4" s="10">
        <f>COUNTIF('Form Responses 1'!DA$2:DA$41,"=N")</f>
        <v>9</v>
      </c>
      <c r="CY4" s="10">
        <f>COUNTIF('Form Responses 1'!DB$2:DB$41,"=N")</f>
        <v>15</v>
      </c>
      <c r="CZ4" s="10">
        <f>COUNTIF('Form Responses 1'!DC$2:DC$41,"=N")</f>
        <v>13</v>
      </c>
      <c r="DA4" s="10">
        <f>COUNTIF('Form Responses 1'!DD$2:DD$41,"=N")</f>
        <v>12</v>
      </c>
      <c r="DB4" s="10">
        <f>COUNTIF('Form Responses 1'!DE$2:DE$41,"=N")</f>
        <v>12</v>
      </c>
      <c r="DC4" s="10">
        <f>COUNTIF('Form Responses 1'!DF$2:DF$41,"=N")</f>
        <v>13</v>
      </c>
      <c r="DD4" s="10">
        <f>COUNTIF('Form Responses 1'!DG$2:DG$41,"=N")</f>
        <v>15</v>
      </c>
      <c r="DE4" s="10">
        <f>COUNTIF('Form Responses 1'!DH$2:DH$41,"=N")</f>
        <v>15</v>
      </c>
      <c r="DF4" s="10">
        <f>COUNTIF('Form Responses 1'!DI$2:DI$41,"=N")</f>
        <v>10</v>
      </c>
      <c r="DG4" s="10">
        <f>COUNTIF('Form Responses 1'!DJ$2:DJ$41,"=N")</f>
        <v>10</v>
      </c>
      <c r="DH4" s="10">
        <f>COUNTIF('Form Responses 1'!DK$2:DK$41,"=N")</f>
        <v>8</v>
      </c>
      <c r="DI4" s="10">
        <f>COUNTIF('Form Responses 1'!DL$2:DL$41,"=N")</f>
        <v>10</v>
      </c>
      <c r="DJ4" s="10">
        <f>COUNTIF('Form Responses 1'!DM$2:DM$41,"=N")</f>
        <v>13</v>
      </c>
      <c r="DK4" s="10">
        <f>COUNTIF('Form Responses 1'!DN$2:DN$41,"=N")</f>
        <v>15</v>
      </c>
      <c r="DL4" s="10">
        <f>COUNTIF('Form Responses 1'!DO$2:DO$41,"=N")</f>
        <v>8</v>
      </c>
      <c r="DM4" s="10">
        <f>COUNTIF('Form Responses 1'!DP$2:DP$41,"=N")</f>
        <v>13</v>
      </c>
      <c r="DN4" s="10">
        <f>COUNTIF('Form Responses 1'!DQ$2:DQ$41,"=N")</f>
        <v>11</v>
      </c>
      <c r="DO4" s="10">
        <f>COUNTIF('Form Responses 1'!DR$2:DR$41,"=N")</f>
        <v>5</v>
      </c>
      <c r="DP4" s="10">
        <f>COUNTIF('Form Responses 1'!DS$2:DS$41,"=N")</f>
        <v>10</v>
      </c>
      <c r="DQ4" s="10">
        <f>COUNTIF('Form Responses 1'!DT$2:DT$41,"=N")</f>
        <v>10</v>
      </c>
    </row>
    <row r="5" ht="12.75" customHeight="1">
      <c r="A5" s="13" t="s">
        <v>210</v>
      </c>
      <c r="B5" s="8">
        <f>COUNTIF('Form Responses 1'!E$2:E$41,"=D")</f>
        <v>4</v>
      </c>
      <c r="C5" s="8">
        <f>COUNTIF('Form Responses 1'!F$2:F$41,"=D")</f>
        <v>2</v>
      </c>
      <c r="D5" s="8">
        <f>COUNTIF('Form Responses 1'!G$2:G$41,"=D")</f>
        <v>8</v>
      </c>
      <c r="E5" s="8">
        <f>COUNTIF('Form Responses 1'!H$2:H$41,"=D")</f>
        <v>6</v>
      </c>
      <c r="F5" s="8">
        <f>COUNTIF('Form Responses 1'!I$2:I$41,"=D")</f>
        <v>9</v>
      </c>
      <c r="G5" s="8">
        <f>COUNTIF('Form Responses 1'!J$2:J$41,"=D")</f>
        <v>6</v>
      </c>
      <c r="H5" s="8">
        <f>COUNTIF('Form Responses 1'!K$2:K$41,"=D")</f>
        <v>5</v>
      </c>
      <c r="I5" s="8">
        <f>COUNTIF('Form Responses 1'!L$2:L$41,"=D")</f>
        <v>6</v>
      </c>
      <c r="J5" s="8">
        <f>COUNTIF('Form Responses 1'!M$2:M$41,"=D")</f>
        <v>1</v>
      </c>
      <c r="K5" s="8">
        <f>COUNTIF('Form Responses 1'!N$2:N$41,"=D")</f>
        <v>1</v>
      </c>
      <c r="L5" s="8">
        <f>COUNTIF('Form Responses 1'!O$2:O$41,"=D")</f>
        <v>5</v>
      </c>
      <c r="M5" s="8">
        <f>COUNTIF('Form Responses 1'!P$2:P$41,"=D")</f>
        <v>4</v>
      </c>
      <c r="N5" s="8">
        <f>COUNTIF('Form Responses 1'!Q$2:Q$41,"=D")</f>
        <v>2</v>
      </c>
      <c r="O5" s="8">
        <f>COUNTIF('Form Responses 1'!R$2:R$41,"=D")</f>
        <v>8</v>
      </c>
      <c r="P5" s="8">
        <f>COUNTIF('Form Responses 1'!S$2:S$41,"=D")</f>
        <v>6</v>
      </c>
      <c r="Q5" s="8">
        <f>COUNTIF('Form Responses 1'!T$2:T$41,"=D")</f>
        <v>9</v>
      </c>
      <c r="R5" s="8">
        <f>COUNTIF('Form Responses 1'!U$2:U$41,"=D")</f>
        <v>7</v>
      </c>
      <c r="S5" s="8">
        <f>COUNTIF('Form Responses 1'!V$2:V$41,"=D")</f>
        <v>11</v>
      </c>
      <c r="T5" s="8">
        <f>COUNTIF('Form Responses 1'!W$2:W$41,"=D")</f>
        <v>2</v>
      </c>
      <c r="U5" s="8">
        <f>COUNTIF('Form Responses 1'!X$2:X$41,"=D")</f>
        <v>3</v>
      </c>
      <c r="V5" s="8">
        <f>COUNTIF('Form Responses 1'!Y$2:Y$41,"=D")</f>
        <v>2</v>
      </c>
      <c r="W5" s="8">
        <f>COUNTIF('Form Responses 1'!Z$2:Z$41,"=D")</f>
        <v>3</v>
      </c>
      <c r="X5" s="8">
        <f>COUNTIF('Form Responses 1'!AA$2:AA$41,"=D")</f>
        <v>4</v>
      </c>
      <c r="Y5" s="8">
        <f>COUNTIF('Form Responses 1'!AB$2:AB$41,"=D")</f>
        <v>4</v>
      </c>
      <c r="Z5" s="8">
        <f>COUNTIF('Form Responses 1'!AC$2:AC$41,"=D")</f>
        <v>4</v>
      </c>
      <c r="AA5" s="8">
        <f>COUNTIF('Form Responses 1'!AD$2:AD$41,"=D")</f>
        <v>6</v>
      </c>
      <c r="AB5" s="8">
        <f>COUNTIF('Form Responses 1'!AE$2:AE$41,"=D")</f>
        <v>8</v>
      </c>
      <c r="AC5" s="8">
        <f>COUNTIF('Form Responses 1'!AF$2:AF$41,"=D")</f>
        <v>8</v>
      </c>
      <c r="AD5" s="8">
        <f>COUNTIF('Form Responses 1'!AG$2:AG$41,"=D")</f>
        <v>3</v>
      </c>
      <c r="AE5" s="8">
        <f>COUNTIF('Form Responses 1'!AH$2:AH$41,"=D")</f>
        <v>3</v>
      </c>
      <c r="AF5" s="8">
        <f>COUNTIF('Form Responses 1'!AI$2:AI$41,"=D")</f>
        <v>4</v>
      </c>
      <c r="AG5" s="8">
        <f>COUNTIF('Form Responses 1'!AJ$2:AJ$41,"=D")</f>
        <v>4</v>
      </c>
      <c r="AH5" s="8">
        <f>COUNTIF('Form Responses 1'!AK$2:AK$41,"=D")</f>
        <v>4</v>
      </c>
      <c r="AI5" s="8">
        <f>COUNTIF('Form Responses 1'!AL$2:AL$41,"=D")</f>
        <v>7</v>
      </c>
      <c r="AJ5" s="8">
        <f>COUNTIF('Form Responses 1'!AM$2:AM$41,"=D")</f>
        <v>4</v>
      </c>
      <c r="AK5" s="8">
        <f>COUNTIF('Form Responses 1'!AN$2:AN$41,"=D")</f>
        <v>3</v>
      </c>
      <c r="AL5" s="8">
        <f>COUNTIF('Form Responses 1'!AO$2:AO$41,"=D")</f>
        <v>7</v>
      </c>
      <c r="AM5" s="8">
        <f>COUNTIF('Form Responses 1'!AP$2:AP$41,"=D")</f>
        <v>6</v>
      </c>
      <c r="AN5" s="8">
        <f>COUNTIF('Form Responses 1'!AQ$2:AQ$41,"=D")</f>
        <v>2</v>
      </c>
      <c r="AO5" s="8">
        <f>COUNTIF('Form Responses 1'!AR$2:AR$41,"=D")</f>
        <v>2</v>
      </c>
      <c r="AP5" s="9">
        <f>COUNTIF('Form Responses 1'!AS$2:AS$41,"=D")</f>
        <v>7</v>
      </c>
      <c r="AQ5" s="9">
        <f>COUNTIF('Form Responses 1'!AT$2:AT$41,"=D")</f>
        <v>13</v>
      </c>
      <c r="AR5" s="9">
        <f>COUNTIF('Form Responses 1'!AU$2:AU$41,"=D")</f>
        <v>4</v>
      </c>
      <c r="AS5" s="9">
        <f>COUNTIF('Form Responses 1'!AV$2:AV$41,"=D")</f>
        <v>6</v>
      </c>
      <c r="AT5" s="9">
        <f>COUNTIF('Form Responses 1'!AW$2:AW$41,"=D")</f>
        <v>13</v>
      </c>
      <c r="AU5" s="9">
        <f>COUNTIF('Form Responses 1'!AX$2:AX$41,"=D")</f>
        <v>11</v>
      </c>
      <c r="AV5" s="9">
        <f>COUNTIF('Form Responses 1'!AY$2:AY$41,"=D")</f>
        <v>11</v>
      </c>
      <c r="AW5" s="9">
        <f>COUNTIF('Form Responses 1'!AZ$2:AZ$41,"=D")</f>
        <v>11</v>
      </c>
      <c r="AX5" s="9">
        <f>COUNTIF('Form Responses 1'!BA$2:BA$41,"=D")</f>
        <v>4</v>
      </c>
      <c r="AY5" s="9">
        <f>COUNTIF('Form Responses 1'!BB$2:BB$41,"=D")</f>
        <v>4</v>
      </c>
      <c r="AZ5" s="9">
        <f>COUNTIF('Form Responses 1'!BC$2:BC$41,"=D")</f>
        <v>0</v>
      </c>
      <c r="BA5" s="9">
        <f>COUNTIF('Form Responses 1'!BD$2:BD$41,"=D")</f>
        <v>0</v>
      </c>
      <c r="BB5" s="9">
        <f>COUNTIF('Form Responses 1'!BE$2:BE$41,"=D")</f>
        <v>5</v>
      </c>
      <c r="BC5" s="9">
        <f>COUNTIF('Form Responses 1'!BF$2:BF$41,"=D")</f>
        <v>5</v>
      </c>
      <c r="BD5" s="9">
        <f>COUNTIF('Form Responses 1'!BG$2:BG$41,"=D")</f>
        <v>6</v>
      </c>
      <c r="BE5" s="9">
        <f>COUNTIF('Form Responses 1'!BH$2:BH$41,"=D")</f>
        <v>4</v>
      </c>
      <c r="BF5" s="9">
        <f>COUNTIF('Form Responses 1'!BI$2:BI$41,"=D")</f>
        <v>7</v>
      </c>
      <c r="BG5" s="9">
        <f>COUNTIF('Form Responses 1'!BJ$2:BJ$41,"=D")</f>
        <v>7</v>
      </c>
      <c r="BH5" s="9">
        <f>COUNTIF('Form Responses 1'!BK$2:BK$41,"=D")</f>
        <v>5</v>
      </c>
      <c r="BI5" s="9">
        <f>COUNTIF('Form Responses 1'!BL$2:BL$41,"=D")</f>
        <v>4</v>
      </c>
      <c r="BJ5" s="9">
        <f>COUNTIF('Form Responses 1'!BM$2:BM$41,"=D")</f>
        <v>3</v>
      </c>
      <c r="BK5" s="9">
        <f>COUNTIF('Form Responses 1'!BN$2:BN$41,"=D")</f>
        <v>1</v>
      </c>
      <c r="BL5" s="9">
        <f>COUNTIF('Form Responses 1'!BO$2:BO$41,"=D")</f>
        <v>5</v>
      </c>
      <c r="BM5" s="9">
        <f>COUNTIF('Form Responses 1'!BP$2:BP$41,"=D")</f>
        <v>3</v>
      </c>
      <c r="BN5" s="9">
        <f>COUNTIF('Form Responses 1'!BQ$2:BQ$41,"=D")</f>
        <v>3</v>
      </c>
      <c r="BO5" s="9">
        <f>COUNTIF('Form Responses 1'!BR$2:BR$41,"=D")</f>
        <v>5</v>
      </c>
      <c r="BP5" s="9">
        <f>COUNTIF('Form Responses 1'!BS$2:BS$41,"=D")</f>
        <v>4</v>
      </c>
      <c r="BQ5" s="9">
        <f>COUNTIF('Form Responses 1'!BT$2:BT$41,"=D")</f>
        <v>7</v>
      </c>
      <c r="BR5" s="9">
        <f>COUNTIF('Form Responses 1'!BU$2:BU$41,"=D")</f>
        <v>7</v>
      </c>
      <c r="BS5" s="9">
        <f>COUNTIF('Form Responses 1'!BV$2:BV$41,"=D")</f>
        <v>6</v>
      </c>
      <c r="BT5" s="9">
        <f>COUNTIF('Form Responses 1'!BW$2:BW$41,"=D")</f>
        <v>1</v>
      </c>
      <c r="BU5" s="9">
        <f>COUNTIF('Form Responses 1'!BX$2:BX$41,"=D")</f>
        <v>0</v>
      </c>
      <c r="BV5" s="9">
        <f>COUNTIF('Form Responses 1'!BY$2:BY$41,"=D")</f>
        <v>4</v>
      </c>
      <c r="BW5" s="9">
        <f>COUNTIF('Form Responses 1'!BZ$2:BZ$41,"=D")</f>
        <v>6</v>
      </c>
      <c r="BX5" s="9">
        <f>COUNTIF('Form Responses 1'!CA$2:CA$41,"=D")</f>
        <v>7</v>
      </c>
      <c r="BY5" s="9">
        <f>COUNTIF('Form Responses 1'!CB$2:CB$41,"=D")</f>
        <v>7</v>
      </c>
      <c r="BZ5" s="9">
        <f>COUNTIF('Form Responses 1'!CC$2:CC$41,"=D")</f>
        <v>9</v>
      </c>
      <c r="CA5" s="9">
        <f>COUNTIF('Form Responses 1'!CD$2:CD$41,"=D")</f>
        <v>4</v>
      </c>
      <c r="CB5" s="9">
        <f>COUNTIF('Form Responses 1'!CE$2:CE$41,"=D")</f>
        <v>8</v>
      </c>
      <c r="CC5" s="9">
        <f>COUNTIF('Form Responses 1'!CF$2:CF$41,"=D")</f>
        <v>8</v>
      </c>
      <c r="CD5" s="10">
        <f>COUNTIF('Form Responses 1'!CG$2:CG$41,"=D")</f>
        <v>9</v>
      </c>
      <c r="CE5" s="10">
        <f>COUNTIF('Form Responses 1'!CH$2:CH$41,"=D")</f>
        <v>3</v>
      </c>
      <c r="CF5" s="10">
        <f>COUNTIF('Form Responses 1'!CI$2:CI$41,"=D")</f>
        <v>13</v>
      </c>
      <c r="CG5" s="10">
        <f>COUNTIF('Form Responses 1'!CJ$2:CJ$41,"=D")</f>
        <v>9</v>
      </c>
      <c r="CH5" s="10">
        <f>COUNTIF('Form Responses 1'!CK$2:CK$41,"=D")</f>
        <v>15</v>
      </c>
      <c r="CI5" s="10">
        <f>COUNTIF('Form Responses 1'!CL$2:CL$41,"=D")</f>
        <v>11</v>
      </c>
      <c r="CJ5" s="10">
        <f>COUNTIF('Form Responses 1'!CM$2:CM$41,"=D")</f>
        <v>10</v>
      </c>
      <c r="CK5" s="10">
        <f>COUNTIF('Form Responses 1'!CN$2:CN$41,"=D")</f>
        <v>8</v>
      </c>
      <c r="CL5" s="10">
        <f>COUNTIF('Form Responses 1'!CO$2:CO$41,"=D")</f>
        <v>6</v>
      </c>
      <c r="CM5" s="10">
        <f>COUNTIF('Form Responses 1'!CP$2:CP$41,"=D")</f>
        <v>6</v>
      </c>
      <c r="CN5" s="10">
        <f>COUNTIF('Form Responses 1'!CQ$2:CQ$41,"=D")</f>
        <v>2</v>
      </c>
      <c r="CO5" s="10">
        <f>COUNTIF('Form Responses 1'!CR$2:CR$41,"=D")</f>
        <v>3</v>
      </c>
      <c r="CP5" s="10">
        <f>COUNTIF('Form Responses 1'!CS$2:CS$41,"=D")</f>
        <v>12</v>
      </c>
      <c r="CQ5" s="10">
        <f>COUNTIF('Form Responses 1'!CT$2:CT$41,"=D")</f>
        <v>6</v>
      </c>
      <c r="CR5" s="10">
        <f>COUNTIF('Form Responses 1'!CU$2:CU$41,"=D")</f>
        <v>8</v>
      </c>
      <c r="CS5" s="10">
        <f>COUNTIF('Form Responses 1'!CV$2:CV$41,"=D")</f>
        <v>7</v>
      </c>
      <c r="CT5" s="10">
        <f>COUNTIF('Form Responses 1'!CW$2:CW$41,"=D")</f>
        <v>5</v>
      </c>
      <c r="CU5" s="10">
        <f>COUNTIF('Form Responses 1'!CX$2:CX$41,"=D")</f>
        <v>8</v>
      </c>
      <c r="CV5" s="10">
        <f>COUNTIF('Form Responses 1'!CY$2:CY$41,"=D")</f>
        <v>5</v>
      </c>
      <c r="CW5" s="10">
        <f>COUNTIF('Form Responses 1'!CZ$2:CZ$41,"=D")</f>
        <v>6</v>
      </c>
      <c r="CX5" s="10">
        <f>COUNTIF('Form Responses 1'!DA$2:DA$41,"=D")</f>
        <v>2</v>
      </c>
      <c r="CY5" s="10">
        <f>COUNTIF('Form Responses 1'!DB$2:DB$41,"=D")</f>
        <v>1</v>
      </c>
      <c r="CZ5" s="10">
        <f>COUNTIF('Form Responses 1'!DC$2:DC$41,"=D")</f>
        <v>4</v>
      </c>
      <c r="DA5" s="10">
        <f>COUNTIF('Form Responses 1'!DD$2:DD$41,"=D")</f>
        <v>8</v>
      </c>
      <c r="DB5" s="10">
        <f>COUNTIF('Form Responses 1'!DE$2:DE$41,"=D")</f>
        <v>8</v>
      </c>
      <c r="DC5" s="10">
        <f>COUNTIF('Form Responses 1'!DF$2:DF$41,"=D")</f>
        <v>6</v>
      </c>
      <c r="DD5" s="10">
        <f>COUNTIF('Form Responses 1'!DG$2:DG$41,"=D")</f>
        <v>8</v>
      </c>
      <c r="DE5" s="10">
        <f>COUNTIF('Form Responses 1'!DH$2:DH$41,"=D")</f>
        <v>4</v>
      </c>
      <c r="DF5" s="10">
        <f>COUNTIF('Form Responses 1'!DI$2:DI$41,"=D")</f>
        <v>5</v>
      </c>
      <c r="DG5" s="10">
        <f>COUNTIF('Form Responses 1'!DJ$2:DJ$41,"=D")</f>
        <v>4</v>
      </c>
      <c r="DH5" s="10">
        <f>COUNTIF('Form Responses 1'!DK$2:DK$41,"=D")</f>
        <v>2</v>
      </c>
      <c r="DI5" s="10">
        <f>COUNTIF('Form Responses 1'!DL$2:DL$41,"=D")</f>
        <v>3</v>
      </c>
      <c r="DJ5" s="10">
        <f>COUNTIF('Form Responses 1'!DM$2:DM$41,"=D")</f>
        <v>5</v>
      </c>
      <c r="DK5" s="10">
        <f>COUNTIF('Form Responses 1'!DN$2:DN$41,"=D")</f>
        <v>5</v>
      </c>
      <c r="DL5" s="10">
        <f>COUNTIF('Form Responses 1'!DO$2:DO$41,"=D")</f>
        <v>6</v>
      </c>
      <c r="DM5" s="10">
        <f>COUNTIF('Form Responses 1'!DP$2:DP$41,"=D")</f>
        <v>7</v>
      </c>
      <c r="DN5" s="10">
        <f>COUNTIF('Form Responses 1'!DQ$2:DQ$41,"=D")</f>
        <v>6</v>
      </c>
      <c r="DO5" s="10">
        <f>COUNTIF('Form Responses 1'!DR$2:DR$41,"=D")</f>
        <v>7</v>
      </c>
      <c r="DP5" s="10">
        <f>COUNTIF('Form Responses 1'!DS$2:DS$41,"=D")</f>
        <v>4</v>
      </c>
      <c r="DQ5" s="10">
        <f>COUNTIF('Form Responses 1'!DT$2:DT$41,"=D")</f>
        <v>4</v>
      </c>
    </row>
    <row r="6" ht="12.75" customHeight="1">
      <c r="A6" s="13" t="s">
        <v>211</v>
      </c>
      <c r="B6" s="8">
        <f>COUNTIF('Form Responses 1'!E$2:E$41,"=SD")</f>
        <v>3</v>
      </c>
      <c r="C6" s="8">
        <f>COUNTIF('Form Responses 1'!F$2:F$41,"=SD")</f>
        <v>4</v>
      </c>
      <c r="D6" s="8">
        <f>COUNTIF('Form Responses 1'!G$2:G$41,"=SD")</f>
        <v>5</v>
      </c>
      <c r="E6" s="8">
        <f>COUNTIF('Form Responses 1'!H$2:H$41,"=SD")</f>
        <v>7</v>
      </c>
      <c r="F6" s="8">
        <f>COUNTIF('Form Responses 1'!I$2:I$41,"=SD")</f>
        <v>6</v>
      </c>
      <c r="G6" s="8">
        <f>COUNTIF('Form Responses 1'!J$2:J$41,"=SD")</f>
        <v>7</v>
      </c>
      <c r="H6" s="8">
        <f>COUNTIF('Form Responses 1'!K$2:K$41,"=SD")</f>
        <v>10</v>
      </c>
      <c r="I6" s="8">
        <f>COUNTIF('Form Responses 1'!L$2:L$41,"=SD")</f>
        <v>9</v>
      </c>
      <c r="J6" s="8">
        <f>COUNTIF('Form Responses 1'!M$2:M$41,"=SD")</f>
        <v>9</v>
      </c>
      <c r="K6" s="8">
        <f>COUNTIF('Form Responses 1'!N$2:N$41,"=SD")</f>
        <v>11</v>
      </c>
      <c r="L6" s="8">
        <f>COUNTIF('Form Responses 1'!O$2:O$41,"=SD")</f>
        <v>2</v>
      </c>
      <c r="M6" s="8">
        <f>COUNTIF('Form Responses 1'!P$2:P$41,"=SD")</f>
        <v>3</v>
      </c>
      <c r="N6" s="8">
        <f>COUNTIF('Form Responses 1'!Q$2:Q$41,"=SD")</f>
        <v>5</v>
      </c>
      <c r="O6" s="8">
        <f>COUNTIF('Form Responses 1'!R$2:R$41,"=SD")</f>
        <v>4</v>
      </c>
      <c r="P6" s="8">
        <f>COUNTIF('Form Responses 1'!S$2:S$41,"=SD")</f>
        <v>5</v>
      </c>
      <c r="Q6" s="8">
        <f>COUNTIF('Form Responses 1'!T$2:T$41,"=SD")</f>
        <v>7</v>
      </c>
      <c r="R6" s="8">
        <f>COUNTIF('Form Responses 1'!U$2:U$41,"=SD")</f>
        <v>5</v>
      </c>
      <c r="S6" s="8">
        <f>COUNTIF('Form Responses 1'!V$2:V$41,"=SD")</f>
        <v>3</v>
      </c>
      <c r="T6" s="8">
        <f>COUNTIF('Form Responses 1'!W$2:W$41,"=SD")</f>
        <v>7</v>
      </c>
      <c r="U6" s="8">
        <f>COUNTIF('Form Responses 1'!X$2:X$41,"=SD")</f>
        <v>7</v>
      </c>
      <c r="V6" s="8">
        <f>COUNTIF('Form Responses 1'!Y$2:Y$41,"=SD")</f>
        <v>2</v>
      </c>
      <c r="W6" s="8">
        <f>COUNTIF('Form Responses 1'!Z$2:Z$41,"=SD")</f>
        <v>3</v>
      </c>
      <c r="X6" s="8">
        <f>COUNTIF('Form Responses 1'!AA$2:AA$41,"=SD")</f>
        <v>3</v>
      </c>
      <c r="Y6" s="8">
        <f>COUNTIF('Form Responses 1'!AB$2:AB$41,"=SD")</f>
        <v>3</v>
      </c>
      <c r="Z6" s="8">
        <f>COUNTIF('Form Responses 1'!AC$2:AC$41,"=SD")</f>
        <v>6</v>
      </c>
      <c r="AA6" s="8">
        <f>COUNTIF('Form Responses 1'!AD$2:AD$41,"=SD")</f>
        <v>5</v>
      </c>
      <c r="AB6" s="8">
        <f>COUNTIF('Form Responses 1'!AE$2:AE$41,"=SD")</f>
        <v>6</v>
      </c>
      <c r="AC6" s="8">
        <f>COUNTIF('Form Responses 1'!AF$2:AF$41,"=SD")</f>
        <v>5</v>
      </c>
      <c r="AD6" s="8">
        <f>COUNTIF('Form Responses 1'!AG$2:AG$41,"=SD")</f>
        <v>9</v>
      </c>
      <c r="AE6" s="8">
        <f>COUNTIF('Form Responses 1'!AH$2:AH$41,"=SD")</f>
        <v>8</v>
      </c>
      <c r="AF6" s="8">
        <f>COUNTIF('Form Responses 1'!AI$2:AI$41,"=SD")</f>
        <v>1</v>
      </c>
      <c r="AG6" s="8">
        <f>COUNTIF('Form Responses 1'!AJ$2:AJ$41,"=SD")</f>
        <v>1</v>
      </c>
      <c r="AH6" s="8">
        <f>COUNTIF('Form Responses 1'!AK$2:AK$41,"=SD")</f>
        <v>3</v>
      </c>
      <c r="AI6" s="8">
        <f>COUNTIF('Form Responses 1'!AL$2:AL$41,"=SD")</f>
        <v>3</v>
      </c>
      <c r="AJ6" s="8">
        <f>COUNTIF('Form Responses 1'!AM$2:AM$41,"=SD")</f>
        <v>6</v>
      </c>
      <c r="AK6" s="8">
        <f>COUNTIF('Form Responses 1'!AN$2:AN$41,"=SD")</f>
        <v>6</v>
      </c>
      <c r="AL6" s="8">
        <f>COUNTIF('Form Responses 1'!AO$2:AO$41,"=SD")</f>
        <v>7</v>
      </c>
      <c r="AM6" s="8">
        <f>COUNTIF('Form Responses 1'!AP$2:AP$41,"=SD")</f>
        <v>5</v>
      </c>
      <c r="AN6" s="8">
        <f>COUNTIF('Form Responses 1'!AQ$2:AQ$41,"=SD")</f>
        <v>5</v>
      </c>
      <c r="AO6" s="8">
        <f>COUNTIF('Form Responses 1'!AR$2:AR$41,"=SD")</f>
        <v>7</v>
      </c>
      <c r="AP6" s="9">
        <f>COUNTIF('Form Responses 1'!AS$2:AS$41,"=SD")</f>
        <v>4</v>
      </c>
      <c r="AQ6" s="9">
        <f>COUNTIF('Form Responses 1'!AT$2:AT$41,"=SD")</f>
        <v>5</v>
      </c>
      <c r="AR6" s="9">
        <f>COUNTIF('Form Responses 1'!AU$2:AU$41,"=SD")</f>
        <v>13</v>
      </c>
      <c r="AS6" s="9">
        <f>COUNTIF('Form Responses 1'!AV$2:AV$41,"=SD")</f>
        <v>11</v>
      </c>
      <c r="AT6" s="9">
        <f>COUNTIF('Form Responses 1'!AW$2:AW$41,"=SD")</f>
        <v>9</v>
      </c>
      <c r="AU6" s="9">
        <f>COUNTIF('Form Responses 1'!AX$2:AX$41,"=SD")</f>
        <v>7</v>
      </c>
      <c r="AV6" s="9">
        <f>COUNTIF('Form Responses 1'!AY$2:AY$41,"=SD")</f>
        <v>12</v>
      </c>
      <c r="AW6" s="9">
        <f>COUNTIF('Form Responses 1'!AZ$2:AZ$41,"=SD")</f>
        <v>10</v>
      </c>
      <c r="AX6" s="9">
        <f>COUNTIF('Form Responses 1'!BA$2:BA$41,"=SD")</f>
        <v>12</v>
      </c>
      <c r="AY6" s="9">
        <f>COUNTIF('Form Responses 1'!BB$2:BB$41,"=SD")</f>
        <v>13</v>
      </c>
      <c r="AZ6" s="9">
        <f>COUNTIF('Form Responses 1'!BC$2:BC$41,"=SD")</f>
        <v>1</v>
      </c>
      <c r="BA6" s="9">
        <f>COUNTIF('Form Responses 1'!BD$2:BD$41,"=SD")</f>
        <v>1</v>
      </c>
      <c r="BB6" s="9">
        <f>COUNTIF('Form Responses 1'!BE$2:BE$41,"=SD")</f>
        <v>2</v>
      </c>
      <c r="BC6" s="9">
        <f>COUNTIF('Form Responses 1'!BF$2:BF$41,"=SD")</f>
        <v>1</v>
      </c>
      <c r="BD6" s="9">
        <f>COUNTIF('Form Responses 1'!BG$2:BG$41,"=SD")</f>
        <v>3</v>
      </c>
      <c r="BE6" s="9">
        <f>COUNTIF('Form Responses 1'!BH$2:BH$41,"=SD")</f>
        <v>0</v>
      </c>
      <c r="BF6" s="9">
        <f>COUNTIF('Form Responses 1'!BI$2:BI$41,"=SD")</f>
        <v>2</v>
      </c>
      <c r="BG6" s="9">
        <f>COUNTIF('Form Responses 1'!BJ$2:BJ$41,"=SD")</f>
        <v>1</v>
      </c>
      <c r="BH6" s="9">
        <f>COUNTIF('Form Responses 1'!BK$2:BK$41,"=SD")</f>
        <v>6</v>
      </c>
      <c r="BI6" s="9">
        <f>COUNTIF('Form Responses 1'!BL$2:BL$41,"=SD")</f>
        <v>6</v>
      </c>
      <c r="BJ6" s="9">
        <f>COUNTIF('Form Responses 1'!BM$2:BM$41,"=SD")</f>
        <v>0</v>
      </c>
      <c r="BK6" s="9">
        <f>COUNTIF('Form Responses 1'!BN$2:BN$41,"=SD")</f>
        <v>0</v>
      </c>
      <c r="BL6" s="9">
        <f>COUNTIF('Form Responses 1'!BO$2:BO$41,"=SD")</f>
        <v>1</v>
      </c>
      <c r="BM6" s="9">
        <f>COUNTIF('Form Responses 1'!BP$2:BP$41,"=SD")</f>
        <v>0</v>
      </c>
      <c r="BN6" s="9">
        <f>COUNTIF('Form Responses 1'!BQ$2:BQ$41,"=SD")</f>
        <v>2</v>
      </c>
      <c r="BO6" s="9">
        <f>COUNTIF('Form Responses 1'!BR$2:BR$41,"=SD")</f>
        <v>0</v>
      </c>
      <c r="BP6" s="9">
        <f>COUNTIF('Form Responses 1'!BS$2:BS$41,"=SD")</f>
        <v>4</v>
      </c>
      <c r="BQ6" s="9">
        <f>COUNTIF('Form Responses 1'!BT$2:BT$41,"=SD")</f>
        <v>0</v>
      </c>
      <c r="BR6" s="9">
        <f>COUNTIF('Form Responses 1'!BU$2:BU$41,"=SD")</f>
        <v>7</v>
      </c>
      <c r="BS6" s="9">
        <f>COUNTIF('Form Responses 1'!BV$2:BV$41,"=SD")</f>
        <v>8</v>
      </c>
      <c r="BT6" s="9">
        <f>COUNTIF('Form Responses 1'!BW$2:BW$41,"=SD")</f>
        <v>0</v>
      </c>
      <c r="BU6" s="9">
        <f>COUNTIF('Form Responses 1'!BX$2:BX$41,"=SD")</f>
        <v>0</v>
      </c>
      <c r="BV6" s="9">
        <f>COUNTIF('Form Responses 1'!BY$2:BY$41,"=SD")</f>
        <v>2</v>
      </c>
      <c r="BW6" s="9">
        <f>COUNTIF('Form Responses 1'!BZ$2:BZ$41,"=SD")</f>
        <v>1</v>
      </c>
      <c r="BX6" s="9">
        <f>COUNTIF('Form Responses 1'!CA$2:CA$41,"=SD")</f>
        <v>2</v>
      </c>
      <c r="BY6" s="9">
        <f>COUNTIF('Form Responses 1'!CB$2:CB$41,"=SD")</f>
        <v>1</v>
      </c>
      <c r="BZ6" s="9">
        <f>COUNTIF('Form Responses 1'!CC$2:CC$41,"=SD")</f>
        <v>4</v>
      </c>
      <c r="CA6" s="9">
        <f>COUNTIF('Form Responses 1'!CD$2:CD$41,"=SD")</f>
        <v>3</v>
      </c>
      <c r="CB6" s="9">
        <f>COUNTIF('Form Responses 1'!CE$2:CE$41,"=SD")</f>
        <v>9</v>
      </c>
      <c r="CC6" s="9">
        <f>COUNTIF('Form Responses 1'!CF$2:CF$41,"=SD")</f>
        <v>10</v>
      </c>
      <c r="CD6" s="10">
        <f>COUNTIF('Form Responses 1'!CG$2:CG$41,"=SD")</f>
        <v>7</v>
      </c>
      <c r="CE6" s="10">
        <f>COUNTIF('Form Responses 1'!CH$2:CH$41,"=SD")</f>
        <v>7</v>
      </c>
      <c r="CF6" s="10">
        <f>COUNTIF('Form Responses 1'!CI$2:CI$41,"=SD")</f>
        <v>5</v>
      </c>
      <c r="CG6" s="10">
        <f>COUNTIF('Form Responses 1'!CJ$2:CJ$41,"=SD")</f>
        <v>7</v>
      </c>
      <c r="CH6" s="10">
        <f>COUNTIF('Form Responses 1'!CK$2:CK$41,"=SD")</f>
        <v>5</v>
      </c>
      <c r="CI6" s="10">
        <f>COUNTIF('Form Responses 1'!CL$2:CL$41,"=SD")</f>
        <v>4</v>
      </c>
      <c r="CJ6" s="10">
        <f>COUNTIF('Form Responses 1'!CM$2:CM$41,"=SD")</f>
        <v>16</v>
      </c>
      <c r="CK6" s="10">
        <f>COUNTIF('Form Responses 1'!CN$2:CN$41,"=SD")</f>
        <v>15</v>
      </c>
      <c r="CL6" s="10">
        <f>COUNTIF('Form Responses 1'!CO$2:CO$41,"=SD")</f>
        <v>14</v>
      </c>
      <c r="CM6" s="10">
        <f>COUNTIF('Form Responses 1'!CP$2:CP$41,"=SD")</f>
        <v>15</v>
      </c>
      <c r="CN6" s="10">
        <f>COUNTIF('Form Responses 1'!CQ$2:CQ$41,"=SD")</f>
        <v>11</v>
      </c>
      <c r="CO6" s="10">
        <f>COUNTIF('Form Responses 1'!CR$2:CR$41,"=SD")</f>
        <v>9</v>
      </c>
      <c r="CP6" s="10">
        <f>COUNTIF('Form Responses 1'!CS$2:CS$41,"=SD")</f>
        <v>5</v>
      </c>
      <c r="CQ6" s="10">
        <f>COUNTIF('Form Responses 1'!CT$2:CT$41,"=SD")</f>
        <v>3</v>
      </c>
      <c r="CR6" s="10">
        <f>COUNTIF('Form Responses 1'!CU$2:CU$41,"=SD")</f>
        <v>4</v>
      </c>
      <c r="CS6" s="10">
        <f>COUNTIF('Form Responses 1'!CV$2:CV$41,"=SD")</f>
        <v>2</v>
      </c>
      <c r="CT6" s="10">
        <f>COUNTIF('Form Responses 1'!CW$2:CW$41,"=SD")</f>
        <v>9</v>
      </c>
      <c r="CU6" s="10">
        <f>COUNTIF('Form Responses 1'!CX$2:CX$41,"=SD")</f>
        <v>5</v>
      </c>
      <c r="CV6" s="10">
        <f>COUNTIF('Form Responses 1'!CY$2:CY$41,"=SD")</f>
        <v>11</v>
      </c>
      <c r="CW6" s="10">
        <f>COUNTIF('Form Responses 1'!CZ$2:CZ$41,"=SD")</f>
        <v>12</v>
      </c>
      <c r="CX6" s="10">
        <f>COUNTIF('Form Responses 1'!DA$2:DA$41,"=SD")</f>
        <v>5</v>
      </c>
      <c r="CY6" s="10">
        <f>COUNTIF('Form Responses 1'!DB$2:DB$41,"=SD")</f>
        <v>6</v>
      </c>
      <c r="CZ6" s="10">
        <f>COUNTIF('Form Responses 1'!DC$2:DC$41,"=SD")</f>
        <v>3</v>
      </c>
      <c r="DA6" s="10">
        <f>COUNTIF('Form Responses 1'!DD$2:DD$41,"=SD")</f>
        <v>2</v>
      </c>
      <c r="DB6" s="10">
        <f>COUNTIF('Form Responses 1'!DE$2:DE$41,"=SD")</f>
        <v>2</v>
      </c>
      <c r="DC6" s="10">
        <f>COUNTIF('Form Responses 1'!DF$2:DF$41,"=SD")</f>
        <v>2</v>
      </c>
      <c r="DD6" s="10">
        <f>COUNTIF('Form Responses 1'!DG$2:DG$41,"=SD")</f>
        <v>7</v>
      </c>
      <c r="DE6" s="10">
        <f>COUNTIF('Form Responses 1'!DH$2:DH$41,"=SD")</f>
        <v>5</v>
      </c>
      <c r="DF6" s="10">
        <f>COUNTIF('Form Responses 1'!DI$2:DI$41,"=SD")</f>
        <v>12</v>
      </c>
      <c r="DG6" s="10">
        <f>COUNTIF('Form Responses 1'!DJ$2:DJ$41,"=SD")</f>
        <v>13</v>
      </c>
      <c r="DH6" s="10">
        <f>COUNTIF('Form Responses 1'!DK$2:DK$41,"=SD")</f>
        <v>7</v>
      </c>
      <c r="DI6" s="10">
        <f>COUNTIF('Form Responses 1'!DL$2:DL$41,"=SD")</f>
        <v>8</v>
      </c>
      <c r="DJ6" s="10">
        <f>COUNTIF('Form Responses 1'!DM$2:DM$41,"=SD")</f>
        <v>5</v>
      </c>
      <c r="DK6" s="10">
        <f>COUNTIF('Form Responses 1'!DN$2:DN$41,"=SD")</f>
        <v>5</v>
      </c>
      <c r="DL6" s="10">
        <f>COUNTIF('Form Responses 1'!DO$2:DO$41,"=SD")</f>
        <v>6</v>
      </c>
      <c r="DM6" s="10">
        <f>COUNTIF('Form Responses 1'!DP$2:DP$41,"=SD")</f>
        <v>6</v>
      </c>
      <c r="DN6" s="10">
        <f>COUNTIF('Form Responses 1'!DQ$2:DQ$41,"=SD")</f>
        <v>8</v>
      </c>
      <c r="DO6" s="10">
        <f>COUNTIF('Form Responses 1'!DR$2:DR$41,"=SD")</f>
        <v>8</v>
      </c>
      <c r="DP6" s="10">
        <f>COUNTIF('Form Responses 1'!DS$2:DS$41,"=SD")</f>
        <v>10</v>
      </c>
      <c r="DQ6" s="10">
        <f>COUNTIF('Form Responses 1'!DT$2:DT$41,"=SD")</f>
        <v>11</v>
      </c>
    </row>
    <row r="7" ht="12.75" customHeight="1">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row>
    <row r="8" ht="12.75" customHeight="1">
      <c r="A8" s="13" t="s">
        <v>126</v>
      </c>
      <c r="B8" s="8">
        <f>B2*VLOOKUP($A8,Conversion!$A$2:$B$6,2,FALSE)</f>
        <v>48</v>
      </c>
      <c r="C8" s="8">
        <f>C2*VLOOKUP($A8,Conversion!$A$2:$B$6,2,FALSE)</f>
        <v>36</v>
      </c>
      <c r="D8" s="8">
        <f>D2*VLOOKUP($A8,Conversion!$A$2:$B$6,2,FALSE)</f>
        <v>24</v>
      </c>
      <c r="E8" s="8">
        <f>E2*VLOOKUP($A8,Conversion!$A$2:$B$6,2,FALSE)</f>
        <v>32</v>
      </c>
      <c r="F8" s="8">
        <f>F2*VLOOKUP($A8,Conversion!$A$2:$B$6,2,FALSE)</f>
        <v>16</v>
      </c>
      <c r="G8" s="8">
        <f>G2*VLOOKUP($A8,Conversion!$A$2:$B$6,2,FALSE)</f>
        <v>32</v>
      </c>
      <c r="H8" s="8">
        <f>H2*VLOOKUP($A8,Conversion!$A$2:$B$6,2,FALSE)</f>
        <v>24</v>
      </c>
      <c r="I8" s="8">
        <f>I2*VLOOKUP($A8,Conversion!$A$2:$B$6,2,FALSE)</f>
        <v>40</v>
      </c>
      <c r="J8" s="8">
        <f>J2*VLOOKUP($A8,Conversion!$A$2:$B$6,2,FALSE)</f>
        <v>48</v>
      </c>
      <c r="K8" s="8">
        <f>K2*VLOOKUP($A8,Conversion!$A$2:$B$6,2,FALSE)</f>
        <v>40</v>
      </c>
      <c r="L8" s="8">
        <f>L2*VLOOKUP($A8,Conversion!$A$2:$B$6,2,FALSE)</f>
        <v>44</v>
      </c>
      <c r="M8" s="8">
        <f>M2*VLOOKUP($A8,Conversion!$A$2:$B$6,2,FALSE)</f>
        <v>36</v>
      </c>
      <c r="N8" s="8">
        <f>N2*VLOOKUP($A8,Conversion!$A$2:$B$6,2,FALSE)</f>
        <v>36</v>
      </c>
      <c r="O8" s="8">
        <f>O2*VLOOKUP($A8,Conversion!$A$2:$B$6,2,FALSE)</f>
        <v>52</v>
      </c>
      <c r="P8" s="8">
        <f>P2*VLOOKUP($A8,Conversion!$A$2:$B$6,2,FALSE)</f>
        <v>32</v>
      </c>
      <c r="Q8" s="8">
        <f>Q2*VLOOKUP($A8,Conversion!$A$2:$B$6,2,FALSE)</f>
        <v>44</v>
      </c>
      <c r="R8" s="8">
        <f>R2*VLOOKUP($A8,Conversion!$A$2:$B$6,2,FALSE)</f>
        <v>20</v>
      </c>
      <c r="S8" s="8">
        <f>S2*VLOOKUP($A8,Conversion!$A$2:$B$6,2,FALSE)</f>
        <v>48</v>
      </c>
      <c r="T8" s="8">
        <f>T2*VLOOKUP($A8,Conversion!$A$2:$B$6,2,FALSE)</f>
        <v>60</v>
      </c>
      <c r="U8" s="8">
        <f>U2*VLOOKUP($A8,Conversion!$A$2:$B$6,2,FALSE)</f>
        <v>52</v>
      </c>
      <c r="V8" s="8">
        <f>V2*VLOOKUP($A8,Conversion!$A$2:$B$6,2,FALSE)</f>
        <v>40</v>
      </c>
      <c r="W8" s="8">
        <f>W2*VLOOKUP($A8,Conversion!$A$2:$B$6,2,FALSE)</f>
        <v>48</v>
      </c>
      <c r="X8" s="8">
        <f>X2*VLOOKUP($A8,Conversion!$A$2:$B$6,2,FALSE)</f>
        <v>24</v>
      </c>
      <c r="Y8" s="8">
        <f>Y2*VLOOKUP($A8,Conversion!$A$2:$B$6,2,FALSE)</f>
        <v>48</v>
      </c>
      <c r="Z8" s="8">
        <f>Z2*VLOOKUP($A8,Conversion!$A$2:$B$6,2,FALSE)</f>
        <v>20</v>
      </c>
      <c r="AA8" s="8">
        <f>AA2*VLOOKUP($A8,Conversion!$A$2:$B$6,2,FALSE)</f>
        <v>36</v>
      </c>
      <c r="AB8" s="8">
        <f>AB2*VLOOKUP($A8,Conversion!$A$2:$B$6,2,FALSE)</f>
        <v>32</v>
      </c>
      <c r="AC8" s="8">
        <f>AC2*VLOOKUP($A8,Conversion!$A$2:$B$6,2,FALSE)</f>
        <v>32</v>
      </c>
      <c r="AD8" s="8">
        <f>AD2*VLOOKUP($A8,Conversion!$A$2:$B$6,2,FALSE)</f>
        <v>56</v>
      </c>
      <c r="AE8" s="8">
        <f>AE2*VLOOKUP($A8,Conversion!$A$2:$B$6,2,FALSE)</f>
        <v>52</v>
      </c>
      <c r="AF8" s="8">
        <f>AF2*VLOOKUP($A8,Conversion!$A$2:$B$6,2,FALSE)</f>
        <v>52</v>
      </c>
      <c r="AG8" s="8">
        <f>AG2*VLOOKUP($A8,Conversion!$A$2:$B$6,2,FALSE)</f>
        <v>52</v>
      </c>
      <c r="AH8" s="8">
        <f>AH2*VLOOKUP($A8,Conversion!$A$2:$B$6,2,FALSE)</f>
        <v>24</v>
      </c>
      <c r="AI8" s="8">
        <f>AI2*VLOOKUP($A8,Conversion!$A$2:$B$6,2,FALSE)</f>
        <v>40</v>
      </c>
      <c r="AJ8" s="8">
        <f>AJ2*VLOOKUP($A8,Conversion!$A$2:$B$6,2,FALSE)</f>
        <v>12</v>
      </c>
      <c r="AK8" s="8">
        <f>AK2*VLOOKUP($A8,Conversion!$A$2:$B$6,2,FALSE)</f>
        <v>36</v>
      </c>
      <c r="AL8" s="8">
        <f>AL2*VLOOKUP($A8,Conversion!$A$2:$B$6,2,FALSE)</f>
        <v>20</v>
      </c>
      <c r="AM8" s="8">
        <f>AM2*VLOOKUP($A8,Conversion!$A$2:$B$6,2,FALSE)</f>
        <v>36</v>
      </c>
      <c r="AN8" s="8">
        <f>AN2*VLOOKUP($A8,Conversion!$A$2:$B$6,2,FALSE)</f>
        <v>56</v>
      </c>
      <c r="AO8" s="8">
        <f>AO2*VLOOKUP($A8,Conversion!$A$2:$B$6,2,FALSE)</f>
        <v>52</v>
      </c>
      <c r="AP8" s="9">
        <f>AP2*VLOOKUP($A8,Conversion!$A$2:$B$6,2,FALSE)</f>
        <v>40</v>
      </c>
      <c r="AQ8" s="9">
        <f>AQ2*VLOOKUP($A8,Conversion!$A$2:$B$6,2,FALSE)</f>
        <v>24</v>
      </c>
      <c r="AR8" s="9">
        <f>AR2*VLOOKUP($A8,Conversion!$A$2:$B$6,2,FALSE)</f>
        <v>24</v>
      </c>
      <c r="AS8" s="9">
        <f>AS2*VLOOKUP($A8,Conversion!$A$2:$B$6,2,FALSE)</f>
        <v>8</v>
      </c>
      <c r="AT8" s="9">
        <f>AT2*VLOOKUP($A8,Conversion!$A$2:$B$6,2,FALSE)</f>
        <v>8</v>
      </c>
      <c r="AU8" s="9">
        <f>AU2*VLOOKUP($A8,Conversion!$A$2:$B$6,2,FALSE)</f>
        <v>24</v>
      </c>
      <c r="AV8" s="9">
        <f>AV2*VLOOKUP($A8,Conversion!$A$2:$B$6,2,FALSE)</f>
        <v>12</v>
      </c>
      <c r="AW8" s="9">
        <f>AW2*VLOOKUP($A8,Conversion!$A$2:$B$6,2,FALSE)</f>
        <v>24</v>
      </c>
      <c r="AX8" s="9">
        <f>AX2*VLOOKUP($A8,Conversion!$A$2:$B$6,2,FALSE)</f>
        <v>44</v>
      </c>
      <c r="AY8" s="9">
        <f>AY2*VLOOKUP($A8,Conversion!$A$2:$B$6,2,FALSE)</f>
        <v>40</v>
      </c>
      <c r="AZ8" s="9">
        <f>AZ2*VLOOKUP($A8,Conversion!$A$2:$B$6,2,FALSE)</f>
        <v>44</v>
      </c>
      <c r="BA8" s="9">
        <f>BA2*VLOOKUP($A8,Conversion!$A$2:$B$6,2,FALSE)</f>
        <v>40</v>
      </c>
      <c r="BB8" s="9">
        <f>BB2*VLOOKUP($A8,Conversion!$A$2:$B$6,2,FALSE)</f>
        <v>20</v>
      </c>
      <c r="BC8" s="9">
        <f>BC2*VLOOKUP($A8,Conversion!$A$2:$B$6,2,FALSE)</f>
        <v>52</v>
      </c>
      <c r="BD8" s="9">
        <f>BD2*VLOOKUP($A8,Conversion!$A$2:$B$6,2,FALSE)</f>
        <v>8</v>
      </c>
      <c r="BE8" s="9">
        <f>BE2*VLOOKUP($A8,Conversion!$A$2:$B$6,2,FALSE)</f>
        <v>44</v>
      </c>
      <c r="BF8" s="9">
        <f>BF2*VLOOKUP($A8,Conversion!$A$2:$B$6,2,FALSE)</f>
        <v>12</v>
      </c>
      <c r="BG8" s="9">
        <f>BG2*VLOOKUP($A8,Conversion!$A$2:$B$6,2,FALSE)</f>
        <v>36</v>
      </c>
      <c r="BH8" s="9">
        <f>BH2*VLOOKUP($A8,Conversion!$A$2:$B$6,2,FALSE)</f>
        <v>52</v>
      </c>
      <c r="BI8" s="9">
        <f>BI2*VLOOKUP($A8,Conversion!$A$2:$B$6,2,FALSE)</f>
        <v>52</v>
      </c>
      <c r="BJ8" s="9">
        <f>BJ2*VLOOKUP($A8,Conversion!$A$2:$B$6,2,FALSE)</f>
        <v>36</v>
      </c>
      <c r="BK8" s="9">
        <f>BK2*VLOOKUP($A8,Conversion!$A$2:$B$6,2,FALSE)</f>
        <v>36</v>
      </c>
      <c r="BL8" s="9">
        <f>BL2*VLOOKUP($A8,Conversion!$A$2:$B$6,2,FALSE)</f>
        <v>36</v>
      </c>
      <c r="BM8" s="9">
        <f>BM2*VLOOKUP($A8,Conversion!$A$2:$B$6,2,FALSE)</f>
        <v>52</v>
      </c>
      <c r="BN8" s="9">
        <f>BN2*VLOOKUP($A8,Conversion!$A$2:$B$6,2,FALSE)</f>
        <v>16</v>
      </c>
      <c r="BO8" s="9">
        <f>BO2*VLOOKUP($A8,Conversion!$A$2:$B$6,2,FALSE)</f>
        <v>52</v>
      </c>
      <c r="BP8" s="9">
        <f>BP2*VLOOKUP($A8,Conversion!$A$2:$B$6,2,FALSE)</f>
        <v>12</v>
      </c>
      <c r="BQ8" s="9">
        <f>BQ2*VLOOKUP($A8,Conversion!$A$2:$B$6,2,FALSE)</f>
        <v>52</v>
      </c>
      <c r="BR8" s="9">
        <f>BR2*VLOOKUP($A8,Conversion!$A$2:$B$6,2,FALSE)</f>
        <v>68</v>
      </c>
      <c r="BS8" s="9">
        <f>BS2*VLOOKUP($A8,Conversion!$A$2:$B$6,2,FALSE)</f>
        <v>64</v>
      </c>
      <c r="BT8" s="9">
        <f>BT2*VLOOKUP($A8,Conversion!$A$2:$B$6,2,FALSE)</f>
        <v>40</v>
      </c>
      <c r="BU8" s="9">
        <f>BU2*VLOOKUP($A8,Conversion!$A$2:$B$6,2,FALSE)</f>
        <v>40</v>
      </c>
      <c r="BV8" s="9">
        <f>BV2*VLOOKUP($A8,Conversion!$A$2:$B$6,2,FALSE)</f>
        <v>36</v>
      </c>
      <c r="BW8" s="9">
        <f>BW2*VLOOKUP($A8,Conversion!$A$2:$B$6,2,FALSE)</f>
        <v>40</v>
      </c>
      <c r="BX8" s="9">
        <f>BX2*VLOOKUP($A8,Conversion!$A$2:$B$6,2,FALSE)</f>
        <v>16</v>
      </c>
      <c r="BY8" s="9">
        <f>BY2*VLOOKUP($A8,Conversion!$A$2:$B$6,2,FALSE)</f>
        <v>44</v>
      </c>
      <c r="BZ8" s="9">
        <f>BZ2*VLOOKUP($A8,Conversion!$A$2:$B$6,2,FALSE)</f>
        <v>16</v>
      </c>
      <c r="CA8" s="9">
        <f>CA2*VLOOKUP($A8,Conversion!$A$2:$B$6,2,FALSE)</f>
        <v>48</v>
      </c>
      <c r="CB8" s="9">
        <f>CB2*VLOOKUP($A8,Conversion!$A$2:$B$6,2,FALSE)</f>
        <v>52</v>
      </c>
      <c r="CC8" s="9">
        <f>CC2*VLOOKUP($A8,Conversion!$A$2:$B$6,2,FALSE)</f>
        <v>44</v>
      </c>
      <c r="CD8" s="10">
        <f>CD2*VLOOKUP($A8,Conversion!$A$2:$B$6,2,FALSE)</f>
        <v>16</v>
      </c>
      <c r="CE8" s="10">
        <f>CE2*VLOOKUP($A8,Conversion!$A$2:$B$6,2,FALSE)</f>
        <v>28</v>
      </c>
      <c r="CF8" s="10">
        <f>CF2*VLOOKUP($A8,Conversion!$A$2:$B$6,2,FALSE)</f>
        <v>12</v>
      </c>
      <c r="CG8" s="10">
        <f>CG2*VLOOKUP($A8,Conversion!$A$2:$B$6,2,FALSE)</f>
        <v>24</v>
      </c>
      <c r="CH8" s="10">
        <f>CH2*VLOOKUP($A8,Conversion!$A$2:$B$6,2,FALSE)</f>
        <v>4</v>
      </c>
      <c r="CI8" s="10">
        <f>CI2*VLOOKUP($A8,Conversion!$A$2:$B$6,2,FALSE)</f>
        <v>32</v>
      </c>
      <c r="CJ8" s="10">
        <f>CJ2*VLOOKUP($A8,Conversion!$A$2:$B$6,2,FALSE)</f>
        <v>4</v>
      </c>
      <c r="CK8" s="10">
        <f>CK2*VLOOKUP($A8,Conversion!$A$2:$B$6,2,FALSE)</f>
        <v>16</v>
      </c>
      <c r="CL8" s="10">
        <f>CL2*VLOOKUP($A8,Conversion!$A$2:$B$6,2,FALSE)</f>
        <v>36</v>
      </c>
      <c r="CM8" s="10">
        <f>CM2*VLOOKUP($A8,Conversion!$A$2:$B$6,2,FALSE)</f>
        <v>32</v>
      </c>
      <c r="CN8" s="10">
        <f>CN2*VLOOKUP($A8,Conversion!$A$2:$B$6,2,FALSE)</f>
        <v>24</v>
      </c>
      <c r="CO8" s="10">
        <f>CO2*VLOOKUP($A8,Conversion!$A$2:$B$6,2,FALSE)</f>
        <v>28</v>
      </c>
      <c r="CP8" s="10">
        <f>CP2*VLOOKUP($A8,Conversion!$A$2:$B$6,2,FALSE)</f>
        <v>4</v>
      </c>
      <c r="CQ8" s="10">
        <f>CQ2*VLOOKUP($A8,Conversion!$A$2:$B$6,2,FALSE)</f>
        <v>36</v>
      </c>
      <c r="CR8" s="10">
        <f>CR2*VLOOKUP($A8,Conversion!$A$2:$B$6,2,FALSE)</f>
        <v>4</v>
      </c>
      <c r="CS8" s="10">
        <f>CS2*VLOOKUP($A8,Conversion!$A$2:$B$6,2,FALSE)</f>
        <v>32</v>
      </c>
      <c r="CT8" s="10">
        <f>CT2*VLOOKUP($A8,Conversion!$A$2:$B$6,2,FALSE)</f>
        <v>4</v>
      </c>
      <c r="CU8" s="10">
        <f>CU2*VLOOKUP($A8,Conversion!$A$2:$B$6,2,FALSE)</f>
        <v>32</v>
      </c>
      <c r="CV8" s="10">
        <f>CV2*VLOOKUP($A8,Conversion!$A$2:$B$6,2,FALSE)</f>
        <v>52</v>
      </c>
      <c r="CW8" s="10">
        <f>CW2*VLOOKUP($A8,Conversion!$A$2:$B$6,2,FALSE)</f>
        <v>48</v>
      </c>
      <c r="CX8" s="10">
        <f>CX2*VLOOKUP($A8,Conversion!$A$2:$B$6,2,FALSE)</f>
        <v>40</v>
      </c>
      <c r="CY8" s="10">
        <f>CY2*VLOOKUP($A8,Conversion!$A$2:$B$6,2,FALSE)</f>
        <v>28</v>
      </c>
      <c r="CZ8" s="10">
        <f>CZ2*VLOOKUP($A8,Conversion!$A$2:$B$6,2,FALSE)</f>
        <v>12</v>
      </c>
      <c r="DA8" s="10">
        <f>DA2*VLOOKUP($A8,Conversion!$A$2:$B$6,2,FALSE)</f>
        <v>28</v>
      </c>
      <c r="DB8" s="10">
        <f>DB2*VLOOKUP($A8,Conversion!$A$2:$B$6,2,FALSE)</f>
        <v>8</v>
      </c>
      <c r="DC8" s="10">
        <f>DC2*VLOOKUP($A8,Conversion!$A$2:$B$6,2,FALSE)</f>
        <v>28</v>
      </c>
      <c r="DD8" s="10">
        <f>DD2*VLOOKUP($A8,Conversion!$A$2:$B$6,2,FALSE)</f>
        <v>8</v>
      </c>
      <c r="DE8" s="10">
        <f>DE2*VLOOKUP($A8,Conversion!$A$2:$B$6,2,FALSE)</f>
        <v>24</v>
      </c>
      <c r="DF8" s="10">
        <f>DF2*VLOOKUP($A8,Conversion!$A$2:$B$6,2,FALSE)</f>
        <v>44</v>
      </c>
      <c r="DG8" s="10">
        <f>DG2*VLOOKUP($A8,Conversion!$A$2:$B$6,2,FALSE)</f>
        <v>44</v>
      </c>
      <c r="DH8" s="10">
        <f>DH2*VLOOKUP($A8,Conversion!$A$2:$B$6,2,FALSE)</f>
        <v>20</v>
      </c>
      <c r="DI8" s="10">
        <f>DI2*VLOOKUP($A8,Conversion!$A$2:$B$6,2,FALSE)</f>
        <v>32</v>
      </c>
      <c r="DJ8" s="10">
        <f>DJ2*VLOOKUP($A8,Conversion!$A$2:$B$6,2,FALSE)</f>
        <v>12</v>
      </c>
      <c r="DK8" s="10">
        <f>DK2*VLOOKUP($A8,Conversion!$A$2:$B$6,2,FALSE)</f>
        <v>28</v>
      </c>
      <c r="DL8" s="10">
        <f>DL2*VLOOKUP($A8,Conversion!$A$2:$B$6,2,FALSE)</f>
        <v>8</v>
      </c>
      <c r="DM8" s="10">
        <f>DM2*VLOOKUP($A8,Conversion!$A$2:$B$6,2,FALSE)</f>
        <v>20</v>
      </c>
      <c r="DN8" s="10">
        <f>DN2*VLOOKUP($A8,Conversion!$A$2:$B$6,2,FALSE)</f>
        <v>12</v>
      </c>
      <c r="DO8" s="10">
        <f>DO2*VLOOKUP($A8,Conversion!$A$2:$B$6,2,FALSE)</f>
        <v>16</v>
      </c>
      <c r="DP8" s="10">
        <f>DP2*VLOOKUP($A8,Conversion!$A$2:$B$6,2,FALSE)</f>
        <v>52</v>
      </c>
      <c r="DQ8" s="10">
        <f>DQ2*VLOOKUP($A8,Conversion!$A$2:$B$6,2,FALSE)</f>
        <v>48</v>
      </c>
    </row>
    <row r="9" ht="12.75" customHeight="1">
      <c r="A9" s="13" t="s">
        <v>127</v>
      </c>
      <c r="B9" s="8">
        <f>B3*VLOOKUP($A9,Conversion!$A$2:$B$6,2,FALSE)</f>
        <v>42</v>
      </c>
      <c r="C9" s="8">
        <f>C3*VLOOKUP($A9,Conversion!$A$2:$B$6,2,FALSE)</f>
        <v>51</v>
      </c>
      <c r="D9" s="8">
        <f>D3*VLOOKUP($A9,Conversion!$A$2:$B$6,2,FALSE)</f>
        <v>33</v>
      </c>
      <c r="E9" s="8">
        <f>E3*VLOOKUP($A9,Conversion!$A$2:$B$6,2,FALSE)</f>
        <v>33</v>
      </c>
      <c r="F9" s="8">
        <f>F3*VLOOKUP($A9,Conversion!$A$2:$B$6,2,FALSE)</f>
        <v>24</v>
      </c>
      <c r="G9" s="8">
        <f>G3*VLOOKUP($A9,Conversion!$A$2:$B$6,2,FALSE)</f>
        <v>36</v>
      </c>
      <c r="H9" s="8">
        <f>H3*VLOOKUP($A9,Conversion!$A$2:$B$6,2,FALSE)</f>
        <v>15</v>
      </c>
      <c r="I9" s="8">
        <f>I3*VLOOKUP($A9,Conversion!$A$2:$B$6,2,FALSE)</f>
        <v>18</v>
      </c>
      <c r="J9" s="8">
        <f>J3*VLOOKUP($A9,Conversion!$A$2:$B$6,2,FALSE)</f>
        <v>9</v>
      </c>
      <c r="K9" s="8">
        <f>K3*VLOOKUP($A9,Conversion!$A$2:$B$6,2,FALSE)</f>
        <v>9</v>
      </c>
      <c r="L9" s="8">
        <f>L3*VLOOKUP($A9,Conversion!$A$2:$B$6,2,FALSE)</f>
        <v>54</v>
      </c>
      <c r="M9" s="8">
        <f>M3*VLOOKUP($A9,Conversion!$A$2:$B$6,2,FALSE)</f>
        <v>45</v>
      </c>
      <c r="N9" s="8">
        <f>N3*VLOOKUP($A9,Conversion!$A$2:$B$6,2,FALSE)</f>
        <v>21</v>
      </c>
      <c r="O9" s="8">
        <f>O3*VLOOKUP($A9,Conversion!$A$2:$B$6,2,FALSE)</f>
        <v>21</v>
      </c>
      <c r="P9" s="8">
        <f>P3*VLOOKUP($A9,Conversion!$A$2:$B$6,2,FALSE)</f>
        <v>27</v>
      </c>
      <c r="Q9" s="8">
        <f>Q3*VLOOKUP($A9,Conversion!$A$2:$B$6,2,FALSE)</f>
        <v>30</v>
      </c>
      <c r="R9" s="8">
        <f>R3*VLOOKUP($A9,Conversion!$A$2:$B$6,2,FALSE)</f>
        <v>27</v>
      </c>
      <c r="S9" s="8">
        <f>S3*VLOOKUP($A9,Conversion!$A$2:$B$6,2,FALSE)</f>
        <v>27</v>
      </c>
      <c r="T9" s="8">
        <f>T3*VLOOKUP($A9,Conversion!$A$2:$B$6,2,FALSE)</f>
        <v>21</v>
      </c>
      <c r="U9" s="8">
        <f>U3*VLOOKUP($A9,Conversion!$A$2:$B$6,2,FALSE)</f>
        <v>27</v>
      </c>
      <c r="V9" s="8">
        <f>V3*VLOOKUP($A9,Conversion!$A$2:$B$6,2,FALSE)</f>
        <v>57</v>
      </c>
      <c r="W9" s="8">
        <f>W3*VLOOKUP($A9,Conversion!$A$2:$B$6,2,FALSE)</f>
        <v>48</v>
      </c>
      <c r="X9" s="8">
        <f>X3*VLOOKUP($A9,Conversion!$A$2:$B$6,2,FALSE)</f>
        <v>48</v>
      </c>
      <c r="Y9" s="8">
        <f>Y3*VLOOKUP($A9,Conversion!$A$2:$B$6,2,FALSE)</f>
        <v>30</v>
      </c>
      <c r="Z9" s="8">
        <f>Z3*VLOOKUP($A9,Conversion!$A$2:$B$6,2,FALSE)</f>
        <v>45</v>
      </c>
      <c r="AA9" s="8">
        <f>AA3*VLOOKUP($A9,Conversion!$A$2:$B$6,2,FALSE)</f>
        <v>18</v>
      </c>
      <c r="AB9" s="8">
        <f>AB3*VLOOKUP($A9,Conversion!$A$2:$B$6,2,FALSE)</f>
        <v>27</v>
      </c>
      <c r="AC9" s="8">
        <f>AC3*VLOOKUP($A9,Conversion!$A$2:$B$6,2,FALSE)</f>
        <v>36</v>
      </c>
      <c r="AD9" s="8">
        <f>AD3*VLOOKUP($A9,Conversion!$A$2:$B$6,2,FALSE)</f>
        <v>18</v>
      </c>
      <c r="AE9" s="8">
        <f>AE3*VLOOKUP($A9,Conversion!$A$2:$B$6,2,FALSE)</f>
        <v>24</v>
      </c>
      <c r="AF9" s="8">
        <f>AF3*VLOOKUP($A9,Conversion!$A$2:$B$6,2,FALSE)</f>
        <v>45</v>
      </c>
      <c r="AG9" s="8">
        <f>AG3*VLOOKUP($A9,Conversion!$A$2:$B$6,2,FALSE)</f>
        <v>48</v>
      </c>
      <c r="AH9" s="8">
        <f>AH3*VLOOKUP($A9,Conversion!$A$2:$B$6,2,FALSE)</f>
        <v>54</v>
      </c>
      <c r="AI9" s="8">
        <f>AI3*VLOOKUP($A9,Conversion!$A$2:$B$6,2,FALSE)</f>
        <v>30</v>
      </c>
      <c r="AJ9" s="8">
        <f>AJ3*VLOOKUP($A9,Conversion!$A$2:$B$6,2,FALSE)</f>
        <v>48</v>
      </c>
      <c r="AK9" s="8">
        <f>AK3*VLOOKUP($A9,Conversion!$A$2:$B$6,2,FALSE)</f>
        <v>27</v>
      </c>
      <c r="AL9" s="8">
        <f>AL3*VLOOKUP($A9,Conversion!$A$2:$B$6,2,FALSE)</f>
        <v>36</v>
      </c>
      <c r="AM9" s="8">
        <f>AM3*VLOOKUP($A9,Conversion!$A$2:$B$6,2,FALSE)</f>
        <v>33</v>
      </c>
      <c r="AN9" s="8">
        <f>AN3*VLOOKUP($A9,Conversion!$A$2:$B$6,2,FALSE)</f>
        <v>27</v>
      </c>
      <c r="AO9" s="8">
        <f>AO3*VLOOKUP($A9,Conversion!$A$2:$B$6,2,FALSE)</f>
        <v>36</v>
      </c>
      <c r="AP9" s="9">
        <f>AP3*VLOOKUP($A9,Conversion!$A$2:$B$6,2,FALSE)</f>
        <v>33</v>
      </c>
      <c r="AQ9" s="9">
        <f>AQ3*VLOOKUP($A9,Conversion!$A$2:$B$6,2,FALSE)</f>
        <v>24</v>
      </c>
      <c r="AR9" s="9">
        <f>AR3*VLOOKUP($A9,Conversion!$A$2:$B$6,2,FALSE)</f>
        <v>15</v>
      </c>
      <c r="AS9" s="9">
        <f>AS3*VLOOKUP($A9,Conversion!$A$2:$B$6,2,FALSE)</f>
        <v>21</v>
      </c>
      <c r="AT9" s="9">
        <f>AT3*VLOOKUP($A9,Conversion!$A$2:$B$6,2,FALSE)</f>
        <v>18</v>
      </c>
      <c r="AU9" s="9">
        <f>AU3*VLOOKUP($A9,Conversion!$A$2:$B$6,2,FALSE)</f>
        <v>21</v>
      </c>
      <c r="AV9" s="9">
        <f>AV3*VLOOKUP($A9,Conversion!$A$2:$B$6,2,FALSE)</f>
        <v>15</v>
      </c>
      <c r="AW9" s="9">
        <f>AW3*VLOOKUP($A9,Conversion!$A$2:$B$6,2,FALSE)</f>
        <v>6</v>
      </c>
      <c r="AX9" s="9">
        <f>AX3*VLOOKUP($A9,Conversion!$A$2:$B$6,2,FALSE)</f>
        <v>6</v>
      </c>
      <c r="AY9" s="9">
        <f>AY3*VLOOKUP($A9,Conversion!$A$2:$B$6,2,FALSE)</f>
        <v>6</v>
      </c>
      <c r="AZ9" s="9">
        <f>AZ3*VLOOKUP($A9,Conversion!$A$2:$B$6,2,FALSE)</f>
        <v>66</v>
      </c>
      <c r="BA9" s="9">
        <f>BA3*VLOOKUP($A9,Conversion!$A$2:$B$6,2,FALSE)</f>
        <v>51</v>
      </c>
      <c r="BB9" s="9">
        <f>BB3*VLOOKUP($A9,Conversion!$A$2:$B$6,2,FALSE)</f>
        <v>57</v>
      </c>
      <c r="BC9" s="9">
        <f>BC3*VLOOKUP($A9,Conversion!$A$2:$B$6,2,FALSE)</f>
        <v>30</v>
      </c>
      <c r="BD9" s="9">
        <f>BD3*VLOOKUP($A9,Conversion!$A$2:$B$6,2,FALSE)</f>
        <v>30</v>
      </c>
      <c r="BE9" s="9">
        <f>BE3*VLOOKUP($A9,Conversion!$A$2:$B$6,2,FALSE)</f>
        <v>60</v>
      </c>
      <c r="BF9" s="9">
        <f>BF3*VLOOKUP($A9,Conversion!$A$2:$B$6,2,FALSE)</f>
        <v>42</v>
      </c>
      <c r="BG9" s="9">
        <f>BG3*VLOOKUP($A9,Conversion!$A$2:$B$6,2,FALSE)</f>
        <v>39</v>
      </c>
      <c r="BH9" s="9">
        <f>BH3*VLOOKUP($A9,Conversion!$A$2:$B$6,2,FALSE)</f>
        <v>21</v>
      </c>
      <c r="BI9" s="9">
        <f>BI3*VLOOKUP($A9,Conversion!$A$2:$B$6,2,FALSE)</f>
        <v>33</v>
      </c>
      <c r="BJ9" s="9">
        <f>BJ3*VLOOKUP($A9,Conversion!$A$2:$B$6,2,FALSE)</f>
        <v>60</v>
      </c>
      <c r="BK9" s="9">
        <f>BK3*VLOOKUP($A9,Conversion!$A$2:$B$6,2,FALSE)</f>
        <v>63</v>
      </c>
      <c r="BL9" s="9">
        <f>BL3*VLOOKUP($A9,Conversion!$A$2:$B$6,2,FALSE)</f>
        <v>48</v>
      </c>
      <c r="BM9" s="9">
        <f>BM3*VLOOKUP($A9,Conversion!$A$2:$B$6,2,FALSE)</f>
        <v>36</v>
      </c>
      <c r="BN9" s="9">
        <f>BN3*VLOOKUP($A9,Conversion!$A$2:$B$6,2,FALSE)</f>
        <v>60</v>
      </c>
      <c r="BO9" s="9">
        <f>BO3*VLOOKUP($A9,Conversion!$A$2:$B$6,2,FALSE)</f>
        <v>36</v>
      </c>
      <c r="BP9" s="9">
        <f>BP3*VLOOKUP($A9,Conversion!$A$2:$B$6,2,FALSE)</f>
        <v>36</v>
      </c>
      <c r="BQ9" s="9">
        <f>BQ3*VLOOKUP($A9,Conversion!$A$2:$B$6,2,FALSE)</f>
        <v>36</v>
      </c>
      <c r="BR9" s="9">
        <f>BR3*VLOOKUP($A9,Conversion!$A$2:$B$6,2,FALSE)</f>
        <v>12</v>
      </c>
      <c r="BS9" s="9">
        <f>BS3*VLOOKUP($A9,Conversion!$A$2:$B$6,2,FALSE)</f>
        <v>9</v>
      </c>
      <c r="BT9" s="9">
        <f>BT3*VLOOKUP($A9,Conversion!$A$2:$B$6,2,FALSE)</f>
        <v>69</v>
      </c>
      <c r="BU9" s="9">
        <f>BU3*VLOOKUP($A9,Conversion!$A$2:$B$6,2,FALSE)</f>
        <v>51</v>
      </c>
      <c r="BV9" s="9">
        <f>BV3*VLOOKUP($A9,Conversion!$A$2:$B$6,2,FALSE)</f>
        <v>54</v>
      </c>
      <c r="BW9" s="9">
        <f>BW3*VLOOKUP($A9,Conversion!$A$2:$B$6,2,FALSE)</f>
        <v>39</v>
      </c>
      <c r="BX9" s="9">
        <f>BX3*VLOOKUP($A9,Conversion!$A$2:$B$6,2,FALSE)</f>
        <v>42</v>
      </c>
      <c r="BY9" s="9">
        <f>BY3*VLOOKUP($A9,Conversion!$A$2:$B$6,2,FALSE)</f>
        <v>42</v>
      </c>
      <c r="BZ9" s="9">
        <f>BZ3*VLOOKUP($A9,Conversion!$A$2:$B$6,2,FALSE)</f>
        <v>42</v>
      </c>
      <c r="CA9" s="9">
        <f>CA3*VLOOKUP($A9,Conversion!$A$2:$B$6,2,FALSE)</f>
        <v>42</v>
      </c>
      <c r="CB9" s="9">
        <f>CB3*VLOOKUP($A9,Conversion!$A$2:$B$6,2,FALSE)</f>
        <v>6</v>
      </c>
      <c r="CC9" s="9">
        <f>CC3*VLOOKUP($A9,Conversion!$A$2:$B$6,2,FALSE)</f>
        <v>6</v>
      </c>
      <c r="CD9" s="10">
        <f>CD3*VLOOKUP($A9,Conversion!$A$2:$B$6,2,FALSE)</f>
        <v>36</v>
      </c>
      <c r="CE9" s="10">
        <f>CE3*VLOOKUP($A9,Conversion!$A$2:$B$6,2,FALSE)</f>
        <v>27</v>
      </c>
      <c r="CF9" s="10">
        <f>CF3*VLOOKUP($A9,Conversion!$A$2:$B$6,2,FALSE)</f>
        <v>24</v>
      </c>
      <c r="CG9" s="10">
        <f>CG3*VLOOKUP($A9,Conversion!$A$2:$B$6,2,FALSE)</f>
        <v>21</v>
      </c>
      <c r="CH9" s="10">
        <f>CH3*VLOOKUP($A9,Conversion!$A$2:$B$6,2,FALSE)</f>
        <v>27</v>
      </c>
      <c r="CI9" s="10">
        <f>CI3*VLOOKUP($A9,Conversion!$A$2:$B$6,2,FALSE)</f>
        <v>18</v>
      </c>
      <c r="CJ9" s="10">
        <f>CJ3*VLOOKUP($A9,Conversion!$A$2:$B$6,2,FALSE)</f>
        <v>15</v>
      </c>
      <c r="CK9" s="10">
        <f>CK3*VLOOKUP($A9,Conversion!$A$2:$B$6,2,FALSE)</f>
        <v>12</v>
      </c>
      <c r="CL9" s="10">
        <f>CL3*VLOOKUP($A9,Conversion!$A$2:$B$6,2,FALSE)</f>
        <v>0</v>
      </c>
      <c r="CM9" s="10">
        <f>CM3*VLOOKUP($A9,Conversion!$A$2:$B$6,2,FALSE)</f>
        <v>0</v>
      </c>
      <c r="CN9" s="10">
        <f>CN3*VLOOKUP($A9,Conversion!$A$2:$B$6,2,FALSE)</f>
        <v>33</v>
      </c>
      <c r="CO9" s="10">
        <f>CO3*VLOOKUP($A9,Conversion!$A$2:$B$6,2,FALSE)</f>
        <v>36</v>
      </c>
      <c r="CP9" s="10">
        <f>CP3*VLOOKUP($A9,Conversion!$A$2:$B$6,2,FALSE)</f>
        <v>51</v>
      </c>
      <c r="CQ9" s="10">
        <f>CQ3*VLOOKUP($A9,Conversion!$A$2:$B$6,2,FALSE)</f>
        <v>30</v>
      </c>
      <c r="CR9" s="10">
        <f>CR3*VLOOKUP($A9,Conversion!$A$2:$B$6,2,FALSE)</f>
        <v>45</v>
      </c>
      <c r="CS9" s="10">
        <f>CS3*VLOOKUP($A9,Conversion!$A$2:$B$6,2,FALSE)</f>
        <v>45</v>
      </c>
      <c r="CT9" s="10">
        <f>CT3*VLOOKUP($A9,Conversion!$A$2:$B$6,2,FALSE)</f>
        <v>27</v>
      </c>
      <c r="CU9" s="10">
        <f>CU3*VLOOKUP($A9,Conversion!$A$2:$B$6,2,FALSE)</f>
        <v>30</v>
      </c>
      <c r="CV9" s="10">
        <f>CV3*VLOOKUP($A9,Conversion!$A$2:$B$6,2,FALSE)</f>
        <v>15</v>
      </c>
      <c r="CW9" s="10">
        <f>CW3*VLOOKUP($A9,Conversion!$A$2:$B$6,2,FALSE)</f>
        <v>15</v>
      </c>
      <c r="CX9" s="10">
        <f>CX3*VLOOKUP($A9,Conversion!$A$2:$B$6,2,FALSE)</f>
        <v>42</v>
      </c>
      <c r="CY9" s="10">
        <f>CY3*VLOOKUP($A9,Conversion!$A$2:$B$6,2,FALSE)</f>
        <v>33</v>
      </c>
      <c r="CZ9" s="10">
        <f>CZ3*VLOOKUP($A9,Conversion!$A$2:$B$6,2,FALSE)</f>
        <v>51</v>
      </c>
      <c r="DA9" s="10">
        <f>DA3*VLOOKUP($A9,Conversion!$A$2:$B$6,2,FALSE)</f>
        <v>33</v>
      </c>
      <c r="DB9" s="10">
        <f>DB3*VLOOKUP($A9,Conversion!$A$2:$B$6,2,FALSE)</f>
        <v>48</v>
      </c>
      <c r="DC9" s="10">
        <f>DC3*VLOOKUP($A9,Conversion!$A$2:$B$6,2,FALSE)</f>
        <v>36</v>
      </c>
      <c r="DD9" s="10">
        <f>DD3*VLOOKUP($A9,Conversion!$A$2:$B$6,2,FALSE)</f>
        <v>24</v>
      </c>
      <c r="DE9" s="10">
        <f>DE3*VLOOKUP($A9,Conversion!$A$2:$B$6,2,FALSE)</f>
        <v>30</v>
      </c>
      <c r="DF9" s="10">
        <f>DF3*VLOOKUP($A9,Conversion!$A$2:$B$6,2,FALSE)</f>
        <v>6</v>
      </c>
      <c r="DG9" s="10">
        <f>DG3*VLOOKUP($A9,Conversion!$A$2:$B$6,2,FALSE)</f>
        <v>6</v>
      </c>
      <c r="DH9" s="10">
        <f>DH3*VLOOKUP($A9,Conversion!$A$2:$B$6,2,FALSE)</f>
        <v>54</v>
      </c>
      <c r="DI9" s="10">
        <f>DI3*VLOOKUP($A9,Conversion!$A$2:$B$6,2,FALSE)</f>
        <v>33</v>
      </c>
      <c r="DJ9" s="10">
        <f>DJ3*VLOOKUP($A9,Conversion!$A$2:$B$6,2,FALSE)</f>
        <v>42</v>
      </c>
      <c r="DK9" s="10">
        <f>DK3*VLOOKUP($A9,Conversion!$A$2:$B$6,2,FALSE)</f>
        <v>24</v>
      </c>
      <c r="DL9" s="10">
        <f>DL3*VLOOKUP($A9,Conversion!$A$2:$B$6,2,FALSE)</f>
        <v>54</v>
      </c>
      <c r="DM9" s="10">
        <f>DM3*VLOOKUP($A9,Conversion!$A$2:$B$6,2,FALSE)</f>
        <v>27</v>
      </c>
      <c r="DN9" s="10">
        <f>DN3*VLOOKUP($A9,Conversion!$A$2:$B$6,2,FALSE)</f>
        <v>36</v>
      </c>
      <c r="DO9" s="10">
        <f>DO3*VLOOKUP($A9,Conversion!$A$2:$B$6,2,FALSE)</f>
        <v>48</v>
      </c>
      <c r="DP9" s="10">
        <f>DP3*VLOOKUP($A9,Conversion!$A$2:$B$6,2,FALSE)</f>
        <v>9</v>
      </c>
      <c r="DQ9" s="10">
        <f>DQ3*VLOOKUP($A9,Conversion!$A$2:$B$6,2,FALSE)</f>
        <v>9</v>
      </c>
    </row>
    <row r="10" ht="12.75" customHeight="1">
      <c r="A10" s="13" t="s">
        <v>128</v>
      </c>
      <c r="B10" s="8">
        <f>B4*VLOOKUP($A10,Conversion!$A$2:$B$6,2,FALSE)</f>
        <v>14</v>
      </c>
      <c r="C10" s="8">
        <f>C4*VLOOKUP($A10,Conversion!$A$2:$B$6,2,FALSE)</f>
        <v>16</v>
      </c>
      <c r="D10" s="8">
        <f>D4*VLOOKUP($A10,Conversion!$A$2:$B$6,2,FALSE)</f>
        <v>20</v>
      </c>
      <c r="E10" s="8">
        <f>E4*VLOOKUP($A10,Conversion!$A$2:$B$6,2,FALSE)</f>
        <v>16</v>
      </c>
      <c r="F10" s="8">
        <f>F4*VLOOKUP($A10,Conversion!$A$2:$B$6,2,FALSE)</f>
        <v>26</v>
      </c>
      <c r="G10" s="8">
        <f>G4*VLOOKUP($A10,Conversion!$A$2:$B$6,2,FALSE)</f>
        <v>14</v>
      </c>
      <c r="H10" s="8">
        <f>H4*VLOOKUP($A10,Conversion!$A$2:$B$6,2,FALSE)</f>
        <v>28</v>
      </c>
      <c r="I10" s="8">
        <f>I4*VLOOKUP($A10,Conversion!$A$2:$B$6,2,FALSE)</f>
        <v>18</v>
      </c>
      <c r="J10" s="8">
        <f>J4*VLOOKUP($A10,Conversion!$A$2:$B$6,2,FALSE)</f>
        <v>30</v>
      </c>
      <c r="K10" s="8">
        <f>K4*VLOOKUP($A10,Conversion!$A$2:$B$6,2,FALSE)</f>
        <v>30</v>
      </c>
      <c r="L10" s="8">
        <f>L4*VLOOKUP($A10,Conversion!$A$2:$B$6,2,FALSE)</f>
        <v>8</v>
      </c>
      <c r="M10" s="8">
        <f>M4*VLOOKUP($A10,Conversion!$A$2:$B$6,2,FALSE)</f>
        <v>18</v>
      </c>
      <c r="N10" s="8">
        <f>N4*VLOOKUP($A10,Conversion!$A$2:$B$6,2,FALSE)</f>
        <v>34</v>
      </c>
      <c r="O10" s="8">
        <f>O4*VLOOKUP($A10,Conversion!$A$2:$B$6,2,FALSE)</f>
        <v>16</v>
      </c>
      <c r="P10" s="8">
        <f>P4*VLOOKUP($A10,Conversion!$A$2:$B$6,2,FALSE)</f>
        <v>24</v>
      </c>
      <c r="Q10" s="8">
        <f>Q4*VLOOKUP($A10,Conversion!$A$2:$B$6,2,FALSE)</f>
        <v>6</v>
      </c>
      <c r="R10" s="8">
        <f>R4*VLOOKUP($A10,Conversion!$A$2:$B$6,2,FALSE)</f>
        <v>28</v>
      </c>
      <c r="S10" s="8">
        <f>S4*VLOOKUP($A10,Conversion!$A$2:$B$6,2,FALSE)</f>
        <v>10</v>
      </c>
      <c r="T10" s="8">
        <f>T4*VLOOKUP($A10,Conversion!$A$2:$B$6,2,FALSE)</f>
        <v>18</v>
      </c>
      <c r="U10" s="8">
        <f>U4*VLOOKUP($A10,Conversion!$A$2:$B$6,2,FALSE)</f>
        <v>16</v>
      </c>
      <c r="V10" s="8">
        <f>V4*VLOOKUP($A10,Conversion!$A$2:$B$6,2,FALSE)</f>
        <v>14</v>
      </c>
      <c r="W10" s="8">
        <f>W4*VLOOKUP($A10,Conversion!$A$2:$B$6,2,FALSE)</f>
        <v>12</v>
      </c>
      <c r="X10" s="8">
        <f>X4*VLOOKUP($A10,Conversion!$A$2:$B$6,2,FALSE)</f>
        <v>22</v>
      </c>
      <c r="Y10" s="8">
        <f>Y4*VLOOKUP($A10,Conversion!$A$2:$B$6,2,FALSE)</f>
        <v>22</v>
      </c>
      <c r="Z10" s="8">
        <f>Z4*VLOOKUP($A10,Conversion!$A$2:$B$6,2,FALSE)</f>
        <v>20</v>
      </c>
      <c r="AA10" s="8">
        <f>AA4*VLOOKUP($A10,Conversion!$A$2:$B$6,2,FALSE)</f>
        <v>28</v>
      </c>
      <c r="AB10" s="8">
        <f>AB4*VLOOKUP($A10,Conversion!$A$2:$B$6,2,FALSE)</f>
        <v>18</v>
      </c>
      <c r="AC10" s="8">
        <f>AC4*VLOOKUP($A10,Conversion!$A$2:$B$6,2,FALSE)</f>
        <v>14</v>
      </c>
      <c r="AD10" s="8">
        <f>AD4*VLOOKUP($A10,Conversion!$A$2:$B$6,2,FALSE)</f>
        <v>16</v>
      </c>
      <c r="AE10" s="8">
        <f>AE4*VLOOKUP($A10,Conversion!$A$2:$B$6,2,FALSE)</f>
        <v>16</v>
      </c>
      <c r="AF10" s="8">
        <f>AF4*VLOOKUP($A10,Conversion!$A$2:$B$6,2,FALSE)</f>
        <v>14</v>
      </c>
      <c r="AG10" s="8">
        <f>AG4*VLOOKUP($A10,Conversion!$A$2:$B$6,2,FALSE)</f>
        <v>12</v>
      </c>
      <c r="AH10" s="8">
        <f>AH4*VLOOKUP($A10,Conversion!$A$2:$B$6,2,FALSE)</f>
        <v>18</v>
      </c>
      <c r="AI10" s="8">
        <f>AI4*VLOOKUP($A10,Conversion!$A$2:$B$6,2,FALSE)</f>
        <v>20</v>
      </c>
      <c r="AJ10" s="8">
        <f>AJ4*VLOOKUP($A10,Conversion!$A$2:$B$6,2,FALSE)</f>
        <v>22</v>
      </c>
      <c r="AK10" s="8">
        <f>AK4*VLOOKUP($A10,Conversion!$A$2:$B$6,2,FALSE)</f>
        <v>26</v>
      </c>
      <c r="AL10" s="8">
        <f>AL4*VLOOKUP($A10,Conversion!$A$2:$B$6,2,FALSE)</f>
        <v>18</v>
      </c>
      <c r="AM10" s="8">
        <f>AM4*VLOOKUP($A10,Conversion!$A$2:$B$6,2,FALSE)</f>
        <v>18</v>
      </c>
      <c r="AN10" s="8">
        <f>AN4*VLOOKUP($A10,Conversion!$A$2:$B$6,2,FALSE)</f>
        <v>20</v>
      </c>
      <c r="AO10" s="8">
        <f>AO4*VLOOKUP($A10,Conversion!$A$2:$B$6,2,FALSE)</f>
        <v>12</v>
      </c>
      <c r="AP10" s="9">
        <f>AP4*VLOOKUP($A10,Conversion!$A$2:$B$6,2,FALSE)</f>
        <v>16</v>
      </c>
      <c r="AQ10" s="9">
        <f>AQ4*VLOOKUP($A10,Conversion!$A$2:$B$6,2,FALSE)</f>
        <v>16</v>
      </c>
      <c r="AR10" s="9">
        <f>AR4*VLOOKUP($A10,Conversion!$A$2:$B$6,2,FALSE)</f>
        <v>24</v>
      </c>
      <c r="AS10" s="9">
        <f>AS4*VLOOKUP($A10,Conversion!$A$2:$B$6,2,FALSE)</f>
        <v>28</v>
      </c>
      <c r="AT10" s="9">
        <f>AT4*VLOOKUP($A10,Conversion!$A$2:$B$6,2,FALSE)</f>
        <v>20</v>
      </c>
      <c r="AU10" s="9">
        <f>AU4*VLOOKUP($A10,Conversion!$A$2:$B$6,2,FALSE)</f>
        <v>18</v>
      </c>
      <c r="AV10" s="9">
        <f>AV4*VLOOKUP($A10,Conversion!$A$2:$B$6,2,FALSE)</f>
        <v>18</v>
      </c>
      <c r="AW10" s="9">
        <f>AW4*VLOOKUP($A10,Conversion!$A$2:$B$6,2,FALSE)</f>
        <v>22</v>
      </c>
      <c r="AX10" s="9">
        <f>AX4*VLOOKUP($A10,Conversion!$A$2:$B$6,2,FALSE)</f>
        <v>22</v>
      </c>
      <c r="AY10" s="9">
        <f>AY4*VLOOKUP($A10,Conversion!$A$2:$B$6,2,FALSE)</f>
        <v>22</v>
      </c>
      <c r="AZ10" s="9">
        <f>AZ4*VLOOKUP($A10,Conversion!$A$2:$B$6,2,FALSE)</f>
        <v>12</v>
      </c>
      <c r="BA10" s="9">
        <f>BA4*VLOOKUP($A10,Conversion!$A$2:$B$6,2,FALSE)</f>
        <v>24</v>
      </c>
      <c r="BB10" s="9">
        <f>BB4*VLOOKUP($A10,Conversion!$A$2:$B$6,2,FALSE)</f>
        <v>18</v>
      </c>
      <c r="BC10" s="9">
        <f>BC4*VLOOKUP($A10,Conversion!$A$2:$B$6,2,FALSE)</f>
        <v>22</v>
      </c>
      <c r="BD10" s="9">
        <f>BD4*VLOOKUP($A10,Conversion!$A$2:$B$6,2,FALSE)</f>
        <v>38</v>
      </c>
      <c r="BE10" s="9">
        <f>BE4*VLOOKUP($A10,Conversion!$A$2:$B$6,2,FALSE)</f>
        <v>10</v>
      </c>
      <c r="BF10" s="9">
        <f>BF4*VLOOKUP($A10,Conversion!$A$2:$B$6,2,FALSE)</f>
        <v>28</v>
      </c>
      <c r="BG10" s="9">
        <f>BG4*VLOOKUP($A10,Conversion!$A$2:$B$6,2,FALSE)</f>
        <v>20</v>
      </c>
      <c r="BH10" s="9">
        <f>BH4*VLOOKUP($A10,Conversion!$A$2:$B$6,2,FALSE)</f>
        <v>18</v>
      </c>
      <c r="BI10" s="9">
        <f>BI4*VLOOKUP($A10,Conversion!$A$2:$B$6,2,FALSE)</f>
        <v>12</v>
      </c>
      <c r="BJ10" s="9">
        <f>BJ4*VLOOKUP($A10,Conversion!$A$2:$B$6,2,FALSE)</f>
        <v>16</v>
      </c>
      <c r="BK10" s="9">
        <f>BK4*VLOOKUP($A10,Conversion!$A$2:$B$6,2,FALSE)</f>
        <v>18</v>
      </c>
      <c r="BL10" s="9">
        <f>BL4*VLOOKUP($A10,Conversion!$A$2:$B$6,2,FALSE)</f>
        <v>18</v>
      </c>
      <c r="BM10" s="9">
        <f>BM4*VLOOKUP($A10,Conversion!$A$2:$B$6,2,FALSE)</f>
        <v>24</v>
      </c>
      <c r="BN10" s="9">
        <f>BN4*VLOOKUP($A10,Conversion!$A$2:$B$6,2,FALSE)</f>
        <v>22</v>
      </c>
      <c r="BO10" s="9">
        <f>BO4*VLOOKUP($A10,Conversion!$A$2:$B$6,2,FALSE)</f>
        <v>20</v>
      </c>
      <c r="BP10" s="9">
        <f>BP4*VLOOKUP($A10,Conversion!$A$2:$B$6,2,FALSE)</f>
        <v>34</v>
      </c>
      <c r="BQ10" s="9">
        <f>BQ4*VLOOKUP($A10,Conversion!$A$2:$B$6,2,FALSE)</f>
        <v>16</v>
      </c>
      <c r="BR10" s="9">
        <f>BR4*VLOOKUP($A10,Conversion!$A$2:$B$6,2,FALSE)</f>
        <v>10</v>
      </c>
      <c r="BS10" s="9">
        <f>BS4*VLOOKUP($A10,Conversion!$A$2:$B$6,2,FALSE)</f>
        <v>14</v>
      </c>
      <c r="BT10" s="9">
        <f>BT4*VLOOKUP($A10,Conversion!$A$2:$B$6,2,FALSE)</f>
        <v>12</v>
      </c>
      <c r="BU10" s="9">
        <f>BU4*VLOOKUP($A10,Conversion!$A$2:$B$6,2,FALSE)</f>
        <v>26</v>
      </c>
      <c r="BV10" s="9">
        <f>BV4*VLOOKUP($A10,Conversion!$A$2:$B$6,2,FALSE)</f>
        <v>14</v>
      </c>
      <c r="BW10" s="9">
        <f>BW4*VLOOKUP($A10,Conversion!$A$2:$B$6,2,FALSE)</f>
        <v>20</v>
      </c>
      <c r="BX10" s="9">
        <f>BX4*VLOOKUP($A10,Conversion!$A$2:$B$6,2,FALSE)</f>
        <v>26</v>
      </c>
      <c r="BY10" s="9">
        <f>BY4*VLOOKUP($A10,Conversion!$A$2:$B$6,2,FALSE)</f>
        <v>14</v>
      </c>
      <c r="BZ10" s="9">
        <f>BZ4*VLOOKUP($A10,Conversion!$A$2:$B$6,2,FALSE)</f>
        <v>18</v>
      </c>
      <c r="CA10" s="9">
        <f>CA4*VLOOKUP($A10,Conversion!$A$2:$B$6,2,FALSE)</f>
        <v>14</v>
      </c>
      <c r="CB10" s="9">
        <f>CB4*VLOOKUP($A10,Conversion!$A$2:$B$6,2,FALSE)</f>
        <v>16</v>
      </c>
      <c r="CC10" s="9">
        <f>CC4*VLOOKUP($A10,Conversion!$A$2:$B$6,2,FALSE)</f>
        <v>18</v>
      </c>
      <c r="CD10" s="10">
        <f>CD4*VLOOKUP($A10,Conversion!$A$2:$B$6,2,FALSE)</f>
        <v>16</v>
      </c>
      <c r="CE10" s="10">
        <f>CE4*VLOOKUP($A10,Conversion!$A$2:$B$6,2,FALSE)</f>
        <v>28</v>
      </c>
      <c r="CF10" s="10">
        <f>CF4*VLOOKUP($A10,Conversion!$A$2:$B$6,2,FALSE)</f>
        <v>22</v>
      </c>
      <c r="CG10" s="10">
        <f>CG4*VLOOKUP($A10,Conversion!$A$2:$B$6,2,FALSE)</f>
        <v>22</v>
      </c>
      <c r="CH10" s="10">
        <f>CH4*VLOOKUP($A10,Conversion!$A$2:$B$6,2,FALSE)</f>
        <v>20</v>
      </c>
      <c r="CI10" s="10">
        <f>CI4*VLOOKUP($A10,Conversion!$A$2:$B$6,2,FALSE)</f>
        <v>22</v>
      </c>
      <c r="CJ10" s="10">
        <f>CJ4*VLOOKUP($A10,Conversion!$A$2:$B$6,2,FALSE)</f>
        <v>16</v>
      </c>
      <c r="CK10" s="10">
        <f>CK4*VLOOKUP($A10,Conversion!$A$2:$B$6,2,FALSE)</f>
        <v>18</v>
      </c>
      <c r="CL10" s="10">
        <f>CL4*VLOOKUP($A10,Conversion!$A$2:$B$6,2,FALSE)</f>
        <v>22</v>
      </c>
      <c r="CM10" s="10">
        <f>CM4*VLOOKUP($A10,Conversion!$A$2:$B$6,2,FALSE)</f>
        <v>22</v>
      </c>
      <c r="CN10" s="10">
        <f>CN4*VLOOKUP($A10,Conversion!$A$2:$B$6,2,FALSE)</f>
        <v>20</v>
      </c>
      <c r="CO10" s="10">
        <f>CO4*VLOOKUP($A10,Conversion!$A$2:$B$6,2,FALSE)</f>
        <v>18</v>
      </c>
      <c r="CP10" s="10">
        <f>CP4*VLOOKUP($A10,Conversion!$A$2:$B$6,2,FALSE)</f>
        <v>10</v>
      </c>
      <c r="CQ10" s="10">
        <f>CQ4*VLOOKUP($A10,Conversion!$A$2:$B$6,2,FALSE)</f>
        <v>24</v>
      </c>
      <c r="CR10" s="10">
        <f>CR4*VLOOKUP($A10,Conversion!$A$2:$B$6,2,FALSE)</f>
        <v>24</v>
      </c>
      <c r="CS10" s="10">
        <f>CS4*VLOOKUP($A10,Conversion!$A$2:$B$6,2,FALSE)</f>
        <v>16</v>
      </c>
      <c r="CT10" s="10">
        <f>CT4*VLOOKUP($A10,Conversion!$A$2:$B$6,2,FALSE)</f>
        <v>32</v>
      </c>
      <c r="CU10" s="10">
        <f>CU4*VLOOKUP($A10,Conversion!$A$2:$B$6,2,FALSE)</f>
        <v>18</v>
      </c>
      <c r="CV10" s="10">
        <f>CV4*VLOOKUP($A10,Conversion!$A$2:$B$6,2,FALSE)</f>
        <v>12</v>
      </c>
      <c r="CW10" s="10">
        <f>CW4*VLOOKUP($A10,Conversion!$A$2:$B$6,2,FALSE)</f>
        <v>10</v>
      </c>
      <c r="CX10" s="10">
        <f>CX4*VLOOKUP($A10,Conversion!$A$2:$B$6,2,FALSE)</f>
        <v>18</v>
      </c>
      <c r="CY10" s="10">
        <f>CY4*VLOOKUP($A10,Conversion!$A$2:$B$6,2,FALSE)</f>
        <v>30</v>
      </c>
      <c r="CZ10" s="10">
        <f>CZ4*VLOOKUP($A10,Conversion!$A$2:$B$6,2,FALSE)</f>
        <v>26</v>
      </c>
      <c r="DA10" s="10">
        <f>DA4*VLOOKUP($A10,Conversion!$A$2:$B$6,2,FALSE)</f>
        <v>24</v>
      </c>
      <c r="DB10" s="10">
        <f>DB4*VLOOKUP($A10,Conversion!$A$2:$B$6,2,FALSE)</f>
        <v>24</v>
      </c>
      <c r="DC10" s="10">
        <f>DC4*VLOOKUP($A10,Conversion!$A$2:$B$6,2,FALSE)</f>
        <v>26</v>
      </c>
      <c r="DD10" s="10">
        <f>DD4*VLOOKUP($A10,Conversion!$A$2:$B$6,2,FALSE)</f>
        <v>30</v>
      </c>
      <c r="DE10" s="10">
        <f>DE4*VLOOKUP($A10,Conversion!$A$2:$B$6,2,FALSE)</f>
        <v>30</v>
      </c>
      <c r="DF10" s="10">
        <f>DF4*VLOOKUP($A10,Conversion!$A$2:$B$6,2,FALSE)</f>
        <v>20</v>
      </c>
      <c r="DG10" s="10">
        <f>DG4*VLOOKUP($A10,Conversion!$A$2:$B$6,2,FALSE)</f>
        <v>20</v>
      </c>
      <c r="DH10" s="10">
        <f>DH4*VLOOKUP($A10,Conversion!$A$2:$B$6,2,FALSE)</f>
        <v>16</v>
      </c>
      <c r="DI10" s="10">
        <f>DI4*VLOOKUP($A10,Conversion!$A$2:$B$6,2,FALSE)</f>
        <v>20</v>
      </c>
      <c r="DJ10" s="10">
        <f>DJ4*VLOOKUP($A10,Conversion!$A$2:$B$6,2,FALSE)</f>
        <v>26</v>
      </c>
      <c r="DK10" s="10">
        <f>DK4*VLOOKUP($A10,Conversion!$A$2:$B$6,2,FALSE)</f>
        <v>30</v>
      </c>
      <c r="DL10" s="10">
        <f>DL4*VLOOKUP($A10,Conversion!$A$2:$B$6,2,FALSE)</f>
        <v>16</v>
      </c>
      <c r="DM10" s="10">
        <f>DM4*VLOOKUP($A10,Conversion!$A$2:$B$6,2,FALSE)</f>
        <v>26</v>
      </c>
      <c r="DN10" s="10">
        <f>DN4*VLOOKUP($A10,Conversion!$A$2:$B$6,2,FALSE)</f>
        <v>22</v>
      </c>
      <c r="DO10" s="10">
        <f>DO4*VLOOKUP($A10,Conversion!$A$2:$B$6,2,FALSE)</f>
        <v>10</v>
      </c>
      <c r="DP10" s="10">
        <f>DP4*VLOOKUP($A10,Conversion!$A$2:$B$6,2,FALSE)</f>
        <v>20</v>
      </c>
      <c r="DQ10" s="10">
        <f>DQ4*VLOOKUP($A10,Conversion!$A$2:$B$6,2,FALSE)</f>
        <v>20</v>
      </c>
    </row>
    <row r="11" ht="12.75" customHeight="1">
      <c r="A11" s="13" t="s">
        <v>130</v>
      </c>
      <c r="B11" s="8">
        <f>B5*VLOOKUP($A11,Conversion!$A$2:$B$6,2,FALSE)</f>
        <v>4</v>
      </c>
      <c r="C11" s="8">
        <f>C5*VLOOKUP($A11,Conversion!$A$2:$B$6,2,FALSE)</f>
        <v>2</v>
      </c>
      <c r="D11" s="8">
        <f>D5*VLOOKUP($A11,Conversion!$A$2:$B$6,2,FALSE)</f>
        <v>8</v>
      </c>
      <c r="E11" s="8">
        <f>E5*VLOOKUP($A11,Conversion!$A$2:$B$6,2,FALSE)</f>
        <v>6</v>
      </c>
      <c r="F11" s="8">
        <f>F5*VLOOKUP($A11,Conversion!$A$2:$B$6,2,FALSE)</f>
        <v>9</v>
      </c>
      <c r="G11" s="8">
        <f>G5*VLOOKUP($A11,Conversion!$A$2:$B$6,2,FALSE)</f>
        <v>6</v>
      </c>
      <c r="H11" s="8">
        <f>H5*VLOOKUP($A11,Conversion!$A$2:$B$6,2,FALSE)</f>
        <v>5</v>
      </c>
      <c r="I11" s="8">
        <f>I5*VLOOKUP($A11,Conversion!$A$2:$B$6,2,FALSE)</f>
        <v>6</v>
      </c>
      <c r="J11" s="8">
        <f>J5*VLOOKUP($A11,Conversion!$A$2:$B$6,2,FALSE)</f>
        <v>1</v>
      </c>
      <c r="K11" s="8">
        <f>K5*VLOOKUP($A11,Conversion!$A$2:$B$6,2,FALSE)</f>
        <v>1</v>
      </c>
      <c r="L11" s="8">
        <f>L5*VLOOKUP($A11,Conversion!$A$2:$B$6,2,FALSE)</f>
        <v>5</v>
      </c>
      <c r="M11" s="8">
        <f>M5*VLOOKUP($A11,Conversion!$A$2:$B$6,2,FALSE)</f>
        <v>4</v>
      </c>
      <c r="N11" s="8">
        <f>N5*VLOOKUP($A11,Conversion!$A$2:$B$6,2,FALSE)</f>
        <v>2</v>
      </c>
      <c r="O11" s="8">
        <f>O5*VLOOKUP($A11,Conversion!$A$2:$B$6,2,FALSE)</f>
        <v>8</v>
      </c>
      <c r="P11" s="8">
        <f>P5*VLOOKUP($A11,Conversion!$A$2:$B$6,2,FALSE)</f>
        <v>6</v>
      </c>
      <c r="Q11" s="8">
        <f>Q5*VLOOKUP($A11,Conversion!$A$2:$B$6,2,FALSE)</f>
        <v>9</v>
      </c>
      <c r="R11" s="8">
        <f>R5*VLOOKUP($A11,Conversion!$A$2:$B$6,2,FALSE)</f>
        <v>7</v>
      </c>
      <c r="S11" s="8">
        <f>S5*VLOOKUP($A11,Conversion!$A$2:$B$6,2,FALSE)</f>
        <v>11</v>
      </c>
      <c r="T11" s="8">
        <f>T5*VLOOKUP($A11,Conversion!$A$2:$B$6,2,FALSE)</f>
        <v>2</v>
      </c>
      <c r="U11" s="8">
        <f>U5*VLOOKUP($A11,Conversion!$A$2:$B$6,2,FALSE)</f>
        <v>3</v>
      </c>
      <c r="V11" s="8">
        <f>V5*VLOOKUP($A11,Conversion!$A$2:$B$6,2,FALSE)</f>
        <v>2</v>
      </c>
      <c r="W11" s="8">
        <f>W5*VLOOKUP($A11,Conversion!$A$2:$B$6,2,FALSE)</f>
        <v>3</v>
      </c>
      <c r="X11" s="8">
        <f>X5*VLOOKUP($A11,Conversion!$A$2:$B$6,2,FALSE)</f>
        <v>4</v>
      </c>
      <c r="Y11" s="8">
        <f>Y5*VLOOKUP($A11,Conversion!$A$2:$B$6,2,FALSE)</f>
        <v>4</v>
      </c>
      <c r="Z11" s="8">
        <f>Z5*VLOOKUP($A11,Conversion!$A$2:$B$6,2,FALSE)</f>
        <v>4</v>
      </c>
      <c r="AA11" s="8">
        <f>AA5*VLOOKUP($A11,Conversion!$A$2:$B$6,2,FALSE)</f>
        <v>6</v>
      </c>
      <c r="AB11" s="8">
        <f>AB5*VLOOKUP($A11,Conversion!$A$2:$B$6,2,FALSE)</f>
        <v>8</v>
      </c>
      <c r="AC11" s="8">
        <f>AC5*VLOOKUP($A11,Conversion!$A$2:$B$6,2,FALSE)</f>
        <v>8</v>
      </c>
      <c r="AD11" s="8">
        <f>AD5*VLOOKUP($A11,Conversion!$A$2:$B$6,2,FALSE)</f>
        <v>3</v>
      </c>
      <c r="AE11" s="8">
        <f>AE5*VLOOKUP($A11,Conversion!$A$2:$B$6,2,FALSE)</f>
        <v>3</v>
      </c>
      <c r="AF11" s="8">
        <f>AF5*VLOOKUP($A11,Conversion!$A$2:$B$6,2,FALSE)</f>
        <v>4</v>
      </c>
      <c r="AG11" s="8">
        <f>AG5*VLOOKUP($A11,Conversion!$A$2:$B$6,2,FALSE)</f>
        <v>4</v>
      </c>
      <c r="AH11" s="8">
        <f>AH5*VLOOKUP($A11,Conversion!$A$2:$B$6,2,FALSE)</f>
        <v>4</v>
      </c>
      <c r="AI11" s="8">
        <f>AI5*VLOOKUP($A11,Conversion!$A$2:$B$6,2,FALSE)</f>
        <v>7</v>
      </c>
      <c r="AJ11" s="8">
        <f>AJ5*VLOOKUP($A11,Conversion!$A$2:$B$6,2,FALSE)</f>
        <v>4</v>
      </c>
      <c r="AK11" s="8">
        <f>AK5*VLOOKUP($A11,Conversion!$A$2:$B$6,2,FALSE)</f>
        <v>3</v>
      </c>
      <c r="AL11" s="8">
        <f>AL5*VLOOKUP($A11,Conversion!$A$2:$B$6,2,FALSE)</f>
        <v>7</v>
      </c>
      <c r="AM11" s="8">
        <f>AM5*VLOOKUP($A11,Conversion!$A$2:$B$6,2,FALSE)</f>
        <v>6</v>
      </c>
      <c r="AN11" s="8">
        <f>AN5*VLOOKUP($A11,Conversion!$A$2:$B$6,2,FALSE)</f>
        <v>2</v>
      </c>
      <c r="AO11" s="8">
        <f>AO5*VLOOKUP($A11,Conversion!$A$2:$B$6,2,FALSE)</f>
        <v>2</v>
      </c>
      <c r="AP11" s="9">
        <f>AP5*VLOOKUP($A11,Conversion!$A$2:$B$6,2,FALSE)</f>
        <v>7</v>
      </c>
      <c r="AQ11" s="9">
        <f>AQ5*VLOOKUP($A11,Conversion!$A$2:$B$6,2,FALSE)</f>
        <v>13</v>
      </c>
      <c r="AR11" s="9">
        <f>AR5*VLOOKUP($A11,Conversion!$A$2:$B$6,2,FALSE)</f>
        <v>4</v>
      </c>
      <c r="AS11" s="9">
        <f>AS5*VLOOKUP($A11,Conversion!$A$2:$B$6,2,FALSE)</f>
        <v>6</v>
      </c>
      <c r="AT11" s="9">
        <f>AT5*VLOOKUP($A11,Conversion!$A$2:$B$6,2,FALSE)</f>
        <v>13</v>
      </c>
      <c r="AU11" s="9">
        <f>AU5*VLOOKUP($A11,Conversion!$A$2:$B$6,2,FALSE)</f>
        <v>11</v>
      </c>
      <c r="AV11" s="9">
        <f>AV5*VLOOKUP($A11,Conversion!$A$2:$B$6,2,FALSE)</f>
        <v>11</v>
      </c>
      <c r="AW11" s="9">
        <f>AW5*VLOOKUP($A11,Conversion!$A$2:$B$6,2,FALSE)</f>
        <v>11</v>
      </c>
      <c r="AX11" s="9">
        <f>AX5*VLOOKUP($A11,Conversion!$A$2:$B$6,2,FALSE)</f>
        <v>4</v>
      </c>
      <c r="AY11" s="9">
        <f>AY5*VLOOKUP($A11,Conversion!$A$2:$B$6,2,FALSE)</f>
        <v>4</v>
      </c>
      <c r="AZ11" s="9">
        <f>AZ5*VLOOKUP($A11,Conversion!$A$2:$B$6,2,FALSE)</f>
        <v>0</v>
      </c>
      <c r="BA11" s="9">
        <f>BA5*VLOOKUP($A11,Conversion!$A$2:$B$6,2,FALSE)</f>
        <v>0</v>
      </c>
      <c r="BB11" s="9">
        <f>BB5*VLOOKUP($A11,Conversion!$A$2:$B$6,2,FALSE)</f>
        <v>5</v>
      </c>
      <c r="BC11" s="9">
        <f>BC5*VLOOKUP($A11,Conversion!$A$2:$B$6,2,FALSE)</f>
        <v>5</v>
      </c>
      <c r="BD11" s="9">
        <f>BD5*VLOOKUP($A11,Conversion!$A$2:$B$6,2,FALSE)</f>
        <v>6</v>
      </c>
      <c r="BE11" s="9">
        <f>BE5*VLOOKUP($A11,Conversion!$A$2:$B$6,2,FALSE)</f>
        <v>4</v>
      </c>
      <c r="BF11" s="9">
        <f>BF5*VLOOKUP($A11,Conversion!$A$2:$B$6,2,FALSE)</f>
        <v>7</v>
      </c>
      <c r="BG11" s="9">
        <f>BG5*VLOOKUP($A11,Conversion!$A$2:$B$6,2,FALSE)</f>
        <v>7</v>
      </c>
      <c r="BH11" s="9">
        <f>BH5*VLOOKUP($A11,Conversion!$A$2:$B$6,2,FALSE)</f>
        <v>5</v>
      </c>
      <c r="BI11" s="9">
        <f>BI5*VLOOKUP($A11,Conversion!$A$2:$B$6,2,FALSE)</f>
        <v>4</v>
      </c>
      <c r="BJ11" s="9">
        <f>BJ5*VLOOKUP($A11,Conversion!$A$2:$B$6,2,FALSE)</f>
        <v>3</v>
      </c>
      <c r="BK11" s="9">
        <f>BK5*VLOOKUP($A11,Conversion!$A$2:$B$6,2,FALSE)</f>
        <v>1</v>
      </c>
      <c r="BL11" s="9">
        <f>BL5*VLOOKUP($A11,Conversion!$A$2:$B$6,2,FALSE)</f>
        <v>5</v>
      </c>
      <c r="BM11" s="9">
        <f>BM5*VLOOKUP($A11,Conversion!$A$2:$B$6,2,FALSE)</f>
        <v>3</v>
      </c>
      <c r="BN11" s="9">
        <f>BN5*VLOOKUP($A11,Conversion!$A$2:$B$6,2,FALSE)</f>
        <v>3</v>
      </c>
      <c r="BO11" s="9">
        <f>BO5*VLOOKUP($A11,Conversion!$A$2:$B$6,2,FALSE)</f>
        <v>5</v>
      </c>
      <c r="BP11" s="9">
        <f>BP5*VLOOKUP($A11,Conversion!$A$2:$B$6,2,FALSE)</f>
        <v>4</v>
      </c>
      <c r="BQ11" s="9">
        <f>BQ5*VLOOKUP($A11,Conversion!$A$2:$B$6,2,FALSE)</f>
        <v>7</v>
      </c>
      <c r="BR11" s="9">
        <f>BR5*VLOOKUP($A11,Conversion!$A$2:$B$6,2,FALSE)</f>
        <v>7</v>
      </c>
      <c r="BS11" s="9">
        <f>BS5*VLOOKUP($A11,Conversion!$A$2:$B$6,2,FALSE)</f>
        <v>6</v>
      </c>
      <c r="BT11" s="9">
        <f>BT5*VLOOKUP($A11,Conversion!$A$2:$B$6,2,FALSE)</f>
        <v>1</v>
      </c>
      <c r="BU11" s="9">
        <f>BU5*VLOOKUP($A11,Conversion!$A$2:$B$6,2,FALSE)</f>
        <v>0</v>
      </c>
      <c r="BV11" s="9">
        <f>BV5*VLOOKUP($A11,Conversion!$A$2:$B$6,2,FALSE)</f>
        <v>4</v>
      </c>
      <c r="BW11" s="9">
        <f>BW5*VLOOKUP($A11,Conversion!$A$2:$B$6,2,FALSE)</f>
        <v>6</v>
      </c>
      <c r="BX11" s="9">
        <f>BX5*VLOOKUP($A11,Conversion!$A$2:$B$6,2,FALSE)</f>
        <v>7</v>
      </c>
      <c r="BY11" s="9">
        <f>BY5*VLOOKUP($A11,Conversion!$A$2:$B$6,2,FALSE)</f>
        <v>7</v>
      </c>
      <c r="BZ11" s="9">
        <f>BZ5*VLOOKUP($A11,Conversion!$A$2:$B$6,2,FALSE)</f>
        <v>9</v>
      </c>
      <c r="CA11" s="9">
        <f>CA5*VLOOKUP($A11,Conversion!$A$2:$B$6,2,FALSE)</f>
        <v>4</v>
      </c>
      <c r="CB11" s="9">
        <f>CB5*VLOOKUP($A11,Conversion!$A$2:$B$6,2,FALSE)</f>
        <v>8</v>
      </c>
      <c r="CC11" s="9">
        <f>CC5*VLOOKUP($A11,Conversion!$A$2:$B$6,2,FALSE)</f>
        <v>8</v>
      </c>
      <c r="CD11" s="10">
        <f>CD5*VLOOKUP($A11,Conversion!$A$2:$B$6,2,FALSE)</f>
        <v>9</v>
      </c>
      <c r="CE11" s="10">
        <f>CE5*VLOOKUP($A11,Conversion!$A$2:$B$6,2,FALSE)</f>
        <v>3</v>
      </c>
      <c r="CF11" s="10">
        <f>CF5*VLOOKUP($A11,Conversion!$A$2:$B$6,2,FALSE)</f>
        <v>13</v>
      </c>
      <c r="CG11" s="10">
        <f>CG5*VLOOKUP($A11,Conversion!$A$2:$B$6,2,FALSE)</f>
        <v>9</v>
      </c>
      <c r="CH11" s="10">
        <f>CH5*VLOOKUP($A11,Conversion!$A$2:$B$6,2,FALSE)</f>
        <v>15</v>
      </c>
      <c r="CI11" s="10">
        <f>CI5*VLOOKUP($A11,Conversion!$A$2:$B$6,2,FALSE)</f>
        <v>11</v>
      </c>
      <c r="CJ11" s="10">
        <f>CJ5*VLOOKUP($A11,Conversion!$A$2:$B$6,2,FALSE)</f>
        <v>10</v>
      </c>
      <c r="CK11" s="10">
        <f>CK5*VLOOKUP($A11,Conversion!$A$2:$B$6,2,FALSE)</f>
        <v>8</v>
      </c>
      <c r="CL11" s="10">
        <f>CL5*VLOOKUP($A11,Conversion!$A$2:$B$6,2,FALSE)</f>
        <v>6</v>
      </c>
      <c r="CM11" s="10">
        <f>CM5*VLOOKUP($A11,Conversion!$A$2:$B$6,2,FALSE)</f>
        <v>6</v>
      </c>
      <c r="CN11" s="10">
        <f>CN5*VLOOKUP($A11,Conversion!$A$2:$B$6,2,FALSE)</f>
        <v>2</v>
      </c>
      <c r="CO11" s="10">
        <f>CO5*VLOOKUP($A11,Conversion!$A$2:$B$6,2,FALSE)</f>
        <v>3</v>
      </c>
      <c r="CP11" s="10">
        <f>CP5*VLOOKUP($A11,Conversion!$A$2:$B$6,2,FALSE)</f>
        <v>12</v>
      </c>
      <c r="CQ11" s="10">
        <f>CQ5*VLOOKUP($A11,Conversion!$A$2:$B$6,2,FALSE)</f>
        <v>6</v>
      </c>
      <c r="CR11" s="10">
        <f>CR5*VLOOKUP($A11,Conversion!$A$2:$B$6,2,FALSE)</f>
        <v>8</v>
      </c>
      <c r="CS11" s="10">
        <f>CS5*VLOOKUP($A11,Conversion!$A$2:$B$6,2,FALSE)</f>
        <v>7</v>
      </c>
      <c r="CT11" s="10">
        <f>CT5*VLOOKUP($A11,Conversion!$A$2:$B$6,2,FALSE)</f>
        <v>5</v>
      </c>
      <c r="CU11" s="10">
        <f>CU5*VLOOKUP($A11,Conversion!$A$2:$B$6,2,FALSE)</f>
        <v>8</v>
      </c>
      <c r="CV11" s="10">
        <f>CV5*VLOOKUP($A11,Conversion!$A$2:$B$6,2,FALSE)</f>
        <v>5</v>
      </c>
      <c r="CW11" s="10">
        <f>CW5*VLOOKUP($A11,Conversion!$A$2:$B$6,2,FALSE)</f>
        <v>6</v>
      </c>
      <c r="CX11" s="10">
        <f>CX5*VLOOKUP($A11,Conversion!$A$2:$B$6,2,FALSE)</f>
        <v>2</v>
      </c>
      <c r="CY11" s="10">
        <f>CY5*VLOOKUP($A11,Conversion!$A$2:$B$6,2,FALSE)</f>
        <v>1</v>
      </c>
      <c r="CZ11" s="10">
        <f>CZ5*VLOOKUP($A11,Conversion!$A$2:$B$6,2,FALSE)</f>
        <v>4</v>
      </c>
      <c r="DA11" s="10">
        <f>DA5*VLOOKUP($A11,Conversion!$A$2:$B$6,2,FALSE)</f>
        <v>8</v>
      </c>
      <c r="DB11" s="10">
        <f>DB5*VLOOKUP($A11,Conversion!$A$2:$B$6,2,FALSE)</f>
        <v>8</v>
      </c>
      <c r="DC11" s="10">
        <f>DC5*VLOOKUP($A11,Conversion!$A$2:$B$6,2,FALSE)</f>
        <v>6</v>
      </c>
      <c r="DD11" s="10">
        <f>DD5*VLOOKUP($A11,Conversion!$A$2:$B$6,2,FALSE)</f>
        <v>8</v>
      </c>
      <c r="DE11" s="10">
        <f>DE5*VLOOKUP($A11,Conversion!$A$2:$B$6,2,FALSE)</f>
        <v>4</v>
      </c>
      <c r="DF11" s="10">
        <f>DF5*VLOOKUP($A11,Conversion!$A$2:$B$6,2,FALSE)</f>
        <v>5</v>
      </c>
      <c r="DG11" s="10">
        <f>DG5*VLOOKUP($A11,Conversion!$A$2:$B$6,2,FALSE)</f>
        <v>4</v>
      </c>
      <c r="DH11" s="10">
        <f>DH5*VLOOKUP($A11,Conversion!$A$2:$B$6,2,FALSE)</f>
        <v>2</v>
      </c>
      <c r="DI11" s="10">
        <f>DI5*VLOOKUP($A11,Conversion!$A$2:$B$6,2,FALSE)</f>
        <v>3</v>
      </c>
      <c r="DJ11" s="10">
        <f>DJ5*VLOOKUP($A11,Conversion!$A$2:$B$6,2,FALSE)</f>
        <v>5</v>
      </c>
      <c r="DK11" s="10">
        <f>DK5*VLOOKUP($A11,Conversion!$A$2:$B$6,2,FALSE)</f>
        <v>5</v>
      </c>
      <c r="DL11" s="10">
        <f>DL5*VLOOKUP($A11,Conversion!$A$2:$B$6,2,FALSE)</f>
        <v>6</v>
      </c>
      <c r="DM11" s="10">
        <f>DM5*VLOOKUP($A11,Conversion!$A$2:$B$6,2,FALSE)</f>
        <v>7</v>
      </c>
      <c r="DN11" s="10">
        <f>DN5*VLOOKUP($A11,Conversion!$A$2:$B$6,2,FALSE)</f>
        <v>6</v>
      </c>
      <c r="DO11" s="10">
        <f>DO5*VLOOKUP($A11,Conversion!$A$2:$B$6,2,FALSE)</f>
        <v>7</v>
      </c>
      <c r="DP11" s="10">
        <f>DP5*VLOOKUP($A11,Conversion!$A$2:$B$6,2,FALSE)</f>
        <v>4</v>
      </c>
      <c r="DQ11" s="10">
        <f>DQ5*VLOOKUP($A11,Conversion!$A$2:$B$6,2,FALSE)</f>
        <v>4</v>
      </c>
    </row>
    <row r="12" ht="12.75" customHeight="1">
      <c r="A12" s="13" t="s">
        <v>129</v>
      </c>
      <c r="B12" s="8">
        <f>B6*VLOOKUP($A12,Conversion!$A$2:$B$6,2,FALSE)</f>
        <v>0</v>
      </c>
      <c r="C12" s="8">
        <f>C6*VLOOKUP($A12,Conversion!$A$2:$B$6,2,FALSE)</f>
        <v>0</v>
      </c>
      <c r="D12" s="8">
        <f>D6*VLOOKUP($A12,Conversion!$A$2:$B$6,2,FALSE)</f>
        <v>0</v>
      </c>
      <c r="E12" s="8">
        <f>E6*VLOOKUP($A12,Conversion!$A$2:$B$6,2,FALSE)</f>
        <v>0</v>
      </c>
      <c r="F12" s="8">
        <f>F6*VLOOKUP($A12,Conversion!$A$2:$B$6,2,FALSE)</f>
        <v>0</v>
      </c>
      <c r="G12" s="8">
        <f>G6*VLOOKUP($A12,Conversion!$A$2:$B$6,2,FALSE)</f>
        <v>0</v>
      </c>
      <c r="H12" s="8">
        <f>H6*VLOOKUP($A12,Conversion!$A$2:$B$6,2,FALSE)</f>
        <v>0</v>
      </c>
      <c r="I12" s="8">
        <f>I6*VLOOKUP($A12,Conversion!$A$2:$B$6,2,FALSE)</f>
        <v>0</v>
      </c>
      <c r="J12" s="8">
        <f>J6*VLOOKUP($A12,Conversion!$A$2:$B$6,2,FALSE)</f>
        <v>0</v>
      </c>
      <c r="K12" s="8">
        <f>K6*VLOOKUP($A12,Conversion!$A$2:$B$6,2,FALSE)</f>
        <v>0</v>
      </c>
      <c r="L12" s="8">
        <f>L6*VLOOKUP($A12,Conversion!$A$2:$B$6,2,FALSE)</f>
        <v>0</v>
      </c>
      <c r="M12" s="8">
        <f>M6*VLOOKUP($A12,Conversion!$A$2:$B$6,2,FALSE)</f>
        <v>0</v>
      </c>
      <c r="N12" s="8">
        <f>N6*VLOOKUP($A12,Conversion!$A$2:$B$6,2,FALSE)</f>
        <v>0</v>
      </c>
      <c r="O12" s="8">
        <f>O6*VLOOKUP($A12,Conversion!$A$2:$B$6,2,FALSE)</f>
        <v>0</v>
      </c>
      <c r="P12" s="8">
        <f>P6*VLOOKUP($A12,Conversion!$A$2:$B$6,2,FALSE)</f>
        <v>0</v>
      </c>
      <c r="Q12" s="8">
        <f>Q6*VLOOKUP($A12,Conversion!$A$2:$B$6,2,FALSE)</f>
        <v>0</v>
      </c>
      <c r="R12" s="8">
        <f>R6*VLOOKUP($A12,Conversion!$A$2:$B$6,2,FALSE)</f>
        <v>0</v>
      </c>
      <c r="S12" s="8">
        <f>S6*VLOOKUP($A12,Conversion!$A$2:$B$6,2,FALSE)</f>
        <v>0</v>
      </c>
      <c r="T12" s="8">
        <f>T6*VLOOKUP($A12,Conversion!$A$2:$B$6,2,FALSE)</f>
        <v>0</v>
      </c>
      <c r="U12" s="8">
        <f>U6*VLOOKUP($A12,Conversion!$A$2:$B$6,2,FALSE)</f>
        <v>0</v>
      </c>
      <c r="V12" s="8">
        <f>V6*VLOOKUP($A12,Conversion!$A$2:$B$6,2,FALSE)</f>
        <v>0</v>
      </c>
      <c r="W12" s="8">
        <f>W6*VLOOKUP($A12,Conversion!$A$2:$B$6,2,FALSE)</f>
        <v>0</v>
      </c>
      <c r="X12" s="8">
        <f>X6*VLOOKUP($A12,Conversion!$A$2:$B$6,2,FALSE)</f>
        <v>0</v>
      </c>
      <c r="Y12" s="8">
        <f>Y6*VLOOKUP($A12,Conversion!$A$2:$B$6,2,FALSE)</f>
        <v>0</v>
      </c>
      <c r="Z12" s="8">
        <f>Z6*VLOOKUP($A12,Conversion!$A$2:$B$6,2,FALSE)</f>
        <v>0</v>
      </c>
      <c r="AA12" s="8">
        <f>AA6*VLOOKUP($A12,Conversion!$A$2:$B$6,2,FALSE)</f>
        <v>0</v>
      </c>
      <c r="AB12" s="8">
        <f>AB6*VLOOKUP($A12,Conversion!$A$2:$B$6,2,FALSE)</f>
        <v>0</v>
      </c>
      <c r="AC12" s="8">
        <f>AC6*VLOOKUP($A12,Conversion!$A$2:$B$6,2,FALSE)</f>
        <v>0</v>
      </c>
      <c r="AD12" s="8">
        <f>AD6*VLOOKUP($A12,Conversion!$A$2:$B$6,2,FALSE)</f>
        <v>0</v>
      </c>
      <c r="AE12" s="8">
        <f>AE6*VLOOKUP($A12,Conversion!$A$2:$B$6,2,FALSE)</f>
        <v>0</v>
      </c>
      <c r="AF12" s="8">
        <f>AF6*VLOOKUP($A12,Conversion!$A$2:$B$6,2,FALSE)</f>
        <v>0</v>
      </c>
      <c r="AG12" s="8">
        <f>AG6*VLOOKUP($A12,Conversion!$A$2:$B$6,2,FALSE)</f>
        <v>0</v>
      </c>
      <c r="AH12" s="8">
        <f>AH6*VLOOKUP($A12,Conversion!$A$2:$B$6,2,FALSE)</f>
        <v>0</v>
      </c>
      <c r="AI12" s="8">
        <f>AI6*VLOOKUP($A12,Conversion!$A$2:$B$6,2,FALSE)</f>
        <v>0</v>
      </c>
      <c r="AJ12" s="8">
        <f>AJ6*VLOOKUP($A12,Conversion!$A$2:$B$6,2,FALSE)</f>
        <v>0</v>
      </c>
      <c r="AK12" s="8">
        <f>AK6*VLOOKUP($A12,Conversion!$A$2:$B$6,2,FALSE)</f>
        <v>0</v>
      </c>
      <c r="AL12" s="8">
        <f>AL6*VLOOKUP($A12,Conversion!$A$2:$B$6,2,FALSE)</f>
        <v>0</v>
      </c>
      <c r="AM12" s="8">
        <f>AM6*VLOOKUP($A12,Conversion!$A$2:$B$6,2,FALSE)</f>
        <v>0</v>
      </c>
      <c r="AN12" s="8">
        <f>AN6*VLOOKUP($A12,Conversion!$A$2:$B$6,2,FALSE)</f>
        <v>0</v>
      </c>
      <c r="AO12" s="8">
        <f>AO6*VLOOKUP($A12,Conversion!$A$2:$B$6,2,FALSE)</f>
        <v>0</v>
      </c>
      <c r="AP12" s="9">
        <f>AP6*VLOOKUP($A12,Conversion!$A$2:$B$6,2,FALSE)</f>
        <v>0</v>
      </c>
      <c r="AQ12" s="9">
        <f>AQ6*VLOOKUP($A12,Conversion!$A$2:$B$6,2,FALSE)</f>
        <v>0</v>
      </c>
      <c r="AR12" s="9">
        <f>AR6*VLOOKUP($A12,Conversion!$A$2:$B$6,2,FALSE)</f>
        <v>0</v>
      </c>
      <c r="AS12" s="9">
        <f>AS6*VLOOKUP($A12,Conversion!$A$2:$B$6,2,FALSE)</f>
        <v>0</v>
      </c>
      <c r="AT12" s="9">
        <f>AT6*VLOOKUP($A12,Conversion!$A$2:$B$6,2,FALSE)</f>
        <v>0</v>
      </c>
      <c r="AU12" s="9">
        <f>AU6*VLOOKUP($A12,Conversion!$A$2:$B$6,2,FALSE)</f>
        <v>0</v>
      </c>
      <c r="AV12" s="9">
        <f>AV6*VLOOKUP($A12,Conversion!$A$2:$B$6,2,FALSE)</f>
        <v>0</v>
      </c>
      <c r="AW12" s="9">
        <f>AW6*VLOOKUP($A12,Conversion!$A$2:$B$6,2,FALSE)</f>
        <v>0</v>
      </c>
      <c r="AX12" s="9">
        <f>AX6*VLOOKUP($A12,Conversion!$A$2:$B$6,2,FALSE)</f>
        <v>0</v>
      </c>
      <c r="AY12" s="9">
        <f>AY6*VLOOKUP($A12,Conversion!$A$2:$B$6,2,FALSE)</f>
        <v>0</v>
      </c>
      <c r="AZ12" s="9">
        <f>AZ6*VLOOKUP($A12,Conversion!$A$2:$B$6,2,FALSE)</f>
        <v>0</v>
      </c>
      <c r="BA12" s="9">
        <f>BA6*VLOOKUP($A12,Conversion!$A$2:$B$6,2,FALSE)</f>
        <v>0</v>
      </c>
      <c r="BB12" s="9">
        <f>BB6*VLOOKUP($A12,Conversion!$A$2:$B$6,2,FALSE)</f>
        <v>0</v>
      </c>
      <c r="BC12" s="9">
        <f>BC6*VLOOKUP($A12,Conversion!$A$2:$B$6,2,FALSE)</f>
        <v>0</v>
      </c>
      <c r="BD12" s="9">
        <f>BD6*VLOOKUP($A12,Conversion!$A$2:$B$6,2,FALSE)</f>
        <v>0</v>
      </c>
      <c r="BE12" s="9">
        <f>BE6*VLOOKUP($A12,Conversion!$A$2:$B$6,2,FALSE)</f>
        <v>0</v>
      </c>
      <c r="BF12" s="9">
        <f>BF6*VLOOKUP($A12,Conversion!$A$2:$B$6,2,FALSE)</f>
        <v>0</v>
      </c>
      <c r="BG12" s="9">
        <f>BG6*VLOOKUP($A12,Conversion!$A$2:$B$6,2,FALSE)</f>
        <v>0</v>
      </c>
      <c r="BH12" s="9">
        <f>BH6*VLOOKUP($A12,Conversion!$A$2:$B$6,2,FALSE)</f>
        <v>0</v>
      </c>
      <c r="BI12" s="9">
        <f>BI6*VLOOKUP($A12,Conversion!$A$2:$B$6,2,FALSE)</f>
        <v>0</v>
      </c>
      <c r="BJ12" s="9">
        <f>BJ6*VLOOKUP($A12,Conversion!$A$2:$B$6,2,FALSE)</f>
        <v>0</v>
      </c>
      <c r="BK12" s="9">
        <f>BK6*VLOOKUP($A12,Conversion!$A$2:$B$6,2,FALSE)</f>
        <v>0</v>
      </c>
      <c r="BL12" s="9">
        <f>BL6*VLOOKUP($A12,Conversion!$A$2:$B$6,2,FALSE)</f>
        <v>0</v>
      </c>
      <c r="BM12" s="9">
        <f>BM6*VLOOKUP($A12,Conversion!$A$2:$B$6,2,FALSE)</f>
        <v>0</v>
      </c>
      <c r="BN12" s="9">
        <f>BN6*VLOOKUP($A12,Conversion!$A$2:$B$6,2,FALSE)</f>
        <v>0</v>
      </c>
      <c r="BO12" s="9">
        <f>BO6*VLOOKUP($A12,Conversion!$A$2:$B$6,2,FALSE)</f>
        <v>0</v>
      </c>
      <c r="BP12" s="9">
        <f>BP6*VLOOKUP($A12,Conversion!$A$2:$B$6,2,FALSE)</f>
        <v>0</v>
      </c>
      <c r="BQ12" s="9">
        <f>BQ6*VLOOKUP($A12,Conversion!$A$2:$B$6,2,FALSE)</f>
        <v>0</v>
      </c>
      <c r="BR12" s="9">
        <f>BR6*VLOOKUP($A12,Conversion!$A$2:$B$6,2,FALSE)</f>
        <v>0</v>
      </c>
      <c r="BS12" s="9">
        <f>BS6*VLOOKUP($A12,Conversion!$A$2:$B$6,2,FALSE)</f>
        <v>0</v>
      </c>
      <c r="BT12" s="9">
        <f>BT6*VLOOKUP($A12,Conversion!$A$2:$B$6,2,FALSE)</f>
        <v>0</v>
      </c>
      <c r="BU12" s="9">
        <f>BU6*VLOOKUP($A12,Conversion!$A$2:$B$6,2,FALSE)</f>
        <v>0</v>
      </c>
      <c r="BV12" s="9">
        <f>BV6*VLOOKUP($A12,Conversion!$A$2:$B$6,2,FALSE)</f>
        <v>0</v>
      </c>
      <c r="BW12" s="9">
        <f>BW6*VLOOKUP($A12,Conversion!$A$2:$B$6,2,FALSE)</f>
        <v>0</v>
      </c>
      <c r="BX12" s="9">
        <f>BX6*VLOOKUP($A12,Conversion!$A$2:$B$6,2,FALSE)</f>
        <v>0</v>
      </c>
      <c r="BY12" s="9">
        <f>BY6*VLOOKUP($A12,Conversion!$A$2:$B$6,2,FALSE)</f>
        <v>0</v>
      </c>
      <c r="BZ12" s="9">
        <f>BZ6*VLOOKUP($A12,Conversion!$A$2:$B$6,2,FALSE)</f>
        <v>0</v>
      </c>
      <c r="CA12" s="9">
        <f>CA6*VLOOKUP($A12,Conversion!$A$2:$B$6,2,FALSE)</f>
        <v>0</v>
      </c>
      <c r="CB12" s="9">
        <f>CB6*VLOOKUP($A12,Conversion!$A$2:$B$6,2,FALSE)</f>
        <v>0</v>
      </c>
      <c r="CC12" s="9">
        <f>CC6*VLOOKUP($A12,Conversion!$A$2:$B$6,2,FALSE)</f>
        <v>0</v>
      </c>
      <c r="CD12" s="10">
        <f>CD6*VLOOKUP($A12,Conversion!$A$2:$B$6,2,FALSE)</f>
        <v>0</v>
      </c>
      <c r="CE12" s="10">
        <f>CE6*VLOOKUP($A12,Conversion!$A$2:$B$6,2,FALSE)</f>
        <v>0</v>
      </c>
      <c r="CF12" s="10">
        <f>CF6*VLOOKUP($A12,Conversion!$A$2:$B$6,2,FALSE)</f>
        <v>0</v>
      </c>
      <c r="CG12" s="10">
        <f>CG6*VLOOKUP($A12,Conversion!$A$2:$B$6,2,FALSE)</f>
        <v>0</v>
      </c>
      <c r="CH12" s="10">
        <f>CH6*VLOOKUP($A12,Conversion!$A$2:$B$6,2,FALSE)</f>
        <v>0</v>
      </c>
      <c r="CI12" s="10">
        <f>CI6*VLOOKUP($A12,Conversion!$A$2:$B$6,2,FALSE)</f>
        <v>0</v>
      </c>
      <c r="CJ12" s="10">
        <f>CJ6*VLOOKUP($A12,Conversion!$A$2:$B$6,2,FALSE)</f>
        <v>0</v>
      </c>
      <c r="CK12" s="10">
        <f>CK6*VLOOKUP($A12,Conversion!$A$2:$B$6,2,FALSE)</f>
        <v>0</v>
      </c>
      <c r="CL12" s="10">
        <f>CL6*VLOOKUP($A12,Conversion!$A$2:$B$6,2,FALSE)</f>
        <v>0</v>
      </c>
      <c r="CM12" s="10">
        <f>CM6*VLOOKUP($A12,Conversion!$A$2:$B$6,2,FALSE)</f>
        <v>0</v>
      </c>
      <c r="CN12" s="10">
        <f>CN6*VLOOKUP($A12,Conversion!$A$2:$B$6,2,FALSE)</f>
        <v>0</v>
      </c>
      <c r="CO12" s="10">
        <f>CO6*VLOOKUP($A12,Conversion!$A$2:$B$6,2,FALSE)</f>
        <v>0</v>
      </c>
      <c r="CP12" s="10">
        <f>CP6*VLOOKUP($A12,Conversion!$A$2:$B$6,2,FALSE)</f>
        <v>0</v>
      </c>
      <c r="CQ12" s="10">
        <f>CQ6*VLOOKUP($A12,Conversion!$A$2:$B$6,2,FALSE)</f>
        <v>0</v>
      </c>
      <c r="CR12" s="10">
        <f>CR6*VLOOKUP($A12,Conversion!$A$2:$B$6,2,FALSE)</f>
        <v>0</v>
      </c>
      <c r="CS12" s="10">
        <f>CS6*VLOOKUP($A12,Conversion!$A$2:$B$6,2,FALSE)</f>
        <v>0</v>
      </c>
      <c r="CT12" s="10">
        <f>CT6*VLOOKUP($A12,Conversion!$A$2:$B$6,2,FALSE)</f>
        <v>0</v>
      </c>
      <c r="CU12" s="10">
        <f>CU6*VLOOKUP($A12,Conversion!$A$2:$B$6,2,FALSE)</f>
        <v>0</v>
      </c>
      <c r="CV12" s="10">
        <f>CV6*VLOOKUP($A12,Conversion!$A$2:$B$6,2,FALSE)</f>
        <v>0</v>
      </c>
      <c r="CW12" s="10">
        <f>CW6*VLOOKUP($A12,Conversion!$A$2:$B$6,2,FALSE)</f>
        <v>0</v>
      </c>
      <c r="CX12" s="10">
        <f>CX6*VLOOKUP($A12,Conversion!$A$2:$B$6,2,FALSE)</f>
        <v>0</v>
      </c>
      <c r="CY12" s="10">
        <f>CY6*VLOOKUP($A12,Conversion!$A$2:$B$6,2,FALSE)</f>
        <v>0</v>
      </c>
      <c r="CZ12" s="10">
        <f>CZ6*VLOOKUP($A12,Conversion!$A$2:$B$6,2,FALSE)</f>
        <v>0</v>
      </c>
      <c r="DA12" s="10">
        <f>DA6*VLOOKUP($A12,Conversion!$A$2:$B$6,2,FALSE)</f>
        <v>0</v>
      </c>
      <c r="DB12" s="10">
        <f>DB6*VLOOKUP($A12,Conversion!$A$2:$B$6,2,FALSE)</f>
        <v>0</v>
      </c>
      <c r="DC12" s="10">
        <f>DC6*VLOOKUP($A12,Conversion!$A$2:$B$6,2,FALSE)</f>
        <v>0</v>
      </c>
      <c r="DD12" s="10">
        <f>DD6*VLOOKUP($A12,Conversion!$A$2:$B$6,2,FALSE)</f>
        <v>0</v>
      </c>
      <c r="DE12" s="10">
        <f>DE6*VLOOKUP($A12,Conversion!$A$2:$B$6,2,FALSE)</f>
        <v>0</v>
      </c>
      <c r="DF12" s="10">
        <f>DF6*VLOOKUP($A12,Conversion!$A$2:$B$6,2,FALSE)</f>
        <v>0</v>
      </c>
      <c r="DG12" s="10">
        <f>DG6*VLOOKUP($A12,Conversion!$A$2:$B$6,2,FALSE)</f>
        <v>0</v>
      </c>
      <c r="DH12" s="10">
        <f>DH6*VLOOKUP($A12,Conversion!$A$2:$B$6,2,FALSE)</f>
        <v>0</v>
      </c>
      <c r="DI12" s="10">
        <f>DI6*VLOOKUP($A12,Conversion!$A$2:$B$6,2,FALSE)</f>
        <v>0</v>
      </c>
      <c r="DJ12" s="10">
        <f>DJ6*VLOOKUP($A12,Conversion!$A$2:$B$6,2,FALSE)</f>
        <v>0</v>
      </c>
      <c r="DK12" s="10">
        <f>DK6*VLOOKUP($A12,Conversion!$A$2:$B$6,2,FALSE)</f>
        <v>0</v>
      </c>
      <c r="DL12" s="10">
        <f>DL6*VLOOKUP($A12,Conversion!$A$2:$B$6,2,FALSE)</f>
        <v>0</v>
      </c>
      <c r="DM12" s="10">
        <f>DM6*VLOOKUP($A12,Conversion!$A$2:$B$6,2,FALSE)</f>
        <v>0</v>
      </c>
      <c r="DN12" s="10">
        <f>DN6*VLOOKUP($A12,Conversion!$A$2:$B$6,2,FALSE)</f>
        <v>0</v>
      </c>
      <c r="DO12" s="10">
        <f>DO6*VLOOKUP($A12,Conversion!$A$2:$B$6,2,FALSE)</f>
        <v>0</v>
      </c>
      <c r="DP12" s="10">
        <f>DP6*VLOOKUP($A12,Conversion!$A$2:$B$6,2,FALSE)</f>
        <v>0</v>
      </c>
      <c r="DQ12" s="10">
        <f>DQ6*VLOOKUP($A12,Conversion!$A$2:$B$6,2,FALSE)</f>
        <v>0</v>
      </c>
    </row>
    <row r="13" ht="12.75" customHeight="1">
      <c r="A13" s="13" t="s">
        <v>213</v>
      </c>
      <c r="B13" s="8">
        <f t="shared" ref="B13:DQ13" si="1">SUM(B8:B12)</f>
        <v>108</v>
      </c>
      <c r="C13" s="8">
        <f t="shared" si="1"/>
        <v>105</v>
      </c>
      <c r="D13" s="8">
        <f t="shared" si="1"/>
        <v>85</v>
      </c>
      <c r="E13" s="8">
        <f t="shared" si="1"/>
        <v>87</v>
      </c>
      <c r="F13" s="8">
        <f t="shared" si="1"/>
        <v>75</v>
      </c>
      <c r="G13" s="8">
        <f t="shared" si="1"/>
        <v>88</v>
      </c>
      <c r="H13" s="8">
        <f t="shared" si="1"/>
        <v>72</v>
      </c>
      <c r="I13" s="8">
        <f t="shared" si="1"/>
        <v>82</v>
      </c>
      <c r="J13" s="8">
        <f t="shared" si="1"/>
        <v>88</v>
      </c>
      <c r="K13" s="8">
        <f t="shared" si="1"/>
        <v>80</v>
      </c>
      <c r="L13" s="8">
        <f t="shared" si="1"/>
        <v>111</v>
      </c>
      <c r="M13" s="8">
        <f t="shared" si="1"/>
        <v>103</v>
      </c>
      <c r="N13" s="8">
        <f t="shared" si="1"/>
        <v>93</v>
      </c>
      <c r="O13" s="8">
        <f t="shared" si="1"/>
        <v>97</v>
      </c>
      <c r="P13" s="8">
        <f t="shared" si="1"/>
        <v>89</v>
      </c>
      <c r="Q13" s="8">
        <f t="shared" si="1"/>
        <v>89</v>
      </c>
      <c r="R13" s="8">
        <f t="shared" si="1"/>
        <v>82</v>
      </c>
      <c r="S13" s="8">
        <f t="shared" si="1"/>
        <v>96</v>
      </c>
      <c r="T13" s="8">
        <f t="shared" si="1"/>
        <v>101</v>
      </c>
      <c r="U13" s="8">
        <f t="shared" si="1"/>
        <v>98</v>
      </c>
      <c r="V13" s="8">
        <f t="shared" si="1"/>
        <v>113</v>
      </c>
      <c r="W13" s="8">
        <f t="shared" si="1"/>
        <v>111</v>
      </c>
      <c r="X13" s="8">
        <f t="shared" si="1"/>
        <v>98</v>
      </c>
      <c r="Y13" s="8">
        <f t="shared" si="1"/>
        <v>104</v>
      </c>
      <c r="Z13" s="8">
        <f t="shared" si="1"/>
        <v>89</v>
      </c>
      <c r="AA13" s="8">
        <f t="shared" si="1"/>
        <v>88</v>
      </c>
      <c r="AB13" s="8">
        <f t="shared" si="1"/>
        <v>85</v>
      </c>
      <c r="AC13" s="8">
        <f t="shared" si="1"/>
        <v>90</v>
      </c>
      <c r="AD13" s="8">
        <f t="shared" si="1"/>
        <v>93</v>
      </c>
      <c r="AE13" s="8">
        <f t="shared" si="1"/>
        <v>95</v>
      </c>
      <c r="AF13" s="8">
        <f t="shared" si="1"/>
        <v>115</v>
      </c>
      <c r="AG13" s="8">
        <f t="shared" si="1"/>
        <v>116</v>
      </c>
      <c r="AH13" s="8">
        <f t="shared" si="1"/>
        <v>100</v>
      </c>
      <c r="AI13" s="8">
        <f t="shared" si="1"/>
        <v>97</v>
      </c>
      <c r="AJ13" s="8">
        <f t="shared" si="1"/>
        <v>86</v>
      </c>
      <c r="AK13" s="8">
        <f t="shared" si="1"/>
        <v>92</v>
      </c>
      <c r="AL13" s="8">
        <f t="shared" si="1"/>
        <v>81</v>
      </c>
      <c r="AM13" s="8">
        <f t="shared" si="1"/>
        <v>93</v>
      </c>
      <c r="AN13" s="8">
        <f t="shared" si="1"/>
        <v>105</v>
      </c>
      <c r="AO13" s="8">
        <f t="shared" si="1"/>
        <v>102</v>
      </c>
      <c r="AP13" s="9">
        <f t="shared" si="1"/>
        <v>96</v>
      </c>
      <c r="AQ13" s="9">
        <f t="shared" si="1"/>
        <v>77</v>
      </c>
      <c r="AR13" s="9">
        <f t="shared" si="1"/>
        <v>67</v>
      </c>
      <c r="AS13" s="9">
        <f t="shared" si="1"/>
        <v>63</v>
      </c>
      <c r="AT13" s="9">
        <f t="shared" si="1"/>
        <v>59</v>
      </c>
      <c r="AU13" s="9">
        <f t="shared" si="1"/>
        <v>74</v>
      </c>
      <c r="AV13" s="9">
        <f t="shared" si="1"/>
        <v>56</v>
      </c>
      <c r="AW13" s="9">
        <f t="shared" si="1"/>
        <v>63</v>
      </c>
      <c r="AX13" s="9">
        <f t="shared" si="1"/>
        <v>76</v>
      </c>
      <c r="AY13" s="9">
        <f t="shared" si="1"/>
        <v>72</v>
      </c>
      <c r="AZ13" s="9">
        <f t="shared" si="1"/>
        <v>122</v>
      </c>
      <c r="BA13" s="9">
        <f t="shared" si="1"/>
        <v>115</v>
      </c>
      <c r="BB13" s="9">
        <f t="shared" si="1"/>
        <v>100</v>
      </c>
      <c r="BC13" s="9">
        <f t="shared" si="1"/>
        <v>109</v>
      </c>
      <c r="BD13" s="9">
        <f t="shared" si="1"/>
        <v>82</v>
      </c>
      <c r="BE13" s="9">
        <f t="shared" si="1"/>
        <v>118</v>
      </c>
      <c r="BF13" s="9">
        <f t="shared" si="1"/>
        <v>89</v>
      </c>
      <c r="BG13" s="9">
        <f t="shared" si="1"/>
        <v>102</v>
      </c>
      <c r="BH13" s="9">
        <f t="shared" si="1"/>
        <v>96</v>
      </c>
      <c r="BI13" s="9">
        <f t="shared" si="1"/>
        <v>101</v>
      </c>
      <c r="BJ13" s="9">
        <f t="shared" si="1"/>
        <v>115</v>
      </c>
      <c r="BK13" s="9">
        <f t="shared" si="1"/>
        <v>118</v>
      </c>
      <c r="BL13" s="9">
        <f t="shared" si="1"/>
        <v>107</v>
      </c>
      <c r="BM13" s="9">
        <f t="shared" si="1"/>
        <v>115</v>
      </c>
      <c r="BN13" s="9">
        <f t="shared" si="1"/>
        <v>101</v>
      </c>
      <c r="BO13" s="9">
        <f t="shared" si="1"/>
        <v>113</v>
      </c>
      <c r="BP13" s="9">
        <f t="shared" si="1"/>
        <v>86</v>
      </c>
      <c r="BQ13" s="9">
        <f t="shared" si="1"/>
        <v>111</v>
      </c>
      <c r="BR13" s="9">
        <f t="shared" si="1"/>
        <v>97</v>
      </c>
      <c r="BS13" s="9">
        <f t="shared" si="1"/>
        <v>93</v>
      </c>
      <c r="BT13" s="9">
        <f t="shared" si="1"/>
        <v>122</v>
      </c>
      <c r="BU13" s="9">
        <f t="shared" si="1"/>
        <v>117</v>
      </c>
      <c r="BV13" s="9">
        <f t="shared" si="1"/>
        <v>108</v>
      </c>
      <c r="BW13" s="9">
        <f t="shared" si="1"/>
        <v>105</v>
      </c>
      <c r="BX13" s="9">
        <f t="shared" si="1"/>
        <v>91</v>
      </c>
      <c r="BY13" s="9">
        <f t="shared" si="1"/>
        <v>107</v>
      </c>
      <c r="BZ13" s="9">
        <f t="shared" si="1"/>
        <v>85</v>
      </c>
      <c r="CA13" s="9">
        <f t="shared" si="1"/>
        <v>108</v>
      </c>
      <c r="CB13" s="9">
        <f t="shared" si="1"/>
        <v>82</v>
      </c>
      <c r="CC13" s="9">
        <f t="shared" si="1"/>
        <v>76</v>
      </c>
      <c r="CD13" s="10">
        <f t="shared" si="1"/>
        <v>77</v>
      </c>
      <c r="CE13" s="10">
        <f t="shared" si="1"/>
        <v>86</v>
      </c>
      <c r="CF13" s="10">
        <f t="shared" si="1"/>
        <v>71</v>
      </c>
      <c r="CG13" s="10">
        <f t="shared" si="1"/>
        <v>76</v>
      </c>
      <c r="CH13" s="10">
        <f t="shared" si="1"/>
        <v>66</v>
      </c>
      <c r="CI13" s="10">
        <f t="shared" si="1"/>
        <v>83</v>
      </c>
      <c r="CJ13" s="10">
        <f t="shared" si="1"/>
        <v>45</v>
      </c>
      <c r="CK13" s="10">
        <f t="shared" si="1"/>
        <v>54</v>
      </c>
      <c r="CL13" s="10">
        <f t="shared" si="1"/>
        <v>64</v>
      </c>
      <c r="CM13" s="10">
        <f t="shared" si="1"/>
        <v>60</v>
      </c>
      <c r="CN13" s="10">
        <f t="shared" si="1"/>
        <v>79</v>
      </c>
      <c r="CO13" s="10">
        <f t="shared" si="1"/>
        <v>85</v>
      </c>
      <c r="CP13" s="10">
        <f t="shared" si="1"/>
        <v>77</v>
      </c>
      <c r="CQ13" s="10">
        <f t="shared" si="1"/>
        <v>96</v>
      </c>
      <c r="CR13" s="10">
        <f t="shared" si="1"/>
        <v>81</v>
      </c>
      <c r="CS13" s="10">
        <f t="shared" si="1"/>
        <v>100</v>
      </c>
      <c r="CT13" s="10">
        <f t="shared" si="1"/>
        <v>68</v>
      </c>
      <c r="CU13" s="10">
        <f t="shared" si="1"/>
        <v>88</v>
      </c>
      <c r="CV13" s="10">
        <f t="shared" si="1"/>
        <v>84</v>
      </c>
      <c r="CW13" s="10">
        <f t="shared" si="1"/>
        <v>79</v>
      </c>
      <c r="CX13" s="10">
        <f t="shared" si="1"/>
        <v>102</v>
      </c>
      <c r="CY13" s="10">
        <f t="shared" si="1"/>
        <v>92</v>
      </c>
      <c r="CZ13" s="10">
        <f t="shared" si="1"/>
        <v>93</v>
      </c>
      <c r="DA13" s="10">
        <f t="shared" si="1"/>
        <v>93</v>
      </c>
      <c r="DB13" s="10">
        <f t="shared" si="1"/>
        <v>88</v>
      </c>
      <c r="DC13" s="10">
        <f t="shared" si="1"/>
        <v>96</v>
      </c>
      <c r="DD13" s="10">
        <f t="shared" si="1"/>
        <v>70</v>
      </c>
      <c r="DE13" s="10">
        <f t="shared" si="1"/>
        <v>88</v>
      </c>
      <c r="DF13" s="10">
        <f t="shared" si="1"/>
        <v>75</v>
      </c>
      <c r="DG13" s="10">
        <f t="shared" si="1"/>
        <v>74</v>
      </c>
      <c r="DH13" s="10">
        <f t="shared" si="1"/>
        <v>92</v>
      </c>
      <c r="DI13" s="10">
        <f t="shared" si="1"/>
        <v>88</v>
      </c>
      <c r="DJ13" s="10">
        <f t="shared" si="1"/>
        <v>85</v>
      </c>
      <c r="DK13" s="10">
        <f t="shared" si="1"/>
        <v>87</v>
      </c>
      <c r="DL13" s="10">
        <f t="shared" si="1"/>
        <v>84</v>
      </c>
      <c r="DM13" s="10">
        <f t="shared" si="1"/>
        <v>80</v>
      </c>
      <c r="DN13" s="10">
        <f t="shared" si="1"/>
        <v>76</v>
      </c>
      <c r="DO13" s="10">
        <f t="shared" si="1"/>
        <v>81</v>
      </c>
      <c r="DP13" s="10">
        <f t="shared" si="1"/>
        <v>85</v>
      </c>
      <c r="DQ13" s="10">
        <f t="shared" si="1"/>
        <v>81</v>
      </c>
    </row>
    <row r="14" ht="12.75" customHeight="1">
      <c r="A14" s="13"/>
    </row>
    <row r="15" ht="12.75" customHeight="1">
      <c r="A15" s="13"/>
    </row>
    <row r="16" ht="12.75" customHeight="1">
      <c r="A16" s="13"/>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4.63"/>
    <col customWidth="1" min="3" max="4" width="4.75"/>
    <col customWidth="1" min="5" max="7" width="4.88"/>
    <col customWidth="1" min="8" max="10" width="4.75"/>
    <col customWidth="1" min="11" max="13" width="5.38"/>
    <col customWidth="1" min="14" max="33" width="4.0"/>
    <col customWidth="1" min="34" max="50" width="8.63"/>
  </cols>
  <sheetData>
    <row r="1" ht="12.75" customHeight="1">
      <c r="A1" s="16" t="s">
        <v>222</v>
      </c>
      <c r="B1" s="12" t="s">
        <v>223</v>
      </c>
      <c r="C1" s="12" t="s">
        <v>224</v>
      </c>
      <c r="D1" s="12" t="s">
        <v>225</v>
      </c>
    </row>
    <row r="2" ht="49.5" customHeight="1">
      <c r="B2" s="12" t="str">
        <f t="shared" ref="B2:D2" si="1">IF(MID(B1,1,4)="LLM1","PaLM 2",IF(MID(B1,1,4)="LLM2","GPT-3.5", IF(MID(B1,1,4)="LLM3","Llama 2")))</f>
        <v>PaLM 2</v>
      </c>
      <c r="C2" s="12" t="str">
        <f t="shared" si="1"/>
        <v>GPT-3.5</v>
      </c>
      <c r="D2" s="12" t="str">
        <f t="shared" si="1"/>
        <v>Llama 2</v>
      </c>
    </row>
    <row r="3" ht="12.75" customHeight="1">
      <c r="A3" s="10" t="str">
        <f>BarChart_Step1!A2</f>
        <v>Strongly Agree</v>
      </c>
      <c r="B3" s="17">
        <f>HLOOKUP(B1,BarChart_Step1!$B$1:$DQ$13,2)/40</f>
        <v>0.3</v>
      </c>
      <c r="C3" s="17">
        <f>HLOOKUP(C1,BarChart_Step1!$B$1:$DQ$13,2)/40</f>
        <v>0.25</v>
      </c>
      <c r="D3" s="17">
        <f>HLOOKUP(D1,BarChart_Step1!$B$1:$DQ$13,2)/40</f>
        <v>0.1</v>
      </c>
    </row>
    <row r="4" ht="12.75" customHeight="1">
      <c r="A4" s="10" t="str">
        <f>BarChart_Step1!A3</f>
        <v>Agree</v>
      </c>
      <c r="B4" s="17">
        <f>HLOOKUP(B1,BarChart_Step1!$B$1:$DQ$13,3)/40</f>
        <v>0.35</v>
      </c>
      <c r="C4" s="17">
        <f>HLOOKUP(C1,BarChart_Step1!$B$1:$DQ$13,3)/40</f>
        <v>0.275</v>
      </c>
      <c r="D4" s="17">
        <f>HLOOKUP(D1,BarChart_Step1!$B$1:$DQ$13,3)/40</f>
        <v>0.3</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ht="12.75" customHeight="1">
      <c r="A5" s="10" t="str">
        <f>BarChart_Step1!A4</f>
        <v>Neutral</v>
      </c>
      <c r="B5" s="17">
        <f>HLOOKUP(B1,BarChart_Step1!$B$1:$DQ$13,4)/40</f>
        <v>0.175</v>
      </c>
      <c r="C5" s="17">
        <f>HLOOKUP(C1,BarChart_Step1!$B$1:$DQ$13,4)/40</f>
        <v>0.2</v>
      </c>
      <c r="D5" s="17">
        <f>HLOOKUP(D1,BarChart_Step1!$B$1:$DQ$13,4)/40</f>
        <v>0.2</v>
      </c>
    </row>
    <row r="6" ht="12.75" customHeight="1">
      <c r="A6" s="10" t="str">
        <f>BarChart_Step1!A5</f>
        <v>Disagree</v>
      </c>
      <c r="B6" s="17">
        <f>HLOOKUP(B1,BarChart_Step1!$B$1:$DQ$13,5)/40</f>
        <v>0.1</v>
      </c>
      <c r="C6" s="17">
        <f>HLOOKUP(C1,BarChart_Step1!$B$1:$DQ$13,5)/40</f>
        <v>0.175</v>
      </c>
      <c r="D6" s="17">
        <f>HLOOKUP(D1,BarChart_Step1!$B$1:$DQ$13,5)/40</f>
        <v>0.225</v>
      </c>
    </row>
    <row r="7" ht="12.75" customHeight="1">
      <c r="A7" s="10" t="str">
        <f>BarChart_Step1!A6</f>
        <v>Strongly Disagree</v>
      </c>
      <c r="B7" s="17">
        <f>HLOOKUP(B1,BarChart_Step1!$B$1:$DQ$13,6)/40</f>
        <v>0.075</v>
      </c>
      <c r="C7" s="17">
        <f>HLOOKUP(C1,BarChart_Step1!$B$1:$DQ$13,6)/40</f>
        <v>0.1</v>
      </c>
      <c r="D7" s="17">
        <f>HLOOKUP(D1,BarChart_Step1!$B$1:$DQ$13,6)/40</f>
        <v>0.175</v>
      </c>
    </row>
    <row r="8" ht="12.75" customHeight="1">
      <c r="B8" s="13"/>
      <c r="C8" s="13"/>
      <c r="D8" s="13"/>
    </row>
    <row r="9" ht="12.75" customHeight="1">
      <c r="B9" s="13"/>
      <c r="C9" s="13"/>
      <c r="D9" s="13"/>
    </row>
    <row r="10" ht="12.75" customHeight="1"/>
    <row r="11" ht="12.75" customHeight="1">
      <c r="A11" s="16" t="s">
        <v>226</v>
      </c>
      <c r="B11" s="12" t="s">
        <v>227</v>
      </c>
      <c r="C11" s="12" t="s">
        <v>228</v>
      </c>
      <c r="D11" s="12" t="s">
        <v>229</v>
      </c>
    </row>
    <row r="12" ht="12.75" customHeight="1">
      <c r="B12" s="12" t="str">
        <f t="shared" ref="B12:D12" si="2">IF(MID(B11,1,4)="LLM1","PaLM 2",IF(MID(B11,1,4)="LLM2","GPT-3.5", IF(MID(B11,1,4)="LLM3","Llama 2")))</f>
        <v>PaLM 2</v>
      </c>
      <c r="C12" s="12" t="str">
        <f t="shared" si="2"/>
        <v>GPT-3.5</v>
      </c>
      <c r="D12" s="12" t="str">
        <f t="shared" si="2"/>
        <v>Llama 2</v>
      </c>
    </row>
    <row r="13" ht="12.75" customHeight="1">
      <c r="A13" s="10" t="str">
        <f t="shared" ref="A13:A17" si="3">A3</f>
        <v>Strongly Agree</v>
      </c>
      <c r="B13" s="17">
        <f>HLOOKUP(B11,BarChart_Step1!$B$1:$DQ$13,2)/40</f>
        <v>0.275</v>
      </c>
      <c r="C13" s="17">
        <f>HLOOKUP(C11,BarChart_Step1!$B$1:$DQ$13,2)/40</f>
        <v>0.275</v>
      </c>
      <c r="D13" s="17">
        <f>HLOOKUP(D11,BarChart_Step1!$B$1:$DQ$13,2)/40</f>
        <v>0.15</v>
      </c>
    </row>
    <row r="14" ht="12.75" customHeight="1">
      <c r="A14" s="10" t="str">
        <f t="shared" si="3"/>
        <v>Agree</v>
      </c>
      <c r="B14" s="17">
        <f>HLOOKUP(B11,BarChart_Step1!$B$1:$DQ$13,3)/40</f>
        <v>0.45</v>
      </c>
      <c r="C14" s="17">
        <f>HLOOKUP(C11,BarChart_Step1!$B$1:$DQ$13,3)/40</f>
        <v>0.55</v>
      </c>
      <c r="D14" s="17">
        <f>HLOOKUP(D11,BarChart_Step1!$B$1:$DQ$13,3)/40</f>
        <v>0.275</v>
      </c>
      <c r="E14" s="12"/>
      <c r="F14" s="12"/>
      <c r="G14" s="12"/>
      <c r="H14" s="12"/>
      <c r="I14" s="12"/>
      <c r="J14" s="12"/>
      <c r="K14" s="12"/>
      <c r="L14" s="12"/>
      <c r="M14" s="12"/>
      <c r="N14" s="12"/>
      <c r="O14" s="12"/>
      <c r="P14" s="12"/>
      <c r="Q14" s="12"/>
    </row>
    <row r="15" ht="12.75" customHeight="1">
      <c r="A15" s="10" t="str">
        <f t="shared" si="3"/>
        <v>Neutral</v>
      </c>
      <c r="B15" s="17">
        <f>HLOOKUP(B11,BarChart_Step1!$B$1:$DQ$13,4)/40</f>
        <v>0.1</v>
      </c>
      <c r="C15" s="17">
        <f>HLOOKUP(C11,BarChart_Step1!$B$1:$DQ$13,4)/40</f>
        <v>0.15</v>
      </c>
      <c r="D15" s="17">
        <f>HLOOKUP(D11,BarChart_Step1!$B$1:$DQ$13,4)/40</f>
        <v>0.25</v>
      </c>
    </row>
    <row r="16" ht="12.75" customHeight="1">
      <c r="A16" s="10" t="str">
        <f t="shared" si="3"/>
        <v>Disagree</v>
      </c>
      <c r="B16" s="17">
        <f>HLOOKUP(B11,BarChart_Step1!$B$1:$DQ$13,5)/40</f>
        <v>0.125</v>
      </c>
      <c r="C16" s="17">
        <f>HLOOKUP(C11,BarChart_Step1!$B$1:$DQ$13,5)/40</f>
        <v>0</v>
      </c>
      <c r="D16" s="17">
        <f>HLOOKUP(D11,BarChart_Step1!$B$1:$DQ$13,5)/40</f>
        <v>0.05</v>
      </c>
    </row>
    <row r="17" ht="12.75" customHeight="1">
      <c r="A17" s="10" t="str">
        <f t="shared" si="3"/>
        <v>Strongly Disagree</v>
      </c>
      <c r="B17" s="17">
        <f>HLOOKUP(B11,BarChart_Step1!$B$1:$DQ$13,6)/40</f>
        <v>0.05</v>
      </c>
      <c r="C17" s="17">
        <f>HLOOKUP(C11,BarChart_Step1!$B$1:$DQ$13,6)/40</f>
        <v>0.025</v>
      </c>
      <c r="D17" s="17">
        <f>HLOOKUP(D11,BarChart_Step1!$B$1:$DQ$13,6)/40</f>
        <v>0.275</v>
      </c>
    </row>
    <row r="18" ht="12.75" customHeight="1">
      <c r="B18" s="13"/>
      <c r="C18" s="13"/>
      <c r="D18" s="13"/>
    </row>
    <row r="19" ht="12.75" customHeight="1">
      <c r="B19" s="13"/>
      <c r="C19" s="13"/>
      <c r="D19" s="13"/>
    </row>
    <row r="20" ht="12.75" customHeight="1"/>
    <row r="21" ht="12.75" customHeight="1">
      <c r="A21" s="16" t="s">
        <v>230</v>
      </c>
      <c r="B21" s="12" t="s">
        <v>231</v>
      </c>
      <c r="C21" s="12" t="s">
        <v>232</v>
      </c>
      <c r="D21" s="12" t="s">
        <v>233</v>
      </c>
    </row>
    <row r="22" ht="12.75" customHeight="1">
      <c r="B22" s="12" t="str">
        <f t="shared" ref="B22:D22" si="4">IF(MID(B21,1,4)="LLM1","PaLM 2",IF(MID(B21,1,4)="LLM2","GPT-3.5", IF(MID(B21,1,4)="LLM3","Llama 2")))</f>
        <v>PaLM 2</v>
      </c>
      <c r="C22" s="12" t="str">
        <f t="shared" si="4"/>
        <v>GPT-3.5</v>
      </c>
      <c r="D22" s="12" t="str">
        <f t="shared" si="4"/>
        <v>Llama 2</v>
      </c>
    </row>
    <row r="23" ht="12.75" customHeight="1">
      <c r="A23" s="10" t="str">
        <f t="shared" ref="A23:A27" si="5">A13</f>
        <v>Strongly Agree</v>
      </c>
      <c r="B23" s="17">
        <f>HLOOKUP(B21,BarChart_Step1!$B$1:$DQ$13,2)/40</f>
        <v>0.25</v>
      </c>
      <c r="C23" s="17">
        <f>HLOOKUP(C21,BarChart_Step1!$B$1:$DQ$13,2)/40</f>
        <v>0.225</v>
      </c>
      <c r="D23" s="17">
        <f>HLOOKUP(D21,BarChart_Step1!$B$1:$DQ$13,2)/40</f>
        <v>0.25</v>
      </c>
    </row>
    <row r="24" ht="12.75" customHeight="1">
      <c r="A24" s="10" t="str">
        <f t="shared" si="5"/>
        <v>Agree</v>
      </c>
      <c r="B24" s="17">
        <f>HLOOKUP(B21,BarChart_Step1!$B$1:$DQ$13,3)/40</f>
        <v>0.475</v>
      </c>
      <c r="C24" s="17">
        <f>HLOOKUP(C21,BarChart_Step1!$B$1:$DQ$13,3)/40</f>
        <v>0.5</v>
      </c>
      <c r="D24" s="17">
        <f>HLOOKUP(D21,BarChart_Step1!$B$1:$DQ$13,3)/40</f>
        <v>0.35</v>
      </c>
    </row>
    <row r="25" ht="12.75" customHeight="1">
      <c r="A25" s="10" t="str">
        <f t="shared" si="5"/>
        <v>Neutral</v>
      </c>
      <c r="B25" s="17">
        <f>HLOOKUP(B21,BarChart_Step1!$B$1:$DQ$13,4)/40</f>
        <v>0.175</v>
      </c>
      <c r="C25" s="17">
        <f>HLOOKUP(C21,BarChart_Step1!$B$1:$DQ$13,4)/40</f>
        <v>0.2</v>
      </c>
      <c r="D25" s="17">
        <f>HLOOKUP(D21,BarChart_Step1!$B$1:$DQ$13,4)/40</f>
        <v>0.225</v>
      </c>
    </row>
    <row r="26" ht="12.75" customHeight="1">
      <c r="A26" s="10" t="str">
        <f t="shared" si="5"/>
        <v>Disagree</v>
      </c>
      <c r="B26" s="17">
        <f>HLOOKUP(B21,BarChart_Step1!$B$1:$DQ$13,5)/40</f>
        <v>0.05</v>
      </c>
      <c r="C26" s="17">
        <f>HLOOKUP(C21,BarChart_Step1!$B$1:$DQ$13,5)/40</f>
        <v>0.075</v>
      </c>
      <c r="D26" s="17">
        <f>HLOOKUP(D21,BarChart_Step1!$B$1:$DQ$13,5)/40</f>
        <v>0.05</v>
      </c>
    </row>
    <row r="27" ht="12.75" customHeight="1">
      <c r="A27" s="10" t="str">
        <f t="shared" si="5"/>
        <v>Strongly Disagree</v>
      </c>
      <c r="B27" s="17">
        <f>HLOOKUP(B21,BarChart_Step1!$B$1:$DQ$13,6)/40</f>
        <v>0.05</v>
      </c>
      <c r="C27" s="17">
        <f>HLOOKUP(C21,BarChart_Step1!$B$1:$DQ$13,6)/40</f>
        <v>0</v>
      </c>
      <c r="D27" s="17">
        <f>HLOOKUP(D21,BarChart_Step1!$B$1:$DQ$13,6)/40</f>
        <v>0.125</v>
      </c>
    </row>
    <row r="28" ht="12.75" customHeight="1"/>
    <row r="29" ht="12.75" customHeight="1"/>
    <row r="30" ht="12.75" customHeight="1"/>
    <row r="31" ht="12.75" customHeight="1">
      <c r="A31" s="16" t="s">
        <v>234</v>
      </c>
      <c r="B31" s="12" t="s">
        <v>235</v>
      </c>
      <c r="C31" s="12" t="s">
        <v>236</v>
      </c>
      <c r="D31" s="12" t="s">
        <v>237</v>
      </c>
    </row>
    <row r="32" ht="12.75" customHeight="1">
      <c r="B32" s="12" t="str">
        <f t="shared" ref="B32:D32" si="6">IF(MID(B31,1,4)="LLM1","PaLM 2",IF(MID(B31,1,4)="LLM2","GPT-3.5", IF(MID(B31,1,4)="LLM3","Llama 2")))</f>
        <v>PaLM 2</v>
      </c>
      <c r="C32" s="12" t="str">
        <f t="shared" si="6"/>
        <v>GPT-3.5</v>
      </c>
      <c r="D32" s="12" t="str">
        <f t="shared" si="6"/>
        <v>Llama 2</v>
      </c>
    </row>
    <row r="33" ht="12.75" customHeight="1">
      <c r="A33" s="10" t="str">
        <f t="shared" ref="A33:A37" si="7">A23</f>
        <v>Strongly Agree</v>
      </c>
      <c r="B33" s="17">
        <f>HLOOKUP(B31,BarChart_Step1!$B$1:$DQ$13,2)/40</f>
        <v>0.325</v>
      </c>
      <c r="C33" s="17">
        <f>HLOOKUP(C31,BarChart_Step1!$B$1:$DQ$13,2)/40</f>
        <v>0.25</v>
      </c>
      <c r="D33" s="17">
        <f>HLOOKUP(D31,BarChart_Step1!$B$1:$DQ$13,2)/40</f>
        <v>0.125</v>
      </c>
    </row>
    <row r="34" ht="12.75" customHeight="1">
      <c r="A34" s="10" t="str">
        <f t="shared" si="7"/>
        <v>Agree</v>
      </c>
      <c r="B34" s="17">
        <f>HLOOKUP(B31,BarChart_Step1!$B$1:$DQ$13,3)/40</f>
        <v>0.375</v>
      </c>
      <c r="C34" s="17">
        <f>HLOOKUP(C31,BarChart_Step1!$B$1:$DQ$13,3)/40</f>
        <v>0.575</v>
      </c>
      <c r="D34" s="17">
        <f>HLOOKUP(D31,BarChart_Step1!$B$1:$DQ$13,3)/40</f>
        <v>0.45</v>
      </c>
    </row>
    <row r="35" ht="12.75" customHeight="1">
      <c r="A35" s="10" t="str">
        <f t="shared" si="7"/>
        <v>Neutral</v>
      </c>
      <c r="B35" s="17">
        <f>HLOOKUP(B31,BarChart_Step1!$B$1:$DQ$13,4)/40</f>
        <v>0.175</v>
      </c>
      <c r="C35" s="17">
        <f>HLOOKUP(C31,BarChart_Step1!$B$1:$DQ$13,4)/40</f>
        <v>0.15</v>
      </c>
      <c r="D35" s="17">
        <f>HLOOKUP(D31,BarChart_Step1!$B$1:$DQ$13,4)/40</f>
        <v>0.2</v>
      </c>
    </row>
    <row r="36" ht="12.75" customHeight="1">
      <c r="A36" s="10" t="str">
        <f t="shared" si="7"/>
        <v>Disagree</v>
      </c>
      <c r="B36" s="17">
        <f>HLOOKUP(B31,BarChart_Step1!$B$1:$DQ$13,5)/40</f>
        <v>0.1</v>
      </c>
      <c r="C36" s="17">
        <f>HLOOKUP(C31,BarChart_Step1!$B$1:$DQ$13,5)/40</f>
        <v>0.025</v>
      </c>
      <c r="D36" s="17">
        <f>HLOOKUP(D31,BarChart_Step1!$B$1:$DQ$13,5)/40</f>
        <v>0.05</v>
      </c>
    </row>
    <row r="37" ht="12.75" customHeight="1">
      <c r="A37" s="10" t="str">
        <f t="shared" si="7"/>
        <v>Strongly Disagree</v>
      </c>
      <c r="B37" s="17">
        <f>HLOOKUP(B31,BarChart_Step1!$B$1:$DQ$13,6)/40</f>
        <v>0.025</v>
      </c>
      <c r="C37" s="17">
        <f>HLOOKUP(C31,BarChart_Step1!$B$1:$DQ$13,6)/40</f>
        <v>0</v>
      </c>
      <c r="D37" s="17">
        <f>HLOOKUP(D31,BarChart_Step1!$B$1:$DQ$13,6)/40</f>
        <v>0.175</v>
      </c>
    </row>
    <row r="38" ht="12.75" customHeight="1"/>
    <row r="39" ht="12.75" customHeight="1">
      <c r="A39" s="10" t="s">
        <v>238</v>
      </c>
    </row>
    <row r="40" ht="12.75" customHeight="1">
      <c r="A40" s="16" t="s">
        <v>239</v>
      </c>
      <c r="B40" s="12" t="s">
        <v>223</v>
      </c>
      <c r="C40" s="12" t="s">
        <v>224</v>
      </c>
      <c r="D40" s="12" t="s">
        <v>225</v>
      </c>
      <c r="E40" s="12" t="s">
        <v>227</v>
      </c>
      <c r="F40" s="12" t="s">
        <v>228</v>
      </c>
      <c r="G40" s="12" t="s">
        <v>229</v>
      </c>
      <c r="H40" s="12" t="s">
        <v>231</v>
      </c>
      <c r="I40" s="12" t="s">
        <v>232</v>
      </c>
      <c r="J40" s="12" t="s">
        <v>233</v>
      </c>
      <c r="K40" s="12" t="s">
        <v>235</v>
      </c>
      <c r="L40" s="12" t="s">
        <v>236</v>
      </c>
      <c r="M40" s="12" t="s">
        <v>237</v>
      </c>
    </row>
    <row r="41" ht="54.0" customHeight="1">
      <c r="B41" s="12" t="str">
        <f>IF(MID(B40,1,4)="LLM1","PaLM2P1",IF(MID(B40,1,4)="LLM2","GPT-3.5", IF(MID(B40,1,4)="LLM3","Llama 2")))</f>
        <v>PaLM2P1</v>
      </c>
      <c r="C41" s="12" t="str">
        <f>IF(MID(C40,1,4)="LLM1","PaLM 2",IF(MID(C40,1,4)="LLM2","GPT-3.5P1", IF(MID(C40,1,4)="LLM3","Llama 2")))</f>
        <v>GPT-3.5P1</v>
      </c>
      <c r="D41" s="12" t="str">
        <f>IF(MID(D40,1,4)="LLM1","PaLM 2",IF(MID(D40,1,4)="LLM2","GPT-3.5", IF(MID(D40,1,4)="LLM3","Llama2P1")))</f>
        <v>Llama2P1</v>
      </c>
      <c r="E41" s="12" t="str">
        <f t="shared" ref="E41:G41" si="8">IF(MID(E40,1,4)="LLM1","PaLM2P2",IF(MID(E40,1,4)="LLM2","GPT-3.5P2", IF(MID(E40,1,4)="LLM3","Llama2P2")))</f>
        <v>PaLM2P2</v>
      </c>
      <c r="F41" s="12" t="str">
        <f t="shared" si="8"/>
        <v>GPT-3.5P2</v>
      </c>
      <c r="G41" s="12" t="str">
        <f t="shared" si="8"/>
        <v>Llama2P2</v>
      </c>
      <c r="H41" s="12" t="str">
        <f t="shared" ref="H41:J41" si="9">IF(MID(H40,1,4)="LLM1","PaLM2P3",IF(MID(H40,1,4)="LLM2","GPT-3.5P3", IF(MID(H40,1,4)="LLM3","Llama2P3")))</f>
        <v>PaLM2P3</v>
      </c>
      <c r="I41" s="12" t="str">
        <f t="shared" si="9"/>
        <v>GPT-3.5P3</v>
      </c>
      <c r="J41" s="12" t="str">
        <f t="shared" si="9"/>
        <v>Llama2P3</v>
      </c>
      <c r="K41" s="12" t="str">
        <f t="shared" ref="K41:M41" si="10">IF(MID(K40,1,4)="LLM1","PaLM2P4",IF(MID(K40,1,4)="LLM2","GPT-3.5P4", IF(MID(K40,1,4)="LLM3","Llama2P4")))</f>
        <v>PaLM2P4</v>
      </c>
      <c r="L41" s="12" t="str">
        <f t="shared" si="10"/>
        <v>GPT-3.5P4</v>
      </c>
      <c r="M41" s="12" t="str">
        <f t="shared" si="10"/>
        <v>Llama2P4</v>
      </c>
    </row>
    <row r="42" ht="12.75" customHeight="1">
      <c r="A42" s="10" t="s">
        <v>207</v>
      </c>
      <c r="B42" s="17">
        <f>HLOOKUP(B40,BarChart_Step1!$B$1:$DQ$13,2)/40</f>
        <v>0.3</v>
      </c>
      <c r="C42" s="17">
        <f>HLOOKUP(C40,BarChart_Step1!$B$1:$DQ$13,2)/40</f>
        <v>0.25</v>
      </c>
      <c r="D42" s="17">
        <f>HLOOKUP(D40,BarChart_Step1!$B$1:$DQ$13,2)/40</f>
        <v>0.1</v>
      </c>
      <c r="E42" s="17">
        <f>HLOOKUP(E40,BarChart_Step1!$B$1:$DQ$13,2)/40</f>
        <v>0.275</v>
      </c>
      <c r="F42" s="17">
        <f>HLOOKUP(F40,BarChart_Step1!$B$1:$DQ$13,2)/40</f>
        <v>0.275</v>
      </c>
      <c r="G42" s="17">
        <f>HLOOKUP(G40,BarChart_Step1!$B$1:$DQ$13,2)/40</f>
        <v>0.15</v>
      </c>
      <c r="H42" s="17">
        <f>HLOOKUP(H40,BarChart_Step1!$B$1:$DQ$13,2)/40</f>
        <v>0.25</v>
      </c>
      <c r="I42" s="17">
        <f>HLOOKUP(I40,BarChart_Step1!$B$1:$DQ$13,2)/40</f>
        <v>0.225</v>
      </c>
      <c r="J42" s="17">
        <f>HLOOKUP(J40,BarChart_Step1!$B$1:$DQ$13,2)/40</f>
        <v>0.25</v>
      </c>
      <c r="K42" s="17">
        <f>HLOOKUP(K40,BarChart_Step1!$B$1:$DQ$13,2)/40</f>
        <v>0.325</v>
      </c>
      <c r="L42" s="17">
        <f>HLOOKUP(L40,BarChart_Step1!$B$1:$DQ$13,2)/40</f>
        <v>0.25</v>
      </c>
      <c r="M42" s="17">
        <f>HLOOKUP(M40,BarChart_Step1!$B$1:$DQ$13,2)/40</f>
        <v>0.125</v>
      </c>
    </row>
    <row r="43" ht="12.75" customHeight="1">
      <c r="A43" s="10" t="s">
        <v>208</v>
      </c>
      <c r="B43" s="17">
        <f>HLOOKUP(B40,BarChart_Step1!$B$1:$DQ$13,3)/40</f>
        <v>0.35</v>
      </c>
      <c r="C43" s="17">
        <f>HLOOKUP(C40,BarChart_Step1!$B$1:$DQ$13,3)/40</f>
        <v>0.275</v>
      </c>
      <c r="D43" s="17">
        <f>HLOOKUP(D40,BarChart_Step1!$B$1:$DQ$13,3)/40</f>
        <v>0.3</v>
      </c>
      <c r="E43" s="17">
        <f>HLOOKUP(E40,BarChart_Step1!$B$1:$DQ$13,3)/40</f>
        <v>0.45</v>
      </c>
      <c r="F43" s="17">
        <f>HLOOKUP(F40,BarChart_Step1!$B$1:$DQ$13,3)/40</f>
        <v>0.55</v>
      </c>
      <c r="G43" s="17">
        <f>HLOOKUP(G40,BarChart_Step1!$B$1:$DQ$13,3)/40</f>
        <v>0.275</v>
      </c>
      <c r="H43" s="17">
        <f>HLOOKUP(H40,BarChart_Step1!$B$1:$DQ$13,3)/40</f>
        <v>0.475</v>
      </c>
      <c r="I43" s="17">
        <f>HLOOKUP(I40,BarChart_Step1!$B$1:$DQ$13,3)/40</f>
        <v>0.5</v>
      </c>
      <c r="J43" s="17">
        <f>HLOOKUP(J40,BarChart_Step1!$B$1:$DQ$13,3)/40</f>
        <v>0.35</v>
      </c>
      <c r="K43" s="17">
        <f>HLOOKUP(K40,BarChart_Step1!$B$1:$DQ$13,3)/40</f>
        <v>0.375</v>
      </c>
      <c r="L43" s="17">
        <f>HLOOKUP(L40,BarChart_Step1!$B$1:$DQ$13,3)/40</f>
        <v>0.575</v>
      </c>
      <c r="M43" s="17">
        <f>HLOOKUP(M40,BarChart_Step1!$B$1:$DQ$13,3)/40</f>
        <v>0.45</v>
      </c>
    </row>
    <row r="44" ht="12.75" customHeight="1">
      <c r="A44" s="10" t="s">
        <v>209</v>
      </c>
      <c r="B44" s="17">
        <f>HLOOKUP(B40,BarChart_Step1!$B$1:$DQ$13,4)/40</f>
        <v>0.175</v>
      </c>
      <c r="C44" s="17">
        <f>HLOOKUP(C40,BarChart_Step1!$B$1:$DQ$13,4)/40</f>
        <v>0.2</v>
      </c>
      <c r="D44" s="17">
        <f>HLOOKUP(D40,BarChart_Step1!$B$1:$DQ$13,4)/40</f>
        <v>0.2</v>
      </c>
      <c r="E44" s="17">
        <f>HLOOKUP(E40,BarChart_Step1!$B$1:$DQ$13,4)/40</f>
        <v>0.1</v>
      </c>
      <c r="F44" s="17">
        <f>HLOOKUP(F40,BarChart_Step1!$B$1:$DQ$13,4)/40</f>
        <v>0.15</v>
      </c>
      <c r="G44" s="17">
        <f>HLOOKUP(G40,BarChart_Step1!$B$1:$DQ$13,4)/40</f>
        <v>0.25</v>
      </c>
      <c r="H44" s="17">
        <f>HLOOKUP(H40,BarChart_Step1!$B$1:$DQ$13,4)/40</f>
        <v>0.175</v>
      </c>
      <c r="I44" s="17">
        <f>HLOOKUP(I40,BarChart_Step1!$B$1:$DQ$13,4)/40</f>
        <v>0.2</v>
      </c>
      <c r="J44" s="17">
        <f>HLOOKUP(J40,BarChart_Step1!$B$1:$DQ$13,4)/40</f>
        <v>0.225</v>
      </c>
      <c r="K44" s="17">
        <f>HLOOKUP(K40,BarChart_Step1!$B$1:$DQ$13,4)/40</f>
        <v>0.175</v>
      </c>
      <c r="L44" s="17">
        <f>HLOOKUP(L40,BarChart_Step1!$B$1:$DQ$13,4)/40</f>
        <v>0.15</v>
      </c>
      <c r="M44" s="17">
        <f>HLOOKUP(M40,BarChart_Step1!$B$1:$DQ$13,4)/40</f>
        <v>0.2</v>
      </c>
    </row>
    <row r="45" ht="12.75" customHeight="1">
      <c r="A45" s="10" t="s">
        <v>210</v>
      </c>
      <c r="B45" s="17">
        <f>HLOOKUP(B40,BarChart_Step1!$B$1:$DQ$13,5)/40</f>
        <v>0.1</v>
      </c>
      <c r="C45" s="17">
        <f>HLOOKUP(C40,BarChart_Step1!$B$1:$DQ$13,5)/40</f>
        <v>0.175</v>
      </c>
      <c r="D45" s="17">
        <f>HLOOKUP(D40,BarChart_Step1!$B$1:$DQ$13,5)/40</f>
        <v>0.225</v>
      </c>
      <c r="E45" s="17">
        <f>HLOOKUP(E40,BarChart_Step1!$B$1:$DQ$13,5)/40</f>
        <v>0.125</v>
      </c>
      <c r="F45" s="17">
        <f>HLOOKUP(F40,BarChart_Step1!$B$1:$DQ$13,5)/40</f>
        <v>0</v>
      </c>
      <c r="G45" s="17">
        <f>HLOOKUP(G40,BarChart_Step1!$B$1:$DQ$13,5)/40</f>
        <v>0.05</v>
      </c>
      <c r="H45" s="17">
        <f>HLOOKUP(H40,BarChart_Step1!$B$1:$DQ$13,5)/40</f>
        <v>0.05</v>
      </c>
      <c r="I45" s="17">
        <f>HLOOKUP(I40,BarChart_Step1!$B$1:$DQ$13,5)/40</f>
        <v>0.075</v>
      </c>
      <c r="J45" s="17">
        <f>HLOOKUP(J40,BarChart_Step1!$B$1:$DQ$13,5)/40</f>
        <v>0.05</v>
      </c>
      <c r="K45" s="17">
        <f>HLOOKUP(K40,BarChart_Step1!$B$1:$DQ$13,5)/40</f>
        <v>0.1</v>
      </c>
      <c r="L45" s="17">
        <f>HLOOKUP(L40,BarChart_Step1!$B$1:$DQ$13,5)/40</f>
        <v>0.025</v>
      </c>
      <c r="M45" s="17">
        <f>HLOOKUP(M40,BarChart_Step1!$B$1:$DQ$13,5)/40</f>
        <v>0.05</v>
      </c>
    </row>
    <row r="46" ht="12.75" customHeight="1">
      <c r="A46" s="10" t="s">
        <v>211</v>
      </c>
      <c r="B46" s="17">
        <f>HLOOKUP(B40,BarChart_Step1!$B$1:$DQ$13,6)/40</f>
        <v>0.075</v>
      </c>
      <c r="C46" s="17">
        <f>HLOOKUP(C40,BarChart_Step1!$B$1:$DQ$13,6)/40</f>
        <v>0.1</v>
      </c>
      <c r="D46" s="17">
        <f>HLOOKUP(D40,BarChart_Step1!$B$1:$DQ$13,6)/40</f>
        <v>0.175</v>
      </c>
      <c r="E46" s="17">
        <f>HLOOKUP(E40,BarChart_Step1!$B$1:$DQ$13,6)/40</f>
        <v>0.05</v>
      </c>
      <c r="F46" s="17">
        <f>HLOOKUP(F40,BarChart_Step1!$B$1:$DQ$13,6)/40</f>
        <v>0.025</v>
      </c>
      <c r="G46" s="17">
        <f>HLOOKUP(G40,BarChart_Step1!$B$1:$DQ$13,6)/40</f>
        <v>0.275</v>
      </c>
      <c r="H46" s="17">
        <f>HLOOKUP(H40,BarChart_Step1!$B$1:$DQ$13,6)/40</f>
        <v>0.05</v>
      </c>
      <c r="I46" s="17">
        <f>HLOOKUP(I40,BarChart_Step1!$B$1:$DQ$13,6)/40</f>
        <v>0</v>
      </c>
      <c r="J46" s="17">
        <f>HLOOKUP(J40,BarChart_Step1!$B$1:$DQ$13,6)/40</f>
        <v>0.125</v>
      </c>
      <c r="K46" s="17">
        <f>HLOOKUP(K40,BarChart_Step1!$B$1:$DQ$13,6)/40</f>
        <v>0.025</v>
      </c>
      <c r="L46" s="17">
        <f>HLOOKUP(L40,BarChart_Step1!$B$1:$DQ$13,6)/40</f>
        <v>0</v>
      </c>
      <c r="M46" s="17">
        <f>HLOOKUP(M40,BarChart_Step1!$B$1:$DQ$13,6)/40</f>
        <v>0.175</v>
      </c>
    </row>
    <row r="47" ht="12.75" customHeight="1"/>
    <row r="48" ht="12.75" customHeight="1"/>
    <row r="49" ht="12.75" customHeight="1">
      <c r="A49" s="10" t="s">
        <v>240</v>
      </c>
    </row>
    <row r="50" ht="12.75" customHeight="1">
      <c r="A50" s="16" t="s">
        <v>241</v>
      </c>
      <c r="B50" s="12" t="s">
        <v>223</v>
      </c>
      <c r="C50" s="12" t="s">
        <v>224</v>
      </c>
      <c r="D50" s="12" t="s">
        <v>225</v>
      </c>
      <c r="E50" s="12"/>
      <c r="F50" s="12"/>
      <c r="G50" s="12"/>
      <c r="H50" s="12"/>
      <c r="I50" s="12"/>
      <c r="J50" s="12"/>
      <c r="K50" s="12"/>
      <c r="L50" s="12"/>
      <c r="M50" s="12"/>
    </row>
    <row r="51" ht="12.75" customHeight="1">
      <c r="B51" s="12" t="str">
        <f t="shared" ref="B51:D51" si="11">IF(MID(B50,1,4)="LLM1","PaLM2",IF(MID(B50,1,4)="LLM2","GPT-3.5", IF(MID(B50,1,4)="LLM3","Llama2")))</f>
        <v>PaLM2</v>
      </c>
      <c r="C51" s="12" t="str">
        <f t="shared" si="11"/>
        <v>GPT-3.5</v>
      </c>
      <c r="D51" s="12" t="str">
        <f t="shared" si="11"/>
        <v>Llama2</v>
      </c>
      <c r="E51" s="12"/>
      <c r="F51" s="12"/>
      <c r="G51" s="12"/>
      <c r="H51" s="12"/>
      <c r="I51" s="12"/>
      <c r="J51" s="12"/>
      <c r="K51" s="12"/>
      <c r="L51" s="12"/>
      <c r="M51" s="12"/>
    </row>
    <row r="52" ht="12.75" customHeight="1">
      <c r="A52" s="10" t="s">
        <v>207</v>
      </c>
      <c r="B52" s="17">
        <f t="shared" ref="B52:D52" si="12">(B42+E42+H42+K42)/4</f>
        <v>0.2875</v>
      </c>
      <c r="C52" s="17">
        <f t="shared" si="12"/>
        <v>0.25</v>
      </c>
      <c r="D52" s="17">
        <f t="shared" si="12"/>
        <v>0.15625</v>
      </c>
      <c r="E52" s="17"/>
      <c r="F52" s="17"/>
      <c r="G52" s="17"/>
      <c r="H52" s="17"/>
      <c r="I52" s="17"/>
      <c r="J52" s="17"/>
      <c r="K52" s="17"/>
      <c r="L52" s="17"/>
      <c r="M52" s="17"/>
    </row>
    <row r="53" ht="12.75" customHeight="1">
      <c r="A53" s="10" t="s">
        <v>208</v>
      </c>
      <c r="B53" s="17">
        <f t="shared" ref="B53:D53" si="13">(B43+E43+H43+K43)/4</f>
        <v>0.4125</v>
      </c>
      <c r="C53" s="17">
        <f t="shared" si="13"/>
        <v>0.475</v>
      </c>
      <c r="D53" s="17">
        <f t="shared" si="13"/>
        <v>0.34375</v>
      </c>
      <c r="E53" s="17"/>
      <c r="F53" s="17"/>
      <c r="G53" s="17"/>
      <c r="H53" s="17"/>
      <c r="I53" s="17"/>
      <c r="J53" s="17"/>
      <c r="K53" s="17"/>
      <c r="L53" s="17"/>
      <c r="M53" s="17"/>
    </row>
    <row r="54" ht="12.75" customHeight="1">
      <c r="A54" s="10" t="s">
        <v>209</v>
      </c>
      <c r="B54" s="17">
        <f t="shared" ref="B54:D54" si="14">(B44+E44+H44+K44)/4</f>
        <v>0.15625</v>
      </c>
      <c r="C54" s="17">
        <f t="shared" si="14"/>
        <v>0.175</v>
      </c>
      <c r="D54" s="17">
        <f t="shared" si="14"/>
        <v>0.21875</v>
      </c>
      <c r="E54" s="17"/>
      <c r="F54" s="17"/>
      <c r="G54" s="17"/>
      <c r="H54" s="17"/>
      <c r="I54" s="17"/>
      <c r="J54" s="17"/>
      <c r="K54" s="17"/>
      <c r="L54" s="17"/>
      <c r="M54" s="17"/>
    </row>
    <row r="55" ht="12.75" customHeight="1">
      <c r="A55" s="10" t="s">
        <v>210</v>
      </c>
      <c r="B55" s="17">
        <f t="shared" ref="B55:D55" si="15">(B45+E45+H45+K45)/4</f>
        <v>0.09375</v>
      </c>
      <c r="C55" s="17">
        <f t="shared" si="15"/>
        <v>0.06875</v>
      </c>
      <c r="D55" s="17">
        <f t="shared" si="15"/>
        <v>0.09375</v>
      </c>
      <c r="E55" s="17"/>
      <c r="F55" s="17"/>
      <c r="G55" s="17"/>
      <c r="H55" s="17"/>
      <c r="I55" s="17"/>
      <c r="J55" s="17"/>
      <c r="K55" s="17"/>
      <c r="L55" s="17"/>
      <c r="M55" s="17"/>
    </row>
    <row r="56" ht="12.75" customHeight="1">
      <c r="A56" s="10" t="s">
        <v>211</v>
      </c>
      <c r="B56" s="17">
        <f t="shared" ref="B56:D56" si="16">(B46+E46+H46+K46)/4</f>
        <v>0.05</v>
      </c>
      <c r="C56" s="17">
        <f t="shared" si="16"/>
        <v>0.03125</v>
      </c>
      <c r="D56" s="17">
        <f t="shared" si="16"/>
        <v>0.1875</v>
      </c>
      <c r="E56" s="17"/>
      <c r="F56" s="17"/>
      <c r="G56" s="17"/>
      <c r="H56" s="17"/>
      <c r="I56" s="17"/>
      <c r="J56" s="17"/>
      <c r="K56" s="17"/>
      <c r="L56" s="17"/>
      <c r="M56" s="17"/>
    </row>
    <row r="57" ht="12.75" customHeight="1"/>
    <row r="58" ht="12.75" customHeight="1"/>
    <row r="59" ht="12.75" customHeight="1">
      <c r="A59" s="10" t="s">
        <v>242</v>
      </c>
    </row>
    <row r="60" ht="12.75" customHeight="1">
      <c r="A60" s="16" t="s">
        <v>243</v>
      </c>
      <c r="B60" s="10"/>
      <c r="C60" s="12"/>
      <c r="D60" s="12"/>
    </row>
    <row r="61" ht="12.75" customHeight="1">
      <c r="B61" s="12" t="s">
        <v>215</v>
      </c>
      <c r="C61" s="12" t="s">
        <v>216</v>
      </c>
      <c r="D61" s="12" t="s">
        <v>217</v>
      </c>
      <c r="E61" s="12" t="s">
        <v>218</v>
      </c>
    </row>
    <row r="62" ht="12.75" customHeight="1">
      <c r="A62" s="10" t="s">
        <v>207</v>
      </c>
      <c r="B62" s="17">
        <f t="shared" ref="B62:B66" si="17">(B42+C42+D42)/3</f>
        <v>0.2166666667</v>
      </c>
      <c r="C62" s="17">
        <f t="shared" ref="C62:C66" si="18">(E42+F42+G42)/3</f>
        <v>0.2333333333</v>
      </c>
      <c r="D62" s="17">
        <f t="shared" ref="D62:D66" si="19">(H42+I42+J42)/3</f>
        <v>0.2416666667</v>
      </c>
      <c r="E62" s="10">
        <f t="shared" ref="E62:E66" si="20">(K42+L42+M42)/3</f>
        <v>0.2333333333</v>
      </c>
    </row>
    <row r="63" ht="12.75" customHeight="1">
      <c r="A63" s="10" t="s">
        <v>208</v>
      </c>
      <c r="B63" s="17">
        <f t="shared" si="17"/>
        <v>0.3083333333</v>
      </c>
      <c r="C63" s="17">
        <f t="shared" si="18"/>
        <v>0.425</v>
      </c>
      <c r="D63" s="17">
        <f t="shared" si="19"/>
        <v>0.4416666667</v>
      </c>
      <c r="E63" s="10">
        <f t="shared" si="20"/>
        <v>0.4666666667</v>
      </c>
    </row>
    <row r="64" ht="12.75" customHeight="1">
      <c r="A64" s="10" t="s">
        <v>209</v>
      </c>
      <c r="B64" s="17">
        <f t="shared" si="17"/>
        <v>0.1916666667</v>
      </c>
      <c r="C64" s="17">
        <f t="shared" si="18"/>
        <v>0.1666666667</v>
      </c>
      <c r="D64" s="17">
        <f t="shared" si="19"/>
        <v>0.2</v>
      </c>
      <c r="E64" s="10">
        <f t="shared" si="20"/>
        <v>0.175</v>
      </c>
    </row>
    <row r="65" ht="12.75" customHeight="1">
      <c r="A65" s="10" t="s">
        <v>210</v>
      </c>
      <c r="B65" s="17">
        <f t="shared" si="17"/>
        <v>0.1666666667</v>
      </c>
      <c r="C65" s="17">
        <f t="shared" si="18"/>
        <v>0.05833333333</v>
      </c>
      <c r="D65" s="17">
        <f t="shared" si="19"/>
        <v>0.05833333333</v>
      </c>
      <c r="E65" s="10">
        <f t="shared" si="20"/>
        <v>0.05833333333</v>
      </c>
    </row>
    <row r="66" ht="12.75" customHeight="1">
      <c r="A66" s="10" t="s">
        <v>211</v>
      </c>
      <c r="B66" s="17">
        <f t="shared" si="17"/>
        <v>0.1166666667</v>
      </c>
      <c r="C66" s="17">
        <f t="shared" si="18"/>
        <v>0.1166666667</v>
      </c>
      <c r="D66" s="17">
        <f t="shared" si="19"/>
        <v>0.05833333333</v>
      </c>
      <c r="E66" s="10">
        <f t="shared" si="20"/>
        <v>0.06666666667</v>
      </c>
    </row>
    <row r="67" ht="12.75" customHeight="1"/>
    <row r="68" ht="12.75" customHeight="1">
      <c r="A68" s="16" t="str">
        <f>CONCAT(A60, " and Levels")</f>
        <v>Core Contribution - Precision
Aggregated over LLMs and Levels</v>
      </c>
    </row>
    <row r="69" ht="12.75" customHeight="1">
      <c r="A69" s="18" t="s">
        <v>244</v>
      </c>
      <c r="B69" s="17">
        <f t="shared" ref="B69:B73" si="21">AVERAGE(B62:E62)</f>
        <v>0.23125</v>
      </c>
    </row>
    <row r="70" ht="12.75" customHeight="1">
      <c r="A70" s="10" t="s">
        <v>208</v>
      </c>
      <c r="B70" s="17">
        <f t="shared" si="21"/>
        <v>0.4104166667</v>
      </c>
    </row>
    <row r="71" ht="12.75" customHeight="1">
      <c r="A71" s="10" t="s">
        <v>209</v>
      </c>
      <c r="B71" s="17">
        <f t="shared" si="21"/>
        <v>0.1833333333</v>
      </c>
    </row>
    <row r="72" ht="12.75" customHeight="1">
      <c r="A72" s="10" t="s">
        <v>210</v>
      </c>
      <c r="B72" s="17">
        <f t="shared" si="21"/>
        <v>0.08541666667</v>
      </c>
    </row>
    <row r="73" ht="12.75" customHeight="1">
      <c r="A73" s="10" t="s">
        <v>211</v>
      </c>
      <c r="B73" s="17">
        <f t="shared" si="21"/>
        <v>0.08958333333</v>
      </c>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D1 B11:D11 B21:D21 B31:D31 B40:M40 B50:M50 B60:D60">
      <formula1>Hist_Step1!$B$1:$DQ$1</formula1>
    </dataValidation>
  </dataValidation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4.63"/>
    <col customWidth="1" min="3" max="4" width="4.75"/>
    <col customWidth="1" min="5" max="7" width="4.88"/>
    <col customWidth="1" min="8" max="10" width="4.75"/>
    <col customWidth="1" min="11" max="13" width="5.38"/>
    <col customWidth="1" min="14" max="33" width="4.0"/>
    <col customWidth="1" min="34" max="56" width="8.63"/>
  </cols>
  <sheetData>
    <row r="1" ht="12.75" customHeight="1">
      <c r="A1" s="16" t="s">
        <v>245</v>
      </c>
      <c r="B1" s="12" t="s">
        <v>223</v>
      </c>
      <c r="C1" s="12" t="s">
        <v>224</v>
      </c>
      <c r="D1" s="12" t="s">
        <v>225</v>
      </c>
      <c r="E1" s="12" t="s">
        <v>246</v>
      </c>
      <c r="F1" s="12" t="s">
        <v>247</v>
      </c>
      <c r="G1" s="12" t="s">
        <v>248</v>
      </c>
    </row>
    <row r="2" ht="49.5" customHeight="1">
      <c r="B2" s="12" t="str">
        <f t="shared" ref="B2:G2" si="1">IF(MID(B1,1,4)="LLM1","PaLM 2",IF(MID(B1,1,4)="LLM2","GPT-3.5", IF(MID(B1,1,4)="LLM3","Llama 2")))</f>
        <v>PaLM 2</v>
      </c>
      <c r="C2" s="12" t="str">
        <f t="shared" si="1"/>
        <v>GPT-3.5</v>
      </c>
      <c r="D2" s="12" t="str">
        <f t="shared" si="1"/>
        <v>Llama 2</v>
      </c>
      <c r="E2" s="12" t="str">
        <f t="shared" si="1"/>
        <v>PaLM 2</v>
      </c>
      <c r="F2" s="12" t="str">
        <f t="shared" si="1"/>
        <v>GPT-3.5</v>
      </c>
      <c r="G2" s="12" t="str">
        <f t="shared" si="1"/>
        <v>Llama 2</v>
      </c>
    </row>
    <row r="3" ht="12.75" customHeight="1">
      <c r="A3" s="10" t="s">
        <v>249</v>
      </c>
      <c r="B3" s="17">
        <f>HLOOKUP(B1,BarChart_Step1!$B$1:$DQ$13,2)/40</f>
        <v>0.3</v>
      </c>
      <c r="C3" s="17">
        <f>HLOOKUP(C1,BarChart_Step1!$B$1:$DQ$13,2)/40</f>
        <v>0.25</v>
      </c>
      <c r="D3" s="17">
        <f>HLOOKUP(D1,BarChart_Step1!$B$1:$DQ$13,2)/40</f>
        <v>0.1</v>
      </c>
      <c r="E3" s="17">
        <f>HLOOKUP(E1,BarChart_Step1!$B$1:$DQ$13,2)/40</f>
        <v>0.225</v>
      </c>
      <c r="F3" s="17">
        <f>HLOOKUP(F1,BarChart_Step1!$B$1:$DQ$13,2)/40</f>
        <v>0.15</v>
      </c>
      <c r="G3" s="17">
        <f>HLOOKUP(G1,BarChart_Step1!$B$1:$DQ$13,2)/40</f>
        <v>0.175</v>
      </c>
    </row>
    <row r="4" ht="12.75" customHeight="1">
      <c r="A4" s="10" t="s">
        <v>250</v>
      </c>
      <c r="B4" s="17">
        <f t="shared" ref="B4:D4" si="2">E3</f>
        <v>0.225</v>
      </c>
      <c r="C4" s="17">
        <f t="shared" si="2"/>
        <v>0.15</v>
      </c>
      <c r="D4" s="17">
        <f t="shared" si="2"/>
        <v>0.175</v>
      </c>
      <c r="E4" s="17">
        <f>HLOOKUP(E1,BarChart_Step1!$B$1:$DQ$13,3)/40</f>
        <v>0.425</v>
      </c>
      <c r="F4" s="17">
        <f>HLOOKUP(F1,BarChart_Step1!$B$1:$DQ$13,3)/40</f>
        <v>0.2</v>
      </c>
      <c r="G4" s="17">
        <f>HLOOKUP(G1,BarChart_Step1!$B$1:$DQ$13,3)/40</f>
        <v>0.225</v>
      </c>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row>
    <row r="5" ht="12.75" customHeight="1">
      <c r="A5" s="10" t="s">
        <v>251</v>
      </c>
      <c r="B5" s="17">
        <f>HLOOKUP(B1,BarChart_Step1!$B$1:$DQ$13,3)/40</f>
        <v>0.35</v>
      </c>
      <c r="C5" s="17">
        <f>HLOOKUP(C1,BarChart_Step1!$B$1:$DQ$13,3)/40</f>
        <v>0.275</v>
      </c>
      <c r="D5" s="17">
        <f>HLOOKUP(D1,BarChart_Step1!$B$1:$DQ$13,3)/40</f>
        <v>0.3</v>
      </c>
      <c r="E5" s="17">
        <f>HLOOKUP(E1,BarChart_Step1!$B$1:$DQ$13,4)/40</f>
        <v>0.2</v>
      </c>
      <c r="F5" s="17">
        <f>HLOOKUP(F1,BarChart_Step1!$B$1:$DQ$13,4)/40</f>
        <v>0.2</v>
      </c>
      <c r="G5" s="17">
        <f>HLOOKUP(G1,BarChart_Step1!$B$1:$DQ$13,4)/40</f>
        <v>0.35</v>
      </c>
    </row>
    <row r="6" ht="12.75" customHeight="1">
      <c r="A6" s="10" t="s">
        <v>252</v>
      </c>
      <c r="B6" s="17">
        <f t="shared" ref="B6:D6" si="3">E4</f>
        <v>0.425</v>
      </c>
      <c r="C6" s="17">
        <f t="shared" si="3"/>
        <v>0.2</v>
      </c>
      <c r="D6" s="17">
        <f t="shared" si="3"/>
        <v>0.225</v>
      </c>
      <c r="E6" s="17">
        <f>HLOOKUP(E1,BarChart_Step1!$B$1:$DQ$13,5)/40</f>
        <v>0.05</v>
      </c>
      <c r="F6" s="17">
        <f>HLOOKUP(F1,BarChart_Step1!$B$1:$DQ$13,5)/40</f>
        <v>0.325</v>
      </c>
      <c r="G6" s="17">
        <f>HLOOKUP(G1,BarChart_Step1!$B$1:$DQ$13,5)/40</f>
        <v>0.075</v>
      </c>
    </row>
    <row r="7" ht="12.75" customHeight="1">
      <c r="A7" s="10" t="s">
        <v>253</v>
      </c>
      <c r="B7" s="17">
        <f>HLOOKUP(B1,BarChart_Step1!$B$1:$DQ$13,4)/40</f>
        <v>0.175</v>
      </c>
      <c r="C7" s="17">
        <f>HLOOKUP(C1,BarChart_Step1!$B$1:$DQ$13,4)/40</f>
        <v>0.2</v>
      </c>
      <c r="D7" s="17">
        <f>HLOOKUP(D1,BarChart_Step1!$B$1:$DQ$13,4)/40</f>
        <v>0.2</v>
      </c>
      <c r="E7" s="17">
        <f>HLOOKUP(E1,BarChart_Step1!$B$1:$DQ$13,6)/40</f>
        <v>0.1</v>
      </c>
      <c r="F7" s="17">
        <f>HLOOKUP(F1,BarChart_Step1!$B$1:$DQ$13,6)/40</f>
        <v>0.125</v>
      </c>
      <c r="G7" s="17">
        <f>HLOOKUP(G1,BarChart_Step1!$B$1:$DQ$13,6)/40</f>
        <v>0.175</v>
      </c>
    </row>
    <row r="8" ht="12.75" customHeight="1">
      <c r="A8" s="10" t="s">
        <v>254</v>
      </c>
      <c r="B8" s="17">
        <f t="shared" ref="B8:D8" si="4">E5</f>
        <v>0.2</v>
      </c>
      <c r="C8" s="17">
        <f t="shared" si="4"/>
        <v>0.2</v>
      </c>
      <c r="D8" s="17">
        <f t="shared" si="4"/>
        <v>0.35</v>
      </c>
    </row>
    <row r="9" ht="12.75" customHeight="1">
      <c r="A9" s="10" t="s">
        <v>255</v>
      </c>
      <c r="B9" s="17">
        <f>HLOOKUP(B1,BarChart_Step1!$B$1:$DQ$13,5)/40</f>
        <v>0.1</v>
      </c>
      <c r="C9" s="17">
        <f>HLOOKUP(C1,BarChart_Step1!$B$1:$DQ$13,5)/40</f>
        <v>0.175</v>
      </c>
      <c r="D9" s="17">
        <f>HLOOKUP(D1,BarChart_Step1!$B$1:$DQ$13,5)/40</f>
        <v>0.225</v>
      </c>
    </row>
    <row r="10" ht="12.75" customHeight="1">
      <c r="A10" s="10" t="s">
        <v>256</v>
      </c>
      <c r="B10" s="17">
        <f t="shared" ref="B10:D10" si="5">E6</f>
        <v>0.05</v>
      </c>
      <c r="C10" s="17">
        <f t="shared" si="5"/>
        <v>0.325</v>
      </c>
      <c r="D10" s="17">
        <f t="shared" si="5"/>
        <v>0.075</v>
      </c>
    </row>
    <row r="11" ht="12.75" customHeight="1">
      <c r="A11" s="10" t="s">
        <v>257</v>
      </c>
      <c r="B11" s="17">
        <f>HLOOKUP(B1,BarChart_Step1!$B$1:$DQ$13,6)/40</f>
        <v>0.075</v>
      </c>
      <c r="C11" s="17">
        <f>HLOOKUP(C1,BarChart_Step1!$B$1:$DQ$13,6)/40</f>
        <v>0.1</v>
      </c>
      <c r="D11" s="17">
        <f>HLOOKUP(D1,BarChart_Step1!$B$1:$DQ$13,6)/40</f>
        <v>0.175</v>
      </c>
    </row>
    <row r="12" ht="12.75" customHeight="1">
      <c r="A12" s="10" t="s">
        <v>258</v>
      </c>
      <c r="B12" s="17">
        <f t="shared" ref="B12:D12" si="6">E7</f>
        <v>0.1</v>
      </c>
      <c r="C12" s="17">
        <f t="shared" si="6"/>
        <v>0.125</v>
      </c>
      <c r="D12" s="17">
        <f t="shared" si="6"/>
        <v>0.175</v>
      </c>
    </row>
    <row r="13" ht="12.75" customHeight="1">
      <c r="B13" s="17"/>
      <c r="C13" s="17"/>
      <c r="D13" s="17"/>
    </row>
    <row r="14" ht="12.75" customHeight="1">
      <c r="B14" s="13"/>
      <c r="C14" s="13"/>
      <c r="D14" s="13"/>
    </row>
    <row r="15" ht="12.75" customHeight="1">
      <c r="B15" s="13"/>
      <c r="C15" s="13"/>
      <c r="D15" s="13"/>
    </row>
    <row r="16" ht="12.75" customHeight="1"/>
    <row r="17" ht="12.75" customHeight="1">
      <c r="A17" s="16" t="s">
        <v>259</v>
      </c>
      <c r="B17" s="12" t="s">
        <v>227</v>
      </c>
      <c r="C17" s="12" t="s">
        <v>228</v>
      </c>
      <c r="D17" s="12" t="s">
        <v>229</v>
      </c>
      <c r="E17" s="12" t="s">
        <v>260</v>
      </c>
      <c r="F17" s="12" t="s">
        <v>261</v>
      </c>
      <c r="G17" s="12" t="s">
        <v>262</v>
      </c>
    </row>
    <row r="18" ht="12.75" customHeight="1">
      <c r="B18" s="12" t="str">
        <f t="shared" ref="B18:G18" si="7">IF(MID(B17,1,4)="LLM1","PaLM 2",IF(MID(B17,1,4)="LLM2","GPT-3.5", IF(MID(B17,1,4)="LLM3","Llama 2")))</f>
        <v>PaLM 2</v>
      </c>
      <c r="C18" s="12" t="str">
        <f t="shared" si="7"/>
        <v>GPT-3.5</v>
      </c>
      <c r="D18" s="12" t="str">
        <f t="shared" si="7"/>
        <v>Llama 2</v>
      </c>
      <c r="E18" s="12" t="str">
        <f t="shared" si="7"/>
        <v>PaLM 2</v>
      </c>
      <c r="F18" s="12" t="str">
        <f t="shared" si="7"/>
        <v>GPT-3.5</v>
      </c>
      <c r="G18" s="12" t="str">
        <f t="shared" si="7"/>
        <v>Llama 2</v>
      </c>
    </row>
    <row r="19" ht="12.75" customHeight="1">
      <c r="A19" s="10" t="s">
        <v>249</v>
      </c>
      <c r="B19" s="17">
        <f>HLOOKUP(B17,BarChart_Step1!$B$1:$DQ$13,2)/40</f>
        <v>0.275</v>
      </c>
      <c r="C19" s="17">
        <f>HLOOKUP(C17,BarChart_Step1!$B$1:$DQ$13,2)/40</f>
        <v>0.275</v>
      </c>
      <c r="D19" s="17">
        <f>HLOOKUP(D17,BarChart_Step1!$B$1:$DQ$13,2)/40</f>
        <v>0.15</v>
      </c>
      <c r="E19" s="17">
        <f>HLOOKUP(E17,BarChart_Step1!$B$1:$DQ$13,2)/40</f>
        <v>0.225</v>
      </c>
      <c r="F19" s="17">
        <f>HLOOKUP(F17,BarChart_Step1!$B$1:$DQ$13,2)/40</f>
        <v>0.25</v>
      </c>
      <c r="G19" s="17">
        <f>HLOOKUP(G17,BarChart_Step1!$B$1:$DQ$13,2)/40</f>
        <v>0.175</v>
      </c>
    </row>
    <row r="20" ht="12.75" customHeight="1">
      <c r="A20" s="10" t="s">
        <v>250</v>
      </c>
      <c r="B20" s="17">
        <f t="shared" ref="B20:D20" si="8">E19</f>
        <v>0.225</v>
      </c>
      <c r="C20" s="17">
        <f t="shared" si="8"/>
        <v>0.25</v>
      </c>
      <c r="D20" s="17">
        <f t="shared" si="8"/>
        <v>0.175</v>
      </c>
      <c r="E20" s="17">
        <f>HLOOKUP(E17,BarChart_Step1!$B$1:$DQ$13,3)/40</f>
        <v>0.375</v>
      </c>
      <c r="F20" s="17">
        <f>HLOOKUP(F17,BarChart_Step1!$B$1:$DQ$13,3)/40</f>
        <v>0.425</v>
      </c>
      <c r="G20" s="17">
        <f>HLOOKUP(G17,BarChart_Step1!$B$1:$DQ$13,3)/40</f>
        <v>0.3</v>
      </c>
      <c r="H20" s="12"/>
      <c r="I20" s="12"/>
      <c r="J20" s="12"/>
      <c r="K20" s="12"/>
      <c r="L20" s="12"/>
      <c r="M20" s="12"/>
      <c r="N20" s="12"/>
      <c r="O20" s="12"/>
      <c r="P20" s="12"/>
      <c r="Q20" s="12"/>
    </row>
    <row r="21" ht="12.75" customHeight="1">
      <c r="A21" s="10" t="s">
        <v>251</v>
      </c>
      <c r="B21" s="17">
        <f>HLOOKUP(B17,BarChart_Step1!$B$1:$DQ$13,3)/40</f>
        <v>0.45</v>
      </c>
      <c r="C21" s="17">
        <f>HLOOKUP(C17,BarChart_Step1!$B$1:$DQ$13,3)/40</f>
        <v>0.55</v>
      </c>
      <c r="D21" s="17">
        <f>HLOOKUP(D17,BarChart_Step1!$B$1:$DQ$13,3)/40</f>
        <v>0.275</v>
      </c>
      <c r="E21" s="17">
        <f>HLOOKUP(E17,BarChart_Step1!$B$1:$DQ$13,4)/40</f>
        <v>0.225</v>
      </c>
      <c r="F21" s="17">
        <f>HLOOKUP(F17,BarChart_Step1!$B$1:$DQ$13,4)/40</f>
        <v>0.3</v>
      </c>
      <c r="G21" s="17">
        <f>HLOOKUP(G17,BarChart_Step1!$B$1:$DQ$13,4)/40</f>
        <v>0.225</v>
      </c>
    </row>
    <row r="22" ht="12.75" customHeight="1">
      <c r="A22" s="10" t="s">
        <v>252</v>
      </c>
      <c r="B22" s="17">
        <f t="shared" ref="B22:D22" si="9">E20</f>
        <v>0.375</v>
      </c>
      <c r="C22" s="17">
        <f t="shared" si="9"/>
        <v>0.425</v>
      </c>
      <c r="D22" s="17">
        <f t="shared" si="9"/>
        <v>0.3</v>
      </c>
      <c r="E22" s="17">
        <f>HLOOKUP(E17,BarChart_Step1!$B$1:$DQ$13,5)/40</f>
        <v>0.1</v>
      </c>
      <c r="F22" s="17">
        <f>HLOOKUP(F17,BarChart_Step1!$B$1:$DQ$13,5)/40</f>
        <v>0</v>
      </c>
      <c r="G22" s="17">
        <f>HLOOKUP(G17,BarChart_Step1!$B$1:$DQ$13,5)/40</f>
        <v>0.075</v>
      </c>
    </row>
    <row r="23" ht="12.75" customHeight="1">
      <c r="A23" s="10" t="s">
        <v>253</v>
      </c>
      <c r="B23" s="17">
        <f>HLOOKUP(B17,BarChart_Step1!$B$1:$DQ$13,4)/40</f>
        <v>0.1</v>
      </c>
      <c r="C23" s="17">
        <f>HLOOKUP(C17,BarChart_Step1!$B$1:$DQ$13,4)/40</f>
        <v>0.15</v>
      </c>
      <c r="D23" s="17">
        <f>HLOOKUP(D17,BarChart_Step1!$B$1:$DQ$13,4)/40</f>
        <v>0.25</v>
      </c>
      <c r="E23" s="17">
        <f>HLOOKUP(E17,BarChart_Step1!$B$1:$DQ$13,6)/40</f>
        <v>0.075</v>
      </c>
      <c r="F23" s="17">
        <f>HLOOKUP(F17,BarChart_Step1!$B$1:$DQ$13,6)/40</f>
        <v>0.025</v>
      </c>
      <c r="G23" s="17">
        <f>HLOOKUP(G17,BarChart_Step1!$B$1:$DQ$13,6)/40</f>
        <v>0.225</v>
      </c>
    </row>
    <row r="24" ht="12.75" customHeight="1">
      <c r="A24" s="10" t="s">
        <v>254</v>
      </c>
      <c r="B24" s="17">
        <f t="shared" ref="B24:D24" si="10">E21</f>
        <v>0.225</v>
      </c>
      <c r="C24" s="17">
        <f t="shared" si="10"/>
        <v>0.3</v>
      </c>
      <c r="D24" s="17">
        <f t="shared" si="10"/>
        <v>0.225</v>
      </c>
    </row>
    <row r="25" ht="12.75" customHeight="1">
      <c r="A25" s="10" t="s">
        <v>255</v>
      </c>
      <c r="B25" s="17">
        <f>HLOOKUP(B17,BarChart_Step1!$B$1:$DQ$13,5)/40</f>
        <v>0.125</v>
      </c>
      <c r="C25" s="17">
        <f>HLOOKUP(C17,BarChart_Step1!$B$1:$DQ$13,5)/40</f>
        <v>0</v>
      </c>
      <c r="D25" s="17">
        <f>HLOOKUP(D17,BarChart_Step1!$B$1:$DQ$13,5)/40</f>
        <v>0.05</v>
      </c>
    </row>
    <row r="26" ht="12.75" customHeight="1">
      <c r="A26" s="10" t="s">
        <v>256</v>
      </c>
      <c r="B26" s="17">
        <f t="shared" ref="B26:D26" si="11">E22</f>
        <v>0.1</v>
      </c>
      <c r="C26" s="17">
        <f t="shared" si="11"/>
        <v>0</v>
      </c>
      <c r="D26" s="17">
        <f t="shared" si="11"/>
        <v>0.075</v>
      </c>
    </row>
    <row r="27" ht="12.75" customHeight="1">
      <c r="A27" s="10" t="s">
        <v>257</v>
      </c>
      <c r="B27" s="17">
        <f>HLOOKUP(B17,BarChart_Step1!$B$1:$DQ$13,6)/40</f>
        <v>0.05</v>
      </c>
      <c r="C27" s="17">
        <f>HLOOKUP(C17,BarChart_Step1!$B$1:$DQ$13,6)/40</f>
        <v>0.025</v>
      </c>
      <c r="D27" s="17">
        <f>HLOOKUP(D17,BarChart_Step1!$B$1:$DQ$13,6)/40</f>
        <v>0.275</v>
      </c>
    </row>
    <row r="28" ht="12.75" customHeight="1">
      <c r="A28" s="10" t="s">
        <v>258</v>
      </c>
      <c r="B28" s="17">
        <f t="shared" ref="B28:D28" si="12">E23</f>
        <v>0.075</v>
      </c>
      <c r="C28" s="17">
        <f t="shared" si="12"/>
        <v>0.025</v>
      </c>
      <c r="D28" s="17">
        <f t="shared" si="12"/>
        <v>0.225</v>
      </c>
    </row>
    <row r="29" ht="12.75" customHeight="1"/>
    <row r="30" ht="12.75" customHeight="1">
      <c r="A30" s="16" t="s">
        <v>263</v>
      </c>
      <c r="B30" s="12" t="s">
        <v>231</v>
      </c>
      <c r="C30" s="12" t="s">
        <v>232</v>
      </c>
      <c r="D30" s="12" t="s">
        <v>233</v>
      </c>
      <c r="E30" s="12" t="s">
        <v>264</v>
      </c>
      <c r="F30" s="12" t="s">
        <v>265</v>
      </c>
      <c r="G30" s="12" t="s">
        <v>266</v>
      </c>
    </row>
    <row r="31" ht="12.75" customHeight="1">
      <c r="B31" s="12" t="str">
        <f t="shared" ref="B31:G31" si="13">IF(MID(B30,1,4)="LLM1","PaLM 2",IF(MID(B30,1,4)="LLM2","GPT-3.5", IF(MID(B30,1,4)="LLM3","Llama 2")))</f>
        <v>PaLM 2</v>
      </c>
      <c r="C31" s="12" t="str">
        <f t="shared" si="13"/>
        <v>GPT-3.5</v>
      </c>
      <c r="D31" s="12" t="str">
        <f t="shared" si="13"/>
        <v>Llama 2</v>
      </c>
      <c r="E31" s="12" t="str">
        <f t="shared" si="13"/>
        <v>PaLM 2</v>
      </c>
      <c r="F31" s="12" t="str">
        <f t="shared" si="13"/>
        <v>GPT-3.5</v>
      </c>
      <c r="G31" s="12" t="str">
        <f t="shared" si="13"/>
        <v>Llama 2</v>
      </c>
    </row>
    <row r="32" ht="12.75" customHeight="1">
      <c r="A32" s="10" t="str">
        <f t="shared" ref="A32:A41" si="14">A19</f>
        <v>SA-P</v>
      </c>
      <c r="B32" s="17">
        <f>HLOOKUP(B30,BarChart_Step1!$B$1:$DQ$13,2)/40</f>
        <v>0.25</v>
      </c>
      <c r="C32" s="17">
        <f>HLOOKUP(C30,BarChart_Step1!$B$1:$DQ$13,2)/40</f>
        <v>0.225</v>
      </c>
      <c r="D32" s="17">
        <f>HLOOKUP(D30,BarChart_Step1!$B$1:$DQ$13,2)/40</f>
        <v>0.25</v>
      </c>
      <c r="E32" s="17">
        <f>HLOOKUP(E30,BarChart_Step1!$B$1:$DQ$13,2)/40</f>
        <v>0.3</v>
      </c>
      <c r="F32" s="17">
        <f>HLOOKUP(F30,BarChart_Step1!$B$1:$DQ$13,2)/40</f>
        <v>0.225</v>
      </c>
      <c r="G32" s="17">
        <f>HLOOKUP(G30,BarChart_Step1!$B$1:$DQ$13,2)/40</f>
        <v>0.175</v>
      </c>
    </row>
    <row r="33" ht="12.75" customHeight="1">
      <c r="A33" s="10" t="str">
        <f t="shared" si="14"/>
        <v>SA-R</v>
      </c>
      <c r="B33" s="17">
        <f t="shared" ref="B33:D33" si="15">E32</f>
        <v>0.3</v>
      </c>
      <c r="C33" s="17">
        <f t="shared" si="15"/>
        <v>0.225</v>
      </c>
      <c r="D33" s="17">
        <f t="shared" si="15"/>
        <v>0.175</v>
      </c>
      <c r="E33" s="17">
        <f>HLOOKUP(E30,BarChart_Step1!$B$1:$DQ$13,3)/40</f>
        <v>0.4</v>
      </c>
      <c r="F33" s="17">
        <f>HLOOKUP(F30,BarChart_Step1!$B$1:$DQ$13,3)/40</f>
        <v>0.525</v>
      </c>
      <c r="G33" s="17">
        <f>HLOOKUP(G30,BarChart_Step1!$B$1:$DQ$13,3)/40</f>
        <v>0.275</v>
      </c>
    </row>
    <row r="34" ht="12.75" customHeight="1">
      <c r="A34" s="10" t="str">
        <f t="shared" si="14"/>
        <v>A-P</v>
      </c>
      <c r="B34" s="17">
        <f>HLOOKUP(B30,BarChart_Step1!$B$1:$DQ$13,3)/40</f>
        <v>0.475</v>
      </c>
      <c r="C34" s="17">
        <f>HLOOKUP(C30,BarChart_Step1!$B$1:$DQ$13,3)/40</f>
        <v>0.5</v>
      </c>
      <c r="D34" s="17">
        <f>HLOOKUP(D30,BarChart_Step1!$B$1:$DQ$13,3)/40</f>
        <v>0.35</v>
      </c>
      <c r="E34" s="17">
        <f>HLOOKUP(E30,BarChart_Step1!$B$1:$DQ$13,4)/40</f>
        <v>0.15</v>
      </c>
      <c r="F34" s="17">
        <f>HLOOKUP(F30,BarChart_Step1!$B$1:$DQ$13,4)/40</f>
        <v>0.225</v>
      </c>
      <c r="G34" s="17">
        <f>HLOOKUP(G30,BarChart_Step1!$B$1:$DQ$13,4)/40</f>
        <v>0.375</v>
      </c>
    </row>
    <row r="35" ht="12.75" customHeight="1">
      <c r="A35" s="10" t="str">
        <f t="shared" si="14"/>
        <v>A-R</v>
      </c>
      <c r="B35" s="17">
        <f t="shared" ref="B35:D35" si="16">E33</f>
        <v>0.4</v>
      </c>
      <c r="C35" s="17">
        <f t="shared" si="16"/>
        <v>0.525</v>
      </c>
      <c r="D35" s="17">
        <f t="shared" si="16"/>
        <v>0.275</v>
      </c>
      <c r="E35" s="17">
        <f>HLOOKUP(E30,BarChart_Step1!$B$1:$DQ$13,5)/40</f>
        <v>0.075</v>
      </c>
      <c r="F35" s="17">
        <f>HLOOKUP(F30,BarChart_Step1!$B$1:$DQ$13,5)/40</f>
        <v>0.025</v>
      </c>
      <c r="G35" s="17">
        <f>HLOOKUP(G30,BarChart_Step1!$B$1:$DQ$13,5)/40</f>
        <v>0.025</v>
      </c>
    </row>
    <row r="36" ht="12.75" customHeight="1">
      <c r="A36" s="10" t="str">
        <f t="shared" si="14"/>
        <v>N-P</v>
      </c>
      <c r="B36" s="17">
        <f>HLOOKUP(B30,BarChart_Step1!$B$1:$DQ$13,4)/40</f>
        <v>0.175</v>
      </c>
      <c r="C36" s="17">
        <f>HLOOKUP(C30,BarChart_Step1!$B$1:$DQ$13,4)/40</f>
        <v>0.2</v>
      </c>
      <c r="D36" s="17">
        <f>HLOOKUP(D30,BarChart_Step1!$B$1:$DQ$13,4)/40</f>
        <v>0.225</v>
      </c>
      <c r="E36" s="17">
        <f>HLOOKUP(E30,BarChart_Step1!$B$1:$DQ$13,6)/40</f>
        <v>0.075</v>
      </c>
      <c r="F36" s="17">
        <f>HLOOKUP(F30,BarChart_Step1!$B$1:$DQ$13,6)/40</f>
        <v>0</v>
      </c>
      <c r="G36" s="17">
        <f>HLOOKUP(G30,BarChart_Step1!$B$1:$DQ$13,6)/40</f>
        <v>0.15</v>
      </c>
    </row>
    <row r="37" ht="12.75" customHeight="1">
      <c r="A37" s="10" t="str">
        <f t="shared" si="14"/>
        <v>N-R</v>
      </c>
      <c r="B37" s="17">
        <f t="shared" ref="B37:D37" si="17">E34</f>
        <v>0.15</v>
      </c>
      <c r="C37" s="17">
        <f t="shared" si="17"/>
        <v>0.225</v>
      </c>
      <c r="D37" s="17">
        <f t="shared" si="17"/>
        <v>0.375</v>
      </c>
    </row>
    <row r="38" ht="12.75" customHeight="1">
      <c r="A38" s="10" t="str">
        <f t="shared" si="14"/>
        <v>D-P</v>
      </c>
      <c r="B38" s="17">
        <f>HLOOKUP(B30,BarChart_Step1!$B$1:$DQ$13,5)/40</f>
        <v>0.05</v>
      </c>
      <c r="C38" s="17">
        <f>HLOOKUP(C30,BarChart_Step1!$B$1:$DQ$13,5)/40</f>
        <v>0.075</v>
      </c>
      <c r="D38" s="17">
        <f>HLOOKUP(D30,BarChart_Step1!$B$1:$DQ$13,5)/40</f>
        <v>0.05</v>
      </c>
    </row>
    <row r="39" ht="12.75" customHeight="1">
      <c r="A39" s="10" t="str">
        <f t="shared" si="14"/>
        <v>D-R</v>
      </c>
      <c r="B39" s="17">
        <f t="shared" ref="B39:D39" si="18">E35</f>
        <v>0.075</v>
      </c>
      <c r="C39" s="17">
        <f t="shared" si="18"/>
        <v>0.025</v>
      </c>
      <c r="D39" s="17">
        <f t="shared" si="18"/>
        <v>0.025</v>
      </c>
    </row>
    <row r="40" ht="12.75" customHeight="1">
      <c r="A40" s="10" t="str">
        <f t="shared" si="14"/>
        <v>SD-P</v>
      </c>
      <c r="B40" s="17">
        <f>HLOOKUP(B30,BarChart_Step1!$B$1:$DQ$13,6)/40</f>
        <v>0.05</v>
      </c>
      <c r="C40" s="17">
        <f>HLOOKUP(C30,BarChart_Step1!$B$1:$DQ$13,6)/40</f>
        <v>0</v>
      </c>
      <c r="D40" s="17">
        <f>HLOOKUP(D30,BarChart_Step1!$B$1:$DQ$13,6)/40</f>
        <v>0.125</v>
      </c>
    </row>
    <row r="41" ht="12.75" customHeight="1">
      <c r="A41" s="10" t="str">
        <f t="shared" si="14"/>
        <v>SD-R</v>
      </c>
      <c r="B41" s="17">
        <f t="shared" ref="B41:D41" si="19">E36</f>
        <v>0.075</v>
      </c>
      <c r="C41" s="17">
        <f t="shared" si="19"/>
        <v>0</v>
      </c>
      <c r="D41" s="17">
        <f t="shared" si="19"/>
        <v>0.15</v>
      </c>
    </row>
    <row r="42" ht="12.75" customHeight="1"/>
    <row r="43" ht="12.75" customHeight="1">
      <c r="A43" s="16" t="s">
        <v>267</v>
      </c>
      <c r="B43" s="12" t="s">
        <v>235</v>
      </c>
      <c r="C43" s="12" t="s">
        <v>236</v>
      </c>
      <c r="D43" s="12" t="s">
        <v>237</v>
      </c>
      <c r="E43" s="12" t="s">
        <v>268</v>
      </c>
      <c r="F43" s="12" t="s">
        <v>269</v>
      </c>
      <c r="G43" s="12" t="s">
        <v>270</v>
      </c>
    </row>
    <row r="44" ht="12.75" customHeight="1">
      <c r="B44" s="12" t="str">
        <f t="shared" ref="B44:G44" si="20">IF(MID(B43,1,4)="LLM1","PaLM 2",IF(MID(B43,1,4)="LLM2","GPT-3.5", IF(MID(B43,1,4)="LLM3","Llama 2")))</f>
        <v>PaLM 2</v>
      </c>
      <c r="C44" s="12" t="str">
        <f t="shared" si="20"/>
        <v>GPT-3.5</v>
      </c>
      <c r="D44" s="12" t="str">
        <f t="shared" si="20"/>
        <v>Llama 2</v>
      </c>
      <c r="E44" s="12" t="str">
        <f t="shared" si="20"/>
        <v>PaLM 2</v>
      </c>
      <c r="F44" s="12" t="str">
        <f t="shared" si="20"/>
        <v>GPT-3.5</v>
      </c>
      <c r="G44" s="12" t="str">
        <f t="shared" si="20"/>
        <v>Llama 2</v>
      </c>
    </row>
    <row r="45" ht="12.75" customHeight="1">
      <c r="A45" s="10" t="str">
        <f t="shared" ref="A45:A54" si="21">A32</f>
        <v>SA-P</v>
      </c>
      <c r="B45" s="17">
        <f>HLOOKUP(B43,BarChart_Step1!$B$1:$DQ$13,2)/40</f>
        <v>0.325</v>
      </c>
      <c r="C45" s="17">
        <f>HLOOKUP(C43,BarChart_Step1!$B$1:$DQ$13,2)/40</f>
        <v>0.25</v>
      </c>
      <c r="D45" s="17">
        <f>HLOOKUP(D43,BarChart_Step1!$B$1:$DQ$13,2)/40</f>
        <v>0.125</v>
      </c>
      <c r="E45" s="17">
        <f>HLOOKUP(E43,BarChart_Step1!$B$1:$DQ$13,2)/40</f>
        <v>0.325</v>
      </c>
      <c r="F45" s="17">
        <f>HLOOKUP(F43,BarChart_Step1!$B$1:$DQ$13,2)/40</f>
        <v>0.25</v>
      </c>
      <c r="G45" s="17">
        <f>HLOOKUP(G43,BarChart_Step1!$B$1:$DQ$13,2)/40</f>
        <v>0.2</v>
      </c>
    </row>
    <row r="46" ht="12.75" customHeight="1">
      <c r="A46" s="10" t="str">
        <f t="shared" si="21"/>
        <v>SA-R</v>
      </c>
      <c r="B46" s="17">
        <f t="shared" ref="B46:D46" si="22">E45</f>
        <v>0.325</v>
      </c>
      <c r="C46" s="17">
        <f t="shared" si="22"/>
        <v>0.25</v>
      </c>
      <c r="D46" s="17">
        <f t="shared" si="22"/>
        <v>0.2</v>
      </c>
      <c r="E46" s="17">
        <f>HLOOKUP(E43,BarChart_Step1!$B$1:$DQ$13,3)/40</f>
        <v>0.4</v>
      </c>
      <c r="F46" s="17">
        <f>HLOOKUP(F43,BarChart_Step1!$B$1:$DQ$13,3)/40</f>
        <v>0.425</v>
      </c>
      <c r="G46" s="17">
        <f>HLOOKUP(G43,BarChart_Step1!$B$1:$DQ$13,3)/40</f>
        <v>0.275</v>
      </c>
    </row>
    <row r="47" ht="12.75" customHeight="1">
      <c r="A47" s="10" t="str">
        <f t="shared" si="21"/>
        <v>A-P</v>
      </c>
      <c r="B47" s="17">
        <f>HLOOKUP(B43,BarChart_Step1!$B$1:$DQ$13,3)/40</f>
        <v>0.375</v>
      </c>
      <c r="C47" s="17">
        <f>HLOOKUP(C43,BarChart_Step1!$B$1:$DQ$13,3)/40</f>
        <v>0.575</v>
      </c>
      <c r="D47" s="17">
        <f>HLOOKUP(D43,BarChart_Step1!$B$1:$DQ$13,3)/40</f>
        <v>0.45</v>
      </c>
      <c r="E47" s="17">
        <f>HLOOKUP(E43,BarChart_Step1!$B$1:$DQ$13,4)/40</f>
        <v>0.15</v>
      </c>
      <c r="F47" s="17">
        <f>HLOOKUP(F43,BarChart_Step1!$B$1:$DQ$13,4)/40</f>
        <v>0.325</v>
      </c>
      <c r="G47" s="17">
        <f>HLOOKUP(G43,BarChart_Step1!$B$1:$DQ$13,4)/40</f>
        <v>0.25</v>
      </c>
    </row>
    <row r="48" ht="12.75" customHeight="1">
      <c r="A48" s="10" t="str">
        <f t="shared" si="21"/>
        <v>A-R</v>
      </c>
      <c r="B48" s="17">
        <f t="shared" ref="B48:D48" si="23">E46</f>
        <v>0.4</v>
      </c>
      <c r="C48" s="17">
        <f t="shared" si="23"/>
        <v>0.425</v>
      </c>
      <c r="D48" s="17">
        <f t="shared" si="23"/>
        <v>0.275</v>
      </c>
      <c r="E48" s="17">
        <f>HLOOKUP(E43,BarChart_Step1!$B$1:$DQ$13,5)/40</f>
        <v>0.1</v>
      </c>
      <c r="F48" s="17">
        <f>HLOOKUP(F43,BarChart_Step1!$B$1:$DQ$13,5)/40</f>
        <v>0</v>
      </c>
      <c r="G48" s="17">
        <f>HLOOKUP(G43,BarChart_Step1!$B$1:$DQ$13,5)/40</f>
        <v>0.075</v>
      </c>
    </row>
    <row r="49" ht="12.75" customHeight="1">
      <c r="A49" s="10" t="str">
        <f t="shared" si="21"/>
        <v>N-P</v>
      </c>
      <c r="B49" s="17">
        <f>HLOOKUP(B43,BarChart_Step1!$B$1:$DQ$13,4)/40</f>
        <v>0.175</v>
      </c>
      <c r="C49" s="17">
        <f>HLOOKUP(C43,BarChart_Step1!$B$1:$DQ$13,4)/40</f>
        <v>0.15</v>
      </c>
      <c r="D49" s="17">
        <f>HLOOKUP(D43,BarChart_Step1!$B$1:$DQ$13,4)/40</f>
        <v>0.2</v>
      </c>
      <c r="E49" s="17">
        <f>HLOOKUP(E43,BarChart_Step1!$B$1:$DQ$13,6)/40</f>
        <v>0.025</v>
      </c>
      <c r="F49" s="17">
        <f>HLOOKUP(F43,BarChart_Step1!$B$1:$DQ$13,6)/40</f>
        <v>0</v>
      </c>
      <c r="G49" s="17">
        <f>HLOOKUP(G43,BarChart_Step1!$B$1:$DQ$13,6)/40</f>
        <v>0.2</v>
      </c>
    </row>
    <row r="50" ht="12.75" customHeight="1">
      <c r="A50" s="10" t="str">
        <f t="shared" si="21"/>
        <v>N-R</v>
      </c>
      <c r="B50" s="17">
        <f t="shared" ref="B50:D50" si="24">E47</f>
        <v>0.15</v>
      </c>
      <c r="C50" s="17">
        <f t="shared" si="24"/>
        <v>0.325</v>
      </c>
      <c r="D50" s="17">
        <f t="shared" si="24"/>
        <v>0.25</v>
      </c>
    </row>
    <row r="51" ht="12.75" customHeight="1">
      <c r="A51" s="10" t="str">
        <f t="shared" si="21"/>
        <v>D-P</v>
      </c>
      <c r="B51" s="17">
        <f>HLOOKUP(B43,BarChart_Step1!$B$1:$DQ$13,5)/40</f>
        <v>0.1</v>
      </c>
      <c r="C51" s="17">
        <f>HLOOKUP(C43,BarChart_Step1!$B$1:$DQ$13,5)/40</f>
        <v>0.025</v>
      </c>
      <c r="D51" s="17">
        <f>HLOOKUP(D43,BarChart_Step1!$B$1:$DQ$13,5)/40</f>
        <v>0.05</v>
      </c>
    </row>
    <row r="52" ht="12.75" customHeight="1">
      <c r="A52" s="10" t="str">
        <f t="shared" si="21"/>
        <v>D-R</v>
      </c>
      <c r="B52" s="17">
        <f t="shared" ref="B52:D52" si="25">E48</f>
        <v>0.1</v>
      </c>
      <c r="C52" s="17">
        <f t="shared" si="25"/>
        <v>0</v>
      </c>
      <c r="D52" s="17">
        <f t="shared" si="25"/>
        <v>0.075</v>
      </c>
    </row>
    <row r="53" ht="12.75" customHeight="1">
      <c r="A53" s="10" t="str">
        <f t="shared" si="21"/>
        <v>SD-P</v>
      </c>
      <c r="B53" s="17">
        <f>HLOOKUP(B43,BarChart_Step1!$B$1:$DQ$13,6)/40</f>
        <v>0.025</v>
      </c>
      <c r="C53" s="17">
        <f>HLOOKUP(C43,BarChart_Step1!$B$1:$DQ$13,6)/40</f>
        <v>0</v>
      </c>
      <c r="D53" s="17">
        <f>HLOOKUP(D43,BarChart_Step1!$B$1:$DQ$13,6)/40</f>
        <v>0.175</v>
      </c>
    </row>
    <row r="54" ht="12.75" customHeight="1">
      <c r="A54" s="10" t="str">
        <f t="shared" si="21"/>
        <v>SD-R</v>
      </c>
      <c r="B54" s="17">
        <f t="shared" ref="B54:D54" si="26">E49</f>
        <v>0.025</v>
      </c>
      <c r="C54" s="17">
        <f t="shared" si="26"/>
        <v>0</v>
      </c>
      <c r="D54" s="17">
        <f t="shared" si="26"/>
        <v>0.2</v>
      </c>
    </row>
    <row r="55" ht="12.75" customHeight="1"/>
    <row r="56" ht="12.75" customHeight="1">
      <c r="A56" s="10" t="s">
        <v>238</v>
      </c>
    </row>
    <row r="57" ht="12.75" customHeight="1">
      <c r="A57" s="16" t="s">
        <v>271</v>
      </c>
      <c r="B57" s="12" t="s">
        <v>223</v>
      </c>
      <c r="C57" s="12" t="s">
        <v>224</v>
      </c>
      <c r="D57" s="12" t="s">
        <v>225</v>
      </c>
      <c r="E57" s="12" t="s">
        <v>227</v>
      </c>
      <c r="F57" s="12" t="s">
        <v>228</v>
      </c>
      <c r="G57" s="12" t="s">
        <v>229</v>
      </c>
      <c r="H57" s="12" t="s">
        <v>231</v>
      </c>
      <c r="I57" s="12" t="s">
        <v>232</v>
      </c>
      <c r="J57" s="12" t="s">
        <v>233</v>
      </c>
      <c r="K57" s="12" t="s">
        <v>235</v>
      </c>
      <c r="L57" s="12" t="s">
        <v>236</v>
      </c>
      <c r="M57" s="12" t="s">
        <v>237</v>
      </c>
    </row>
    <row r="58" ht="54.0" customHeight="1">
      <c r="B58" s="12" t="str">
        <f>IF(MID(B57,1,4)="LLM1","PaLM2P1",IF(MID(B57,1,4)="LLM2","GPT-3.5", IF(MID(B57,1,4)="LLM3","Llama 2")))</f>
        <v>PaLM2P1</v>
      </c>
      <c r="C58" s="12" t="str">
        <f>IF(MID(C57,1,4)="LLM1","PaLM 2",IF(MID(C57,1,4)="LLM2","GPT-3.5P1", IF(MID(C57,1,4)="LLM3","Llama 2")))</f>
        <v>GPT-3.5P1</v>
      </c>
      <c r="D58" s="12" t="str">
        <f>IF(MID(D57,1,4)="LLM1","PaLM 2",IF(MID(D57,1,4)="LLM2","GPT-3.5", IF(MID(D57,1,4)="LLM3","Llama2P1")))</f>
        <v>Llama2P1</v>
      </c>
      <c r="E58" s="12" t="str">
        <f t="shared" ref="E58:G58" si="27">IF(MID(E57,1,4)="LLM1","PaLM2P2",IF(MID(E57,1,4)="LLM2","GPT-3.5P2", IF(MID(E57,1,4)="LLM3","Llama2P2")))</f>
        <v>PaLM2P2</v>
      </c>
      <c r="F58" s="12" t="str">
        <f t="shared" si="27"/>
        <v>GPT-3.5P2</v>
      </c>
      <c r="G58" s="12" t="str">
        <f t="shared" si="27"/>
        <v>Llama2P2</v>
      </c>
      <c r="H58" s="12" t="str">
        <f t="shared" ref="H58:J58" si="28">IF(MID(H57,1,4)="LLM1","PaLM2P3",IF(MID(H57,1,4)="LLM2","GPT-3.5P3", IF(MID(H57,1,4)="LLM3","Llama2P3")))</f>
        <v>PaLM2P3</v>
      </c>
      <c r="I58" s="12" t="str">
        <f t="shared" si="28"/>
        <v>GPT-3.5P3</v>
      </c>
      <c r="J58" s="12" t="str">
        <f t="shared" si="28"/>
        <v>Llama2P3</v>
      </c>
      <c r="K58" s="12" t="str">
        <f t="shared" ref="K58:M58" si="29">IF(MID(K57,1,4)="LLM1","PaLM2P4",IF(MID(K57,1,4)="LLM2","GPT-3.5P4", IF(MID(K57,1,4)="LLM3","Llama2P4")))</f>
        <v>PaLM2P4</v>
      </c>
      <c r="L58" s="12" t="str">
        <f t="shared" si="29"/>
        <v>GPT-3.5P4</v>
      </c>
      <c r="M58" s="12" t="str">
        <f t="shared" si="29"/>
        <v>Llama2P4</v>
      </c>
    </row>
    <row r="59" ht="12.75" customHeight="1">
      <c r="A59" s="10" t="s">
        <v>207</v>
      </c>
      <c r="B59" s="17">
        <f>HLOOKUP(B57,BarChart_Step1!$B$1:$DQ$13,2)/40</f>
        <v>0.3</v>
      </c>
      <c r="C59" s="17">
        <f>HLOOKUP(C57,BarChart_Step1!$B$1:$DQ$13,2)/40</f>
        <v>0.25</v>
      </c>
      <c r="D59" s="17">
        <f>HLOOKUP(D57,BarChart_Step1!$B$1:$DQ$13,2)/40</f>
        <v>0.1</v>
      </c>
      <c r="E59" s="17">
        <f>HLOOKUP(E57,BarChart_Step1!$B$1:$DQ$13,2)/40</f>
        <v>0.275</v>
      </c>
      <c r="F59" s="17">
        <f>HLOOKUP(F57,BarChart_Step1!$B$1:$DQ$13,2)/40</f>
        <v>0.275</v>
      </c>
      <c r="G59" s="17">
        <f>HLOOKUP(G57,BarChart_Step1!$B$1:$DQ$13,2)/40</f>
        <v>0.15</v>
      </c>
      <c r="H59" s="17">
        <f>HLOOKUP(H57,BarChart_Step1!$B$1:$DQ$13,2)/40</f>
        <v>0.25</v>
      </c>
      <c r="I59" s="17">
        <f>HLOOKUP(I57,BarChart_Step1!$B$1:$DQ$13,2)/40</f>
        <v>0.225</v>
      </c>
      <c r="J59" s="17">
        <f>HLOOKUP(J57,BarChart_Step1!$B$1:$DQ$13,2)/40</f>
        <v>0.25</v>
      </c>
      <c r="K59" s="17">
        <f>HLOOKUP(K57,BarChart_Step1!$B$1:$DQ$13,2)/40</f>
        <v>0.325</v>
      </c>
      <c r="L59" s="17">
        <f>HLOOKUP(L57,BarChart_Step1!$B$1:$DQ$13,2)/40</f>
        <v>0.25</v>
      </c>
      <c r="M59" s="17">
        <f>HLOOKUP(M57,BarChart_Step1!$B$1:$DQ$13,2)/40</f>
        <v>0.125</v>
      </c>
    </row>
    <row r="60" ht="12.75" customHeight="1">
      <c r="A60" s="10" t="s">
        <v>208</v>
      </c>
      <c r="B60" s="17">
        <f>HLOOKUP(B57,BarChart_Step1!$B$1:$DQ$13,3)/40</f>
        <v>0.35</v>
      </c>
      <c r="C60" s="17">
        <f>HLOOKUP(C57,BarChart_Step1!$B$1:$DQ$13,3)/40</f>
        <v>0.275</v>
      </c>
      <c r="D60" s="17">
        <f>HLOOKUP(D57,BarChart_Step1!$B$1:$DQ$13,3)/40</f>
        <v>0.3</v>
      </c>
      <c r="E60" s="17">
        <f>HLOOKUP(E57,BarChart_Step1!$B$1:$DQ$13,3)/40</f>
        <v>0.45</v>
      </c>
      <c r="F60" s="17">
        <f>HLOOKUP(F57,BarChart_Step1!$B$1:$DQ$13,3)/40</f>
        <v>0.55</v>
      </c>
      <c r="G60" s="17">
        <f>HLOOKUP(G57,BarChart_Step1!$B$1:$DQ$13,3)/40</f>
        <v>0.275</v>
      </c>
      <c r="H60" s="17">
        <f>HLOOKUP(H57,BarChart_Step1!$B$1:$DQ$13,3)/40</f>
        <v>0.475</v>
      </c>
      <c r="I60" s="17">
        <f>HLOOKUP(I57,BarChart_Step1!$B$1:$DQ$13,3)/40</f>
        <v>0.5</v>
      </c>
      <c r="J60" s="17">
        <f>HLOOKUP(J57,BarChart_Step1!$B$1:$DQ$13,3)/40</f>
        <v>0.35</v>
      </c>
      <c r="K60" s="17">
        <f>HLOOKUP(K57,BarChart_Step1!$B$1:$DQ$13,3)/40</f>
        <v>0.375</v>
      </c>
      <c r="L60" s="17">
        <f>HLOOKUP(L57,BarChart_Step1!$B$1:$DQ$13,3)/40</f>
        <v>0.575</v>
      </c>
      <c r="M60" s="17">
        <f>HLOOKUP(M57,BarChart_Step1!$B$1:$DQ$13,3)/40</f>
        <v>0.45</v>
      </c>
    </row>
    <row r="61" ht="12.75" customHeight="1">
      <c r="A61" s="10" t="s">
        <v>209</v>
      </c>
      <c r="B61" s="17">
        <f>HLOOKUP(B57,BarChart_Step1!$B$1:$DQ$13,4)/40</f>
        <v>0.175</v>
      </c>
      <c r="C61" s="17">
        <f>HLOOKUP(C57,BarChart_Step1!$B$1:$DQ$13,4)/40</f>
        <v>0.2</v>
      </c>
      <c r="D61" s="17">
        <f>HLOOKUP(D57,BarChart_Step1!$B$1:$DQ$13,4)/40</f>
        <v>0.2</v>
      </c>
      <c r="E61" s="17">
        <f>HLOOKUP(E57,BarChart_Step1!$B$1:$DQ$13,4)/40</f>
        <v>0.1</v>
      </c>
      <c r="F61" s="17">
        <f>HLOOKUP(F57,BarChart_Step1!$B$1:$DQ$13,4)/40</f>
        <v>0.15</v>
      </c>
      <c r="G61" s="17">
        <f>HLOOKUP(G57,BarChart_Step1!$B$1:$DQ$13,4)/40</f>
        <v>0.25</v>
      </c>
      <c r="H61" s="17">
        <f>HLOOKUP(H57,BarChart_Step1!$B$1:$DQ$13,4)/40</f>
        <v>0.175</v>
      </c>
      <c r="I61" s="17">
        <f>HLOOKUP(I57,BarChart_Step1!$B$1:$DQ$13,4)/40</f>
        <v>0.2</v>
      </c>
      <c r="J61" s="17">
        <f>HLOOKUP(J57,BarChart_Step1!$B$1:$DQ$13,4)/40</f>
        <v>0.225</v>
      </c>
      <c r="K61" s="17">
        <f>HLOOKUP(K57,BarChart_Step1!$B$1:$DQ$13,4)/40</f>
        <v>0.175</v>
      </c>
      <c r="L61" s="17">
        <f>HLOOKUP(L57,BarChart_Step1!$B$1:$DQ$13,4)/40</f>
        <v>0.15</v>
      </c>
      <c r="M61" s="17">
        <f>HLOOKUP(M57,BarChart_Step1!$B$1:$DQ$13,4)/40</f>
        <v>0.2</v>
      </c>
    </row>
    <row r="62" ht="12.75" customHeight="1">
      <c r="A62" s="10" t="s">
        <v>210</v>
      </c>
      <c r="B62" s="17">
        <f>HLOOKUP(B57,BarChart_Step1!$B$1:$DQ$13,5)/40</f>
        <v>0.1</v>
      </c>
      <c r="C62" s="17">
        <f>HLOOKUP(C57,BarChart_Step1!$B$1:$DQ$13,5)/40</f>
        <v>0.175</v>
      </c>
      <c r="D62" s="17">
        <f>HLOOKUP(D57,BarChart_Step1!$B$1:$DQ$13,5)/40</f>
        <v>0.225</v>
      </c>
      <c r="E62" s="17">
        <f>HLOOKUP(E57,BarChart_Step1!$B$1:$DQ$13,5)/40</f>
        <v>0.125</v>
      </c>
      <c r="F62" s="17">
        <f>HLOOKUP(F57,BarChart_Step1!$B$1:$DQ$13,5)/40</f>
        <v>0</v>
      </c>
      <c r="G62" s="17">
        <f>HLOOKUP(G57,BarChart_Step1!$B$1:$DQ$13,5)/40</f>
        <v>0.05</v>
      </c>
      <c r="H62" s="17">
        <f>HLOOKUP(H57,BarChart_Step1!$B$1:$DQ$13,5)/40</f>
        <v>0.05</v>
      </c>
      <c r="I62" s="17">
        <f>HLOOKUP(I57,BarChart_Step1!$B$1:$DQ$13,5)/40</f>
        <v>0.075</v>
      </c>
      <c r="J62" s="17">
        <f>HLOOKUP(J57,BarChart_Step1!$B$1:$DQ$13,5)/40</f>
        <v>0.05</v>
      </c>
      <c r="K62" s="17">
        <f>HLOOKUP(K57,BarChart_Step1!$B$1:$DQ$13,5)/40</f>
        <v>0.1</v>
      </c>
      <c r="L62" s="17">
        <f>HLOOKUP(L57,BarChart_Step1!$B$1:$DQ$13,5)/40</f>
        <v>0.025</v>
      </c>
      <c r="M62" s="17">
        <f>HLOOKUP(M57,BarChart_Step1!$B$1:$DQ$13,5)/40</f>
        <v>0.05</v>
      </c>
    </row>
    <row r="63" ht="12.75" customHeight="1">
      <c r="A63" s="10" t="s">
        <v>211</v>
      </c>
      <c r="B63" s="17">
        <f>HLOOKUP(B57,BarChart_Step1!$B$1:$DQ$13,6)/40</f>
        <v>0.075</v>
      </c>
      <c r="C63" s="17">
        <f>HLOOKUP(C57,BarChart_Step1!$B$1:$DQ$13,6)/40</f>
        <v>0.1</v>
      </c>
      <c r="D63" s="17">
        <f>HLOOKUP(D57,BarChart_Step1!$B$1:$DQ$13,6)/40</f>
        <v>0.175</v>
      </c>
      <c r="E63" s="17">
        <f>HLOOKUP(E57,BarChart_Step1!$B$1:$DQ$13,6)/40</f>
        <v>0.05</v>
      </c>
      <c r="F63" s="17">
        <f>HLOOKUP(F57,BarChart_Step1!$B$1:$DQ$13,6)/40</f>
        <v>0.025</v>
      </c>
      <c r="G63" s="17">
        <f>HLOOKUP(G57,BarChart_Step1!$B$1:$DQ$13,6)/40</f>
        <v>0.275</v>
      </c>
      <c r="H63" s="17">
        <f>HLOOKUP(H57,BarChart_Step1!$B$1:$DQ$13,6)/40</f>
        <v>0.05</v>
      </c>
      <c r="I63" s="17">
        <f>HLOOKUP(I57,BarChart_Step1!$B$1:$DQ$13,6)/40</f>
        <v>0</v>
      </c>
      <c r="J63" s="17">
        <f>HLOOKUP(J57,BarChart_Step1!$B$1:$DQ$13,6)/40</f>
        <v>0.125</v>
      </c>
      <c r="K63" s="17">
        <f>HLOOKUP(K57,BarChart_Step1!$B$1:$DQ$13,6)/40</f>
        <v>0.025</v>
      </c>
      <c r="L63" s="17">
        <f>HLOOKUP(L57,BarChart_Step1!$B$1:$DQ$13,6)/40</f>
        <v>0</v>
      </c>
      <c r="M63" s="17">
        <f>HLOOKUP(M57,BarChart_Step1!$B$1:$DQ$13,6)/40</f>
        <v>0.175</v>
      </c>
    </row>
    <row r="64" ht="12.75" customHeight="1"/>
    <row r="65" ht="12.75" customHeight="1"/>
    <row r="66" ht="12.75" customHeight="1">
      <c r="A66" s="10" t="s">
        <v>240</v>
      </c>
    </row>
    <row r="67" ht="12.75" customHeight="1">
      <c r="A67" s="16" t="s">
        <v>272</v>
      </c>
      <c r="B67" s="12" t="s">
        <v>223</v>
      </c>
      <c r="C67" s="12" t="s">
        <v>224</v>
      </c>
      <c r="D67" s="12" t="s">
        <v>225</v>
      </c>
      <c r="E67" s="12" t="s">
        <v>246</v>
      </c>
      <c r="F67" s="12" t="s">
        <v>247</v>
      </c>
      <c r="G67" s="12" t="s">
        <v>248</v>
      </c>
      <c r="H67" s="12"/>
      <c r="I67" s="12"/>
      <c r="J67" s="12"/>
      <c r="K67" s="12"/>
      <c r="L67" s="12"/>
      <c r="M67" s="12"/>
    </row>
    <row r="68" ht="12.75" customHeight="1">
      <c r="B68" s="12" t="str">
        <f t="shared" ref="B68:D68" si="30">CONCATENATE(IF(MID(B67,1,4)="LLM1","PaLM2",IF(MID(B67,1,4)="LLM2","GPT-3.5", IF(MID(B67,1,4)="LLM3","Llama2"))),"")</f>
        <v>PaLM2</v>
      </c>
      <c r="C68" s="12" t="str">
        <f t="shared" si="30"/>
        <v>GPT-3.5</v>
      </c>
      <c r="D68" s="12" t="str">
        <f t="shared" si="30"/>
        <v>Llama2</v>
      </c>
      <c r="E68" s="12" t="str">
        <f t="shared" ref="E68:G68" si="31">CONCATENATE(IF(MID(E67,1,4)="LLM1","PaLM2",IF(MID(E67,1,4)="LLM2","GPT-3.5", IF(MID(E67,1,4)="LLM3","Llama2"))),"-R")</f>
        <v>PaLM2-R</v>
      </c>
      <c r="F68" s="12" t="str">
        <f t="shared" si="31"/>
        <v>GPT-3.5-R</v>
      </c>
      <c r="G68" s="12" t="str">
        <f t="shared" si="31"/>
        <v>Llama2-R</v>
      </c>
      <c r="H68" s="12"/>
      <c r="I68" s="12"/>
      <c r="J68" s="12"/>
      <c r="K68" s="12"/>
      <c r="L68" s="12"/>
      <c r="M68" s="12"/>
    </row>
    <row r="69" ht="12.75" customHeight="1">
      <c r="A69" s="10" t="str">
        <f t="shared" ref="A69:A78" si="33">A45</f>
        <v>SA-P</v>
      </c>
      <c r="B69" s="17">
        <f t="shared" ref="B69:D69" si="32">(B59+E59+H59+K59)/4</f>
        <v>0.2875</v>
      </c>
      <c r="C69" s="17">
        <f t="shared" si="32"/>
        <v>0.25</v>
      </c>
      <c r="D69" s="17">
        <f t="shared" si="32"/>
        <v>0.15625</v>
      </c>
      <c r="E69" s="17">
        <f>BC_CC_R!B52</f>
        <v>0.26875</v>
      </c>
      <c r="F69" s="17">
        <f>BC_CC_R!C52</f>
        <v>0.21875</v>
      </c>
      <c r="G69" s="17">
        <f>BC_CC_R!D52</f>
        <v>0.18125</v>
      </c>
      <c r="H69" s="17"/>
      <c r="I69" s="17"/>
      <c r="J69" s="17"/>
      <c r="K69" s="17"/>
      <c r="L69" s="17"/>
      <c r="M69" s="17"/>
    </row>
    <row r="70" ht="12.75" customHeight="1">
      <c r="A70" s="10" t="str">
        <f t="shared" si="33"/>
        <v>SA-R</v>
      </c>
      <c r="B70" s="17">
        <f t="shared" ref="B70:D70" si="34">E69</f>
        <v>0.26875</v>
      </c>
      <c r="C70" s="17">
        <f t="shared" si="34"/>
        <v>0.21875</v>
      </c>
      <c r="D70" s="17">
        <f t="shared" si="34"/>
        <v>0.18125</v>
      </c>
      <c r="E70" s="17">
        <f>BC_CC_R!B53</f>
        <v>0.4</v>
      </c>
      <c r="F70" s="17">
        <f>BC_CC_R!C53</f>
        <v>0.39375</v>
      </c>
      <c r="G70" s="17">
        <f>BC_CC_R!D53</f>
        <v>0.26875</v>
      </c>
      <c r="H70" s="17"/>
      <c r="I70" s="17"/>
      <c r="J70" s="17"/>
      <c r="K70" s="17"/>
      <c r="L70" s="17"/>
      <c r="M70" s="17"/>
    </row>
    <row r="71" ht="12.75" customHeight="1">
      <c r="A71" s="10" t="str">
        <f t="shared" si="33"/>
        <v>A-P</v>
      </c>
      <c r="B71" s="17">
        <f t="shared" ref="B71:D71" si="35">(B60+E60+H60+K60)/4</f>
        <v>0.4125</v>
      </c>
      <c r="C71" s="17">
        <f t="shared" si="35"/>
        <v>0.475</v>
      </c>
      <c r="D71" s="17">
        <f t="shared" si="35"/>
        <v>0.34375</v>
      </c>
      <c r="E71" s="17">
        <f>BC_CC_R!B54</f>
        <v>0.18125</v>
      </c>
      <c r="F71" s="17">
        <f>BC_CC_R!C54</f>
        <v>0.2625</v>
      </c>
      <c r="G71" s="17">
        <f>BC_CC_R!D54</f>
        <v>0.3</v>
      </c>
      <c r="H71" s="17"/>
      <c r="I71" s="17"/>
      <c r="J71" s="17"/>
      <c r="K71" s="17"/>
      <c r="L71" s="17"/>
      <c r="M71" s="17"/>
    </row>
    <row r="72" ht="12.75" customHeight="1">
      <c r="A72" s="10" t="str">
        <f t="shared" si="33"/>
        <v>A-R</v>
      </c>
      <c r="B72" s="17">
        <f t="shared" ref="B72:D72" si="36">E70</f>
        <v>0.4</v>
      </c>
      <c r="C72" s="17">
        <f t="shared" si="36"/>
        <v>0.39375</v>
      </c>
      <c r="D72" s="17">
        <f t="shared" si="36"/>
        <v>0.26875</v>
      </c>
      <c r="E72" s="17">
        <f>BC_CC_R!B55</f>
        <v>0.08125</v>
      </c>
      <c r="F72" s="17">
        <f>BC_CC_R!C55</f>
        <v>0.0875</v>
      </c>
      <c r="G72" s="17">
        <f>BC_CC_R!D55</f>
        <v>0.0625</v>
      </c>
      <c r="H72" s="17"/>
      <c r="I72" s="17"/>
      <c r="J72" s="17"/>
      <c r="K72" s="17"/>
      <c r="L72" s="17"/>
      <c r="M72" s="17"/>
    </row>
    <row r="73" ht="12.75" customHeight="1">
      <c r="A73" s="10" t="str">
        <f t="shared" si="33"/>
        <v>N-P</v>
      </c>
      <c r="B73" s="17">
        <f t="shared" ref="B73:D73" si="37">(B61+E61+H61+K61)/4</f>
        <v>0.15625</v>
      </c>
      <c r="C73" s="17">
        <f t="shared" si="37"/>
        <v>0.175</v>
      </c>
      <c r="D73" s="17">
        <f t="shared" si="37"/>
        <v>0.21875</v>
      </c>
      <c r="E73" s="17">
        <f>BC_CC_R!B56</f>
        <v>0.06875</v>
      </c>
      <c r="F73" s="17">
        <f>BC_CC_R!C56</f>
        <v>0.0375</v>
      </c>
      <c r="G73" s="17">
        <f>BC_CC_R!D56</f>
        <v>0.1875</v>
      </c>
      <c r="H73" s="17"/>
      <c r="I73" s="17"/>
      <c r="J73" s="17"/>
      <c r="K73" s="17"/>
      <c r="L73" s="17"/>
      <c r="M73" s="17"/>
    </row>
    <row r="74" ht="12.75" customHeight="1">
      <c r="A74" s="10" t="str">
        <f t="shared" si="33"/>
        <v>N-R</v>
      </c>
      <c r="B74" s="17">
        <f t="shared" ref="B74:D74" si="38">E71</f>
        <v>0.18125</v>
      </c>
      <c r="C74" s="17">
        <f t="shared" si="38"/>
        <v>0.2625</v>
      </c>
      <c r="D74" s="17">
        <f t="shared" si="38"/>
        <v>0.3</v>
      </c>
    </row>
    <row r="75" ht="12.75" customHeight="1">
      <c r="A75" s="10" t="str">
        <f t="shared" si="33"/>
        <v>D-P</v>
      </c>
      <c r="B75" s="17">
        <f t="shared" ref="B75:D75" si="39">(B62+E62+H62+K62)/4</f>
        <v>0.09375</v>
      </c>
      <c r="C75" s="17">
        <f t="shared" si="39"/>
        <v>0.06875</v>
      </c>
      <c r="D75" s="17">
        <f t="shared" si="39"/>
        <v>0.09375</v>
      </c>
    </row>
    <row r="76" ht="12.75" customHeight="1">
      <c r="A76" s="10" t="str">
        <f t="shared" si="33"/>
        <v>D-R</v>
      </c>
      <c r="B76" s="17">
        <f t="shared" ref="B76:D76" si="40">E72</f>
        <v>0.08125</v>
      </c>
      <c r="C76" s="17">
        <f t="shared" si="40"/>
        <v>0.0875</v>
      </c>
      <c r="D76" s="17">
        <f t="shared" si="40"/>
        <v>0.0625</v>
      </c>
    </row>
    <row r="77" ht="12.75" customHeight="1">
      <c r="A77" s="10" t="str">
        <f t="shared" si="33"/>
        <v>SD-P</v>
      </c>
      <c r="B77" s="17">
        <f t="shared" ref="B77:D77" si="41">(B63+E63+H63+K63)/4</f>
        <v>0.05</v>
      </c>
      <c r="C77" s="17">
        <f t="shared" si="41"/>
        <v>0.03125</v>
      </c>
      <c r="D77" s="17">
        <f t="shared" si="41"/>
        <v>0.1875</v>
      </c>
    </row>
    <row r="78" ht="12.75" customHeight="1">
      <c r="A78" s="10" t="str">
        <f t="shared" si="33"/>
        <v>SD-R</v>
      </c>
      <c r="B78" s="17">
        <f t="shared" ref="B78:D78" si="42">E73</f>
        <v>0.06875</v>
      </c>
      <c r="C78" s="17">
        <f t="shared" si="42"/>
        <v>0.0375</v>
      </c>
      <c r="D78" s="17">
        <f t="shared" si="42"/>
        <v>0.1875</v>
      </c>
    </row>
    <row r="79" ht="12.75" customHeight="1"/>
    <row r="80" ht="12.75" customHeight="1"/>
    <row r="81" ht="12.75" customHeight="1">
      <c r="A81" s="10" t="s">
        <v>242</v>
      </c>
    </row>
    <row r="82" ht="12.75" customHeight="1">
      <c r="A82" s="16" t="s">
        <v>273</v>
      </c>
      <c r="B82" s="10"/>
      <c r="C82" s="12"/>
      <c r="D82" s="12"/>
    </row>
    <row r="83" ht="12.75" customHeight="1">
      <c r="B83" s="12" t="s">
        <v>215</v>
      </c>
      <c r="C83" s="12" t="s">
        <v>216</v>
      </c>
      <c r="D83" s="12" t="s">
        <v>217</v>
      </c>
      <c r="E83" s="12" t="s">
        <v>218</v>
      </c>
    </row>
    <row r="84" ht="12.75" customHeight="1">
      <c r="A84" s="10" t="str">
        <f t="shared" ref="A84:A93" si="43">A69</f>
        <v>SA-P</v>
      </c>
      <c r="B84" s="17">
        <f>(B59+C59+D59)/3</f>
        <v>0.2166666667</v>
      </c>
      <c r="C84" s="17">
        <f>(E59+F59+G59)/3</f>
        <v>0.2333333333</v>
      </c>
      <c r="D84" s="17">
        <f>(H59+I59+J59)/3</f>
        <v>0.2416666667</v>
      </c>
      <c r="E84" s="10">
        <f>(K59+L59+M59)/3</f>
        <v>0.2333333333</v>
      </c>
    </row>
    <row r="85" ht="12.75" customHeight="1">
      <c r="A85" s="10" t="str">
        <f t="shared" si="43"/>
        <v>SA-R</v>
      </c>
      <c r="B85" s="17">
        <f>BC_CC_R!B62</f>
        <v>0.1833333333</v>
      </c>
      <c r="C85" s="17">
        <f>BC_CC_R!C62</f>
        <v>0.2166666667</v>
      </c>
      <c r="D85" s="17">
        <f>BC_CC_R!D62</f>
        <v>0.2333333333</v>
      </c>
      <c r="E85" s="17">
        <f>BC_CC_R!E62</f>
        <v>0.2583333333</v>
      </c>
    </row>
    <row r="86" ht="12.75" customHeight="1">
      <c r="A86" s="10" t="str">
        <f t="shared" si="43"/>
        <v>A-P</v>
      </c>
      <c r="B86" s="17">
        <f>(B60+C60+D60)/3</f>
        <v>0.3083333333</v>
      </c>
      <c r="C86" s="17">
        <f>(E60+F60+G60)/3</f>
        <v>0.425</v>
      </c>
      <c r="D86" s="17">
        <f>(H60+I60+J60)/3</f>
        <v>0.4416666667</v>
      </c>
      <c r="E86" s="10">
        <f>(K60+L60+M60)/3</f>
        <v>0.4666666667</v>
      </c>
    </row>
    <row r="87" ht="12.75" customHeight="1">
      <c r="A87" s="10" t="str">
        <f t="shared" si="43"/>
        <v>A-R</v>
      </c>
      <c r="B87" s="17">
        <f>BC_CC_R!B63</f>
        <v>0.2833333333</v>
      </c>
      <c r="C87" s="17">
        <f>BC_CC_R!C63</f>
        <v>0.3666666667</v>
      </c>
      <c r="D87" s="17">
        <f>BC_CC_R!D63</f>
        <v>0.4</v>
      </c>
      <c r="E87" s="17">
        <f>BC_CC_R!E63</f>
        <v>0.3666666667</v>
      </c>
    </row>
    <row r="88" ht="12.75" customHeight="1">
      <c r="A88" s="10" t="str">
        <f t="shared" si="43"/>
        <v>N-P</v>
      </c>
      <c r="B88" s="17">
        <f>(B61+C61+D61)/3</f>
        <v>0.1916666667</v>
      </c>
      <c r="C88" s="17">
        <f>(E61+F61+G61)/3</f>
        <v>0.1666666667</v>
      </c>
      <c r="D88" s="17">
        <f>(H61+I61+J61)/3</f>
        <v>0.2</v>
      </c>
      <c r="E88" s="10">
        <f>(K61+L61+M61)/3</f>
        <v>0.175</v>
      </c>
    </row>
    <row r="89" ht="12.75" customHeight="1">
      <c r="A89" s="10" t="str">
        <f t="shared" si="43"/>
        <v>N-R</v>
      </c>
      <c r="B89" s="17">
        <f>BC_CC_R!B64</f>
        <v>0.25</v>
      </c>
      <c r="C89" s="17">
        <f>BC_CC_R!C64</f>
        <v>0.25</v>
      </c>
      <c r="D89" s="17">
        <f>BC_CC_R!D64</f>
        <v>0.25</v>
      </c>
      <c r="E89" s="17">
        <f>BC_CC_R!E64</f>
        <v>0.2416666667</v>
      </c>
    </row>
    <row r="90" ht="12.75" customHeight="1">
      <c r="A90" s="10" t="str">
        <f t="shared" si="43"/>
        <v>D-P</v>
      </c>
      <c r="B90" s="17">
        <f>(B62+C62+D62)/3</f>
        <v>0.1666666667</v>
      </c>
      <c r="C90" s="17">
        <f>(E62+F62+G62)/3</f>
        <v>0.05833333333</v>
      </c>
      <c r="D90" s="17">
        <f>(H62+I62+J62)/3</f>
        <v>0.05833333333</v>
      </c>
      <c r="E90" s="10">
        <f>(K62+L62+M62)/3</f>
        <v>0.05833333333</v>
      </c>
    </row>
    <row r="91" ht="12.75" customHeight="1">
      <c r="A91" s="10" t="str">
        <f t="shared" si="43"/>
        <v>D-R</v>
      </c>
      <c r="B91" s="17">
        <f>BC_CC_R!B65</f>
        <v>0.15</v>
      </c>
      <c r="C91" s="17">
        <f>BC_CC_R!C65</f>
        <v>0.05833333333</v>
      </c>
      <c r="D91" s="17">
        <f>BC_CC_R!D65</f>
        <v>0.04166666667</v>
      </c>
      <c r="E91" s="17">
        <f>BC_CC_R!E65</f>
        <v>0.05833333333</v>
      </c>
    </row>
    <row r="92" ht="12.75" customHeight="1">
      <c r="A92" s="10" t="str">
        <f t="shared" si="43"/>
        <v>SD-P</v>
      </c>
      <c r="B92" s="17">
        <f>(B63+C63+D63)/3</f>
        <v>0.1166666667</v>
      </c>
      <c r="C92" s="17">
        <f>(E63+F63+G63)/3</f>
        <v>0.1166666667</v>
      </c>
      <c r="D92" s="17">
        <f>(H63+I63+J63)/3</f>
        <v>0.05833333333</v>
      </c>
      <c r="E92" s="10">
        <f>(K63+L63+M63)/3</f>
        <v>0.06666666667</v>
      </c>
    </row>
    <row r="93" ht="12.75" customHeight="1">
      <c r="A93" s="10" t="str">
        <f t="shared" si="43"/>
        <v>SD-R</v>
      </c>
      <c r="B93" s="17">
        <f>BC_CC_R!B66</f>
        <v>0.1333333333</v>
      </c>
      <c r="C93" s="17">
        <f>BC_CC_R!C66</f>
        <v>0.1083333333</v>
      </c>
      <c r="D93" s="17">
        <f>BC_CC_R!D66</f>
        <v>0.075</v>
      </c>
      <c r="E93" s="17">
        <f>BC_CC_R!E66</f>
        <v>0.075</v>
      </c>
    </row>
    <row r="94" ht="12.75" customHeight="1"/>
    <row r="95" ht="12.75" customHeight="1">
      <c r="A95" s="16" t="str">
        <f>CONCAT(A82, " and Levels")</f>
        <v>Core Contributions - Aggregated over LLMs and Levels</v>
      </c>
      <c r="B95" s="12" t="s">
        <v>274</v>
      </c>
      <c r="C95" s="12" t="s">
        <v>275</v>
      </c>
    </row>
    <row r="96" ht="12.75" customHeight="1">
      <c r="A96" s="18" t="s">
        <v>126</v>
      </c>
      <c r="B96" s="17">
        <f>AVERAGE(B84:E84)</f>
        <v>0.23125</v>
      </c>
      <c r="C96" s="17">
        <f>BC_CC_R!B69</f>
        <v>0.2229166667</v>
      </c>
    </row>
    <row r="97" ht="12.75" customHeight="1">
      <c r="A97" s="10" t="s">
        <v>127</v>
      </c>
      <c r="B97" s="17">
        <f>AVERAGE(B86:E86)</f>
        <v>0.4104166667</v>
      </c>
      <c r="C97" s="17">
        <f>BC_CC_R!B70</f>
        <v>0.3541666667</v>
      </c>
    </row>
    <row r="98" ht="12.75" customHeight="1">
      <c r="A98" s="10" t="s">
        <v>128</v>
      </c>
      <c r="B98" s="17">
        <f>AVERAGE(B88:E88)</f>
        <v>0.1833333333</v>
      </c>
      <c r="C98" s="17">
        <f>BC_CC_R!B71</f>
        <v>0.2479166667</v>
      </c>
    </row>
    <row r="99" ht="12.75" customHeight="1">
      <c r="A99" s="10" t="s">
        <v>130</v>
      </c>
      <c r="B99" s="17">
        <f>AVERAGE(B90:E90)</f>
        <v>0.08541666667</v>
      </c>
      <c r="C99" s="17">
        <f>BC_CC_R!B72</f>
        <v>0.07708333333</v>
      </c>
    </row>
    <row r="100" ht="12.75" customHeight="1">
      <c r="A100" s="10" t="s">
        <v>129</v>
      </c>
      <c r="B100" s="17">
        <f>AVERAGE(B92:E92)</f>
        <v>0.08958333333</v>
      </c>
      <c r="C100" s="17">
        <f>BC_CC_R!B73</f>
        <v>0.09791666667</v>
      </c>
    </row>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G1 B17:G17 B30:G30 B43:G43 B57:M57 B67:M67 B82:D82">
      <formula1>Hist_Step1!$B$1:$DQ$1</formula1>
    </dataValidation>
  </dataValidation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13" width="4.63"/>
    <col customWidth="1" min="14" max="33" width="4.0"/>
    <col customWidth="1" min="34" max="52" width="8.63"/>
  </cols>
  <sheetData>
    <row r="1" ht="12.75" customHeight="1">
      <c r="A1" s="16" t="s">
        <v>276</v>
      </c>
      <c r="B1" s="12" t="s">
        <v>246</v>
      </c>
      <c r="C1" s="12" t="s">
        <v>247</v>
      </c>
      <c r="D1" s="12" t="s">
        <v>248</v>
      </c>
    </row>
    <row r="2" ht="49.5" customHeight="1">
      <c r="B2" s="12" t="str">
        <f t="shared" ref="B2:D2" si="1">IF(MID(B1,1,4)="LLM1","PaLM 2",IF(MID(B1,1,4)="LLM2","GPT-3.5", IF(MID(B1,1,4)="LLM3","Llama 2")))</f>
        <v>PaLM 2</v>
      </c>
      <c r="C2" s="12" t="str">
        <f t="shared" si="1"/>
        <v>GPT-3.5</v>
      </c>
      <c r="D2" s="12" t="str">
        <f t="shared" si="1"/>
        <v>Llama 2</v>
      </c>
    </row>
    <row r="3" ht="12.75" customHeight="1">
      <c r="A3" s="10" t="str">
        <f>BarChart_Step1!A2</f>
        <v>Strongly Agree</v>
      </c>
      <c r="B3" s="17">
        <f>HLOOKUP(B1,BarChart_Step1!$B$1:$DQ$13,2)/40</f>
        <v>0.225</v>
      </c>
      <c r="C3" s="17">
        <f>HLOOKUP(C1,BarChart_Step1!$B$1:$DQ$13,2)/40</f>
        <v>0.15</v>
      </c>
      <c r="D3" s="17">
        <f>HLOOKUP(D1,BarChart_Step1!$B$1:$DQ$13,2)/40</f>
        <v>0.175</v>
      </c>
    </row>
    <row r="4" ht="12.75" customHeight="1">
      <c r="A4" s="10" t="str">
        <f>BarChart_Step1!A3</f>
        <v>Agree</v>
      </c>
      <c r="B4" s="17">
        <f>HLOOKUP(B1,BarChart_Step1!$B$1:$DQ$13,3)/40</f>
        <v>0.425</v>
      </c>
      <c r="C4" s="17">
        <f>HLOOKUP(C1,BarChart_Step1!$B$1:$DQ$13,3)/40</f>
        <v>0.2</v>
      </c>
      <c r="D4" s="17">
        <f>HLOOKUP(D1,BarChart_Step1!$B$1:$DQ$13,3)/40</f>
        <v>0.225</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row>
    <row r="5" ht="12.75" customHeight="1">
      <c r="A5" s="10" t="str">
        <f>BarChart_Step1!A4</f>
        <v>Neutral</v>
      </c>
      <c r="B5" s="17">
        <f>HLOOKUP(B1,BarChart_Step1!$B$1:$DQ$13,4)/40</f>
        <v>0.2</v>
      </c>
      <c r="C5" s="17">
        <f>HLOOKUP(C1,BarChart_Step1!$B$1:$DQ$13,4)/40</f>
        <v>0.2</v>
      </c>
      <c r="D5" s="17">
        <f>HLOOKUP(D1,BarChart_Step1!$B$1:$DQ$13,4)/40</f>
        <v>0.35</v>
      </c>
    </row>
    <row r="6" ht="12.75" customHeight="1">
      <c r="A6" s="10" t="str">
        <f>BarChart_Step1!A5</f>
        <v>Disagree</v>
      </c>
      <c r="B6" s="17">
        <f>HLOOKUP(B1,BarChart_Step1!$B$1:$DQ$13,5)/40</f>
        <v>0.05</v>
      </c>
      <c r="C6" s="17">
        <f>HLOOKUP(C1,BarChart_Step1!$B$1:$DQ$13,5)/40</f>
        <v>0.325</v>
      </c>
      <c r="D6" s="17">
        <f>HLOOKUP(D1,BarChart_Step1!$B$1:$DQ$13,5)/40</f>
        <v>0.075</v>
      </c>
    </row>
    <row r="7" ht="12.75" customHeight="1">
      <c r="A7" s="10" t="str">
        <f>BarChart_Step1!A6</f>
        <v>Strongly Disagree</v>
      </c>
      <c r="B7" s="17">
        <f>HLOOKUP(B1,BarChart_Step1!$B$1:$DQ$13,6)/40</f>
        <v>0.1</v>
      </c>
      <c r="C7" s="17">
        <f>HLOOKUP(C1,BarChart_Step1!$B$1:$DQ$13,6)/40</f>
        <v>0.125</v>
      </c>
      <c r="D7" s="17">
        <f>HLOOKUP(D1,BarChart_Step1!$B$1:$DQ$13,6)/40</f>
        <v>0.175</v>
      </c>
    </row>
    <row r="8" ht="12.75" customHeight="1">
      <c r="B8" s="13"/>
      <c r="C8" s="13"/>
      <c r="D8" s="13"/>
    </row>
    <row r="9" ht="12.75" customHeight="1">
      <c r="B9" s="13"/>
      <c r="C9" s="13"/>
      <c r="D9" s="13"/>
    </row>
    <row r="10" ht="12.75" customHeight="1"/>
    <row r="11" ht="12.75" customHeight="1">
      <c r="A11" s="16" t="s">
        <v>277</v>
      </c>
      <c r="B11" s="12" t="s">
        <v>260</v>
      </c>
      <c r="C11" s="12" t="s">
        <v>261</v>
      </c>
      <c r="D11" s="12" t="s">
        <v>262</v>
      </c>
    </row>
    <row r="12" ht="12.75" customHeight="1">
      <c r="B12" s="12" t="str">
        <f t="shared" ref="B12:D12" si="2">IF(MID(B11,1,4)="LLM1","PaLM 2",IF(MID(B11,1,4)="LLM2","GPT-3.5", IF(MID(B11,1,4)="LLM3","Llama 2")))</f>
        <v>PaLM 2</v>
      </c>
      <c r="C12" s="12" t="str">
        <f t="shared" si="2"/>
        <v>GPT-3.5</v>
      </c>
      <c r="D12" s="12" t="str">
        <f t="shared" si="2"/>
        <v>Llama 2</v>
      </c>
    </row>
    <row r="13" ht="12.75" customHeight="1">
      <c r="A13" s="10" t="str">
        <f t="shared" ref="A13:A17" si="3">A3</f>
        <v>Strongly Agree</v>
      </c>
      <c r="B13" s="17">
        <f>HLOOKUP(B11,BarChart_Step1!$B$1:$DQ$13,2)/40</f>
        <v>0.225</v>
      </c>
      <c r="C13" s="17">
        <f>HLOOKUP(C11,BarChart_Step1!$B$1:$DQ$13,2)/40</f>
        <v>0.25</v>
      </c>
      <c r="D13" s="17">
        <f>HLOOKUP(D11,BarChart_Step1!$B$1:$DQ$13,2)/40</f>
        <v>0.175</v>
      </c>
    </row>
    <row r="14" ht="12.75" customHeight="1">
      <c r="A14" s="10" t="str">
        <f t="shared" si="3"/>
        <v>Agree</v>
      </c>
      <c r="B14" s="17">
        <f>HLOOKUP(B11,BarChart_Step1!$B$1:$DQ$13,3)/40</f>
        <v>0.375</v>
      </c>
      <c r="C14" s="17">
        <f>HLOOKUP(C11,BarChart_Step1!$B$1:$DQ$13,3)/40</f>
        <v>0.425</v>
      </c>
      <c r="D14" s="17">
        <f>HLOOKUP(D11,BarChart_Step1!$B$1:$DQ$13,3)/40</f>
        <v>0.3</v>
      </c>
      <c r="E14" s="12"/>
      <c r="F14" s="12"/>
      <c r="G14" s="12"/>
      <c r="H14" s="12"/>
      <c r="I14" s="12"/>
      <c r="J14" s="12"/>
      <c r="K14" s="12"/>
      <c r="L14" s="12"/>
      <c r="M14" s="12"/>
      <c r="N14" s="12"/>
      <c r="O14" s="12"/>
      <c r="P14" s="12"/>
      <c r="Q14" s="12"/>
    </row>
    <row r="15" ht="12.75" customHeight="1">
      <c r="A15" s="10" t="str">
        <f t="shared" si="3"/>
        <v>Neutral</v>
      </c>
      <c r="B15" s="17">
        <f>HLOOKUP(B11,BarChart_Step1!$B$1:$DQ$13,4)/40</f>
        <v>0.225</v>
      </c>
      <c r="C15" s="17">
        <f>HLOOKUP(C11,BarChart_Step1!$B$1:$DQ$13,4)/40</f>
        <v>0.3</v>
      </c>
      <c r="D15" s="17">
        <f>HLOOKUP(D11,BarChart_Step1!$B$1:$DQ$13,4)/40</f>
        <v>0.225</v>
      </c>
    </row>
    <row r="16" ht="12.75" customHeight="1">
      <c r="A16" s="10" t="str">
        <f t="shared" si="3"/>
        <v>Disagree</v>
      </c>
      <c r="B16" s="17">
        <f>HLOOKUP(B11,BarChart_Step1!$B$1:$DQ$13,5)/40</f>
        <v>0.1</v>
      </c>
      <c r="C16" s="17">
        <f>HLOOKUP(C11,BarChart_Step1!$B$1:$DQ$13,5)/40</f>
        <v>0</v>
      </c>
      <c r="D16" s="17">
        <f>HLOOKUP(D11,BarChart_Step1!$B$1:$DQ$13,5)/40</f>
        <v>0.075</v>
      </c>
    </row>
    <row r="17" ht="12.75" customHeight="1">
      <c r="A17" s="10" t="str">
        <f t="shared" si="3"/>
        <v>Strongly Disagree</v>
      </c>
      <c r="B17" s="17">
        <f>HLOOKUP(B11,BarChart_Step1!$B$1:$DQ$13,6)/40</f>
        <v>0.075</v>
      </c>
      <c r="C17" s="17">
        <f>HLOOKUP(C11,BarChart_Step1!$B$1:$DQ$13,6)/40</f>
        <v>0.025</v>
      </c>
      <c r="D17" s="17">
        <f>HLOOKUP(D11,BarChart_Step1!$B$1:$DQ$13,6)/40</f>
        <v>0.225</v>
      </c>
    </row>
    <row r="18" ht="12.75" customHeight="1">
      <c r="B18" s="13"/>
      <c r="C18" s="13"/>
      <c r="D18" s="13"/>
    </row>
    <row r="19" ht="12.75" customHeight="1">
      <c r="B19" s="13"/>
      <c r="C19" s="13"/>
      <c r="D19" s="13"/>
    </row>
    <row r="20" ht="12.75" customHeight="1"/>
    <row r="21" ht="12.75" customHeight="1">
      <c r="A21" s="16" t="s">
        <v>278</v>
      </c>
      <c r="B21" s="12" t="s">
        <v>264</v>
      </c>
      <c r="C21" s="12" t="s">
        <v>265</v>
      </c>
      <c r="D21" s="12" t="s">
        <v>266</v>
      </c>
    </row>
    <row r="22" ht="12.75" customHeight="1">
      <c r="B22" s="12" t="str">
        <f t="shared" ref="B22:D22" si="4">IF(MID(B21,1,4)="LLM1","PaLM 2",IF(MID(B21,1,4)="LLM2","GPT-3.5", IF(MID(B21,1,4)="LLM3","Llama 2")))</f>
        <v>PaLM 2</v>
      </c>
      <c r="C22" s="12" t="str">
        <f t="shared" si="4"/>
        <v>GPT-3.5</v>
      </c>
      <c r="D22" s="12" t="str">
        <f t="shared" si="4"/>
        <v>Llama 2</v>
      </c>
    </row>
    <row r="23" ht="12.75" customHeight="1">
      <c r="A23" s="10" t="str">
        <f t="shared" ref="A23:A27" si="5">A13</f>
        <v>Strongly Agree</v>
      </c>
      <c r="B23" s="17">
        <f>HLOOKUP(B21,BarChart_Step1!$B$1:$DQ$13,2)/40</f>
        <v>0.3</v>
      </c>
      <c r="C23" s="17">
        <f>HLOOKUP(C21,BarChart_Step1!$B$1:$DQ$13,2)/40</f>
        <v>0.225</v>
      </c>
      <c r="D23" s="17">
        <f>HLOOKUP(D21,BarChart_Step1!$B$1:$DQ$13,2)/40</f>
        <v>0.175</v>
      </c>
    </row>
    <row r="24" ht="12.75" customHeight="1">
      <c r="A24" s="10" t="str">
        <f t="shared" si="5"/>
        <v>Agree</v>
      </c>
      <c r="B24" s="17">
        <f>HLOOKUP(B21,BarChart_Step1!$B$1:$DQ$13,3)/40</f>
        <v>0.4</v>
      </c>
      <c r="C24" s="17">
        <f>HLOOKUP(C21,BarChart_Step1!$B$1:$DQ$13,3)/40</f>
        <v>0.525</v>
      </c>
      <c r="D24" s="17">
        <f>HLOOKUP(D21,BarChart_Step1!$B$1:$DQ$13,3)/40</f>
        <v>0.275</v>
      </c>
    </row>
    <row r="25" ht="12.75" customHeight="1">
      <c r="A25" s="10" t="str">
        <f t="shared" si="5"/>
        <v>Neutral</v>
      </c>
      <c r="B25" s="17">
        <f>HLOOKUP(B21,BarChart_Step1!$B$1:$DQ$13,4)/40</f>
        <v>0.15</v>
      </c>
      <c r="C25" s="17">
        <f>HLOOKUP(C21,BarChart_Step1!$B$1:$DQ$13,4)/40</f>
        <v>0.225</v>
      </c>
      <c r="D25" s="17">
        <f>HLOOKUP(D21,BarChart_Step1!$B$1:$DQ$13,4)/40</f>
        <v>0.375</v>
      </c>
    </row>
    <row r="26" ht="12.75" customHeight="1">
      <c r="A26" s="10" t="str">
        <f t="shared" si="5"/>
        <v>Disagree</v>
      </c>
      <c r="B26" s="17">
        <f>HLOOKUP(B21,BarChart_Step1!$B$1:$DQ$13,5)/40</f>
        <v>0.075</v>
      </c>
      <c r="C26" s="17">
        <f>HLOOKUP(C21,BarChart_Step1!$B$1:$DQ$13,5)/40</f>
        <v>0.025</v>
      </c>
      <c r="D26" s="17">
        <f>HLOOKUP(D21,BarChart_Step1!$B$1:$DQ$13,5)/40</f>
        <v>0.025</v>
      </c>
    </row>
    <row r="27" ht="12.75" customHeight="1">
      <c r="A27" s="10" t="str">
        <f t="shared" si="5"/>
        <v>Strongly Disagree</v>
      </c>
      <c r="B27" s="17">
        <f>HLOOKUP(B21,BarChart_Step1!$B$1:$DQ$13,6)/40</f>
        <v>0.075</v>
      </c>
      <c r="C27" s="17">
        <f>HLOOKUP(C21,BarChart_Step1!$B$1:$DQ$13,6)/40</f>
        <v>0</v>
      </c>
      <c r="D27" s="17">
        <f>HLOOKUP(D21,BarChart_Step1!$B$1:$DQ$13,6)/40</f>
        <v>0.15</v>
      </c>
    </row>
    <row r="28" ht="12.75" customHeight="1"/>
    <row r="29" ht="12.75" customHeight="1"/>
    <row r="30" ht="12.75" customHeight="1"/>
    <row r="31" ht="12.75" customHeight="1">
      <c r="A31" s="16" t="s">
        <v>279</v>
      </c>
      <c r="B31" s="12" t="s">
        <v>268</v>
      </c>
      <c r="C31" s="12" t="s">
        <v>269</v>
      </c>
      <c r="D31" s="12" t="s">
        <v>270</v>
      </c>
    </row>
    <row r="32" ht="12.75" customHeight="1">
      <c r="B32" s="12" t="str">
        <f t="shared" ref="B32:D32" si="6">IF(MID(B31,1,4)="LLM1","PaLM 2",IF(MID(B31,1,4)="LLM2","GPT-3.5", IF(MID(B31,1,4)="LLM3","Llama 2")))</f>
        <v>PaLM 2</v>
      </c>
      <c r="C32" s="12" t="str">
        <f t="shared" si="6"/>
        <v>GPT-3.5</v>
      </c>
      <c r="D32" s="12" t="str">
        <f t="shared" si="6"/>
        <v>Llama 2</v>
      </c>
    </row>
    <row r="33" ht="12.75" customHeight="1">
      <c r="A33" s="10" t="str">
        <f t="shared" ref="A33:A37" si="7">A23</f>
        <v>Strongly Agree</v>
      </c>
      <c r="B33" s="17">
        <f>HLOOKUP(B31,BarChart_Step1!$B$1:$DQ$13,2)/40</f>
        <v>0.325</v>
      </c>
      <c r="C33" s="17">
        <f>HLOOKUP(C31,BarChart_Step1!$B$1:$DQ$13,2)/40</f>
        <v>0.25</v>
      </c>
      <c r="D33" s="17">
        <f>HLOOKUP(D31,BarChart_Step1!$B$1:$DQ$13,2)/40</f>
        <v>0.2</v>
      </c>
    </row>
    <row r="34" ht="12.75" customHeight="1">
      <c r="A34" s="10" t="str">
        <f t="shared" si="7"/>
        <v>Agree</v>
      </c>
      <c r="B34" s="17">
        <f>HLOOKUP(B31,BarChart_Step1!$B$1:$DQ$13,3)/40</f>
        <v>0.4</v>
      </c>
      <c r="C34" s="17">
        <f>HLOOKUP(C31,BarChart_Step1!$B$1:$DQ$13,3)/40</f>
        <v>0.425</v>
      </c>
      <c r="D34" s="17">
        <f>HLOOKUP(D31,BarChart_Step1!$B$1:$DQ$13,3)/40</f>
        <v>0.275</v>
      </c>
    </row>
    <row r="35" ht="12.75" customHeight="1">
      <c r="A35" s="10" t="str">
        <f t="shared" si="7"/>
        <v>Neutral</v>
      </c>
      <c r="B35" s="17">
        <f>HLOOKUP(B31,BarChart_Step1!$B$1:$DQ$13,4)/40</f>
        <v>0.15</v>
      </c>
      <c r="C35" s="17">
        <f>HLOOKUP(C31,BarChart_Step1!$B$1:$DQ$13,4)/40</f>
        <v>0.325</v>
      </c>
      <c r="D35" s="17">
        <f>HLOOKUP(D31,BarChart_Step1!$B$1:$DQ$13,4)/40</f>
        <v>0.25</v>
      </c>
    </row>
    <row r="36" ht="12.75" customHeight="1">
      <c r="A36" s="10" t="str">
        <f t="shared" si="7"/>
        <v>Disagree</v>
      </c>
      <c r="B36" s="17">
        <f>HLOOKUP(B31,BarChart_Step1!$B$1:$DQ$13,5)/40</f>
        <v>0.1</v>
      </c>
      <c r="C36" s="17">
        <f>HLOOKUP(C31,BarChart_Step1!$B$1:$DQ$13,5)/40</f>
        <v>0</v>
      </c>
      <c r="D36" s="17">
        <f>HLOOKUP(D31,BarChart_Step1!$B$1:$DQ$13,5)/40</f>
        <v>0.075</v>
      </c>
    </row>
    <row r="37" ht="12.75" customHeight="1">
      <c r="A37" s="10" t="str">
        <f t="shared" si="7"/>
        <v>Strongly Disagree</v>
      </c>
      <c r="B37" s="17">
        <f>HLOOKUP(B31,BarChart_Step1!$B$1:$DQ$13,6)/40</f>
        <v>0.025</v>
      </c>
      <c r="C37" s="17">
        <f>HLOOKUP(C31,BarChart_Step1!$B$1:$DQ$13,6)/40</f>
        <v>0</v>
      </c>
      <c r="D37" s="17">
        <f>HLOOKUP(D31,BarChart_Step1!$B$1:$DQ$13,6)/40</f>
        <v>0.2</v>
      </c>
    </row>
    <row r="38" ht="12.75" customHeight="1"/>
    <row r="39" ht="12.75" customHeight="1">
      <c r="A39" s="10" t="s">
        <v>238</v>
      </c>
    </row>
    <row r="40" ht="12.75" customHeight="1">
      <c r="A40" s="16" t="s">
        <v>280</v>
      </c>
      <c r="B40" s="12" t="str">
        <f t="shared" ref="B40:D40" si="8">B1</f>
        <v>LLM1P1 [Core Contrib. - R]</v>
      </c>
      <c r="C40" s="12" t="str">
        <f t="shared" si="8"/>
        <v>LLM2P1 [Core Contrib. - R]</v>
      </c>
      <c r="D40" s="12" t="str">
        <f t="shared" si="8"/>
        <v>LLM3P1 [Core Contrib. - R]</v>
      </c>
      <c r="E40" s="12" t="str">
        <f t="shared" ref="E40:G40" si="9">B11</f>
        <v>LLM1P2 [Core Contrib. - R]</v>
      </c>
      <c r="F40" s="12" t="str">
        <f t="shared" si="9"/>
        <v>LLM2P2 [Core Contrib. - R]</v>
      </c>
      <c r="G40" s="12" t="str">
        <f t="shared" si="9"/>
        <v>LLM3P2 [Core Contrib. - R]</v>
      </c>
      <c r="H40" s="12" t="str">
        <f t="shared" ref="H40:J40" si="10">B21</f>
        <v>LLM1P3 [Core Contrib. - R]</v>
      </c>
      <c r="I40" s="12" t="str">
        <f t="shared" si="10"/>
        <v>LLM2P3 [Core Contrib. - R]</v>
      </c>
      <c r="J40" s="12" t="str">
        <f t="shared" si="10"/>
        <v>LLM3P3 [Core Contrib. - R]</v>
      </c>
      <c r="K40" s="12" t="str">
        <f t="shared" ref="K40:M40" si="11">B31</f>
        <v>LLM1P4 [Core Contrib. - R]</v>
      </c>
      <c r="L40" s="12" t="str">
        <f t="shared" si="11"/>
        <v>LLM2P4 [Core Contrib. - R]</v>
      </c>
      <c r="M40" s="12" t="str">
        <f t="shared" si="11"/>
        <v>LLM3P4 [Core Contrib. - R]</v>
      </c>
    </row>
    <row r="41" ht="12.75" customHeight="1">
      <c r="B41" s="12" t="str">
        <f>IF(MID(B40,1,4)="LLM1","PaLM2P1",IF(MID(B40,1,4)="LLM2","GPT-3.5", IF(MID(B40,1,4)="LLM3","Llama 2")))</f>
        <v>PaLM2P1</v>
      </c>
      <c r="C41" s="12" t="str">
        <f>IF(MID(C40,1,4)="LLM1","PaLM 2",IF(MID(C40,1,4)="LLM2","GPT-3.5P1", IF(MID(C40,1,4)="LLM3","Llama 2")))</f>
        <v>GPT-3.5P1</v>
      </c>
      <c r="D41" s="12" t="str">
        <f>IF(MID(D40,1,4)="LLM1","PaLM 2",IF(MID(D40,1,4)="LLM2","GPT-3.5", IF(MID(D40,1,4)="LLM3","Llama2P1")))</f>
        <v>Llama2P1</v>
      </c>
      <c r="E41" s="12" t="str">
        <f t="shared" ref="E41:G41" si="12">IF(MID(E40,1,4)="LLM1","PaLM2P2",IF(MID(E40,1,4)="LLM2","GPT-3.5P2", IF(MID(E40,1,4)="LLM3","Llama2P2")))</f>
        <v>PaLM2P2</v>
      </c>
      <c r="F41" s="12" t="str">
        <f t="shared" si="12"/>
        <v>GPT-3.5P2</v>
      </c>
      <c r="G41" s="12" t="str">
        <f t="shared" si="12"/>
        <v>Llama2P2</v>
      </c>
      <c r="H41" s="12" t="str">
        <f t="shared" ref="H41:J41" si="13">IF(MID(H40,1,4)="LLM1","PaLM2P3",IF(MID(H40,1,4)="LLM2","GPT-3.5P3", IF(MID(H40,1,4)="LLM3","Llama2P3")))</f>
        <v>PaLM2P3</v>
      </c>
      <c r="I41" s="12" t="str">
        <f t="shared" si="13"/>
        <v>GPT-3.5P3</v>
      </c>
      <c r="J41" s="12" t="str">
        <f t="shared" si="13"/>
        <v>Llama2P3</v>
      </c>
      <c r="K41" s="12" t="str">
        <f t="shared" ref="K41:M41" si="14">IF(MID(K40,1,4)="LLM1","PaLM2P4",IF(MID(K40,1,4)="LLM2","GPT-3.5P4", IF(MID(K40,1,4)="LLM3","Llama2P4")))</f>
        <v>PaLM2P4</v>
      </c>
      <c r="L41" s="12" t="str">
        <f t="shared" si="14"/>
        <v>GPT-3.5P4</v>
      </c>
      <c r="M41" s="12" t="str">
        <f t="shared" si="14"/>
        <v>Llama2P4</v>
      </c>
    </row>
    <row r="42" ht="12.75" customHeight="1">
      <c r="A42" s="10" t="s">
        <v>207</v>
      </c>
      <c r="B42" s="17">
        <f>HLOOKUP(B40,BarChart_Step1!$B$1:$DQ$13,2)/40</f>
        <v>0.225</v>
      </c>
      <c r="C42" s="17">
        <f>HLOOKUP(C40,BarChart_Step1!$B$1:$DQ$13,2)/40</f>
        <v>0.15</v>
      </c>
      <c r="D42" s="17">
        <f>HLOOKUP(D40,BarChart_Step1!$B$1:$DQ$13,2)/40</f>
        <v>0.175</v>
      </c>
      <c r="E42" s="17">
        <f>HLOOKUP(E40,BarChart_Step1!$B$1:$DQ$13,2)/40</f>
        <v>0.225</v>
      </c>
      <c r="F42" s="17">
        <f>HLOOKUP(F40,BarChart_Step1!$B$1:$DQ$13,2)/40</f>
        <v>0.25</v>
      </c>
      <c r="G42" s="17">
        <f>HLOOKUP(G40,BarChart_Step1!$B$1:$DQ$13,2)/40</f>
        <v>0.175</v>
      </c>
      <c r="H42" s="17">
        <f>HLOOKUP(H40,BarChart_Step1!$B$1:$DQ$13,2)/40</f>
        <v>0.3</v>
      </c>
      <c r="I42" s="17">
        <f>HLOOKUP(I40,BarChart_Step1!$B$1:$DQ$13,2)/40</f>
        <v>0.225</v>
      </c>
      <c r="J42" s="17">
        <f>HLOOKUP(J40,BarChart_Step1!$B$1:$DQ$13,2)/40</f>
        <v>0.175</v>
      </c>
      <c r="K42" s="17">
        <f>HLOOKUP(K40,BarChart_Step1!$B$1:$DQ$13,2)/40</f>
        <v>0.325</v>
      </c>
      <c r="L42" s="17">
        <f>HLOOKUP(L40,BarChart_Step1!$B$1:$DQ$13,2)/40</f>
        <v>0.25</v>
      </c>
      <c r="M42" s="17">
        <f>HLOOKUP(M40,BarChart_Step1!$B$1:$DQ$13,2)/40</f>
        <v>0.2</v>
      </c>
    </row>
    <row r="43" ht="12.75" customHeight="1">
      <c r="A43" s="10" t="s">
        <v>208</v>
      </c>
      <c r="B43" s="17">
        <f>HLOOKUP(B40,BarChart_Step1!$B$1:$DQ$13,3)/40</f>
        <v>0.425</v>
      </c>
      <c r="C43" s="17">
        <f>HLOOKUP(C40,BarChart_Step1!$B$1:$DQ$13,3)/40</f>
        <v>0.2</v>
      </c>
      <c r="D43" s="17">
        <f>HLOOKUP(D40,BarChart_Step1!$B$1:$DQ$13,3)/40</f>
        <v>0.225</v>
      </c>
      <c r="E43" s="17">
        <f>HLOOKUP(E40,BarChart_Step1!$B$1:$DQ$13,3)/40</f>
        <v>0.375</v>
      </c>
      <c r="F43" s="17">
        <f>HLOOKUP(F40,BarChart_Step1!$B$1:$DQ$13,3)/40</f>
        <v>0.425</v>
      </c>
      <c r="G43" s="17">
        <f>HLOOKUP(G40,BarChart_Step1!$B$1:$DQ$13,3)/40</f>
        <v>0.3</v>
      </c>
      <c r="H43" s="17">
        <f>HLOOKUP(H40,BarChart_Step1!$B$1:$DQ$13,3)/40</f>
        <v>0.4</v>
      </c>
      <c r="I43" s="17">
        <f>HLOOKUP(I40,BarChart_Step1!$B$1:$DQ$13,3)/40</f>
        <v>0.525</v>
      </c>
      <c r="J43" s="17">
        <f>HLOOKUP(J40,BarChart_Step1!$B$1:$DQ$13,3)/40</f>
        <v>0.275</v>
      </c>
      <c r="K43" s="17">
        <f>HLOOKUP(K40,BarChart_Step1!$B$1:$DQ$13,3)/40</f>
        <v>0.4</v>
      </c>
      <c r="L43" s="17">
        <f>HLOOKUP(L40,BarChart_Step1!$B$1:$DQ$13,3)/40</f>
        <v>0.425</v>
      </c>
      <c r="M43" s="17">
        <f>HLOOKUP(M40,BarChart_Step1!$B$1:$DQ$13,3)/40</f>
        <v>0.275</v>
      </c>
    </row>
    <row r="44" ht="12.75" customHeight="1">
      <c r="A44" s="10" t="s">
        <v>209</v>
      </c>
      <c r="B44" s="17">
        <f>HLOOKUP(B40,BarChart_Step1!$B$1:$DQ$13,4)/40</f>
        <v>0.2</v>
      </c>
      <c r="C44" s="17">
        <f>HLOOKUP(C40,BarChart_Step1!$B$1:$DQ$13,4)/40</f>
        <v>0.2</v>
      </c>
      <c r="D44" s="17">
        <f>HLOOKUP(D40,BarChart_Step1!$B$1:$DQ$13,4)/40</f>
        <v>0.35</v>
      </c>
      <c r="E44" s="17">
        <f>HLOOKUP(E40,BarChart_Step1!$B$1:$DQ$13,4)/40</f>
        <v>0.225</v>
      </c>
      <c r="F44" s="17">
        <f>HLOOKUP(F40,BarChart_Step1!$B$1:$DQ$13,4)/40</f>
        <v>0.3</v>
      </c>
      <c r="G44" s="17">
        <f>HLOOKUP(G40,BarChart_Step1!$B$1:$DQ$13,4)/40</f>
        <v>0.225</v>
      </c>
      <c r="H44" s="17">
        <f>HLOOKUP(H40,BarChart_Step1!$B$1:$DQ$13,4)/40</f>
        <v>0.15</v>
      </c>
      <c r="I44" s="17">
        <f>HLOOKUP(I40,BarChart_Step1!$B$1:$DQ$13,4)/40</f>
        <v>0.225</v>
      </c>
      <c r="J44" s="17">
        <f>HLOOKUP(J40,BarChart_Step1!$B$1:$DQ$13,4)/40</f>
        <v>0.375</v>
      </c>
      <c r="K44" s="17">
        <f>HLOOKUP(K40,BarChart_Step1!$B$1:$DQ$13,4)/40</f>
        <v>0.15</v>
      </c>
      <c r="L44" s="17">
        <f>HLOOKUP(L40,BarChart_Step1!$B$1:$DQ$13,4)/40</f>
        <v>0.325</v>
      </c>
      <c r="M44" s="17">
        <f>HLOOKUP(M40,BarChart_Step1!$B$1:$DQ$13,4)/40</f>
        <v>0.25</v>
      </c>
    </row>
    <row r="45" ht="12.75" customHeight="1">
      <c r="A45" s="10" t="s">
        <v>210</v>
      </c>
      <c r="B45" s="17">
        <f>HLOOKUP(B40,BarChart_Step1!$B$1:$DQ$13,5)/40</f>
        <v>0.05</v>
      </c>
      <c r="C45" s="17">
        <f>HLOOKUP(C40,BarChart_Step1!$B$1:$DQ$13,5)/40</f>
        <v>0.325</v>
      </c>
      <c r="D45" s="17">
        <f>HLOOKUP(D40,BarChart_Step1!$B$1:$DQ$13,5)/40</f>
        <v>0.075</v>
      </c>
      <c r="E45" s="17">
        <f>HLOOKUP(E40,BarChart_Step1!$B$1:$DQ$13,5)/40</f>
        <v>0.1</v>
      </c>
      <c r="F45" s="17">
        <f>HLOOKUP(F40,BarChart_Step1!$B$1:$DQ$13,5)/40</f>
        <v>0</v>
      </c>
      <c r="G45" s="17">
        <f>HLOOKUP(G40,BarChart_Step1!$B$1:$DQ$13,5)/40</f>
        <v>0.075</v>
      </c>
      <c r="H45" s="17">
        <f>HLOOKUP(H40,BarChart_Step1!$B$1:$DQ$13,5)/40</f>
        <v>0.075</v>
      </c>
      <c r="I45" s="17">
        <f>HLOOKUP(I40,BarChart_Step1!$B$1:$DQ$13,5)/40</f>
        <v>0.025</v>
      </c>
      <c r="J45" s="17">
        <f>HLOOKUP(J40,BarChart_Step1!$B$1:$DQ$13,5)/40</f>
        <v>0.025</v>
      </c>
      <c r="K45" s="17">
        <f>HLOOKUP(K40,BarChart_Step1!$B$1:$DQ$13,5)/40</f>
        <v>0.1</v>
      </c>
      <c r="L45" s="17">
        <f>HLOOKUP(L40,BarChart_Step1!$B$1:$DQ$13,5)/40</f>
        <v>0</v>
      </c>
      <c r="M45" s="17">
        <f>HLOOKUP(M40,BarChart_Step1!$B$1:$DQ$13,5)/40</f>
        <v>0.075</v>
      </c>
    </row>
    <row r="46" ht="12.75" customHeight="1">
      <c r="A46" s="10" t="s">
        <v>211</v>
      </c>
      <c r="B46" s="17">
        <f>HLOOKUP(B40,BarChart_Step1!$B$1:$DQ$13,6)/40</f>
        <v>0.1</v>
      </c>
      <c r="C46" s="17">
        <f>HLOOKUP(C40,BarChart_Step1!$B$1:$DQ$13,6)/40</f>
        <v>0.125</v>
      </c>
      <c r="D46" s="17">
        <f>HLOOKUP(D40,BarChart_Step1!$B$1:$DQ$13,6)/40</f>
        <v>0.175</v>
      </c>
      <c r="E46" s="17">
        <f>HLOOKUP(E40,BarChart_Step1!$B$1:$DQ$13,6)/40</f>
        <v>0.075</v>
      </c>
      <c r="F46" s="17">
        <f>HLOOKUP(F40,BarChart_Step1!$B$1:$DQ$13,6)/40</f>
        <v>0.025</v>
      </c>
      <c r="G46" s="17">
        <f>HLOOKUP(G40,BarChart_Step1!$B$1:$DQ$13,6)/40</f>
        <v>0.225</v>
      </c>
      <c r="H46" s="17">
        <f>HLOOKUP(H40,BarChart_Step1!$B$1:$DQ$13,6)/40</f>
        <v>0.075</v>
      </c>
      <c r="I46" s="17">
        <f>HLOOKUP(I40,BarChart_Step1!$B$1:$DQ$13,6)/40</f>
        <v>0</v>
      </c>
      <c r="J46" s="17">
        <f>HLOOKUP(J40,BarChart_Step1!$B$1:$DQ$13,6)/40</f>
        <v>0.15</v>
      </c>
      <c r="K46" s="17">
        <f>HLOOKUP(K40,BarChart_Step1!$B$1:$DQ$13,6)/40</f>
        <v>0.025</v>
      </c>
      <c r="L46" s="17">
        <f>HLOOKUP(L40,BarChart_Step1!$B$1:$DQ$13,6)/40</f>
        <v>0</v>
      </c>
      <c r="M46" s="17">
        <f>HLOOKUP(M40,BarChart_Step1!$B$1:$DQ$13,6)/40</f>
        <v>0.2</v>
      </c>
    </row>
    <row r="47" ht="12.75" customHeight="1"/>
    <row r="48" ht="12.75" customHeight="1"/>
    <row r="49" ht="12.75" customHeight="1">
      <c r="A49" s="10" t="s">
        <v>240</v>
      </c>
    </row>
    <row r="50" ht="12.75" customHeight="1">
      <c r="A50" s="16" t="s">
        <v>281</v>
      </c>
      <c r="B50" s="12" t="s">
        <v>223</v>
      </c>
      <c r="C50" s="12" t="s">
        <v>224</v>
      </c>
      <c r="D50" s="12" t="s">
        <v>225</v>
      </c>
    </row>
    <row r="51" ht="12.75" customHeight="1">
      <c r="B51" s="12" t="str">
        <f t="shared" ref="B51:D51" si="15">IF(MID(B50,1,4)="LLM1","PaLM2",IF(MID(B50,1,4)="LLM2","GPT-3.5", IF(MID(B50,1,4)="LLM3","Llama2")))</f>
        <v>PaLM2</v>
      </c>
      <c r="C51" s="12" t="str">
        <f t="shared" si="15"/>
        <v>GPT-3.5</v>
      </c>
      <c r="D51" s="12" t="str">
        <f t="shared" si="15"/>
        <v>Llama2</v>
      </c>
    </row>
    <row r="52" ht="12.75" customHeight="1">
      <c r="A52" s="10" t="s">
        <v>207</v>
      </c>
      <c r="B52" s="17">
        <f t="shared" ref="B52:D52" si="16">(B42+E42+H42+K42)/4</f>
        <v>0.26875</v>
      </c>
      <c r="C52" s="17">
        <f t="shared" si="16"/>
        <v>0.21875</v>
      </c>
      <c r="D52" s="17">
        <f t="shared" si="16"/>
        <v>0.18125</v>
      </c>
    </row>
    <row r="53" ht="12.75" customHeight="1">
      <c r="A53" s="10" t="s">
        <v>208</v>
      </c>
      <c r="B53" s="17">
        <f t="shared" ref="B53:D53" si="17">(B43+E43+H43+K43)/4</f>
        <v>0.4</v>
      </c>
      <c r="C53" s="17">
        <f t="shared" si="17"/>
        <v>0.39375</v>
      </c>
      <c r="D53" s="17">
        <f t="shared" si="17"/>
        <v>0.26875</v>
      </c>
    </row>
    <row r="54" ht="12.75" customHeight="1">
      <c r="A54" s="10" t="s">
        <v>209</v>
      </c>
      <c r="B54" s="17">
        <f t="shared" ref="B54:D54" si="18">(B44+E44+H44+K44)/4</f>
        <v>0.18125</v>
      </c>
      <c r="C54" s="17">
        <f t="shared" si="18"/>
        <v>0.2625</v>
      </c>
      <c r="D54" s="17">
        <f t="shared" si="18"/>
        <v>0.3</v>
      </c>
    </row>
    <row r="55" ht="12.75" customHeight="1">
      <c r="A55" s="10" t="s">
        <v>210</v>
      </c>
      <c r="B55" s="17">
        <f t="shared" ref="B55:D55" si="19">(B45+E45+H45+K45)/4</f>
        <v>0.08125</v>
      </c>
      <c r="C55" s="17">
        <f t="shared" si="19"/>
        <v>0.0875</v>
      </c>
      <c r="D55" s="17">
        <f t="shared" si="19"/>
        <v>0.0625</v>
      </c>
    </row>
    <row r="56" ht="12.75" customHeight="1">
      <c r="A56" s="10" t="s">
        <v>211</v>
      </c>
      <c r="B56" s="17">
        <f t="shared" ref="B56:D56" si="20">(B46+E46+H46+K46)/4</f>
        <v>0.06875</v>
      </c>
      <c r="C56" s="17">
        <f t="shared" si="20"/>
        <v>0.0375</v>
      </c>
      <c r="D56" s="17">
        <f t="shared" si="20"/>
        <v>0.1875</v>
      </c>
    </row>
    <row r="57" ht="12.75" customHeight="1"/>
    <row r="58" ht="12.75" customHeight="1"/>
    <row r="59" ht="12.75" customHeight="1">
      <c r="A59" s="10" t="s">
        <v>242</v>
      </c>
    </row>
    <row r="60" ht="12.75" customHeight="1">
      <c r="A60" s="16" t="s">
        <v>282</v>
      </c>
      <c r="B60" s="10"/>
      <c r="C60" s="12"/>
      <c r="D60" s="12"/>
    </row>
    <row r="61" ht="12.75" customHeight="1">
      <c r="B61" s="12" t="s">
        <v>215</v>
      </c>
      <c r="C61" s="12" t="s">
        <v>216</v>
      </c>
      <c r="D61" s="12" t="s">
        <v>217</v>
      </c>
      <c r="E61" s="12" t="s">
        <v>218</v>
      </c>
    </row>
    <row r="62" ht="12.75" customHeight="1">
      <c r="A62" s="10" t="s">
        <v>207</v>
      </c>
      <c r="B62" s="17">
        <f t="shared" ref="B62:B66" si="21">(B42+C42+D42)/3</f>
        <v>0.1833333333</v>
      </c>
      <c r="C62" s="17">
        <f t="shared" ref="C62:C66" si="22">(E42+F42+G42)/3</f>
        <v>0.2166666667</v>
      </c>
      <c r="D62" s="17">
        <f t="shared" ref="D62:D66" si="23">(H42+I42+J42)/3</f>
        <v>0.2333333333</v>
      </c>
      <c r="E62" s="10">
        <f t="shared" ref="E62:E66" si="24">(K42+L42+M42)/3</f>
        <v>0.2583333333</v>
      </c>
    </row>
    <row r="63" ht="12.75" customHeight="1">
      <c r="A63" s="10" t="s">
        <v>208</v>
      </c>
      <c r="B63" s="17">
        <f t="shared" si="21"/>
        <v>0.2833333333</v>
      </c>
      <c r="C63" s="17">
        <f t="shared" si="22"/>
        <v>0.3666666667</v>
      </c>
      <c r="D63" s="17">
        <f t="shared" si="23"/>
        <v>0.4</v>
      </c>
      <c r="E63" s="10">
        <f t="shared" si="24"/>
        <v>0.3666666667</v>
      </c>
    </row>
    <row r="64" ht="12.75" customHeight="1">
      <c r="A64" s="10" t="s">
        <v>209</v>
      </c>
      <c r="B64" s="17">
        <f t="shared" si="21"/>
        <v>0.25</v>
      </c>
      <c r="C64" s="17">
        <f t="shared" si="22"/>
        <v>0.25</v>
      </c>
      <c r="D64" s="17">
        <f t="shared" si="23"/>
        <v>0.25</v>
      </c>
      <c r="E64" s="10">
        <f t="shared" si="24"/>
        <v>0.2416666667</v>
      </c>
    </row>
    <row r="65" ht="12.75" customHeight="1">
      <c r="A65" s="10" t="s">
        <v>210</v>
      </c>
      <c r="B65" s="17">
        <f t="shared" si="21"/>
        <v>0.15</v>
      </c>
      <c r="C65" s="17">
        <f t="shared" si="22"/>
        <v>0.05833333333</v>
      </c>
      <c r="D65" s="17">
        <f t="shared" si="23"/>
        <v>0.04166666667</v>
      </c>
      <c r="E65" s="10">
        <f t="shared" si="24"/>
        <v>0.05833333333</v>
      </c>
    </row>
    <row r="66" ht="12.75" customHeight="1">
      <c r="A66" s="10" t="s">
        <v>211</v>
      </c>
      <c r="B66" s="17">
        <f t="shared" si="21"/>
        <v>0.1333333333</v>
      </c>
      <c r="C66" s="17">
        <f t="shared" si="22"/>
        <v>0.1083333333</v>
      </c>
      <c r="D66" s="17">
        <f t="shared" si="23"/>
        <v>0.075</v>
      </c>
      <c r="E66" s="10">
        <f t="shared" si="24"/>
        <v>0.075</v>
      </c>
    </row>
    <row r="67" ht="12.75" customHeight="1"/>
    <row r="68" ht="12.75" customHeight="1">
      <c r="A68" s="16" t="str">
        <f>CONCAT(A60, " and Levels")</f>
        <v>Core Contribution - Recall
Aggregated over LLMs and Levels</v>
      </c>
    </row>
    <row r="69" ht="12.75" customHeight="1">
      <c r="A69" s="10" t="s">
        <v>207</v>
      </c>
      <c r="B69" s="17">
        <f t="shared" ref="B69:B73" si="25">AVERAGE(B62:E62)</f>
        <v>0.2229166667</v>
      </c>
    </row>
    <row r="70" ht="12.75" customHeight="1">
      <c r="A70" s="10" t="s">
        <v>208</v>
      </c>
      <c r="B70" s="17">
        <f t="shared" si="25"/>
        <v>0.3541666667</v>
      </c>
    </row>
    <row r="71" ht="12.75" customHeight="1">
      <c r="A71" s="10" t="s">
        <v>209</v>
      </c>
      <c r="B71" s="17">
        <f t="shared" si="25"/>
        <v>0.2479166667</v>
      </c>
    </row>
    <row r="72" ht="12.75" customHeight="1">
      <c r="A72" s="10" t="s">
        <v>210</v>
      </c>
      <c r="B72" s="17">
        <f t="shared" si="25"/>
        <v>0.07708333333</v>
      </c>
    </row>
    <row r="73" ht="12.75" customHeight="1">
      <c r="A73" s="10" t="s">
        <v>211</v>
      </c>
      <c r="B73" s="17">
        <f t="shared" si="25"/>
        <v>0.09791666667</v>
      </c>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D1 B11:D11 B21:D21 B31:D31 B40:M40 B50:D50 B60:D60">
      <formula1>Hist_Step1!$B$1:$DQ$1</formula1>
    </dataValidation>
  </dataValidation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5.0"/>
    <col customWidth="1" min="3" max="4" width="5.63"/>
    <col customWidth="1" min="5" max="13" width="4.63"/>
    <col customWidth="1" min="14" max="33" width="4.0"/>
    <col customWidth="1" min="34" max="52" width="8.63"/>
  </cols>
  <sheetData>
    <row r="1" ht="12.75" customHeight="1">
      <c r="A1" s="16" t="s">
        <v>283</v>
      </c>
      <c r="B1" s="12" t="s">
        <v>284</v>
      </c>
      <c r="C1" s="12" t="s">
        <v>285</v>
      </c>
      <c r="D1" s="12" t="s">
        <v>286</v>
      </c>
    </row>
    <row r="2" ht="49.5" customHeight="1">
      <c r="B2" s="12" t="str">
        <f t="shared" ref="B2:D2" si="1">IF(MID(B1,1,4)="LLM1","PaLM 2",IF(MID(B1,1,4)="LLM2","GPT-3.5", IF(MID(B1,1,4)="LLM3","Llama 2")))</f>
        <v>PaLM 2</v>
      </c>
      <c r="C2" s="12" t="str">
        <f t="shared" si="1"/>
        <v>GPT-3.5</v>
      </c>
      <c r="D2" s="12" t="str">
        <f t="shared" si="1"/>
        <v>Llama 2</v>
      </c>
    </row>
    <row r="3" ht="12.75" customHeight="1">
      <c r="A3" s="10" t="str">
        <f>BarChart_Step1!A2</f>
        <v>Strongly Agree</v>
      </c>
      <c r="B3" s="17">
        <f>HLOOKUP(B1,BarChart_Step1!$B$1:$DQ$13,2)/40</f>
        <v>0.15</v>
      </c>
      <c r="C3" s="17">
        <f>HLOOKUP(C1,BarChart_Step1!$B$1:$DQ$13,2)/40</f>
        <v>0.15</v>
      </c>
      <c r="D3" s="17">
        <f>HLOOKUP(D1,BarChart_Step1!$B$1:$DQ$13,2)/40</f>
        <v>0.075</v>
      </c>
    </row>
    <row r="4" ht="12.75" customHeight="1">
      <c r="A4" s="10" t="str">
        <f>BarChart_Step1!A3</f>
        <v>Agree</v>
      </c>
      <c r="B4" s="17">
        <f>HLOOKUP(B1,BarChart_Step1!$B$1:$DQ$13,3)/40</f>
        <v>0.275</v>
      </c>
      <c r="C4" s="17">
        <f>HLOOKUP(C1,BarChart_Step1!$B$1:$DQ$13,3)/40</f>
        <v>0.125</v>
      </c>
      <c r="D4" s="17">
        <f>HLOOKUP(D1,BarChart_Step1!$B$1:$DQ$13,3)/40</f>
        <v>0.2</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row>
    <row r="5" ht="12.75" customHeight="1">
      <c r="A5" s="10" t="str">
        <f>BarChart_Step1!A4</f>
        <v>Neutral</v>
      </c>
      <c r="B5" s="17">
        <f>HLOOKUP(B1,BarChart_Step1!$B$1:$DQ$13,4)/40</f>
        <v>0.25</v>
      </c>
      <c r="C5" s="17">
        <f>HLOOKUP(C1,BarChart_Step1!$B$1:$DQ$13,4)/40</f>
        <v>0.3</v>
      </c>
      <c r="D5" s="17">
        <f>HLOOKUP(D1,BarChart_Step1!$B$1:$DQ$13,4)/40</f>
        <v>0.275</v>
      </c>
    </row>
    <row r="6" ht="12.75" customHeight="1">
      <c r="A6" s="10" t="str">
        <f>BarChart_Step1!A5</f>
        <v>Disagree</v>
      </c>
      <c r="B6" s="17">
        <f>HLOOKUP(B1,BarChart_Step1!$B$1:$DQ$13,5)/40</f>
        <v>0.2</v>
      </c>
      <c r="C6" s="17">
        <f>HLOOKUP(C1,BarChart_Step1!$B$1:$DQ$13,5)/40</f>
        <v>0.1</v>
      </c>
      <c r="D6" s="17">
        <f>HLOOKUP(D1,BarChart_Step1!$B$1:$DQ$13,5)/40</f>
        <v>0.325</v>
      </c>
    </row>
    <row r="7" ht="12.75" customHeight="1">
      <c r="A7" s="10" t="str">
        <f>BarChart_Step1!A6</f>
        <v>Strongly Disagree</v>
      </c>
      <c r="B7" s="17">
        <f>HLOOKUP(B1,BarChart_Step1!$B$1:$DQ$13,6)/40</f>
        <v>0.125</v>
      </c>
      <c r="C7" s="17">
        <f>HLOOKUP(C1,BarChart_Step1!$B$1:$DQ$13,6)/40</f>
        <v>0.325</v>
      </c>
      <c r="D7" s="17">
        <f>HLOOKUP(D1,BarChart_Step1!$B$1:$DQ$13,6)/40</f>
        <v>0.125</v>
      </c>
    </row>
    <row r="8" ht="12.75" customHeight="1">
      <c r="B8" s="13"/>
      <c r="C8" s="13"/>
      <c r="D8" s="13"/>
    </row>
    <row r="9" ht="12.75" customHeight="1">
      <c r="B9" s="13"/>
      <c r="C9" s="13"/>
      <c r="D9" s="13"/>
    </row>
    <row r="10" ht="12.75" customHeight="1"/>
    <row r="11" ht="12.75" customHeight="1">
      <c r="A11" s="16" t="s">
        <v>287</v>
      </c>
      <c r="B11" s="12" t="s">
        <v>288</v>
      </c>
      <c r="C11" s="12" t="s">
        <v>289</v>
      </c>
      <c r="D11" s="12" t="s">
        <v>290</v>
      </c>
    </row>
    <row r="12" ht="12.75" customHeight="1">
      <c r="B12" s="12" t="str">
        <f t="shared" ref="B12:D12" si="2">IF(MID(B11,1,4)="LLM1","PaLM 2",IF(MID(B11,1,4)="LLM2","GPT-3.5", IF(MID(B11,1,4)="LLM3","Llama 2")))</f>
        <v>PaLM 2</v>
      </c>
      <c r="C12" s="12" t="str">
        <f t="shared" si="2"/>
        <v>GPT-3.5</v>
      </c>
      <c r="D12" s="12" t="str">
        <f t="shared" si="2"/>
        <v>Llama 2</v>
      </c>
    </row>
    <row r="13" ht="12.75" customHeight="1">
      <c r="A13" s="10" t="str">
        <f t="shared" ref="A13:A17" si="3">A3</f>
        <v>Strongly Agree</v>
      </c>
      <c r="B13" s="17">
        <f>HLOOKUP(B11,BarChart_Step1!$B$1:$DQ$13,2)/40</f>
        <v>0.225</v>
      </c>
      <c r="C13" s="17">
        <f>HLOOKUP(C11,BarChart_Step1!$B$1:$DQ$13,2)/40</f>
        <v>0.125</v>
      </c>
      <c r="D13" s="17">
        <f>HLOOKUP(D11,BarChart_Step1!$B$1:$DQ$13,2)/40</f>
        <v>0.025</v>
      </c>
    </row>
    <row r="14" ht="12.75" customHeight="1">
      <c r="A14" s="10" t="str">
        <f t="shared" si="3"/>
        <v>Agree</v>
      </c>
      <c r="B14" s="17">
        <f>HLOOKUP(B11,BarChart_Step1!$B$1:$DQ$13,3)/40</f>
        <v>0.175</v>
      </c>
      <c r="C14" s="17">
        <f>HLOOKUP(C11,BarChart_Step1!$B$1:$DQ$13,3)/40</f>
        <v>0.475</v>
      </c>
      <c r="D14" s="17">
        <f>HLOOKUP(D11,BarChart_Step1!$B$1:$DQ$13,3)/40</f>
        <v>0.425</v>
      </c>
      <c r="E14" s="12"/>
      <c r="F14" s="12"/>
      <c r="G14" s="12"/>
      <c r="H14" s="12"/>
      <c r="I14" s="12"/>
      <c r="J14" s="12"/>
      <c r="K14" s="12"/>
      <c r="L14" s="12"/>
      <c r="M14" s="12"/>
      <c r="N14" s="12"/>
      <c r="O14" s="12"/>
      <c r="P14" s="12"/>
      <c r="Q14" s="12"/>
    </row>
    <row r="15" ht="12.75" customHeight="1">
      <c r="A15" s="10" t="str">
        <f t="shared" si="3"/>
        <v>Neutral</v>
      </c>
      <c r="B15" s="17">
        <f>HLOOKUP(B11,BarChart_Step1!$B$1:$DQ$13,4)/40</f>
        <v>0.425</v>
      </c>
      <c r="C15" s="17">
        <f>HLOOKUP(C11,BarChart_Step1!$B$1:$DQ$13,4)/40</f>
        <v>0.225</v>
      </c>
      <c r="D15" s="17">
        <f>HLOOKUP(D11,BarChart_Step1!$B$1:$DQ$13,4)/40</f>
        <v>0.125</v>
      </c>
    </row>
    <row r="16" ht="12.75" customHeight="1">
      <c r="A16" s="10" t="str">
        <f t="shared" si="3"/>
        <v>Disagree</v>
      </c>
      <c r="B16" s="17">
        <f>HLOOKUP(B11,BarChart_Step1!$B$1:$DQ$13,5)/40</f>
        <v>0.05</v>
      </c>
      <c r="C16" s="17">
        <f>HLOOKUP(C11,BarChart_Step1!$B$1:$DQ$13,5)/40</f>
        <v>0.125</v>
      </c>
      <c r="D16" s="17">
        <f>HLOOKUP(D11,BarChart_Step1!$B$1:$DQ$13,5)/40</f>
        <v>0.3</v>
      </c>
    </row>
    <row r="17" ht="12.75" customHeight="1">
      <c r="A17" s="10" t="str">
        <f t="shared" si="3"/>
        <v>Strongly Disagree</v>
      </c>
      <c r="B17" s="17">
        <f>HLOOKUP(B11,BarChart_Step1!$B$1:$DQ$13,6)/40</f>
        <v>0.125</v>
      </c>
      <c r="C17" s="17">
        <f>HLOOKUP(C11,BarChart_Step1!$B$1:$DQ$13,6)/40</f>
        <v>0.05</v>
      </c>
      <c r="D17" s="17">
        <f>HLOOKUP(D11,BarChart_Step1!$B$1:$DQ$13,6)/40</f>
        <v>0.125</v>
      </c>
    </row>
    <row r="18" ht="12.75" customHeight="1">
      <c r="B18" s="13"/>
      <c r="C18" s="13"/>
      <c r="D18" s="13"/>
    </row>
    <row r="19" ht="12.75" customHeight="1">
      <c r="B19" s="13"/>
      <c r="C19" s="13"/>
      <c r="D19" s="13"/>
    </row>
    <row r="20" ht="12.75" customHeight="1"/>
    <row r="21" ht="12.75" customHeight="1">
      <c r="A21" s="16" t="s">
        <v>291</v>
      </c>
      <c r="B21" s="12" t="s">
        <v>292</v>
      </c>
      <c r="C21" s="12" t="s">
        <v>293</v>
      </c>
      <c r="D21" s="12" t="s">
        <v>294</v>
      </c>
    </row>
    <row r="22" ht="42.0" customHeight="1">
      <c r="B22" s="12" t="str">
        <f t="shared" ref="B22:D22" si="4">IF(MID(B21,1,4)="LLM1","PaLM 2",IF(MID(B21,1,4)="LLM2","GPT-3.5", IF(MID(B21,1,4)="LLM3","Llama 2")))</f>
        <v>PaLM 2</v>
      </c>
      <c r="C22" s="12" t="str">
        <f t="shared" si="4"/>
        <v>GPT-3.5</v>
      </c>
      <c r="D22" s="12" t="str">
        <f t="shared" si="4"/>
        <v>Llama 2</v>
      </c>
    </row>
    <row r="23" ht="12.75" customHeight="1">
      <c r="A23" s="10" t="str">
        <f t="shared" ref="A23:A27" si="5">A13</f>
        <v>Strongly Agree</v>
      </c>
      <c r="B23" s="17">
        <f>HLOOKUP(B21,BarChart_Step1!$B$1:$DQ$13,2)/40</f>
        <v>0.15</v>
      </c>
      <c r="C23" s="17">
        <f>HLOOKUP(C21,BarChart_Step1!$B$1:$DQ$13,2)/40</f>
        <v>0.225</v>
      </c>
      <c r="D23" s="17">
        <f>HLOOKUP(D21,BarChart_Step1!$B$1:$DQ$13,2)/40</f>
        <v>0.075</v>
      </c>
    </row>
    <row r="24" ht="12.75" customHeight="1">
      <c r="A24" s="10" t="str">
        <f t="shared" si="5"/>
        <v>Agree</v>
      </c>
      <c r="B24" s="17">
        <f>HLOOKUP(B21,BarChart_Step1!$B$1:$DQ$13,3)/40</f>
        <v>0.4</v>
      </c>
      <c r="C24" s="17">
        <f>HLOOKUP(C21,BarChart_Step1!$B$1:$DQ$13,3)/40</f>
        <v>0.4</v>
      </c>
      <c r="D24" s="17">
        <f>HLOOKUP(D21,BarChart_Step1!$B$1:$DQ$13,3)/40</f>
        <v>0.425</v>
      </c>
    </row>
    <row r="25" ht="12.75" customHeight="1">
      <c r="A25" s="10" t="str">
        <f t="shared" si="5"/>
        <v>Neutral</v>
      </c>
      <c r="B25" s="17">
        <f>HLOOKUP(B21,BarChart_Step1!$B$1:$DQ$13,4)/40</f>
        <v>0.275</v>
      </c>
      <c r="C25" s="17">
        <f>HLOOKUP(C21,BarChart_Step1!$B$1:$DQ$13,4)/40</f>
        <v>0.225</v>
      </c>
      <c r="D25" s="17">
        <f>HLOOKUP(D21,BarChart_Step1!$B$1:$DQ$13,4)/40</f>
        <v>0.325</v>
      </c>
    </row>
    <row r="26" ht="12.75" customHeight="1">
      <c r="A26" s="10" t="str">
        <f t="shared" si="5"/>
        <v>Disagree</v>
      </c>
      <c r="B26" s="17">
        <f>HLOOKUP(B21,BarChart_Step1!$B$1:$DQ$13,5)/40</f>
        <v>0.1</v>
      </c>
      <c r="C26" s="17">
        <f>HLOOKUP(C21,BarChart_Step1!$B$1:$DQ$13,5)/40</f>
        <v>0.125</v>
      </c>
      <c r="D26" s="17">
        <f>HLOOKUP(D21,BarChart_Step1!$B$1:$DQ$13,5)/40</f>
        <v>0.1</v>
      </c>
    </row>
    <row r="27" ht="12.75" customHeight="1">
      <c r="A27" s="10" t="str">
        <f t="shared" si="5"/>
        <v>Strongly Disagree</v>
      </c>
      <c r="B27" s="17">
        <f>HLOOKUP(B21,BarChart_Step1!$B$1:$DQ$13,6)/40</f>
        <v>0.075</v>
      </c>
      <c r="C27" s="17">
        <f>HLOOKUP(C21,BarChart_Step1!$B$1:$DQ$13,6)/40</f>
        <v>0.025</v>
      </c>
      <c r="D27" s="17">
        <f>HLOOKUP(D21,BarChart_Step1!$B$1:$DQ$13,6)/40</f>
        <v>0.075</v>
      </c>
    </row>
    <row r="28" ht="12.75" customHeight="1"/>
    <row r="29" ht="12.75" customHeight="1"/>
    <row r="30" ht="12.75" customHeight="1"/>
    <row r="31" ht="12.75" customHeight="1">
      <c r="A31" s="16" t="s">
        <v>295</v>
      </c>
      <c r="B31" s="12" t="s">
        <v>296</v>
      </c>
      <c r="C31" s="12" t="s">
        <v>297</v>
      </c>
      <c r="D31" s="12" t="s">
        <v>298</v>
      </c>
    </row>
    <row r="32" ht="12.75" customHeight="1">
      <c r="B32" s="12" t="str">
        <f t="shared" ref="B32:D32" si="6">IF(MID(B31,1,4)="LLM1","PaLM 2",IF(MID(B31,1,4)="LLM2","GPT-3.5", IF(MID(B31,1,4)="LLM3","Llama 2")))</f>
        <v>PaLM 2</v>
      </c>
      <c r="C32" s="12" t="str">
        <f t="shared" si="6"/>
        <v>GPT-3.5</v>
      </c>
      <c r="D32" s="12" t="str">
        <f t="shared" si="6"/>
        <v>Llama 2</v>
      </c>
    </row>
    <row r="33" ht="12.75" customHeight="1">
      <c r="A33" s="10" t="str">
        <f t="shared" ref="A33:A37" si="7">A23</f>
        <v>Strongly Agree</v>
      </c>
      <c r="B33" s="17">
        <f>HLOOKUP(B31,BarChart_Step1!$B$1:$DQ$13,2)/40</f>
        <v>0.15</v>
      </c>
      <c r="C33" s="17">
        <f>HLOOKUP(C31,BarChart_Step1!$B$1:$DQ$13,2)/40</f>
        <v>0.225</v>
      </c>
      <c r="D33" s="17">
        <f>HLOOKUP(D31,BarChart_Step1!$B$1:$DQ$13,2)/40</f>
        <v>0.075</v>
      </c>
    </row>
    <row r="34" ht="12.75" customHeight="1">
      <c r="A34" s="10" t="str">
        <f t="shared" si="7"/>
        <v>Agree</v>
      </c>
      <c r="B34" s="17">
        <f>HLOOKUP(B31,BarChart_Step1!$B$1:$DQ$13,3)/40</f>
        <v>0.45</v>
      </c>
      <c r="C34" s="17">
        <f>HLOOKUP(C31,BarChart_Step1!$B$1:$DQ$13,3)/40</f>
        <v>0.45</v>
      </c>
      <c r="D34" s="17">
        <f>HLOOKUP(D31,BarChart_Step1!$B$1:$DQ$13,3)/40</f>
        <v>0.35</v>
      </c>
    </row>
    <row r="35" ht="12.75" customHeight="1">
      <c r="A35" s="10" t="str">
        <f t="shared" si="7"/>
        <v>Neutral</v>
      </c>
      <c r="B35" s="17">
        <f>HLOOKUP(B31,BarChart_Step1!$B$1:$DQ$13,4)/40</f>
        <v>0.225</v>
      </c>
      <c r="C35" s="17">
        <f>HLOOKUP(C31,BarChart_Step1!$B$1:$DQ$13,4)/40</f>
        <v>0.175</v>
      </c>
      <c r="D35" s="17">
        <f>HLOOKUP(D31,BarChart_Step1!$B$1:$DQ$13,4)/40</f>
        <v>0.325</v>
      </c>
    </row>
    <row r="36" ht="12.75" customHeight="1">
      <c r="A36" s="10" t="str">
        <f t="shared" si="7"/>
        <v>Disagree</v>
      </c>
      <c r="B36" s="17">
        <f>HLOOKUP(B31,BarChart_Step1!$B$1:$DQ$13,5)/40</f>
        <v>0.1</v>
      </c>
      <c r="C36" s="17">
        <f>HLOOKUP(C31,BarChart_Step1!$B$1:$DQ$13,5)/40</f>
        <v>0.1</v>
      </c>
      <c r="D36" s="17">
        <f>HLOOKUP(D31,BarChart_Step1!$B$1:$DQ$13,5)/40</f>
        <v>0.125</v>
      </c>
    </row>
    <row r="37" ht="12.75" customHeight="1">
      <c r="A37" s="10" t="str">
        <f t="shared" si="7"/>
        <v>Strongly Disagree</v>
      </c>
      <c r="B37" s="17">
        <f>HLOOKUP(B31,BarChart_Step1!$B$1:$DQ$13,6)/40</f>
        <v>0.075</v>
      </c>
      <c r="C37" s="17">
        <f>HLOOKUP(C31,BarChart_Step1!$B$1:$DQ$13,6)/40</f>
        <v>0.05</v>
      </c>
      <c r="D37" s="17">
        <f>HLOOKUP(D31,BarChart_Step1!$B$1:$DQ$13,6)/40</f>
        <v>0.125</v>
      </c>
    </row>
    <row r="38" ht="12.75" customHeight="1"/>
    <row r="39" ht="12.75" customHeight="1">
      <c r="A39" s="10" t="s">
        <v>238</v>
      </c>
    </row>
    <row r="40" ht="12.75" customHeight="1">
      <c r="A40" s="16" t="s">
        <v>299</v>
      </c>
      <c r="B40" s="12" t="str">
        <f t="shared" ref="B40:D40" si="8">B1</f>
        <v>LLM1P1 [Strengths - P]</v>
      </c>
      <c r="C40" s="12" t="str">
        <f t="shared" si="8"/>
        <v>LLM2P1 [Strengths - P]</v>
      </c>
      <c r="D40" s="12" t="str">
        <f t="shared" si="8"/>
        <v>LLM3P1 [Strengths - P]</v>
      </c>
      <c r="E40" s="12" t="str">
        <f t="shared" ref="E40:G40" si="9">B11</f>
        <v>LLM1P2 [Strengths - P]</v>
      </c>
      <c r="F40" s="12" t="str">
        <f t="shared" si="9"/>
        <v>LLM2P2 [Strengths - P]</v>
      </c>
      <c r="G40" s="12" t="str">
        <f t="shared" si="9"/>
        <v>LLM3P2 [Strengths - P]</v>
      </c>
      <c r="H40" s="12" t="str">
        <f t="shared" ref="H40:J40" si="10">B21</f>
        <v>LLM1P3 [Strengths - P]</v>
      </c>
      <c r="I40" s="12" t="str">
        <f t="shared" si="10"/>
        <v>LLM2P3 [Strengths - P]</v>
      </c>
      <c r="J40" s="12" t="str">
        <f t="shared" si="10"/>
        <v>LLM3P3 [Strengths - P]</v>
      </c>
      <c r="K40" s="12" t="str">
        <f t="shared" ref="K40:M40" si="11">B31</f>
        <v>LLM1P4 [Strengths - P]</v>
      </c>
      <c r="L40" s="12" t="str">
        <f t="shared" si="11"/>
        <v>LLM2P4 [Strengths - P]</v>
      </c>
      <c r="M40" s="12" t="str">
        <f t="shared" si="11"/>
        <v>LLM3P4 [Strengths - P]</v>
      </c>
    </row>
    <row r="41" ht="12.75" customHeight="1">
      <c r="B41" s="12" t="str">
        <f>IF(MID(B40,1,4)="LLM1","PaLM2P1",IF(MID(B40,1,4)="LLM2","GPT-3.5", IF(MID(B40,1,4)="LLM3","Llama 2")))</f>
        <v>PaLM2P1</v>
      </c>
      <c r="C41" s="12" t="str">
        <f>IF(MID(C40,1,4)="LLM1","PaLM 2",IF(MID(C40,1,4)="LLM2","GPT-3.5P1", IF(MID(C40,1,4)="LLM3","Llama 2")))</f>
        <v>GPT-3.5P1</v>
      </c>
      <c r="D41" s="12" t="str">
        <f>IF(MID(D40,1,4)="LLM1","PaLM 2",IF(MID(D40,1,4)="LLM2","GPT-3.5", IF(MID(D40,1,4)="LLM3","Llama2P1")))</f>
        <v>Llama2P1</v>
      </c>
      <c r="E41" s="12" t="str">
        <f t="shared" ref="E41:G41" si="12">IF(MID(E40,1,4)="LLM1","PaLM2P2",IF(MID(E40,1,4)="LLM2","GPT-3.5P2", IF(MID(E40,1,4)="LLM3","Llama2P2")))</f>
        <v>PaLM2P2</v>
      </c>
      <c r="F41" s="12" t="str">
        <f t="shared" si="12"/>
        <v>GPT-3.5P2</v>
      </c>
      <c r="G41" s="12" t="str">
        <f t="shared" si="12"/>
        <v>Llama2P2</v>
      </c>
      <c r="H41" s="12" t="str">
        <f t="shared" ref="H41:J41" si="13">IF(MID(H40,1,4)="LLM1","PaLM2P3",IF(MID(H40,1,4)="LLM2","GPT-3.5P3", IF(MID(H40,1,4)="LLM3","Llama2P3")))</f>
        <v>PaLM2P3</v>
      </c>
      <c r="I41" s="12" t="str">
        <f t="shared" si="13"/>
        <v>GPT-3.5P3</v>
      </c>
      <c r="J41" s="12" t="str">
        <f t="shared" si="13"/>
        <v>Llama2P3</v>
      </c>
      <c r="K41" s="12" t="str">
        <f t="shared" ref="K41:M41" si="14">IF(MID(K40,1,4)="LLM1","PaLM2P4",IF(MID(K40,1,4)="LLM2","GPT-3.5P4", IF(MID(K40,1,4)="LLM3","Llama2P4")))</f>
        <v>PaLM2P4</v>
      </c>
      <c r="L41" s="12" t="str">
        <f t="shared" si="14"/>
        <v>GPT-3.5P4</v>
      </c>
      <c r="M41" s="12" t="str">
        <f t="shared" si="14"/>
        <v>Llama2P4</v>
      </c>
    </row>
    <row r="42" ht="12.75" customHeight="1">
      <c r="A42" s="10" t="s">
        <v>207</v>
      </c>
      <c r="B42" s="17">
        <f>HLOOKUP(B40,BarChart_Step1!$B$1:$DQ$13,2)/40</f>
        <v>0.15</v>
      </c>
      <c r="C42" s="17">
        <f>HLOOKUP(C40,BarChart_Step1!$B$1:$DQ$13,2)/40</f>
        <v>0.15</v>
      </c>
      <c r="D42" s="17">
        <f>HLOOKUP(D40,BarChart_Step1!$B$1:$DQ$13,2)/40</f>
        <v>0.075</v>
      </c>
      <c r="E42" s="17">
        <f>HLOOKUP(E40,BarChart_Step1!$B$1:$DQ$13,2)/40</f>
        <v>0.225</v>
      </c>
      <c r="F42" s="17">
        <f>HLOOKUP(F40,BarChart_Step1!$B$1:$DQ$13,2)/40</f>
        <v>0.125</v>
      </c>
      <c r="G42" s="17">
        <f>HLOOKUP(G40,BarChart_Step1!$B$1:$DQ$13,2)/40</f>
        <v>0.025</v>
      </c>
      <c r="H42" s="17">
        <f>HLOOKUP(H40,BarChart_Step1!$B$1:$DQ$13,2)/40</f>
        <v>0.15</v>
      </c>
      <c r="I42" s="17">
        <f>HLOOKUP(I40,BarChart_Step1!$B$1:$DQ$13,2)/40</f>
        <v>0.225</v>
      </c>
      <c r="J42" s="17">
        <f>HLOOKUP(J40,BarChart_Step1!$B$1:$DQ$13,2)/40</f>
        <v>0.075</v>
      </c>
      <c r="K42" s="17">
        <f>HLOOKUP(K40,BarChart_Step1!$B$1:$DQ$13,2)/40</f>
        <v>0.15</v>
      </c>
      <c r="L42" s="17">
        <f>HLOOKUP(L40,BarChart_Step1!$B$1:$DQ$13,2)/40</f>
        <v>0.225</v>
      </c>
      <c r="M42" s="17">
        <f>HLOOKUP(M40,BarChart_Step1!$B$1:$DQ$13,2)/40</f>
        <v>0.075</v>
      </c>
    </row>
    <row r="43" ht="12.75" customHeight="1">
      <c r="A43" s="10" t="s">
        <v>208</v>
      </c>
      <c r="B43" s="17">
        <f>HLOOKUP(B40,BarChart_Step1!$B$1:$DQ$13,3)/40</f>
        <v>0.275</v>
      </c>
      <c r="C43" s="17">
        <f>HLOOKUP(C40,BarChart_Step1!$B$1:$DQ$13,3)/40</f>
        <v>0.125</v>
      </c>
      <c r="D43" s="17">
        <f>HLOOKUP(D40,BarChart_Step1!$B$1:$DQ$13,3)/40</f>
        <v>0.2</v>
      </c>
      <c r="E43" s="17">
        <f>HLOOKUP(E40,BarChart_Step1!$B$1:$DQ$13,3)/40</f>
        <v>0.175</v>
      </c>
      <c r="F43" s="17">
        <f>HLOOKUP(F40,BarChart_Step1!$B$1:$DQ$13,3)/40</f>
        <v>0.475</v>
      </c>
      <c r="G43" s="17">
        <f>HLOOKUP(G40,BarChart_Step1!$B$1:$DQ$13,3)/40</f>
        <v>0.425</v>
      </c>
      <c r="H43" s="17">
        <f>HLOOKUP(H40,BarChart_Step1!$B$1:$DQ$13,3)/40</f>
        <v>0.4</v>
      </c>
      <c r="I43" s="17">
        <f>HLOOKUP(I40,BarChart_Step1!$B$1:$DQ$13,3)/40</f>
        <v>0.4</v>
      </c>
      <c r="J43" s="17">
        <f>HLOOKUP(J40,BarChart_Step1!$B$1:$DQ$13,3)/40</f>
        <v>0.425</v>
      </c>
      <c r="K43" s="17">
        <f>HLOOKUP(K40,BarChart_Step1!$B$1:$DQ$13,3)/40</f>
        <v>0.45</v>
      </c>
      <c r="L43" s="17">
        <f>HLOOKUP(L40,BarChart_Step1!$B$1:$DQ$13,3)/40</f>
        <v>0.45</v>
      </c>
      <c r="M43" s="17">
        <f>HLOOKUP(M40,BarChart_Step1!$B$1:$DQ$13,3)/40</f>
        <v>0.35</v>
      </c>
    </row>
    <row r="44" ht="12.75" customHeight="1">
      <c r="A44" s="10" t="s">
        <v>209</v>
      </c>
      <c r="B44" s="17">
        <f>HLOOKUP(B40,BarChart_Step1!$B$1:$DQ$13,4)/40</f>
        <v>0.25</v>
      </c>
      <c r="C44" s="17">
        <f>HLOOKUP(C40,BarChart_Step1!$B$1:$DQ$13,4)/40</f>
        <v>0.3</v>
      </c>
      <c r="D44" s="17">
        <f>HLOOKUP(D40,BarChart_Step1!$B$1:$DQ$13,4)/40</f>
        <v>0.275</v>
      </c>
      <c r="E44" s="17">
        <f>HLOOKUP(E40,BarChart_Step1!$B$1:$DQ$13,4)/40</f>
        <v>0.425</v>
      </c>
      <c r="F44" s="17">
        <f>HLOOKUP(F40,BarChart_Step1!$B$1:$DQ$13,4)/40</f>
        <v>0.225</v>
      </c>
      <c r="G44" s="17">
        <f>HLOOKUP(G40,BarChart_Step1!$B$1:$DQ$13,4)/40</f>
        <v>0.125</v>
      </c>
      <c r="H44" s="17">
        <f>HLOOKUP(H40,BarChart_Step1!$B$1:$DQ$13,4)/40</f>
        <v>0.275</v>
      </c>
      <c r="I44" s="17">
        <f>HLOOKUP(I40,BarChart_Step1!$B$1:$DQ$13,4)/40</f>
        <v>0.225</v>
      </c>
      <c r="J44" s="17">
        <f>HLOOKUP(J40,BarChart_Step1!$B$1:$DQ$13,4)/40</f>
        <v>0.325</v>
      </c>
      <c r="K44" s="17">
        <f>HLOOKUP(K40,BarChart_Step1!$B$1:$DQ$13,4)/40</f>
        <v>0.225</v>
      </c>
      <c r="L44" s="17">
        <f>HLOOKUP(L40,BarChart_Step1!$B$1:$DQ$13,4)/40</f>
        <v>0.175</v>
      </c>
      <c r="M44" s="17">
        <f>HLOOKUP(M40,BarChart_Step1!$B$1:$DQ$13,4)/40</f>
        <v>0.325</v>
      </c>
    </row>
    <row r="45" ht="12.75" customHeight="1">
      <c r="A45" s="10" t="s">
        <v>210</v>
      </c>
      <c r="B45" s="17">
        <f>HLOOKUP(B40,BarChart_Step1!$B$1:$DQ$13,5)/40</f>
        <v>0.2</v>
      </c>
      <c r="C45" s="17">
        <f>HLOOKUP(C40,BarChart_Step1!$B$1:$DQ$13,5)/40</f>
        <v>0.1</v>
      </c>
      <c r="D45" s="17">
        <f>HLOOKUP(D40,BarChart_Step1!$B$1:$DQ$13,5)/40</f>
        <v>0.325</v>
      </c>
      <c r="E45" s="17">
        <f>HLOOKUP(E40,BarChart_Step1!$B$1:$DQ$13,5)/40</f>
        <v>0.05</v>
      </c>
      <c r="F45" s="17">
        <f>HLOOKUP(F40,BarChart_Step1!$B$1:$DQ$13,5)/40</f>
        <v>0.125</v>
      </c>
      <c r="G45" s="17">
        <f>HLOOKUP(G40,BarChart_Step1!$B$1:$DQ$13,5)/40</f>
        <v>0.3</v>
      </c>
      <c r="H45" s="17">
        <f>HLOOKUP(H40,BarChart_Step1!$B$1:$DQ$13,5)/40</f>
        <v>0.1</v>
      </c>
      <c r="I45" s="17">
        <f>HLOOKUP(I40,BarChart_Step1!$B$1:$DQ$13,5)/40</f>
        <v>0.125</v>
      </c>
      <c r="J45" s="17">
        <f>HLOOKUP(J40,BarChart_Step1!$B$1:$DQ$13,5)/40</f>
        <v>0.1</v>
      </c>
      <c r="K45" s="17">
        <f>HLOOKUP(K40,BarChart_Step1!$B$1:$DQ$13,5)/40</f>
        <v>0.1</v>
      </c>
      <c r="L45" s="17">
        <f>HLOOKUP(L40,BarChart_Step1!$B$1:$DQ$13,5)/40</f>
        <v>0.1</v>
      </c>
      <c r="M45" s="17">
        <f>HLOOKUP(M40,BarChart_Step1!$B$1:$DQ$13,5)/40</f>
        <v>0.125</v>
      </c>
    </row>
    <row r="46" ht="12.75" customHeight="1">
      <c r="A46" s="10" t="s">
        <v>211</v>
      </c>
      <c r="B46" s="17">
        <f>HLOOKUP(B40,BarChart_Step1!$B$1:$DQ$13,6)/40</f>
        <v>0.125</v>
      </c>
      <c r="C46" s="17">
        <f>HLOOKUP(C40,BarChart_Step1!$B$1:$DQ$13,6)/40</f>
        <v>0.325</v>
      </c>
      <c r="D46" s="17">
        <f>HLOOKUP(D40,BarChart_Step1!$B$1:$DQ$13,6)/40</f>
        <v>0.125</v>
      </c>
      <c r="E46" s="17">
        <f>HLOOKUP(E40,BarChart_Step1!$B$1:$DQ$13,6)/40</f>
        <v>0.125</v>
      </c>
      <c r="F46" s="17">
        <f>HLOOKUP(F40,BarChart_Step1!$B$1:$DQ$13,6)/40</f>
        <v>0.05</v>
      </c>
      <c r="G46" s="17">
        <f>HLOOKUP(G40,BarChart_Step1!$B$1:$DQ$13,6)/40</f>
        <v>0.125</v>
      </c>
      <c r="H46" s="17">
        <f>HLOOKUP(H40,BarChart_Step1!$B$1:$DQ$13,6)/40</f>
        <v>0.075</v>
      </c>
      <c r="I46" s="17">
        <f>HLOOKUP(I40,BarChart_Step1!$B$1:$DQ$13,6)/40</f>
        <v>0.025</v>
      </c>
      <c r="J46" s="17">
        <f>HLOOKUP(J40,BarChart_Step1!$B$1:$DQ$13,6)/40</f>
        <v>0.075</v>
      </c>
      <c r="K46" s="17">
        <f>HLOOKUP(K40,BarChart_Step1!$B$1:$DQ$13,6)/40</f>
        <v>0.075</v>
      </c>
      <c r="L46" s="17">
        <f>HLOOKUP(L40,BarChart_Step1!$B$1:$DQ$13,6)/40</f>
        <v>0.05</v>
      </c>
      <c r="M46" s="17">
        <f>HLOOKUP(M40,BarChart_Step1!$B$1:$DQ$13,6)/40</f>
        <v>0.125</v>
      </c>
    </row>
    <row r="47" ht="12.75" customHeight="1"/>
    <row r="48" ht="12.75" customHeight="1"/>
    <row r="49" ht="12.75" customHeight="1">
      <c r="A49" s="10" t="s">
        <v>240</v>
      </c>
    </row>
    <row r="50" ht="12.75" customHeight="1">
      <c r="A50" s="16" t="s">
        <v>300</v>
      </c>
      <c r="B50" s="12" t="s">
        <v>223</v>
      </c>
      <c r="C50" s="12" t="s">
        <v>224</v>
      </c>
      <c r="D50" s="12" t="s">
        <v>225</v>
      </c>
    </row>
    <row r="51" ht="12.75" customHeight="1">
      <c r="B51" s="12" t="str">
        <f t="shared" ref="B51:D51" si="15">IF(MID(B50,1,4)="LLM1","PaLM2",IF(MID(B50,1,4)="LLM2","GPT-3.5", IF(MID(B50,1,4)="LLM3","Llama2")))</f>
        <v>PaLM2</v>
      </c>
      <c r="C51" s="12" t="str">
        <f t="shared" si="15"/>
        <v>GPT-3.5</v>
      </c>
      <c r="D51" s="12" t="str">
        <f t="shared" si="15"/>
        <v>Llama2</v>
      </c>
    </row>
    <row r="52" ht="12.75" customHeight="1">
      <c r="A52" s="10" t="s">
        <v>207</v>
      </c>
      <c r="B52" s="17">
        <f t="shared" ref="B52:D52" si="16">(B42+E42+H42+K42)/4</f>
        <v>0.16875</v>
      </c>
      <c r="C52" s="17">
        <f t="shared" si="16"/>
        <v>0.18125</v>
      </c>
      <c r="D52" s="17">
        <f t="shared" si="16"/>
        <v>0.0625</v>
      </c>
    </row>
    <row r="53" ht="12.75" customHeight="1">
      <c r="A53" s="10" t="s">
        <v>208</v>
      </c>
      <c r="B53" s="17">
        <f t="shared" ref="B53:D53" si="17">(B43+E43+H43+K43)/4</f>
        <v>0.325</v>
      </c>
      <c r="C53" s="17">
        <f t="shared" si="17"/>
        <v>0.3625</v>
      </c>
      <c r="D53" s="17">
        <f t="shared" si="17"/>
        <v>0.35</v>
      </c>
    </row>
    <row r="54" ht="12.75" customHeight="1">
      <c r="A54" s="10" t="s">
        <v>209</v>
      </c>
      <c r="B54" s="17">
        <f t="shared" ref="B54:D54" si="18">(B44+E44+H44+K44)/4</f>
        <v>0.29375</v>
      </c>
      <c r="C54" s="17">
        <f t="shared" si="18"/>
        <v>0.23125</v>
      </c>
      <c r="D54" s="17">
        <f t="shared" si="18"/>
        <v>0.2625</v>
      </c>
    </row>
    <row r="55" ht="12.75" customHeight="1">
      <c r="A55" s="10" t="s">
        <v>210</v>
      </c>
      <c r="B55" s="17">
        <f t="shared" ref="B55:D55" si="19">(B45+E45+H45+K45)/4</f>
        <v>0.1125</v>
      </c>
      <c r="C55" s="17">
        <f t="shared" si="19"/>
        <v>0.1125</v>
      </c>
      <c r="D55" s="17">
        <f t="shared" si="19"/>
        <v>0.2125</v>
      </c>
    </row>
    <row r="56" ht="12.75" customHeight="1">
      <c r="A56" s="10" t="s">
        <v>211</v>
      </c>
      <c r="B56" s="17">
        <f t="shared" ref="B56:D56" si="20">(B46+E46+H46+K46)/4</f>
        <v>0.1</v>
      </c>
      <c r="C56" s="17">
        <f t="shared" si="20"/>
        <v>0.1125</v>
      </c>
      <c r="D56" s="17">
        <f t="shared" si="20"/>
        <v>0.1125</v>
      </c>
    </row>
    <row r="57" ht="12.75" customHeight="1"/>
    <row r="58" ht="12.75" customHeight="1"/>
    <row r="59" ht="12.75" customHeight="1">
      <c r="A59" s="10" t="s">
        <v>242</v>
      </c>
    </row>
    <row r="60" ht="12.75" customHeight="1">
      <c r="A60" s="16" t="s">
        <v>301</v>
      </c>
      <c r="B60" s="10"/>
      <c r="C60" s="12"/>
      <c r="D60" s="12"/>
    </row>
    <row r="61" ht="12.75" customHeight="1">
      <c r="B61" s="12" t="s">
        <v>215</v>
      </c>
      <c r="C61" s="12" t="s">
        <v>216</v>
      </c>
      <c r="D61" s="12" t="s">
        <v>217</v>
      </c>
      <c r="E61" s="12" t="s">
        <v>218</v>
      </c>
    </row>
    <row r="62" ht="12.75" customHeight="1">
      <c r="A62" s="10" t="s">
        <v>207</v>
      </c>
      <c r="B62" s="17">
        <f t="shared" ref="B62:B66" si="21">(B42+C42+D42)/3</f>
        <v>0.125</v>
      </c>
      <c r="C62" s="17">
        <f t="shared" ref="C62:C66" si="22">(E42+F42+G42)/3</f>
        <v>0.125</v>
      </c>
      <c r="D62" s="17">
        <f t="shared" ref="D62:D66" si="23">(H42+I42+J42)/3</f>
        <v>0.15</v>
      </c>
      <c r="E62" s="10">
        <f t="shared" ref="E62:E66" si="24">(K42+L42+M42)/3</f>
        <v>0.15</v>
      </c>
    </row>
    <row r="63" ht="12.75" customHeight="1">
      <c r="A63" s="10" t="s">
        <v>208</v>
      </c>
      <c r="B63" s="17">
        <f t="shared" si="21"/>
        <v>0.2</v>
      </c>
      <c r="C63" s="17">
        <f t="shared" si="22"/>
        <v>0.3583333333</v>
      </c>
      <c r="D63" s="17">
        <f t="shared" si="23"/>
        <v>0.4083333333</v>
      </c>
      <c r="E63" s="10">
        <f t="shared" si="24"/>
        <v>0.4166666667</v>
      </c>
    </row>
    <row r="64" ht="12.75" customHeight="1">
      <c r="A64" s="10" t="s">
        <v>209</v>
      </c>
      <c r="B64" s="17">
        <f t="shared" si="21"/>
        <v>0.275</v>
      </c>
      <c r="C64" s="17">
        <f t="shared" si="22"/>
        <v>0.2583333333</v>
      </c>
      <c r="D64" s="17">
        <f t="shared" si="23"/>
        <v>0.275</v>
      </c>
      <c r="E64" s="10">
        <f t="shared" si="24"/>
        <v>0.2416666667</v>
      </c>
    </row>
    <row r="65" ht="12.75" customHeight="1">
      <c r="A65" s="10" t="s">
        <v>210</v>
      </c>
      <c r="B65" s="17">
        <f t="shared" si="21"/>
        <v>0.2083333333</v>
      </c>
      <c r="C65" s="17">
        <f t="shared" si="22"/>
        <v>0.1583333333</v>
      </c>
      <c r="D65" s="17">
        <f t="shared" si="23"/>
        <v>0.1083333333</v>
      </c>
      <c r="E65" s="10">
        <f t="shared" si="24"/>
        <v>0.1083333333</v>
      </c>
    </row>
    <row r="66" ht="12.75" customHeight="1">
      <c r="A66" s="10" t="s">
        <v>211</v>
      </c>
      <c r="B66" s="17">
        <f t="shared" si="21"/>
        <v>0.1916666667</v>
      </c>
      <c r="C66" s="17">
        <f t="shared" si="22"/>
        <v>0.1</v>
      </c>
      <c r="D66" s="17">
        <f t="shared" si="23"/>
        <v>0.05833333333</v>
      </c>
      <c r="E66" s="10">
        <f t="shared" si="24"/>
        <v>0.08333333333</v>
      </c>
    </row>
    <row r="67" ht="12.75" customHeight="1"/>
    <row r="68" ht="12.75" customHeight="1">
      <c r="A68" s="16" t="str">
        <f>CONCAT(A60, " and Levels")</f>
        <v>Common Strength - Precision
Aggregated over LLMs and Levels</v>
      </c>
    </row>
    <row r="69" ht="12.75" customHeight="1">
      <c r="A69" s="10" t="s">
        <v>207</v>
      </c>
      <c r="B69" s="17">
        <f t="shared" ref="B69:B73" si="25">AVERAGE(B62:E62)</f>
        <v>0.1375</v>
      </c>
    </row>
    <row r="70" ht="12.75" customHeight="1">
      <c r="A70" s="10" t="s">
        <v>208</v>
      </c>
      <c r="B70" s="17">
        <f t="shared" si="25"/>
        <v>0.3458333333</v>
      </c>
    </row>
    <row r="71" ht="12.75" customHeight="1">
      <c r="A71" s="10" t="s">
        <v>209</v>
      </c>
      <c r="B71" s="17">
        <f t="shared" si="25"/>
        <v>0.2625</v>
      </c>
    </row>
    <row r="72" ht="12.75" customHeight="1">
      <c r="A72" s="10" t="s">
        <v>210</v>
      </c>
      <c r="B72" s="17">
        <f t="shared" si="25"/>
        <v>0.1458333333</v>
      </c>
    </row>
    <row r="73" ht="12.75" customHeight="1">
      <c r="A73" s="10" t="s">
        <v>211</v>
      </c>
      <c r="B73" s="17">
        <f t="shared" si="25"/>
        <v>0.1083333333</v>
      </c>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D1 B11:D11 B21:D21 B31:D31 B40:M40 B50:D50 B60:D60">
      <formula1>Hist_Step1!$B$1:$DQ$1</formula1>
    </dataValidation>
  </dataValidation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4.63"/>
    <col customWidth="1" min="3" max="4" width="4.75"/>
    <col customWidth="1" min="5" max="7" width="4.88"/>
    <col customWidth="1" min="8" max="10" width="4.75"/>
    <col customWidth="1" min="11" max="13" width="5.38"/>
    <col customWidth="1" min="14" max="33" width="4.0"/>
    <col customWidth="1" min="34" max="56" width="8.63"/>
  </cols>
  <sheetData>
    <row r="1" ht="12.75" customHeight="1">
      <c r="A1" s="16" t="s">
        <v>302</v>
      </c>
      <c r="B1" s="12" t="s">
        <v>284</v>
      </c>
      <c r="C1" s="12" t="s">
        <v>285</v>
      </c>
      <c r="D1" s="12" t="s">
        <v>286</v>
      </c>
      <c r="E1" s="12" t="s">
        <v>303</v>
      </c>
      <c r="F1" s="12" t="s">
        <v>304</v>
      </c>
      <c r="G1" s="12" t="s">
        <v>305</v>
      </c>
    </row>
    <row r="2" ht="49.5" customHeight="1">
      <c r="B2" s="12" t="str">
        <f t="shared" ref="B2:G2" si="1">IF(MID(B1,1,4)="LLM1","PaLM 2",IF(MID(B1,1,4)="LLM2","GPT-3.5", IF(MID(B1,1,4)="LLM3","Llama 2")))</f>
        <v>PaLM 2</v>
      </c>
      <c r="C2" s="12" t="str">
        <f t="shared" si="1"/>
        <v>GPT-3.5</v>
      </c>
      <c r="D2" s="12" t="str">
        <f t="shared" si="1"/>
        <v>Llama 2</v>
      </c>
      <c r="E2" s="12" t="str">
        <f t="shared" si="1"/>
        <v>PaLM 2</v>
      </c>
      <c r="F2" s="12" t="str">
        <f t="shared" si="1"/>
        <v>GPT-3.5</v>
      </c>
      <c r="G2" s="12" t="str">
        <f t="shared" si="1"/>
        <v>Llama 2</v>
      </c>
    </row>
    <row r="3" ht="12.75" customHeight="1">
      <c r="A3" s="10" t="s">
        <v>249</v>
      </c>
      <c r="B3" s="17">
        <f>HLOOKUP(B1,BarChart_Step1!$B$1:$DQ$13,2)/40</f>
        <v>0.15</v>
      </c>
      <c r="C3" s="17">
        <f>HLOOKUP(C1,BarChart_Step1!$B$1:$DQ$13,2)/40</f>
        <v>0.15</v>
      </c>
      <c r="D3" s="17">
        <f>HLOOKUP(D1,BarChart_Step1!$B$1:$DQ$13,2)/40</f>
        <v>0.075</v>
      </c>
      <c r="E3" s="17">
        <f>HLOOKUP(E1,BarChart_Step1!$B$1:$DQ$13,2)/40</f>
        <v>0.2</v>
      </c>
      <c r="F3" s="17">
        <f>HLOOKUP(F1,BarChart_Step1!$B$1:$DQ$13,2)/40</f>
        <v>0.05</v>
      </c>
      <c r="G3" s="17">
        <f>HLOOKUP(G1,BarChart_Step1!$B$1:$DQ$13,2)/40</f>
        <v>0.15</v>
      </c>
    </row>
    <row r="4" ht="12.75" customHeight="1">
      <c r="A4" s="10" t="s">
        <v>250</v>
      </c>
      <c r="B4" s="17">
        <f t="shared" ref="B4:D4" si="2">E3</f>
        <v>0.2</v>
      </c>
      <c r="C4" s="17">
        <f t="shared" si="2"/>
        <v>0.05</v>
      </c>
      <c r="D4" s="17">
        <f t="shared" si="2"/>
        <v>0.15</v>
      </c>
      <c r="E4" s="17">
        <f>HLOOKUP(E1,BarChart_Step1!$B$1:$DQ$13,3)/40</f>
        <v>0.275</v>
      </c>
      <c r="F4" s="17">
        <f>HLOOKUP(F1,BarChart_Step1!$B$1:$DQ$13,3)/40</f>
        <v>0.175</v>
      </c>
      <c r="G4" s="17">
        <f>HLOOKUP(G1,BarChart_Step1!$B$1:$DQ$13,3)/40</f>
        <v>0.175</v>
      </c>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row>
    <row r="5" ht="12.75" customHeight="1">
      <c r="A5" s="10" t="s">
        <v>251</v>
      </c>
      <c r="B5" s="17">
        <f>HLOOKUP(B1,BarChart_Step1!$B$1:$DQ$13,3)/40</f>
        <v>0.275</v>
      </c>
      <c r="C5" s="17">
        <f>HLOOKUP(C1,BarChart_Step1!$B$1:$DQ$13,3)/40</f>
        <v>0.125</v>
      </c>
      <c r="D5" s="17">
        <f>HLOOKUP(D1,BarChart_Step1!$B$1:$DQ$13,3)/40</f>
        <v>0.2</v>
      </c>
      <c r="E5" s="17">
        <f>HLOOKUP(E1,BarChart_Step1!$B$1:$DQ$13,4)/40</f>
        <v>0.2</v>
      </c>
      <c r="F5" s="17">
        <f>HLOOKUP(F1,BarChart_Step1!$B$1:$DQ$13,4)/40</f>
        <v>0.35</v>
      </c>
      <c r="G5" s="17">
        <f>HLOOKUP(G1,BarChart_Step1!$B$1:$DQ$13,4)/40</f>
        <v>0.275</v>
      </c>
    </row>
    <row r="6" ht="12.75" customHeight="1">
      <c r="A6" s="10" t="s">
        <v>252</v>
      </c>
      <c r="B6" s="17">
        <f t="shared" ref="B6:D6" si="3">E4</f>
        <v>0.275</v>
      </c>
      <c r="C6" s="17">
        <f t="shared" si="3"/>
        <v>0.175</v>
      </c>
      <c r="D6" s="17">
        <f t="shared" si="3"/>
        <v>0.175</v>
      </c>
      <c r="E6" s="17">
        <f>HLOOKUP(E1,BarChart_Step1!$B$1:$DQ$13,5)/40</f>
        <v>0.15</v>
      </c>
      <c r="F6" s="17">
        <f>HLOOKUP(F1,BarChart_Step1!$B$1:$DQ$13,5)/40</f>
        <v>0.15</v>
      </c>
      <c r="G6" s="17">
        <f>HLOOKUP(G1,BarChart_Step1!$B$1:$DQ$13,5)/40</f>
        <v>0.225</v>
      </c>
    </row>
    <row r="7" ht="12.75" customHeight="1">
      <c r="A7" s="10" t="s">
        <v>253</v>
      </c>
      <c r="B7" s="17">
        <f>HLOOKUP(B1,BarChart_Step1!$B$1:$DQ$13,4)/40</f>
        <v>0.25</v>
      </c>
      <c r="C7" s="17">
        <f>HLOOKUP(C1,BarChart_Step1!$B$1:$DQ$13,4)/40</f>
        <v>0.3</v>
      </c>
      <c r="D7" s="17">
        <f>HLOOKUP(D1,BarChart_Step1!$B$1:$DQ$13,4)/40</f>
        <v>0.275</v>
      </c>
      <c r="E7" s="17">
        <f>HLOOKUP(E1,BarChart_Step1!$B$1:$DQ$13,6)/40</f>
        <v>0.175</v>
      </c>
      <c r="F7" s="17">
        <f>HLOOKUP(F1,BarChart_Step1!$B$1:$DQ$13,6)/40</f>
        <v>0.275</v>
      </c>
      <c r="G7" s="17">
        <f>HLOOKUP(G1,BarChart_Step1!$B$1:$DQ$13,6)/40</f>
        <v>0.175</v>
      </c>
    </row>
    <row r="8" ht="12.75" customHeight="1">
      <c r="A8" s="10" t="s">
        <v>254</v>
      </c>
      <c r="B8" s="17">
        <f t="shared" ref="B8:D8" si="4">E5</f>
        <v>0.2</v>
      </c>
      <c r="C8" s="17">
        <f t="shared" si="4"/>
        <v>0.35</v>
      </c>
      <c r="D8" s="17">
        <f t="shared" si="4"/>
        <v>0.275</v>
      </c>
    </row>
    <row r="9" ht="12.75" customHeight="1">
      <c r="A9" s="10" t="s">
        <v>255</v>
      </c>
      <c r="B9" s="17">
        <f>HLOOKUP(B1,BarChart_Step1!$B$1:$DQ$13,5)/40</f>
        <v>0.2</v>
      </c>
      <c r="C9" s="17">
        <f>HLOOKUP(C1,BarChart_Step1!$B$1:$DQ$13,5)/40</f>
        <v>0.1</v>
      </c>
      <c r="D9" s="17">
        <f>HLOOKUP(D1,BarChart_Step1!$B$1:$DQ$13,5)/40</f>
        <v>0.325</v>
      </c>
    </row>
    <row r="10" ht="12.75" customHeight="1">
      <c r="A10" s="10" t="s">
        <v>256</v>
      </c>
      <c r="B10" s="17">
        <f t="shared" ref="B10:D10" si="5">E6</f>
        <v>0.15</v>
      </c>
      <c r="C10" s="17">
        <f t="shared" si="5"/>
        <v>0.15</v>
      </c>
      <c r="D10" s="17">
        <f t="shared" si="5"/>
        <v>0.225</v>
      </c>
    </row>
    <row r="11" ht="12.75" customHeight="1">
      <c r="A11" s="10" t="s">
        <v>257</v>
      </c>
      <c r="B11" s="17">
        <f>HLOOKUP(B1,BarChart_Step1!$B$1:$DQ$13,6)/40</f>
        <v>0.125</v>
      </c>
      <c r="C11" s="17">
        <f>HLOOKUP(C1,BarChart_Step1!$B$1:$DQ$13,6)/40</f>
        <v>0.325</v>
      </c>
      <c r="D11" s="17">
        <f>HLOOKUP(D1,BarChart_Step1!$B$1:$DQ$13,6)/40</f>
        <v>0.125</v>
      </c>
    </row>
    <row r="12" ht="12.75" customHeight="1">
      <c r="A12" s="10" t="s">
        <v>258</v>
      </c>
      <c r="B12" s="17">
        <f t="shared" ref="B12:D12" si="6">E7</f>
        <v>0.175</v>
      </c>
      <c r="C12" s="17">
        <f t="shared" si="6"/>
        <v>0.275</v>
      </c>
      <c r="D12" s="17">
        <f t="shared" si="6"/>
        <v>0.175</v>
      </c>
    </row>
    <row r="13" ht="12.75" customHeight="1">
      <c r="B13" s="17"/>
      <c r="C13" s="17"/>
      <c r="D13" s="17"/>
    </row>
    <row r="14" ht="12.75" customHeight="1">
      <c r="B14" s="13"/>
      <c r="C14" s="13"/>
      <c r="D14" s="13"/>
    </row>
    <row r="15" ht="12.75" customHeight="1">
      <c r="B15" s="13"/>
      <c r="C15" s="13"/>
      <c r="D15" s="13"/>
    </row>
    <row r="16" ht="12.75" customHeight="1"/>
    <row r="17" ht="12.75" customHeight="1">
      <c r="A17" s="16" t="s">
        <v>306</v>
      </c>
      <c r="B17" s="12" t="s">
        <v>288</v>
      </c>
      <c r="C17" s="12" t="s">
        <v>289</v>
      </c>
      <c r="D17" s="12" t="s">
        <v>290</v>
      </c>
      <c r="E17" s="12" t="s">
        <v>307</v>
      </c>
      <c r="F17" s="12" t="s">
        <v>308</v>
      </c>
      <c r="G17" s="12" t="s">
        <v>309</v>
      </c>
    </row>
    <row r="18" ht="12.75" customHeight="1">
      <c r="B18" s="12" t="str">
        <f t="shared" ref="B18:G18" si="7">IF(MID(B17,1,4)="LLM1","PaLM 2",IF(MID(B17,1,4)="LLM2","GPT-3.5", IF(MID(B17,1,4)="LLM3","Llama 2")))</f>
        <v>PaLM 2</v>
      </c>
      <c r="C18" s="12" t="str">
        <f t="shared" si="7"/>
        <v>GPT-3.5</v>
      </c>
      <c r="D18" s="12" t="str">
        <f t="shared" si="7"/>
        <v>Llama 2</v>
      </c>
      <c r="E18" s="12" t="str">
        <f t="shared" si="7"/>
        <v>PaLM 2</v>
      </c>
      <c r="F18" s="12" t="str">
        <f t="shared" si="7"/>
        <v>GPT-3.5</v>
      </c>
      <c r="G18" s="12" t="str">
        <f t="shared" si="7"/>
        <v>Llama 2</v>
      </c>
    </row>
    <row r="19" ht="12.75" customHeight="1">
      <c r="A19" s="10" t="s">
        <v>249</v>
      </c>
      <c r="B19" s="17">
        <f>HLOOKUP(B17,BarChart_Step1!$B$1:$DQ$13,2)/40</f>
        <v>0.225</v>
      </c>
      <c r="C19" s="17">
        <f>HLOOKUP(C17,BarChart_Step1!$B$1:$DQ$13,2)/40</f>
        <v>0.125</v>
      </c>
      <c r="D19" s="17">
        <f>HLOOKUP(D17,BarChart_Step1!$B$1:$DQ$13,2)/40</f>
        <v>0.025</v>
      </c>
      <c r="E19" s="17">
        <f>HLOOKUP(E17,BarChart_Step1!$B$1:$DQ$13,2)/40</f>
        <v>0.325</v>
      </c>
      <c r="F19" s="17">
        <f>HLOOKUP(F17,BarChart_Step1!$B$1:$DQ$13,2)/40</f>
        <v>0.325</v>
      </c>
      <c r="G19" s="17">
        <f>HLOOKUP(G17,BarChart_Step1!$B$1:$DQ$13,2)/40</f>
        <v>0.225</v>
      </c>
    </row>
    <row r="20" ht="12.75" customHeight="1">
      <c r="A20" s="10" t="s">
        <v>250</v>
      </c>
      <c r="B20" s="17">
        <f t="shared" ref="B20:D20" si="8">E19</f>
        <v>0.325</v>
      </c>
      <c r="C20" s="17">
        <f t="shared" si="8"/>
        <v>0.325</v>
      </c>
      <c r="D20" s="17">
        <f t="shared" si="8"/>
        <v>0.225</v>
      </c>
      <c r="E20" s="17">
        <f>HLOOKUP(E17,BarChart_Step1!$B$1:$DQ$13,3)/40</f>
        <v>0.175</v>
      </c>
      <c r="F20" s="17">
        <f>HLOOKUP(F17,BarChart_Step1!$B$1:$DQ$13,3)/40</f>
        <v>0.25</v>
      </c>
      <c r="G20" s="17">
        <f>HLOOKUP(G17,BarChart_Step1!$B$1:$DQ$13,3)/40</f>
        <v>0.25</v>
      </c>
      <c r="H20" s="12"/>
      <c r="I20" s="12"/>
      <c r="J20" s="12"/>
      <c r="K20" s="12"/>
      <c r="L20" s="12"/>
      <c r="M20" s="12"/>
      <c r="N20" s="12"/>
      <c r="O20" s="12"/>
      <c r="P20" s="12"/>
      <c r="Q20" s="12"/>
    </row>
    <row r="21" ht="12.75" customHeight="1">
      <c r="A21" s="10" t="s">
        <v>251</v>
      </c>
      <c r="B21" s="17">
        <f>HLOOKUP(B17,BarChart_Step1!$B$1:$DQ$13,3)/40</f>
        <v>0.175</v>
      </c>
      <c r="C21" s="17">
        <f>HLOOKUP(C17,BarChart_Step1!$B$1:$DQ$13,3)/40</f>
        <v>0.475</v>
      </c>
      <c r="D21" s="17">
        <f>HLOOKUP(D17,BarChart_Step1!$B$1:$DQ$13,3)/40</f>
        <v>0.425</v>
      </c>
      <c r="E21" s="17">
        <f>HLOOKUP(E17,BarChart_Step1!$B$1:$DQ$13,4)/40</f>
        <v>0.2</v>
      </c>
      <c r="F21" s="17">
        <f>HLOOKUP(F17,BarChart_Step1!$B$1:$DQ$13,4)/40</f>
        <v>0.275</v>
      </c>
      <c r="G21" s="17">
        <f>HLOOKUP(G17,BarChart_Step1!$B$1:$DQ$13,4)/40</f>
        <v>0.3</v>
      </c>
    </row>
    <row r="22" ht="12.75" customHeight="1">
      <c r="A22" s="10" t="s">
        <v>252</v>
      </c>
      <c r="B22" s="17">
        <f t="shared" ref="B22:D22" si="9">E20</f>
        <v>0.175</v>
      </c>
      <c r="C22" s="17">
        <f t="shared" si="9"/>
        <v>0.25</v>
      </c>
      <c r="D22" s="17">
        <f t="shared" si="9"/>
        <v>0.25</v>
      </c>
      <c r="E22" s="17">
        <f>HLOOKUP(E17,BarChart_Step1!$B$1:$DQ$13,5)/40</f>
        <v>0.2</v>
      </c>
      <c r="F22" s="17">
        <f>HLOOKUP(F17,BarChart_Step1!$B$1:$DQ$13,5)/40</f>
        <v>0.125</v>
      </c>
      <c r="G22" s="17">
        <f>HLOOKUP(G17,BarChart_Step1!$B$1:$DQ$13,5)/40</f>
        <v>0.15</v>
      </c>
    </row>
    <row r="23" ht="12.75" customHeight="1">
      <c r="A23" s="10" t="s">
        <v>253</v>
      </c>
      <c r="B23" s="17">
        <f>HLOOKUP(B17,BarChart_Step1!$B$1:$DQ$13,4)/40</f>
        <v>0.425</v>
      </c>
      <c r="C23" s="17">
        <f>HLOOKUP(C17,BarChart_Step1!$B$1:$DQ$13,4)/40</f>
        <v>0.225</v>
      </c>
      <c r="D23" s="17">
        <f>HLOOKUP(D17,BarChart_Step1!$B$1:$DQ$13,4)/40</f>
        <v>0.125</v>
      </c>
      <c r="E23" s="17">
        <f>HLOOKUP(E17,BarChart_Step1!$B$1:$DQ$13,6)/40</f>
        <v>0.1</v>
      </c>
      <c r="F23" s="17">
        <f>HLOOKUP(F17,BarChart_Step1!$B$1:$DQ$13,6)/40</f>
        <v>0.025</v>
      </c>
      <c r="G23" s="17">
        <f>HLOOKUP(G17,BarChart_Step1!$B$1:$DQ$13,6)/40</f>
        <v>0.075</v>
      </c>
    </row>
    <row r="24" ht="12.75" customHeight="1">
      <c r="A24" s="10" t="s">
        <v>254</v>
      </c>
      <c r="B24" s="17">
        <f t="shared" ref="B24:D24" si="10">E21</f>
        <v>0.2</v>
      </c>
      <c r="C24" s="17">
        <f t="shared" si="10"/>
        <v>0.275</v>
      </c>
      <c r="D24" s="17">
        <f t="shared" si="10"/>
        <v>0.3</v>
      </c>
    </row>
    <row r="25" ht="12.75" customHeight="1">
      <c r="A25" s="10" t="s">
        <v>255</v>
      </c>
      <c r="B25" s="17">
        <f>HLOOKUP(B17,BarChart_Step1!$B$1:$DQ$13,5)/40</f>
        <v>0.05</v>
      </c>
      <c r="C25" s="17">
        <f>HLOOKUP(C17,BarChart_Step1!$B$1:$DQ$13,5)/40</f>
        <v>0.125</v>
      </c>
      <c r="D25" s="17">
        <f>HLOOKUP(D17,BarChart_Step1!$B$1:$DQ$13,5)/40</f>
        <v>0.3</v>
      </c>
    </row>
    <row r="26" ht="12.75" customHeight="1">
      <c r="A26" s="10" t="s">
        <v>256</v>
      </c>
      <c r="B26" s="17">
        <f t="shared" ref="B26:D26" si="11">E22</f>
        <v>0.2</v>
      </c>
      <c r="C26" s="17">
        <f t="shared" si="11"/>
        <v>0.125</v>
      </c>
      <c r="D26" s="17">
        <f t="shared" si="11"/>
        <v>0.15</v>
      </c>
    </row>
    <row r="27" ht="12.75" customHeight="1">
      <c r="A27" s="10" t="s">
        <v>257</v>
      </c>
      <c r="B27" s="17">
        <f>HLOOKUP(B17,BarChart_Step1!$B$1:$DQ$13,6)/40</f>
        <v>0.125</v>
      </c>
      <c r="C27" s="17">
        <f>HLOOKUP(C17,BarChart_Step1!$B$1:$DQ$13,6)/40</f>
        <v>0.05</v>
      </c>
      <c r="D27" s="17">
        <f>HLOOKUP(D17,BarChart_Step1!$B$1:$DQ$13,6)/40</f>
        <v>0.125</v>
      </c>
    </row>
    <row r="28" ht="12.75" customHeight="1">
      <c r="A28" s="10" t="s">
        <v>258</v>
      </c>
      <c r="B28" s="17">
        <f t="shared" ref="B28:D28" si="12">E23</f>
        <v>0.1</v>
      </c>
      <c r="C28" s="17">
        <f t="shared" si="12"/>
        <v>0.025</v>
      </c>
      <c r="D28" s="17">
        <f t="shared" si="12"/>
        <v>0.075</v>
      </c>
    </row>
    <row r="29" ht="12.75" customHeight="1"/>
    <row r="30" ht="12.75" customHeight="1">
      <c r="A30" s="16" t="s">
        <v>310</v>
      </c>
      <c r="B30" s="12" t="s">
        <v>292</v>
      </c>
      <c r="C30" s="12" t="s">
        <v>293</v>
      </c>
      <c r="D30" s="12" t="s">
        <v>294</v>
      </c>
      <c r="E30" s="12" t="s">
        <v>311</v>
      </c>
      <c r="F30" s="12" t="s">
        <v>312</v>
      </c>
      <c r="G30" s="12" t="s">
        <v>313</v>
      </c>
    </row>
    <row r="31" ht="12.75" customHeight="1">
      <c r="B31" s="12" t="str">
        <f t="shared" ref="B31:G31" si="13">IF(MID(B30,1,4)="LLM1","PaLM 2",IF(MID(B30,1,4)="LLM2","GPT-3.5", IF(MID(B30,1,4)="LLM3","Llama 2")))</f>
        <v>PaLM 2</v>
      </c>
      <c r="C31" s="12" t="str">
        <f t="shared" si="13"/>
        <v>GPT-3.5</v>
      </c>
      <c r="D31" s="12" t="str">
        <f t="shared" si="13"/>
        <v>Llama 2</v>
      </c>
      <c r="E31" s="12" t="str">
        <f t="shared" si="13"/>
        <v>PaLM 2</v>
      </c>
      <c r="F31" s="12" t="str">
        <f t="shared" si="13"/>
        <v>GPT-3.5</v>
      </c>
      <c r="G31" s="12" t="str">
        <f t="shared" si="13"/>
        <v>Llama 2</v>
      </c>
    </row>
    <row r="32" ht="12.75" customHeight="1">
      <c r="A32" s="10" t="str">
        <f t="shared" ref="A32:A41" si="14">A19</f>
        <v>SA-P</v>
      </c>
      <c r="B32" s="17">
        <f>HLOOKUP(B30,BarChart_Step1!$B$1:$DQ$13,2)/40</f>
        <v>0.15</v>
      </c>
      <c r="C32" s="17">
        <f>HLOOKUP(C30,BarChart_Step1!$B$1:$DQ$13,2)/40</f>
        <v>0.225</v>
      </c>
      <c r="D32" s="17">
        <f>HLOOKUP(D30,BarChart_Step1!$B$1:$DQ$13,2)/40</f>
        <v>0.075</v>
      </c>
      <c r="E32" s="17">
        <f>HLOOKUP(E30,BarChart_Step1!$B$1:$DQ$13,2)/40</f>
        <v>0.3</v>
      </c>
      <c r="F32" s="17">
        <f>HLOOKUP(F30,BarChart_Step1!$B$1:$DQ$13,2)/40</f>
        <v>0.325</v>
      </c>
      <c r="G32" s="17">
        <f>HLOOKUP(G30,BarChart_Step1!$B$1:$DQ$13,2)/40</f>
        <v>0.175</v>
      </c>
    </row>
    <row r="33" ht="12.75" customHeight="1">
      <c r="A33" s="10" t="str">
        <f t="shared" si="14"/>
        <v>SA-R</v>
      </c>
      <c r="B33" s="17">
        <f t="shared" ref="B33:D33" si="15">E32</f>
        <v>0.3</v>
      </c>
      <c r="C33" s="17">
        <f t="shared" si="15"/>
        <v>0.325</v>
      </c>
      <c r="D33" s="17">
        <f t="shared" si="15"/>
        <v>0.175</v>
      </c>
      <c r="E33" s="17">
        <f>HLOOKUP(E30,BarChart_Step1!$B$1:$DQ$13,3)/40</f>
        <v>0.25</v>
      </c>
      <c r="F33" s="17">
        <f>HLOOKUP(F30,BarChart_Step1!$B$1:$DQ$13,3)/40</f>
        <v>0.3</v>
      </c>
      <c r="G33" s="17">
        <f>HLOOKUP(G30,BarChart_Step1!$B$1:$DQ$13,3)/40</f>
        <v>0.275</v>
      </c>
    </row>
    <row r="34" ht="12.75" customHeight="1">
      <c r="A34" s="10" t="str">
        <f t="shared" si="14"/>
        <v>A-P</v>
      </c>
      <c r="B34" s="17">
        <f>HLOOKUP(B30,BarChart_Step1!$B$1:$DQ$13,3)/40</f>
        <v>0.4</v>
      </c>
      <c r="C34" s="17">
        <f>HLOOKUP(C30,BarChart_Step1!$B$1:$DQ$13,3)/40</f>
        <v>0.4</v>
      </c>
      <c r="D34" s="17">
        <f>HLOOKUP(D30,BarChart_Step1!$B$1:$DQ$13,3)/40</f>
        <v>0.425</v>
      </c>
      <c r="E34" s="17">
        <f>HLOOKUP(E30,BarChart_Step1!$B$1:$DQ$13,4)/40</f>
        <v>0.275</v>
      </c>
      <c r="F34" s="17">
        <f>HLOOKUP(F30,BarChart_Step1!$B$1:$DQ$13,4)/40</f>
        <v>0.3</v>
      </c>
      <c r="G34" s="17">
        <f>HLOOKUP(G30,BarChart_Step1!$B$1:$DQ$13,4)/40</f>
        <v>0.3</v>
      </c>
    </row>
    <row r="35" ht="12.75" customHeight="1">
      <c r="A35" s="10" t="str">
        <f t="shared" si="14"/>
        <v>A-R</v>
      </c>
      <c r="B35" s="17">
        <f t="shared" ref="B35:D35" si="16">E33</f>
        <v>0.25</v>
      </c>
      <c r="C35" s="17">
        <f t="shared" si="16"/>
        <v>0.3</v>
      </c>
      <c r="D35" s="17">
        <f t="shared" si="16"/>
        <v>0.275</v>
      </c>
      <c r="E35" s="17">
        <f>HLOOKUP(E30,BarChart_Step1!$B$1:$DQ$13,5)/40</f>
        <v>0.1</v>
      </c>
      <c r="F35" s="17">
        <f>HLOOKUP(F30,BarChart_Step1!$B$1:$DQ$13,5)/40</f>
        <v>0.075</v>
      </c>
      <c r="G35" s="17">
        <f>HLOOKUP(G30,BarChart_Step1!$B$1:$DQ$13,5)/40</f>
        <v>0.2</v>
      </c>
    </row>
    <row r="36" ht="12.75" customHeight="1">
      <c r="A36" s="10" t="str">
        <f t="shared" si="14"/>
        <v>N-P</v>
      </c>
      <c r="B36" s="17">
        <f>HLOOKUP(B30,BarChart_Step1!$B$1:$DQ$13,4)/40</f>
        <v>0.275</v>
      </c>
      <c r="C36" s="17">
        <f>HLOOKUP(C30,BarChart_Step1!$B$1:$DQ$13,4)/40</f>
        <v>0.225</v>
      </c>
      <c r="D36" s="17">
        <f>HLOOKUP(D30,BarChart_Step1!$B$1:$DQ$13,4)/40</f>
        <v>0.325</v>
      </c>
      <c r="E36" s="17">
        <f>HLOOKUP(E30,BarChart_Step1!$B$1:$DQ$13,6)/40</f>
        <v>0.075</v>
      </c>
      <c r="F36" s="17">
        <f>HLOOKUP(F30,BarChart_Step1!$B$1:$DQ$13,6)/40</f>
        <v>0</v>
      </c>
      <c r="G36" s="17">
        <f>HLOOKUP(G30,BarChart_Step1!$B$1:$DQ$13,6)/40</f>
        <v>0.05</v>
      </c>
    </row>
    <row r="37" ht="12.75" customHeight="1">
      <c r="A37" s="10" t="str">
        <f t="shared" si="14"/>
        <v>N-R</v>
      </c>
      <c r="B37" s="17">
        <f t="shared" ref="B37:D37" si="17">E34</f>
        <v>0.275</v>
      </c>
      <c r="C37" s="17">
        <f t="shared" si="17"/>
        <v>0.3</v>
      </c>
      <c r="D37" s="17">
        <f t="shared" si="17"/>
        <v>0.3</v>
      </c>
    </row>
    <row r="38" ht="12.75" customHeight="1">
      <c r="A38" s="10" t="str">
        <f t="shared" si="14"/>
        <v>D-P</v>
      </c>
      <c r="B38" s="17">
        <f>HLOOKUP(B30,BarChart_Step1!$B$1:$DQ$13,5)/40</f>
        <v>0.1</v>
      </c>
      <c r="C38" s="17">
        <f>HLOOKUP(C30,BarChart_Step1!$B$1:$DQ$13,5)/40</f>
        <v>0.125</v>
      </c>
      <c r="D38" s="17">
        <f>HLOOKUP(D30,BarChart_Step1!$B$1:$DQ$13,5)/40</f>
        <v>0.1</v>
      </c>
    </row>
    <row r="39" ht="12.75" customHeight="1">
      <c r="A39" s="10" t="str">
        <f t="shared" si="14"/>
        <v>D-R</v>
      </c>
      <c r="B39" s="17">
        <f t="shared" ref="B39:D39" si="18">E35</f>
        <v>0.1</v>
      </c>
      <c r="C39" s="17">
        <f t="shared" si="18"/>
        <v>0.075</v>
      </c>
      <c r="D39" s="17">
        <f t="shared" si="18"/>
        <v>0.2</v>
      </c>
    </row>
    <row r="40" ht="12.75" customHeight="1">
      <c r="A40" s="10" t="str">
        <f t="shared" si="14"/>
        <v>SD-P</v>
      </c>
      <c r="B40" s="17">
        <f>HLOOKUP(B30,BarChart_Step1!$B$1:$DQ$13,6)/40</f>
        <v>0.075</v>
      </c>
      <c r="C40" s="17">
        <f>HLOOKUP(C30,BarChart_Step1!$B$1:$DQ$13,6)/40</f>
        <v>0.025</v>
      </c>
      <c r="D40" s="17">
        <f>HLOOKUP(D30,BarChart_Step1!$B$1:$DQ$13,6)/40</f>
        <v>0.075</v>
      </c>
    </row>
    <row r="41" ht="12.75" customHeight="1">
      <c r="A41" s="10" t="str">
        <f t="shared" si="14"/>
        <v>SD-R</v>
      </c>
      <c r="B41" s="17">
        <f t="shared" ref="B41:D41" si="19">E36</f>
        <v>0.075</v>
      </c>
      <c r="C41" s="17">
        <f t="shared" si="19"/>
        <v>0</v>
      </c>
      <c r="D41" s="17">
        <f t="shared" si="19"/>
        <v>0.05</v>
      </c>
    </row>
    <row r="42" ht="12.75" customHeight="1"/>
    <row r="43" ht="12.75" customHeight="1">
      <c r="A43" s="16" t="s">
        <v>314</v>
      </c>
      <c r="B43" s="12" t="s">
        <v>296</v>
      </c>
      <c r="C43" s="12" t="s">
        <v>297</v>
      </c>
      <c r="D43" s="12" t="s">
        <v>298</v>
      </c>
      <c r="E43" s="12" t="s">
        <v>315</v>
      </c>
      <c r="F43" s="12" t="s">
        <v>316</v>
      </c>
      <c r="G43" s="12" t="s">
        <v>317</v>
      </c>
    </row>
    <row r="44" ht="12.75" customHeight="1">
      <c r="B44" s="12" t="str">
        <f t="shared" ref="B44:G44" si="20">IF(MID(B43,1,4)="LLM1","PaLM 2",IF(MID(B43,1,4)="LLM2","GPT-3.5", IF(MID(B43,1,4)="LLM3","Llama 2")))</f>
        <v>PaLM 2</v>
      </c>
      <c r="C44" s="12" t="str">
        <f t="shared" si="20"/>
        <v>GPT-3.5</v>
      </c>
      <c r="D44" s="12" t="str">
        <f t="shared" si="20"/>
        <v>Llama 2</v>
      </c>
      <c r="E44" s="12" t="str">
        <f t="shared" si="20"/>
        <v>PaLM 2</v>
      </c>
      <c r="F44" s="12" t="str">
        <f t="shared" si="20"/>
        <v>GPT-3.5</v>
      </c>
      <c r="G44" s="12" t="str">
        <f t="shared" si="20"/>
        <v>Llama 2</v>
      </c>
    </row>
    <row r="45" ht="12.75" customHeight="1">
      <c r="A45" s="10" t="str">
        <f t="shared" ref="A45:A54" si="21">A32</f>
        <v>SA-P</v>
      </c>
      <c r="B45" s="17">
        <f>HLOOKUP(B43,BarChart_Step1!$B$1:$DQ$13,2)/40</f>
        <v>0.15</v>
      </c>
      <c r="C45" s="17">
        <f>HLOOKUP(C43,BarChart_Step1!$B$1:$DQ$13,2)/40</f>
        <v>0.225</v>
      </c>
      <c r="D45" s="17">
        <f>HLOOKUP(D43,BarChart_Step1!$B$1:$DQ$13,2)/40</f>
        <v>0.075</v>
      </c>
      <c r="E45" s="17">
        <f>HLOOKUP(E43,BarChart_Step1!$B$1:$DQ$13,2)/40</f>
        <v>0.25</v>
      </c>
      <c r="F45" s="17">
        <f>HLOOKUP(F43,BarChart_Step1!$B$1:$DQ$13,2)/40</f>
        <v>0.25</v>
      </c>
      <c r="G45" s="17">
        <f>HLOOKUP(G43,BarChart_Step1!$B$1:$DQ$13,2)/40</f>
        <v>0.175</v>
      </c>
    </row>
    <row r="46" ht="12.75" customHeight="1">
      <c r="A46" s="10" t="str">
        <f t="shared" si="21"/>
        <v>SA-R</v>
      </c>
      <c r="B46" s="17">
        <f t="shared" ref="B46:D46" si="22">E45</f>
        <v>0.25</v>
      </c>
      <c r="C46" s="17">
        <f t="shared" si="22"/>
        <v>0.25</v>
      </c>
      <c r="D46" s="17">
        <f t="shared" si="22"/>
        <v>0.175</v>
      </c>
      <c r="E46" s="17">
        <f>HLOOKUP(E43,BarChart_Step1!$B$1:$DQ$13,3)/40</f>
        <v>0.25</v>
      </c>
      <c r="F46" s="17">
        <f>HLOOKUP(F43,BarChart_Step1!$B$1:$DQ$13,3)/40</f>
        <v>0.325</v>
      </c>
      <c r="G46" s="17">
        <f>HLOOKUP(G43,BarChart_Step1!$B$1:$DQ$13,3)/40</f>
        <v>0.2</v>
      </c>
    </row>
    <row r="47" ht="12.75" customHeight="1">
      <c r="A47" s="10" t="str">
        <f t="shared" si="21"/>
        <v>A-P</v>
      </c>
      <c r="B47" s="17">
        <f>HLOOKUP(B43,BarChart_Step1!$B$1:$DQ$13,3)/40</f>
        <v>0.45</v>
      </c>
      <c r="C47" s="17">
        <f>HLOOKUP(C43,BarChart_Step1!$B$1:$DQ$13,3)/40</f>
        <v>0.45</v>
      </c>
      <c r="D47" s="17">
        <f>HLOOKUP(D43,BarChart_Step1!$B$1:$DQ$13,3)/40</f>
        <v>0.35</v>
      </c>
      <c r="E47" s="17">
        <f>HLOOKUP(E43,BarChart_Step1!$B$1:$DQ$13,4)/40</f>
        <v>0.25</v>
      </c>
      <c r="F47" s="17">
        <f>HLOOKUP(F43,BarChart_Step1!$B$1:$DQ$13,4)/40</f>
        <v>0.25</v>
      </c>
      <c r="G47" s="17">
        <f>HLOOKUP(G43,BarChart_Step1!$B$1:$DQ$13,4)/40</f>
        <v>0.375</v>
      </c>
    </row>
    <row r="48" ht="12.75" customHeight="1">
      <c r="A48" s="10" t="str">
        <f t="shared" si="21"/>
        <v>A-R</v>
      </c>
      <c r="B48" s="17">
        <f t="shared" ref="B48:D48" si="23">E46</f>
        <v>0.25</v>
      </c>
      <c r="C48" s="17">
        <f t="shared" si="23"/>
        <v>0.325</v>
      </c>
      <c r="D48" s="17">
        <f t="shared" si="23"/>
        <v>0.2</v>
      </c>
      <c r="E48" s="17">
        <f>HLOOKUP(E43,BarChart_Step1!$B$1:$DQ$13,5)/40</f>
        <v>0.175</v>
      </c>
      <c r="F48" s="17">
        <f>HLOOKUP(F43,BarChart_Step1!$B$1:$DQ$13,5)/40</f>
        <v>0.15</v>
      </c>
      <c r="G48" s="17">
        <f>HLOOKUP(G43,BarChart_Step1!$B$1:$DQ$13,5)/40</f>
        <v>0.125</v>
      </c>
    </row>
    <row r="49" ht="12.75" customHeight="1">
      <c r="A49" s="10" t="str">
        <f t="shared" si="21"/>
        <v>N-P</v>
      </c>
      <c r="B49" s="17">
        <f>HLOOKUP(B43,BarChart_Step1!$B$1:$DQ$13,4)/40</f>
        <v>0.225</v>
      </c>
      <c r="C49" s="17">
        <f>HLOOKUP(C43,BarChart_Step1!$B$1:$DQ$13,4)/40</f>
        <v>0.175</v>
      </c>
      <c r="D49" s="17">
        <f>HLOOKUP(D43,BarChart_Step1!$B$1:$DQ$13,4)/40</f>
        <v>0.325</v>
      </c>
      <c r="E49" s="17">
        <f>HLOOKUP(E43,BarChart_Step1!$B$1:$DQ$13,6)/40</f>
        <v>0.075</v>
      </c>
      <c r="F49" s="17">
        <f>HLOOKUP(F43,BarChart_Step1!$B$1:$DQ$13,6)/40</f>
        <v>0.025</v>
      </c>
      <c r="G49" s="17">
        <f>HLOOKUP(G43,BarChart_Step1!$B$1:$DQ$13,6)/40</f>
        <v>0.125</v>
      </c>
    </row>
    <row r="50" ht="12.75" customHeight="1">
      <c r="A50" s="10" t="str">
        <f t="shared" si="21"/>
        <v>N-R</v>
      </c>
      <c r="B50" s="17">
        <f t="shared" ref="B50:D50" si="24">E47</f>
        <v>0.25</v>
      </c>
      <c r="C50" s="17">
        <f t="shared" si="24"/>
        <v>0.25</v>
      </c>
      <c r="D50" s="17">
        <f t="shared" si="24"/>
        <v>0.375</v>
      </c>
    </row>
    <row r="51" ht="12.75" customHeight="1">
      <c r="A51" s="10" t="str">
        <f t="shared" si="21"/>
        <v>D-P</v>
      </c>
      <c r="B51" s="17">
        <f>HLOOKUP(B43,BarChart_Step1!$B$1:$DQ$13,5)/40</f>
        <v>0.1</v>
      </c>
      <c r="C51" s="17">
        <f>HLOOKUP(C43,BarChart_Step1!$B$1:$DQ$13,5)/40</f>
        <v>0.1</v>
      </c>
      <c r="D51" s="17">
        <f>HLOOKUP(D43,BarChart_Step1!$B$1:$DQ$13,5)/40</f>
        <v>0.125</v>
      </c>
    </row>
    <row r="52" ht="12.75" customHeight="1">
      <c r="A52" s="10" t="str">
        <f t="shared" si="21"/>
        <v>D-R</v>
      </c>
      <c r="B52" s="17">
        <f t="shared" ref="B52:D52" si="25">E48</f>
        <v>0.175</v>
      </c>
      <c r="C52" s="17">
        <f t="shared" si="25"/>
        <v>0.15</v>
      </c>
      <c r="D52" s="17">
        <f t="shared" si="25"/>
        <v>0.125</v>
      </c>
    </row>
    <row r="53" ht="12.75" customHeight="1">
      <c r="A53" s="10" t="str">
        <f t="shared" si="21"/>
        <v>SD-P</v>
      </c>
      <c r="B53" s="17">
        <f>HLOOKUP(B43,BarChart_Step1!$B$1:$DQ$13,6)/40</f>
        <v>0.075</v>
      </c>
      <c r="C53" s="17">
        <f>HLOOKUP(C43,BarChart_Step1!$B$1:$DQ$13,6)/40</f>
        <v>0.05</v>
      </c>
      <c r="D53" s="17">
        <f>HLOOKUP(D43,BarChart_Step1!$B$1:$DQ$13,6)/40</f>
        <v>0.125</v>
      </c>
    </row>
    <row r="54" ht="12.75" customHeight="1">
      <c r="A54" s="10" t="str">
        <f t="shared" si="21"/>
        <v>SD-R</v>
      </c>
      <c r="B54" s="17">
        <f t="shared" ref="B54:D54" si="26">E49</f>
        <v>0.075</v>
      </c>
      <c r="C54" s="17">
        <f t="shared" si="26"/>
        <v>0.025</v>
      </c>
      <c r="D54" s="17">
        <f t="shared" si="26"/>
        <v>0.125</v>
      </c>
    </row>
    <row r="55" ht="12.75" customHeight="1"/>
    <row r="56" ht="12.75" customHeight="1">
      <c r="A56" s="10" t="s">
        <v>238</v>
      </c>
    </row>
    <row r="57" ht="12.75" customHeight="1">
      <c r="A57" s="16" t="s">
        <v>271</v>
      </c>
      <c r="B57" s="12" t="s">
        <v>284</v>
      </c>
      <c r="C57" s="12" t="s">
        <v>285</v>
      </c>
      <c r="D57" s="12" t="s">
        <v>286</v>
      </c>
      <c r="E57" s="12" t="s">
        <v>288</v>
      </c>
      <c r="F57" s="12" t="s">
        <v>289</v>
      </c>
      <c r="G57" s="12" t="s">
        <v>290</v>
      </c>
      <c r="H57" s="12" t="s">
        <v>292</v>
      </c>
      <c r="I57" s="12" t="s">
        <v>293</v>
      </c>
      <c r="J57" s="12" t="s">
        <v>294</v>
      </c>
      <c r="K57" s="12" t="s">
        <v>296</v>
      </c>
      <c r="L57" s="12" t="s">
        <v>297</v>
      </c>
      <c r="M57" s="12" t="s">
        <v>298</v>
      </c>
    </row>
    <row r="58" ht="54.0" customHeight="1">
      <c r="B58" s="12" t="str">
        <f>IF(MID(B57,1,4)="LLM1","PaLM2P1",IF(MID(B57,1,4)="LLM2","GPT-3.5", IF(MID(B57,1,4)="LLM3","Llama 2")))</f>
        <v>PaLM2P1</v>
      </c>
      <c r="C58" s="12" t="str">
        <f>IF(MID(C57,1,4)="LLM1","PaLM 2",IF(MID(C57,1,4)="LLM2","GPT-3.5P1", IF(MID(C57,1,4)="LLM3","Llama 2")))</f>
        <v>GPT-3.5P1</v>
      </c>
      <c r="D58" s="12" t="str">
        <f>IF(MID(D57,1,4)="LLM1","PaLM 2",IF(MID(D57,1,4)="LLM2","GPT-3.5", IF(MID(D57,1,4)="LLM3","Llama2P1")))</f>
        <v>Llama2P1</v>
      </c>
      <c r="E58" s="12" t="str">
        <f t="shared" ref="E58:G58" si="27">IF(MID(E57,1,4)="LLM1","PaLM2P2",IF(MID(E57,1,4)="LLM2","GPT-3.5P2", IF(MID(E57,1,4)="LLM3","Llama2P2")))</f>
        <v>PaLM2P2</v>
      </c>
      <c r="F58" s="12" t="str">
        <f t="shared" si="27"/>
        <v>GPT-3.5P2</v>
      </c>
      <c r="G58" s="12" t="str">
        <f t="shared" si="27"/>
        <v>Llama2P2</v>
      </c>
      <c r="H58" s="12" t="str">
        <f t="shared" ref="H58:J58" si="28">IF(MID(H57,1,4)="LLM1","PaLM2P3",IF(MID(H57,1,4)="LLM2","GPT-3.5P3", IF(MID(H57,1,4)="LLM3","Llama2P3")))</f>
        <v>PaLM2P3</v>
      </c>
      <c r="I58" s="12" t="str">
        <f t="shared" si="28"/>
        <v>GPT-3.5P3</v>
      </c>
      <c r="J58" s="12" t="str">
        <f t="shared" si="28"/>
        <v>Llama2P3</v>
      </c>
      <c r="K58" s="12" t="str">
        <f t="shared" ref="K58:M58" si="29">IF(MID(K57,1,4)="LLM1","PaLM2P4",IF(MID(K57,1,4)="LLM2","GPT-3.5P4", IF(MID(K57,1,4)="LLM3","Llama2P4")))</f>
        <v>PaLM2P4</v>
      </c>
      <c r="L58" s="12" t="str">
        <f t="shared" si="29"/>
        <v>GPT-3.5P4</v>
      </c>
      <c r="M58" s="12" t="str">
        <f t="shared" si="29"/>
        <v>Llama2P4</v>
      </c>
    </row>
    <row r="59" ht="12.75" customHeight="1">
      <c r="A59" s="10" t="s">
        <v>207</v>
      </c>
      <c r="B59" s="17">
        <f>HLOOKUP(B57,BarChart_Step1!$B$1:$DQ$13,2)/40</f>
        <v>0.15</v>
      </c>
      <c r="C59" s="17">
        <f>HLOOKUP(C57,BarChart_Step1!$B$1:$DQ$13,2)/40</f>
        <v>0.15</v>
      </c>
      <c r="D59" s="17">
        <f>HLOOKUP(D57,BarChart_Step1!$B$1:$DQ$13,2)/40</f>
        <v>0.075</v>
      </c>
      <c r="E59" s="17">
        <f>HLOOKUP(E57,BarChart_Step1!$B$1:$DQ$13,2)/40</f>
        <v>0.225</v>
      </c>
      <c r="F59" s="17">
        <f>HLOOKUP(F57,BarChart_Step1!$B$1:$DQ$13,2)/40</f>
        <v>0.125</v>
      </c>
      <c r="G59" s="17">
        <f>HLOOKUP(G57,BarChart_Step1!$B$1:$DQ$13,2)/40</f>
        <v>0.025</v>
      </c>
      <c r="H59" s="17">
        <f>HLOOKUP(H57,BarChart_Step1!$B$1:$DQ$13,2)/40</f>
        <v>0.15</v>
      </c>
      <c r="I59" s="17">
        <f>HLOOKUP(I57,BarChart_Step1!$B$1:$DQ$13,2)/40</f>
        <v>0.225</v>
      </c>
      <c r="J59" s="17">
        <f>HLOOKUP(J57,BarChart_Step1!$B$1:$DQ$13,2)/40</f>
        <v>0.075</v>
      </c>
      <c r="K59" s="17">
        <f>HLOOKUP(K57,BarChart_Step1!$B$1:$DQ$13,2)/40</f>
        <v>0.15</v>
      </c>
      <c r="L59" s="17">
        <f>HLOOKUP(L57,BarChart_Step1!$B$1:$DQ$13,2)/40</f>
        <v>0.225</v>
      </c>
      <c r="M59" s="17">
        <f>HLOOKUP(M57,BarChart_Step1!$B$1:$DQ$13,2)/40</f>
        <v>0.075</v>
      </c>
    </row>
    <row r="60" ht="12.75" customHeight="1">
      <c r="A60" s="10" t="s">
        <v>208</v>
      </c>
      <c r="B60" s="17">
        <f>HLOOKUP(B57,BarChart_Step1!$B$1:$DQ$13,3)/40</f>
        <v>0.275</v>
      </c>
      <c r="C60" s="17">
        <f>HLOOKUP(C57,BarChart_Step1!$B$1:$DQ$13,3)/40</f>
        <v>0.125</v>
      </c>
      <c r="D60" s="17">
        <f>HLOOKUP(D57,BarChart_Step1!$B$1:$DQ$13,3)/40</f>
        <v>0.2</v>
      </c>
      <c r="E60" s="17">
        <f>HLOOKUP(E57,BarChart_Step1!$B$1:$DQ$13,3)/40</f>
        <v>0.175</v>
      </c>
      <c r="F60" s="17">
        <f>HLOOKUP(F57,BarChart_Step1!$B$1:$DQ$13,3)/40</f>
        <v>0.475</v>
      </c>
      <c r="G60" s="17">
        <f>HLOOKUP(G57,BarChart_Step1!$B$1:$DQ$13,3)/40</f>
        <v>0.425</v>
      </c>
      <c r="H60" s="17">
        <f>HLOOKUP(H57,BarChart_Step1!$B$1:$DQ$13,3)/40</f>
        <v>0.4</v>
      </c>
      <c r="I60" s="17">
        <f>HLOOKUP(I57,BarChart_Step1!$B$1:$DQ$13,3)/40</f>
        <v>0.4</v>
      </c>
      <c r="J60" s="17">
        <f>HLOOKUP(J57,BarChart_Step1!$B$1:$DQ$13,3)/40</f>
        <v>0.425</v>
      </c>
      <c r="K60" s="17">
        <f>HLOOKUP(K57,BarChart_Step1!$B$1:$DQ$13,3)/40</f>
        <v>0.45</v>
      </c>
      <c r="L60" s="17">
        <f>HLOOKUP(L57,BarChart_Step1!$B$1:$DQ$13,3)/40</f>
        <v>0.45</v>
      </c>
      <c r="M60" s="17">
        <f>HLOOKUP(M57,BarChart_Step1!$B$1:$DQ$13,3)/40</f>
        <v>0.35</v>
      </c>
    </row>
    <row r="61" ht="12.75" customHeight="1">
      <c r="A61" s="10" t="s">
        <v>209</v>
      </c>
      <c r="B61" s="17">
        <f>HLOOKUP(B57,BarChart_Step1!$B$1:$DQ$13,4)/40</f>
        <v>0.25</v>
      </c>
      <c r="C61" s="17">
        <f>HLOOKUP(C57,BarChart_Step1!$B$1:$DQ$13,4)/40</f>
        <v>0.3</v>
      </c>
      <c r="D61" s="17">
        <f>HLOOKUP(D57,BarChart_Step1!$B$1:$DQ$13,4)/40</f>
        <v>0.275</v>
      </c>
      <c r="E61" s="17">
        <f>HLOOKUP(E57,BarChart_Step1!$B$1:$DQ$13,4)/40</f>
        <v>0.425</v>
      </c>
      <c r="F61" s="17">
        <f>HLOOKUP(F57,BarChart_Step1!$B$1:$DQ$13,4)/40</f>
        <v>0.225</v>
      </c>
      <c r="G61" s="17">
        <f>HLOOKUP(G57,BarChart_Step1!$B$1:$DQ$13,4)/40</f>
        <v>0.125</v>
      </c>
      <c r="H61" s="17">
        <f>HLOOKUP(H57,BarChart_Step1!$B$1:$DQ$13,4)/40</f>
        <v>0.275</v>
      </c>
      <c r="I61" s="17">
        <f>HLOOKUP(I57,BarChart_Step1!$B$1:$DQ$13,4)/40</f>
        <v>0.225</v>
      </c>
      <c r="J61" s="17">
        <f>HLOOKUP(J57,BarChart_Step1!$B$1:$DQ$13,4)/40</f>
        <v>0.325</v>
      </c>
      <c r="K61" s="17">
        <f>HLOOKUP(K57,BarChart_Step1!$B$1:$DQ$13,4)/40</f>
        <v>0.225</v>
      </c>
      <c r="L61" s="17">
        <f>HLOOKUP(L57,BarChart_Step1!$B$1:$DQ$13,4)/40</f>
        <v>0.175</v>
      </c>
      <c r="M61" s="17">
        <f>HLOOKUP(M57,BarChart_Step1!$B$1:$DQ$13,4)/40</f>
        <v>0.325</v>
      </c>
    </row>
    <row r="62" ht="12.75" customHeight="1">
      <c r="A62" s="10" t="s">
        <v>210</v>
      </c>
      <c r="B62" s="17">
        <f>HLOOKUP(B57,BarChart_Step1!$B$1:$DQ$13,5)/40</f>
        <v>0.2</v>
      </c>
      <c r="C62" s="17">
        <f>HLOOKUP(C57,BarChart_Step1!$B$1:$DQ$13,5)/40</f>
        <v>0.1</v>
      </c>
      <c r="D62" s="17">
        <f>HLOOKUP(D57,BarChart_Step1!$B$1:$DQ$13,5)/40</f>
        <v>0.325</v>
      </c>
      <c r="E62" s="17">
        <f>HLOOKUP(E57,BarChart_Step1!$B$1:$DQ$13,5)/40</f>
        <v>0.05</v>
      </c>
      <c r="F62" s="17">
        <f>HLOOKUP(F57,BarChart_Step1!$B$1:$DQ$13,5)/40</f>
        <v>0.125</v>
      </c>
      <c r="G62" s="17">
        <f>HLOOKUP(G57,BarChart_Step1!$B$1:$DQ$13,5)/40</f>
        <v>0.3</v>
      </c>
      <c r="H62" s="17">
        <f>HLOOKUP(H57,BarChart_Step1!$B$1:$DQ$13,5)/40</f>
        <v>0.1</v>
      </c>
      <c r="I62" s="17">
        <f>HLOOKUP(I57,BarChart_Step1!$B$1:$DQ$13,5)/40</f>
        <v>0.125</v>
      </c>
      <c r="J62" s="17">
        <f>HLOOKUP(J57,BarChart_Step1!$B$1:$DQ$13,5)/40</f>
        <v>0.1</v>
      </c>
      <c r="K62" s="17">
        <f>HLOOKUP(K57,BarChart_Step1!$B$1:$DQ$13,5)/40</f>
        <v>0.1</v>
      </c>
      <c r="L62" s="17">
        <f>HLOOKUP(L57,BarChart_Step1!$B$1:$DQ$13,5)/40</f>
        <v>0.1</v>
      </c>
      <c r="M62" s="17">
        <f>HLOOKUP(M57,BarChart_Step1!$B$1:$DQ$13,5)/40</f>
        <v>0.125</v>
      </c>
    </row>
    <row r="63" ht="12.75" customHeight="1">
      <c r="A63" s="10" t="s">
        <v>211</v>
      </c>
      <c r="B63" s="17">
        <f>HLOOKUP(B57,BarChart_Step1!$B$1:$DQ$13,6)/40</f>
        <v>0.125</v>
      </c>
      <c r="C63" s="17">
        <f>HLOOKUP(C57,BarChart_Step1!$B$1:$DQ$13,6)/40</f>
        <v>0.325</v>
      </c>
      <c r="D63" s="17">
        <f>HLOOKUP(D57,BarChart_Step1!$B$1:$DQ$13,6)/40</f>
        <v>0.125</v>
      </c>
      <c r="E63" s="17">
        <f>HLOOKUP(E57,BarChart_Step1!$B$1:$DQ$13,6)/40</f>
        <v>0.125</v>
      </c>
      <c r="F63" s="17">
        <f>HLOOKUP(F57,BarChart_Step1!$B$1:$DQ$13,6)/40</f>
        <v>0.05</v>
      </c>
      <c r="G63" s="17">
        <f>HLOOKUP(G57,BarChart_Step1!$B$1:$DQ$13,6)/40</f>
        <v>0.125</v>
      </c>
      <c r="H63" s="17">
        <f>HLOOKUP(H57,BarChart_Step1!$B$1:$DQ$13,6)/40</f>
        <v>0.075</v>
      </c>
      <c r="I63" s="17">
        <f>HLOOKUP(I57,BarChart_Step1!$B$1:$DQ$13,6)/40</f>
        <v>0.025</v>
      </c>
      <c r="J63" s="17">
        <f>HLOOKUP(J57,BarChart_Step1!$B$1:$DQ$13,6)/40</f>
        <v>0.075</v>
      </c>
      <c r="K63" s="17">
        <f>HLOOKUP(K57,BarChart_Step1!$B$1:$DQ$13,6)/40</f>
        <v>0.075</v>
      </c>
      <c r="L63" s="17">
        <f>HLOOKUP(L57,BarChart_Step1!$B$1:$DQ$13,6)/40</f>
        <v>0.05</v>
      </c>
      <c r="M63" s="17">
        <f>HLOOKUP(M57,BarChart_Step1!$B$1:$DQ$13,6)/40</f>
        <v>0.125</v>
      </c>
    </row>
    <row r="64" ht="12.75" customHeight="1"/>
    <row r="65" ht="12.75" customHeight="1"/>
    <row r="66" ht="12.75" customHeight="1">
      <c r="A66" s="10" t="s">
        <v>240</v>
      </c>
    </row>
    <row r="67" ht="12.75" customHeight="1">
      <c r="A67" s="16" t="s">
        <v>318</v>
      </c>
      <c r="B67" s="12" t="s">
        <v>284</v>
      </c>
      <c r="C67" s="12" t="s">
        <v>285</v>
      </c>
      <c r="D67" s="12" t="s">
        <v>286</v>
      </c>
      <c r="E67" s="12" t="s">
        <v>303</v>
      </c>
      <c r="F67" s="12" t="s">
        <v>304</v>
      </c>
      <c r="G67" s="12" t="s">
        <v>305</v>
      </c>
      <c r="H67" s="12"/>
      <c r="I67" s="12"/>
      <c r="J67" s="12"/>
      <c r="K67" s="12"/>
      <c r="L67" s="12"/>
      <c r="M67" s="12"/>
    </row>
    <row r="68" ht="12.75" customHeight="1">
      <c r="B68" s="12" t="str">
        <f t="shared" ref="B68:D68" si="30">CONCATENATE(IF(MID(B67,1,4)="LLM1","PaLM2",IF(MID(B67,1,4)="LLM2","GPT-3.5", IF(MID(B67,1,4)="LLM3","Llama2"))),"")</f>
        <v>PaLM2</v>
      </c>
      <c r="C68" s="12" t="str">
        <f t="shared" si="30"/>
        <v>GPT-3.5</v>
      </c>
      <c r="D68" s="12" t="str">
        <f t="shared" si="30"/>
        <v>Llama2</v>
      </c>
      <c r="E68" s="12" t="str">
        <f t="shared" ref="E68:G68" si="31">CONCATENATE(IF(MID(E67,1,4)="LLM1","PaLM2",IF(MID(E67,1,4)="LLM2","GPT-3.5", IF(MID(E67,1,4)="LLM3","Llama2"))),"-R")</f>
        <v>PaLM2-R</v>
      </c>
      <c r="F68" s="12" t="str">
        <f t="shared" si="31"/>
        <v>GPT-3.5-R</v>
      </c>
      <c r="G68" s="12" t="str">
        <f t="shared" si="31"/>
        <v>Llama2-R</v>
      </c>
      <c r="H68" s="12"/>
      <c r="I68" s="12"/>
      <c r="J68" s="12"/>
      <c r="K68" s="12"/>
      <c r="L68" s="12"/>
      <c r="M68" s="12"/>
    </row>
    <row r="69" ht="12.75" customHeight="1">
      <c r="A69" s="10" t="str">
        <f t="shared" ref="A69:A78" si="33">A45</f>
        <v>SA-P</v>
      </c>
      <c r="B69" s="17">
        <f t="shared" ref="B69:D69" si="32">(B59+E59+H59+K59)/4</f>
        <v>0.16875</v>
      </c>
      <c r="C69" s="17">
        <f t="shared" si="32"/>
        <v>0.18125</v>
      </c>
      <c r="D69" s="17">
        <f t="shared" si="32"/>
        <v>0.0625</v>
      </c>
      <c r="E69" s="17">
        <f>BC_CS_R!B52</f>
        <v>0.26875</v>
      </c>
      <c r="F69" s="17">
        <f>BC_CS_R!C52</f>
        <v>0.2375</v>
      </c>
      <c r="G69" s="17">
        <f>BC_CS_R!D52</f>
        <v>0.18125</v>
      </c>
      <c r="H69" s="17"/>
      <c r="I69" s="17"/>
      <c r="J69" s="17"/>
      <c r="K69" s="17"/>
      <c r="L69" s="17"/>
      <c r="M69" s="17"/>
    </row>
    <row r="70" ht="12.75" customHeight="1">
      <c r="A70" s="10" t="str">
        <f t="shared" si="33"/>
        <v>SA-R</v>
      </c>
      <c r="B70" s="17">
        <f t="shared" ref="B70:D70" si="34">E69</f>
        <v>0.26875</v>
      </c>
      <c r="C70" s="17">
        <f t="shared" si="34"/>
        <v>0.2375</v>
      </c>
      <c r="D70" s="17">
        <f t="shared" si="34"/>
        <v>0.18125</v>
      </c>
      <c r="E70" s="17">
        <f>BC_CS_R!B53</f>
        <v>0.2375</v>
      </c>
      <c r="F70" s="17">
        <f>BC_CS_R!C53</f>
        <v>0.2625</v>
      </c>
      <c r="G70" s="17">
        <f>BC_CS_R!D53</f>
        <v>0.225</v>
      </c>
      <c r="H70" s="17"/>
      <c r="I70" s="17"/>
      <c r="J70" s="17"/>
      <c r="K70" s="17"/>
      <c r="L70" s="17"/>
      <c r="M70" s="17"/>
    </row>
    <row r="71" ht="12.75" customHeight="1">
      <c r="A71" s="10" t="str">
        <f t="shared" si="33"/>
        <v>A-P</v>
      </c>
      <c r="B71" s="17">
        <f t="shared" ref="B71:D71" si="35">(B60+E60+H60+K60)/4</f>
        <v>0.325</v>
      </c>
      <c r="C71" s="17">
        <f t="shared" si="35"/>
        <v>0.3625</v>
      </c>
      <c r="D71" s="17">
        <f t="shared" si="35"/>
        <v>0.35</v>
      </c>
      <c r="E71" s="17">
        <f>BC_CS_R!B54</f>
        <v>0.23125</v>
      </c>
      <c r="F71" s="17">
        <f>BC_CS_R!C54</f>
        <v>0.29375</v>
      </c>
      <c r="G71" s="17">
        <f>BC_CS_R!D54</f>
        <v>0.3125</v>
      </c>
      <c r="H71" s="17"/>
      <c r="I71" s="17"/>
      <c r="J71" s="17"/>
      <c r="K71" s="17"/>
      <c r="L71" s="17"/>
      <c r="M71" s="17"/>
    </row>
    <row r="72" ht="12.75" customHeight="1">
      <c r="A72" s="10" t="str">
        <f t="shared" si="33"/>
        <v>A-R</v>
      </c>
      <c r="B72" s="17">
        <f t="shared" ref="B72:D72" si="36">E70</f>
        <v>0.2375</v>
      </c>
      <c r="C72" s="17">
        <f t="shared" si="36"/>
        <v>0.2625</v>
      </c>
      <c r="D72" s="17">
        <f t="shared" si="36"/>
        <v>0.225</v>
      </c>
      <c r="E72" s="17">
        <f>BC_CS_R!B55</f>
        <v>0.15625</v>
      </c>
      <c r="F72" s="17">
        <f>BC_CS_R!C55</f>
        <v>0.125</v>
      </c>
      <c r="G72" s="17">
        <f>BC_CS_R!D55</f>
        <v>0.175</v>
      </c>
      <c r="H72" s="17"/>
      <c r="I72" s="17"/>
      <c r="J72" s="17"/>
      <c r="K72" s="17"/>
      <c r="L72" s="17"/>
      <c r="M72" s="17"/>
    </row>
    <row r="73" ht="12.75" customHeight="1">
      <c r="A73" s="10" t="str">
        <f t="shared" si="33"/>
        <v>N-P</v>
      </c>
      <c r="B73" s="17">
        <f t="shared" ref="B73:D73" si="37">(B61+E61+H61+K61)/4</f>
        <v>0.29375</v>
      </c>
      <c r="C73" s="17">
        <f t="shared" si="37"/>
        <v>0.23125</v>
      </c>
      <c r="D73" s="17">
        <f t="shared" si="37"/>
        <v>0.2625</v>
      </c>
      <c r="E73" s="17">
        <f>BC_CS_R!B56</f>
        <v>0.10625</v>
      </c>
      <c r="F73" s="17">
        <f>BC_CS_R!C56</f>
        <v>0.08125</v>
      </c>
      <c r="G73" s="17">
        <f>BC_CS_R!D56</f>
        <v>0.10625</v>
      </c>
      <c r="H73" s="17"/>
      <c r="I73" s="17"/>
      <c r="J73" s="17"/>
      <c r="K73" s="17"/>
      <c r="L73" s="17"/>
      <c r="M73" s="17"/>
    </row>
    <row r="74" ht="12.75" customHeight="1">
      <c r="A74" s="10" t="str">
        <f t="shared" si="33"/>
        <v>N-R</v>
      </c>
      <c r="B74" s="17">
        <f t="shared" ref="B74:D74" si="38">E71</f>
        <v>0.23125</v>
      </c>
      <c r="C74" s="17">
        <f t="shared" si="38"/>
        <v>0.29375</v>
      </c>
      <c r="D74" s="17">
        <f t="shared" si="38"/>
        <v>0.3125</v>
      </c>
    </row>
    <row r="75" ht="12.75" customHeight="1">
      <c r="A75" s="10" t="str">
        <f t="shared" si="33"/>
        <v>D-P</v>
      </c>
      <c r="B75" s="17">
        <f t="shared" ref="B75:D75" si="39">(B62+E62+H62+K62)/4</f>
        <v>0.1125</v>
      </c>
      <c r="C75" s="17">
        <f t="shared" si="39"/>
        <v>0.1125</v>
      </c>
      <c r="D75" s="17">
        <f t="shared" si="39"/>
        <v>0.2125</v>
      </c>
    </row>
    <row r="76" ht="12.75" customHeight="1">
      <c r="A76" s="10" t="str">
        <f t="shared" si="33"/>
        <v>D-R</v>
      </c>
      <c r="B76" s="17">
        <f t="shared" ref="B76:D76" si="40">E72</f>
        <v>0.15625</v>
      </c>
      <c r="C76" s="17">
        <f t="shared" si="40"/>
        <v>0.125</v>
      </c>
      <c r="D76" s="17">
        <f t="shared" si="40"/>
        <v>0.175</v>
      </c>
    </row>
    <row r="77" ht="12.75" customHeight="1">
      <c r="A77" s="10" t="str">
        <f t="shared" si="33"/>
        <v>SD-P</v>
      </c>
      <c r="B77" s="17">
        <f t="shared" ref="B77:D77" si="41">(B63+E63+H63+K63)/4</f>
        <v>0.1</v>
      </c>
      <c r="C77" s="17">
        <f t="shared" si="41"/>
        <v>0.1125</v>
      </c>
      <c r="D77" s="17">
        <f t="shared" si="41"/>
        <v>0.1125</v>
      </c>
    </row>
    <row r="78" ht="12.75" customHeight="1">
      <c r="A78" s="10" t="str">
        <f t="shared" si="33"/>
        <v>SD-R</v>
      </c>
      <c r="B78" s="17">
        <f t="shared" ref="B78:D78" si="42">E73</f>
        <v>0.10625</v>
      </c>
      <c r="C78" s="17">
        <f t="shared" si="42"/>
        <v>0.08125</v>
      </c>
      <c r="D78" s="17">
        <f t="shared" si="42"/>
        <v>0.10625</v>
      </c>
    </row>
    <row r="79" ht="12.75" customHeight="1"/>
    <row r="80" ht="12.75" customHeight="1"/>
    <row r="81" ht="12.75" customHeight="1">
      <c r="A81" s="10" t="s">
        <v>242</v>
      </c>
    </row>
    <row r="82" ht="12.75" customHeight="1">
      <c r="A82" s="16" t="s">
        <v>319</v>
      </c>
      <c r="B82" s="10"/>
      <c r="C82" s="12"/>
      <c r="D82" s="12"/>
    </row>
    <row r="83" ht="12.75" customHeight="1">
      <c r="B83" s="12" t="s">
        <v>215</v>
      </c>
      <c r="C83" s="12" t="s">
        <v>216</v>
      </c>
      <c r="D83" s="12" t="s">
        <v>217</v>
      </c>
      <c r="E83" s="12" t="s">
        <v>218</v>
      </c>
    </row>
    <row r="84" ht="12.75" customHeight="1">
      <c r="A84" s="10" t="str">
        <f t="shared" ref="A84:A93" si="43">A69</f>
        <v>SA-P</v>
      </c>
      <c r="B84" s="17">
        <f>(B59+C59+D59)/3</f>
        <v>0.125</v>
      </c>
      <c r="C84" s="17">
        <f>(E59+F59+G59)/3</f>
        <v>0.125</v>
      </c>
      <c r="D84" s="17">
        <f>(H59+I59+J59)/3</f>
        <v>0.15</v>
      </c>
      <c r="E84" s="10">
        <f>(K59+L59+M59)/3</f>
        <v>0.15</v>
      </c>
    </row>
    <row r="85" ht="12.75" customHeight="1">
      <c r="A85" s="10" t="str">
        <f t="shared" si="43"/>
        <v>SA-R</v>
      </c>
      <c r="B85" s="17">
        <f>BC_CS_R!B62</f>
        <v>0.1333333333</v>
      </c>
      <c r="C85" s="17">
        <f>BC_CS_R!C62</f>
        <v>0.2916666667</v>
      </c>
      <c r="D85" s="17">
        <f>BC_CS_R!D62</f>
        <v>0.2666666667</v>
      </c>
      <c r="E85" s="17">
        <f>BC_CS_R!E62</f>
        <v>0.225</v>
      </c>
    </row>
    <row r="86" ht="12.75" customHeight="1">
      <c r="A86" s="10" t="str">
        <f t="shared" si="43"/>
        <v>A-P</v>
      </c>
      <c r="B86" s="17">
        <f>(B60+C60+D60)/3</f>
        <v>0.2</v>
      </c>
      <c r="C86" s="17">
        <f>(E60+F60+G60)/3</f>
        <v>0.3583333333</v>
      </c>
      <c r="D86" s="17">
        <f>(H60+I60+J60)/3</f>
        <v>0.4083333333</v>
      </c>
      <c r="E86" s="10">
        <f>(K60+L60+M60)/3</f>
        <v>0.4166666667</v>
      </c>
    </row>
    <row r="87" ht="12.75" customHeight="1">
      <c r="A87" s="10" t="str">
        <f t="shared" si="43"/>
        <v>A-R</v>
      </c>
      <c r="B87" s="17">
        <f>BC_CS_R!B63</f>
        <v>0.2083333333</v>
      </c>
      <c r="C87" s="17">
        <f>BC_CS_R!C63</f>
        <v>0.225</v>
      </c>
      <c r="D87" s="17">
        <f>BC_CS_R!D63</f>
        <v>0.275</v>
      </c>
      <c r="E87" s="17">
        <f>BC_CS_R!E63</f>
        <v>0.2583333333</v>
      </c>
    </row>
    <row r="88" ht="12.75" customHeight="1">
      <c r="A88" s="10" t="str">
        <f t="shared" si="43"/>
        <v>N-P</v>
      </c>
      <c r="B88" s="17">
        <f>(B61+C61+D61)/3</f>
        <v>0.275</v>
      </c>
      <c r="C88" s="17">
        <f>(E61+F61+G61)/3</f>
        <v>0.2583333333</v>
      </c>
      <c r="D88" s="17">
        <f>(H61+I61+J61)/3</f>
        <v>0.275</v>
      </c>
      <c r="E88" s="10">
        <f>(K61+L61+M61)/3</f>
        <v>0.2416666667</v>
      </c>
    </row>
    <row r="89" ht="12.75" customHeight="1">
      <c r="A89" s="10" t="str">
        <f t="shared" si="43"/>
        <v>N-R</v>
      </c>
      <c r="B89" s="17">
        <f>BC_CS_R!B64</f>
        <v>0.275</v>
      </c>
      <c r="C89" s="17">
        <f>BC_CS_R!C64</f>
        <v>0.2583333333</v>
      </c>
      <c r="D89" s="17">
        <f>BC_CS_R!D64</f>
        <v>0.2916666667</v>
      </c>
      <c r="E89" s="17">
        <f>BC_CS_R!E64</f>
        <v>0.2916666667</v>
      </c>
    </row>
    <row r="90" ht="12.75" customHeight="1">
      <c r="A90" s="10" t="str">
        <f t="shared" si="43"/>
        <v>D-P</v>
      </c>
      <c r="B90" s="17">
        <f>(B62+C62+D62)/3</f>
        <v>0.2083333333</v>
      </c>
      <c r="C90" s="17">
        <f>(E62+F62+G62)/3</f>
        <v>0.1583333333</v>
      </c>
      <c r="D90" s="17">
        <f>(H62+I62+J62)/3</f>
        <v>0.1083333333</v>
      </c>
      <c r="E90" s="10">
        <f>(K62+L62+M62)/3</f>
        <v>0.1083333333</v>
      </c>
    </row>
    <row r="91" ht="12.75" customHeight="1">
      <c r="A91" s="10" t="str">
        <f t="shared" si="43"/>
        <v>D-R</v>
      </c>
      <c r="B91" s="17">
        <f>BC_CS_R!B65</f>
        <v>0.175</v>
      </c>
      <c r="C91" s="17">
        <f>BC_CS_R!C65</f>
        <v>0.1583333333</v>
      </c>
      <c r="D91" s="17">
        <f>BC_CS_R!D65</f>
        <v>0.125</v>
      </c>
      <c r="E91" s="17">
        <f>BC_CS_R!E65</f>
        <v>0.15</v>
      </c>
    </row>
    <row r="92" ht="12.75" customHeight="1">
      <c r="A92" s="10" t="str">
        <f t="shared" si="43"/>
        <v>SD-P</v>
      </c>
      <c r="B92" s="17">
        <f>(B63+C63+D63)/3</f>
        <v>0.1916666667</v>
      </c>
      <c r="C92" s="17">
        <f>(E63+F63+G63)/3</f>
        <v>0.1</v>
      </c>
      <c r="D92" s="17">
        <f>(H63+I63+J63)/3</f>
        <v>0.05833333333</v>
      </c>
      <c r="E92" s="10">
        <f>(K63+L63+M63)/3</f>
        <v>0.08333333333</v>
      </c>
    </row>
    <row r="93" ht="12.75" customHeight="1">
      <c r="A93" s="10" t="str">
        <f t="shared" si="43"/>
        <v>SD-R</v>
      </c>
      <c r="B93" s="17">
        <f>BC_CS_R!B66</f>
        <v>0.2083333333</v>
      </c>
      <c r="C93" s="17">
        <f>BC_CS_R!C66</f>
        <v>0.06666666667</v>
      </c>
      <c r="D93" s="17">
        <f>BC_CS_R!D66</f>
        <v>0.04166666667</v>
      </c>
      <c r="E93" s="17">
        <f>BC_CS_R!E66</f>
        <v>0.075</v>
      </c>
    </row>
    <row r="94" ht="12.75" customHeight="1"/>
    <row r="95" ht="12.75" customHeight="1">
      <c r="A95" s="16" t="str">
        <f>CONCAT(A82, " and Levels")</f>
        <v>Common Strengths - Aggregated over LLMs and Levels</v>
      </c>
      <c r="B95" s="12" t="s">
        <v>274</v>
      </c>
      <c r="C95" s="12" t="s">
        <v>275</v>
      </c>
    </row>
    <row r="96" ht="12.75" customHeight="1">
      <c r="A96" s="18" t="s">
        <v>126</v>
      </c>
      <c r="B96" s="17">
        <f>AVERAGE(B84:E84)</f>
        <v>0.1375</v>
      </c>
      <c r="C96" s="17">
        <f>BC_CS_R!B69</f>
        <v>0.2291666667</v>
      </c>
    </row>
    <row r="97" ht="12.75" customHeight="1">
      <c r="A97" s="10" t="s">
        <v>127</v>
      </c>
      <c r="B97" s="17">
        <f>AVERAGE(B86:E86)</f>
        <v>0.3458333333</v>
      </c>
      <c r="C97" s="17">
        <f>BC_CS_R!B70</f>
        <v>0.2416666667</v>
      </c>
    </row>
    <row r="98" ht="12.75" customHeight="1">
      <c r="A98" s="10" t="s">
        <v>128</v>
      </c>
      <c r="B98" s="17">
        <f>AVERAGE(B88:E88)</f>
        <v>0.2625</v>
      </c>
      <c r="C98" s="17">
        <f>BC_CS_R!B71</f>
        <v>0.2791666667</v>
      </c>
    </row>
    <row r="99" ht="12.75" customHeight="1">
      <c r="A99" s="10" t="s">
        <v>130</v>
      </c>
      <c r="B99" s="17">
        <f>AVERAGE(B90:E90)</f>
        <v>0.1458333333</v>
      </c>
      <c r="C99" s="17">
        <f>BC_CS_R!B72</f>
        <v>0.1520833333</v>
      </c>
    </row>
    <row r="100" ht="12.75" customHeight="1">
      <c r="A100" s="10" t="s">
        <v>129</v>
      </c>
      <c r="B100" s="17">
        <f>AVERAGE(B92:E92)</f>
        <v>0.1083333333</v>
      </c>
      <c r="C100" s="17">
        <f>BC_CS_R!B73</f>
        <v>0.09791666667</v>
      </c>
    </row>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G1 B17:G17 B30:G30 B43:G43 B57:M57 B67:M67 B82:D82">
      <formula1>Hist_Step1!$B$1:$DQ$1</formula1>
    </dataValidation>
  </dataValidation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4" width="4.63"/>
    <col customWidth="1" min="5" max="13" width="4.88"/>
    <col customWidth="1" min="14" max="33" width="4.0"/>
    <col customWidth="1" min="34" max="52" width="8.63"/>
  </cols>
  <sheetData>
    <row r="1" ht="12.75" customHeight="1">
      <c r="A1" s="16" t="s">
        <v>320</v>
      </c>
      <c r="B1" s="12" t="s">
        <v>303</v>
      </c>
      <c r="C1" s="12" t="s">
        <v>304</v>
      </c>
      <c r="D1" s="12" t="s">
        <v>305</v>
      </c>
    </row>
    <row r="2" ht="49.5" customHeight="1">
      <c r="B2" s="12" t="str">
        <f t="shared" ref="B2:D2" si="1">IF(MID(B1,1,4)="LLM1","PaLM 2",IF(MID(B1,1,4)="LLM2","GPT-3.5", IF(MID(B1,1,4)="LLM3","Llama 2")))</f>
        <v>PaLM 2</v>
      </c>
      <c r="C2" s="12" t="str">
        <f t="shared" si="1"/>
        <v>GPT-3.5</v>
      </c>
      <c r="D2" s="12" t="str">
        <f t="shared" si="1"/>
        <v>Llama 2</v>
      </c>
    </row>
    <row r="3" ht="12.75" customHeight="1">
      <c r="A3" s="10" t="str">
        <f>BarChart_Step1!A2</f>
        <v>Strongly Agree</v>
      </c>
      <c r="B3" s="17">
        <f>HLOOKUP(B1,BarChart_Step1!$B$1:$DQ$13,2)/40</f>
        <v>0.2</v>
      </c>
      <c r="C3" s="17">
        <f>HLOOKUP(C1,BarChart_Step1!$B$1:$DQ$13,2)/40</f>
        <v>0.05</v>
      </c>
      <c r="D3" s="17">
        <f>HLOOKUP(D1,BarChart_Step1!$B$1:$DQ$13,2)/40</f>
        <v>0.15</v>
      </c>
    </row>
    <row r="4" ht="12.75" customHeight="1">
      <c r="A4" s="10" t="str">
        <f>BarChart_Step1!A3</f>
        <v>Agree</v>
      </c>
      <c r="B4" s="17">
        <f>HLOOKUP(B1,BarChart_Step1!$B$1:$DQ$13,3)/40</f>
        <v>0.275</v>
      </c>
      <c r="C4" s="17">
        <f>HLOOKUP(C1,BarChart_Step1!$B$1:$DQ$13,3)/40</f>
        <v>0.175</v>
      </c>
      <c r="D4" s="17">
        <f>HLOOKUP(D1,BarChart_Step1!$B$1:$DQ$13,3)/40</f>
        <v>0.175</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row>
    <row r="5" ht="12.75" customHeight="1">
      <c r="A5" s="10" t="str">
        <f>BarChart_Step1!A4</f>
        <v>Neutral</v>
      </c>
      <c r="B5" s="17">
        <f>HLOOKUP(B1,BarChart_Step1!$B$1:$DQ$13,4)/40</f>
        <v>0.2</v>
      </c>
      <c r="C5" s="17">
        <f>HLOOKUP(C1,BarChart_Step1!$B$1:$DQ$13,4)/40</f>
        <v>0.35</v>
      </c>
      <c r="D5" s="17">
        <f>HLOOKUP(D1,BarChart_Step1!$B$1:$DQ$13,4)/40</f>
        <v>0.275</v>
      </c>
    </row>
    <row r="6" ht="12.75" customHeight="1">
      <c r="A6" s="10" t="str">
        <f>BarChart_Step1!A5</f>
        <v>Disagree</v>
      </c>
      <c r="B6" s="17">
        <f>HLOOKUP(B1,BarChart_Step1!$B$1:$DQ$13,5)/40</f>
        <v>0.15</v>
      </c>
      <c r="C6" s="17">
        <f>HLOOKUP(C1,BarChart_Step1!$B$1:$DQ$13,5)/40</f>
        <v>0.15</v>
      </c>
      <c r="D6" s="17">
        <f>HLOOKUP(D1,BarChart_Step1!$B$1:$DQ$13,5)/40</f>
        <v>0.225</v>
      </c>
    </row>
    <row r="7" ht="12.75" customHeight="1">
      <c r="A7" s="10" t="str">
        <f>BarChart_Step1!A6</f>
        <v>Strongly Disagree</v>
      </c>
      <c r="B7" s="17">
        <f>HLOOKUP(B1,BarChart_Step1!$B$1:$DQ$13,6)/40</f>
        <v>0.175</v>
      </c>
      <c r="C7" s="17">
        <f>HLOOKUP(C1,BarChart_Step1!$B$1:$DQ$13,6)/40</f>
        <v>0.275</v>
      </c>
      <c r="D7" s="17">
        <f>HLOOKUP(D1,BarChart_Step1!$B$1:$DQ$13,6)/40</f>
        <v>0.175</v>
      </c>
    </row>
    <row r="8" ht="12.75" customHeight="1">
      <c r="B8" s="13"/>
      <c r="C8" s="13"/>
      <c r="D8" s="13"/>
    </row>
    <row r="9" ht="12.75" customHeight="1">
      <c r="B9" s="13"/>
      <c r="C9" s="13"/>
      <c r="D9" s="13"/>
    </row>
    <row r="10" ht="12.75" customHeight="1"/>
    <row r="11" ht="12.75" customHeight="1">
      <c r="A11" s="16" t="s">
        <v>321</v>
      </c>
      <c r="B11" s="12" t="s">
        <v>307</v>
      </c>
      <c r="C11" s="12" t="s">
        <v>308</v>
      </c>
      <c r="D11" s="12" t="s">
        <v>309</v>
      </c>
    </row>
    <row r="12" ht="12.75" customHeight="1">
      <c r="B12" s="12" t="str">
        <f t="shared" ref="B12:D12" si="2">IF(MID(B11,1,4)="LLM1","PaLM 2",IF(MID(B11,1,4)="LLM2","GPT-3.5", IF(MID(B11,1,4)="LLM3","Llama 2")))</f>
        <v>PaLM 2</v>
      </c>
      <c r="C12" s="12" t="str">
        <f t="shared" si="2"/>
        <v>GPT-3.5</v>
      </c>
      <c r="D12" s="12" t="str">
        <f t="shared" si="2"/>
        <v>Llama 2</v>
      </c>
    </row>
    <row r="13" ht="12.75" customHeight="1">
      <c r="A13" s="10" t="str">
        <f t="shared" ref="A13:A17" si="3">A3</f>
        <v>Strongly Agree</v>
      </c>
      <c r="B13" s="17">
        <f>HLOOKUP(B11,BarChart_Step1!$B$1:$DQ$13,2)/40</f>
        <v>0.325</v>
      </c>
      <c r="C13" s="17">
        <f>HLOOKUP(C11,BarChart_Step1!$B$1:$DQ$13,2)/40</f>
        <v>0.325</v>
      </c>
      <c r="D13" s="17">
        <f>HLOOKUP(D11,BarChart_Step1!$B$1:$DQ$13,2)/40</f>
        <v>0.225</v>
      </c>
    </row>
    <row r="14" ht="12.75" customHeight="1">
      <c r="A14" s="10" t="str">
        <f t="shared" si="3"/>
        <v>Agree</v>
      </c>
      <c r="B14" s="17">
        <f>HLOOKUP(B11,BarChart_Step1!$B$1:$DQ$13,3)/40</f>
        <v>0.175</v>
      </c>
      <c r="C14" s="17">
        <f>HLOOKUP(C11,BarChart_Step1!$B$1:$DQ$13,3)/40</f>
        <v>0.25</v>
      </c>
      <c r="D14" s="17">
        <f>HLOOKUP(D11,BarChart_Step1!$B$1:$DQ$13,3)/40</f>
        <v>0.25</v>
      </c>
      <c r="E14" s="12"/>
      <c r="F14" s="12"/>
      <c r="G14" s="12"/>
      <c r="H14" s="12"/>
      <c r="I14" s="12"/>
      <c r="J14" s="12"/>
      <c r="K14" s="12"/>
      <c r="L14" s="12"/>
      <c r="M14" s="12"/>
      <c r="N14" s="12"/>
      <c r="O14" s="12"/>
      <c r="P14" s="12"/>
      <c r="Q14" s="12"/>
    </row>
    <row r="15" ht="12.75" customHeight="1">
      <c r="A15" s="10" t="str">
        <f t="shared" si="3"/>
        <v>Neutral</v>
      </c>
      <c r="B15" s="17">
        <f>HLOOKUP(B11,BarChart_Step1!$B$1:$DQ$13,4)/40</f>
        <v>0.2</v>
      </c>
      <c r="C15" s="17">
        <f>HLOOKUP(C11,BarChart_Step1!$B$1:$DQ$13,4)/40</f>
        <v>0.275</v>
      </c>
      <c r="D15" s="17">
        <f>HLOOKUP(D11,BarChart_Step1!$B$1:$DQ$13,4)/40</f>
        <v>0.3</v>
      </c>
    </row>
    <row r="16" ht="12.75" customHeight="1">
      <c r="A16" s="10" t="str">
        <f t="shared" si="3"/>
        <v>Disagree</v>
      </c>
      <c r="B16" s="17">
        <f>HLOOKUP(B11,BarChart_Step1!$B$1:$DQ$13,5)/40</f>
        <v>0.2</v>
      </c>
      <c r="C16" s="17">
        <f>HLOOKUP(C11,BarChart_Step1!$B$1:$DQ$13,5)/40</f>
        <v>0.125</v>
      </c>
      <c r="D16" s="17">
        <f>HLOOKUP(D11,BarChart_Step1!$B$1:$DQ$13,5)/40</f>
        <v>0.15</v>
      </c>
    </row>
    <row r="17" ht="12.75" customHeight="1">
      <c r="A17" s="10" t="str">
        <f t="shared" si="3"/>
        <v>Strongly Disagree</v>
      </c>
      <c r="B17" s="17">
        <f>HLOOKUP(B11,BarChart_Step1!$B$1:$DQ$13,6)/40</f>
        <v>0.1</v>
      </c>
      <c r="C17" s="17">
        <f>HLOOKUP(C11,BarChart_Step1!$B$1:$DQ$13,6)/40</f>
        <v>0.025</v>
      </c>
      <c r="D17" s="17">
        <f>HLOOKUP(D11,BarChart_Step1!$B$1:$DQ$13,6)/40</f>
        <v>0.075</v>
      </c>
    </row>
    <row r="18" ht="12.75" customHeight="1">
      <c r="B18" s="13"/>
      <c r="C18" s="13"/>
      <c r="D18" s="13"/>
    </row>
    <row r="19" ht="12.75" customHeight="1">
      <c r="B19" s="13"/>
      <c r="C19" s="13"/>
      <c r="D19" s="13"/>
    </row>
    <row r="20" ht="12.75" customHeight="1"/>
    <row r="21" ht="12.75" customHeight="1">
      <c r="A21" s="16" t="s">
        <v>322</v>
      </c>
      <c r="B21" s="12" t="s">
        <v>311</v>
      </c>
      <c r="C21" s="12" t="s">
        <v>312</v>
      </c>
      <c r="D21" s="12" t="s">
        <v>313</v>
      </c>
    </row>
    <row r="22" ht="12.75" customHeight="1">
      <c r="B22" s="12" t="str">
        <f t="shared" ref="B22:D22" si="4">IF(MID(B21,1,4)="LLM1","PaLM 2",IF(MID(B21,1,4)="LLM2","GPT-3.5", IF(MID(B21,1,4)="LLM3","Llama 2")))</f>
        <v>PaLM 2</v>
      </c>
      <c r="C22" s="12" t="str">
        <f t="shared" si="4"/>
        <v>GPT-3.5</v>
      </c>
      <c r="D22" s="12" t="str">
        <f t="shared" si="4"/>
        <v>Llama 2</v>
      </c>
    </row>
    <row r="23" ht="12.75" customHeight="1">
      <c r="A23" s="10" t="str">
        <f t="shared" ref="A23:A27" si="5">A13</f>
        <v>Strongly Agree</v>
      </c>
      <c r="B23" s="17">
        <f>HLOOKUP(B21,BarChart_Step1!$B$1:$DQ$13,2)/40</f>
        <v>0.3</v>
      </c>
      <c r="C23" s="17">
        <f>HLOOKUP(C21,BarChart_Step1!$B$1:$DQ$13,2)/40</f>
        <v>0.325</v>
      </c>
      <c r="D23" s="17">
        <f>HLOOKUP(D21,BarChart_Step1!$B$1:$DQ$13,2)/40</f>
        <v>0.175</v>
      </c>
    </row>
    <row r="24" ht="12.75" customHeight="1">
      <c r="A24" s="10" t="str">
        <f t="shared" si="5"/>
        <v>Agree</v>
      </c>
      <c r="B24" s="17">
        <f>HLOOKUP(B21,BarChart_Step1!$B$1:$DQ$13,3)/40</f>
        <v>0.25</v>
      </c>
      <c r="C24" s="17">
        <f>HLOOKUP(C21,BarChart_Step1!$B$1:$DQ$13,3)/40</f>
        <v>0.3</v>
      </c>
      <c r="D24" s="17">
        <f>HLOOKUP(D21,BarChart_Step1!$B$1:$DQ$13,3)/40</f>
        <v>0.275</v>
      </c>
    </row>
    <row r="25" ht="12.75" customHeight="1">
      <c r="A25" s="10" t="str">
        <f t="shared" si="5"/>
        <v>Neutral</v>
      </c>
      <c r="B25" s="17">
        <f>HLOOKUP(B21,BarChart_Step1!$B$1:$DQ$13,4)/40</f>
        <v>0.275</v>
      </c>
      <c r="C25" s="17">
        <f>HLOOKUP(C21,BarChart_Step1!$B$1:$DQ$13,4)/40</f>
        <v>0.3</v>
      </c>
      <c r="D25" s="17">
        <f>HLOOKUP(D21,BarChart_Step1!$B$1:$DQ$13,4)/40</f>
        <v>0.3</v>
      </c>
    </row>
    <row r="26" ht="12.75" customHeight="1">
      <c r="A26" s="10" t="str">
        <f t="shared" si="5"/>
        <v>Disagree</v>
      </c>
      <c r="B26" s="17">
        <f>HLOOKUP(B21,BarChart_Step1!$B$1:$DQ$13,5)/40</f>
        <v>0.1</v>
      </c>
      <c r="C26" s="17">
        <f>HLOOKUP(C21,BarChart_Step1!$B$1:$DQ$13,5)/40</f>
        <v>0.075</v>
      </c>
      <c r="D26" s="17">
        <f>HLOOKUP(D21,BarChart_Step1!$B$1:$DQ$13,5)/40</f>
        <v>0.2</v>
      </c>
    </row>
    <row r="27" ht="12.75" customHeight="1">
      <c r="A27" s="10" t="str">
        <f t="shared" si="5"/>
        <v>Strongly Disagree</v>
      </c>
      <c r="B27" s="17">
        <f>HLOOKUP(B21,BarChart_Step1!$B$1:$DQ$13,6)/40</f>
        <v>0.075</v>
      </c>
      <c r="C27" s="17">
        <f>HLOOKUP(C21,BarChart_Step1!$B$1:$DQ$13,6)/40</f>
        <v>0</v>
      </c>
      <c r="D27" s="17">
        <f>HLOOKUP(D21,BarChart_Step1!$B$1:$DQ$13,6)/40</f>
        <v>0.05</v>
      </c>
    </row>
    <row r="28" ht="12.75" customHeight="1"/>
    <row r="29" ht="12.75" customHeight="1"/>
    <row r="30" ht="12.75" customHeight="1"/>
    <row r="31" ht="12.75" customHeight="1">
      <c r="A31" s="16" t="s">
        <v>323</v>
      </c>
      <c r="B31" s="12" t="s">
        <v>315</v>
      </c>
      <c r="C31" s="12" t="s">
        <v>316</v>
      </c>
      <c r="D31" s="12" t="s">
        <v>317</v>
      </c>
    </row>
    <row r="32" ht="12.75" customHeight="1">
      <c r="B32" s="12" t="str">
        <f t="shared" ref="B32:D32" si="6">IF(MID(B31,1,4)="LLM1","PaLM 2",IF(MID(B31,1,4)="LLM2","GPT-3.5", IF(MID(B31,1,4)="LLM3","Llama 2")))</f>
        <v>PaLM 2</v>
      </c>
      <c r="C32" s="12" t="str">
        <f t="shared" si="6"/>
        <v>GPT-3.5</v>
      </c>
      <c r="D32" s="12" t="str">
        <f t="shared" si="6"/>
        <v>Llama 2</v>
      </c>
    </row>
    <row r="33" ht="12.75" customHeight="1">
      <c r="A33" s="10" t="str">
        <f t="shared" ref="A33:A37" si="7">A23</f>
        <v>Strongly Agree</v>
      </c>
      <c r="B33" s="17">
        <f>HLOOKUP(B31,BarChart_Step1!$B$1:$DQ$13,2)/40</f>
        <v>0.25</v>
      </c>
      <c r="C33" s="17">
        <f>HLOOKUP(C31,BarChart_Step1!$B$1:$DQ$13,2)/40</f>
        <v>0.25</v>
      </c>
      <c r="D33" s="17">
        <f>HLOOKUP(D31,BarChart_Step1!$B$1:$DQ$13,2)/40</f>
        <v>0.175</v>
      </c>
    </row>
    <row r="34" ht="12.75" customHeight="1">
      <c r="A34" s="10" t="str">
        <f t="shared" si="7"/>
        <v>Agree</v>
      </c>
      <c r="B34" s="17">
        <f>HLOOKUP(B31,BarChart_Step1!$B$1:$DQ$13,3)/40</f>
        <v>0.25</v>
      </c>
      <c r="C34" s="17">
        <f>HLOOKUP(C31,BarChart_Step1!$B$1:$DQ$13,3)/40</f>
        <v>0.325</v>
      </c>
      <c r="D34" s="17">
        <f>HLOOKUP(D31,BarChart_Step1!$B$1:$DQ$13,3)/40</f>
        <v>0.2</v>
      </c>
    </row>
    <row r="35" ht="12.75" customHeight="1">
      <c r="A35" s="10" t="str">
        <f t="shared" si="7"/>
        <v>Neutral</v>
      </c>
      <c r="B35" s="17">
        <f>HLOOKUP(B31,BarChart_Step1!$B$1:$DQ$13,4)/40</f>
        <v>0.25</v>
      </c>
      <c r="C35" s="17">
        <f>HLOOKUP(C31,BarChart_Step1!$B$1:$DQ$13,4)/40</f>
        <v>0.25</v>
      </c>
      <c r="D35" s="17">
        <f>HLOOKUP(D31,BarChart_Step1!$B$1:$DQ$13,4)/40</f>
        <v>0.375</v>
      </c>
    </row>
    <row r="36" ht="12.75" customHeight="1">
      <c r="A36" s="10" t="str">
        <f t="shared" si="7"/>
        <v>Disagree</v>
      </c>
      <c r="B36" s="17">
        <f>HLOOKUP(B31,BarChart_Step1!$B$1:$DQ$13,5)/40</f>
        <v>0.175</v>
      </c>
      <c r="C36" s="17">
        <f>HLOOKUP(C31,BarChart_Step1!$B$1:$DQ$13,5)/40</f>
        <v>0.15</v>
      </c>
      <c r="D36" s="17">
        <f>HLOOKUP(D31,BarChart_Step1!$B$1:$DQ$13,5)/40</f>
        <v>0.125</v>
      </c>
    </row>
    <row r="37" ht="12.75" customHeight="1">
      <c r="A37" s="10" t="str">
        <f t="shared" si="7"/>
        <v>Strongly Disagree</v>
      </c>
      <c r="B37" s="17">
        <f>HLOOKUP(B31,BarChart_Step1!$B$1:$DQ$13,6)/40</f>
        <v>0.075</v>
      </c>
      <c r="C37" s="17">
        <f>HLOOKUP(C31,BarChart_Step1!$B$1:$DQ$13,6)/40</f>
        <v>0.025</v>
      </c>
      <c r="D37" s="17">
        <f>HLOOKUP(D31,BarChart_Step1!$B$1:$DQ$13,6)/40</f>
        <v>0.125</v>
      </c>
    </row>
    <row r="38" ht="12.75" customHeight="1"/>
    <row r="39" ht="12.75" customHeight="1">
      <c r="A39" s="10" t="s">
        <v>238</v>
      </c>
    </row>
    <row r="40" ht="12.75" customHeight="1">
      <c r="A40" s="16" t="s">
        <v>324</v>
      </c>
      <c r="B40" s="12" t="str">
        <f t="shared" ref="B40:D40" si="8">B1</f>
        <v>LLM1P1 [Strengths - R]</v>
      </c>
      <c r="C40" s="12" t="str">
        <f t="shared" si="8"/>
        <v>LLM2P1 [Strengths - R]</v>
      </c>
      <c r="D40" s="12" t="str">
        <f t="shared" si="8"/>
        <v>LLM3P1 [Strengths - R]</v>
      </c>
      <c r="E40" s="12" t="str">
        <f t="shared" ref="E40:G40" si="9">B11</f>
        <v>LLM1P2 [Strengths - R]</v>
      </c>
      <c r="F40" s="12" t="str">
        <f t="shared" si="9"/>
        <v>LLM2P2 [Strengths - R]</v>
      </c>
      <c r="G40" s="12" t="str">
        <f t="shared" si="9"/>
        <v>LLM3P2 [Strengths - R]</v>
      </c>
      <c r="H40" s="12" t="str">
        <f t="shared" ref="H40:J40" si="10">B21</f>
        <v>LLM1P3 [Strengths - R]</v>
      </c>
      <c r="I40" s="12" t="str">
        <f t="shared" si="10"/>
        <v>LLM2P3 [Strengths - R]</v>
      </c>
      <c r="J40" s="12" t="str">
        <f t="shared" si="10"/>
        <v>LLM3P3 [Strengths - R]</v>
      </c>
      <c r="K40" s="12" t="str">
        <f t="shared" ref="K40:M40" si="11">B31</f>
        <v>LLM1P4 [Strengths - R]</v>
      </c>
      <c r="L40" s="12" t="str">
        <f t="shared" si="11"/>
        <v>LLM2P4 [Strengths - R]</v>
      </c>
      <c r="M40" s="12" t="str">
        <f t="shared" si="11"/>
        <v>LLM3P4 [Strengths - R]</v>
      </c>
    </row>
    <row r="41" ht="12.75" customHeight="1">
      <c r="B41" s="12" t="str">
        <f>IF(MID(B40,1,4)="LLM1","PaLM2P1",IF(MID(B40,1,4)="LLM2","GPT-3.5", IF(MID(B40,1,4)="LLM3","Llama 2")))</f>
        <v>PaLM2P1</v>
      </c>
      <c r="C41" s="12" t="str">
        <f>IF(MID(C40,1,4)="LLM1","PaLM 2",IF(MID(C40,1,4)="LLM2","GPT-3.5P1", IF(MID(C40,1,4)="LLM3","Llama 2")))</f>
        <v>GPT-3.5P1</v>
      </c>
      <c r="D41" s="12" t="str">
        <f>IF(MID(D40,1,4)="LLM1","PaLM 2",IF(MID(D40,1,4)="LLM2","GPT-3.5", IF(MID(D40,1,4)="LLM3","Llama2P1")))</f>
        <v>Llama2P1</v>
      </c>
      <c r="E41" s="12" t="str">
        <f t="shared" ref="E41:G41" si="12">IF(MID(E40,1,4)="LLM1","PaLM2P2",IF(MID(E40,1,4)="LLM2","GPT-3.5P2", IF(MID(E40,1,4)="LLM3","Llama2P2")))</f>
        <v>PaLM2P2</v>
      </c>
      <c r="F41" s="12" t="str">
        <f t="shared" si="12"/>
        <v>GPT-3.5P2</v>
      </c>
      <c r="G41" s="12" t="str">
        <f t="shared" si="12"/>
        <v>Llama2P2</v>
      </c>
      <c r="H41" s="12" t="str">
        <f t="shared" ref="H41:J41" si="13">IF(MID(H40,1,4)="LLM1","PaLM2P3",IF(MID(H40,1,4)="LLM2","GPT-3.5P3", IF(MID(H40,1,4)="LLM3","Llama2P3")))</f>
        <v>PaLM2P3</v>
      </c>
      <c r="I41" s="12" t="str">
        <f t="shared" si="13"/>
        <v>GPT-3.5P3</v>
      </c>
      <c r="J41" s="12" t="str">
        <f t="shared" si="13"/>
        <v>Llama2P3</v>
      </c>
      <c r="K41" s="12" t="str">
        <f t="shared" ref="K41:M41" si="14">IF(MID(K40,1,4)="LLM1","PaLM2P4",IF(MID(K40,1,4)="LLM2","GPT-3.5P4", IF(MID(K40,1,4)="LLM3","Llama2P4")))</f>
        <v>PaLM2P4</v>
      </c>
      <c r="L41" s="12" t="str">
        <f t="shared" si="14"/>
        <v>GPT-3.5P4</v>
      </c>
      <c r="M41" s="12" t="str">
        <f t="shared" si="14"/>
        <v>Llama2P4</v>
      </c>
    </row>
    <row r="42" ht="12.75" customHeight="1">
      <c r="A42" s="10" t="s">
        <v>207</v>
      </c>
      <c r="B42" s="17">
        <f>HLOOKUP(B40,BarChart_Step1!$B$1:$DQ$13,2)/40</f>
        <v>0.2</v>
      </c>
      <c r="C42" s="17">
        <f>HLOOKUP(C40,BarChart_Step1!$B$1:$DQ$13,2)/40</f>
        <v>0.05</v>
      </c>
      <c r="D42" s="17">
        <f>HLOOKUP(D40,BarChart_Step1!$B$1:$DQ$13,2)/40</f>
        <v>0.15</v>
      </c>
      <c r="E42" s="17">
        <f>HLOOKUP(E40,BarChart_Step1!$B$1:$DQ$13,2)/40</f>
        <v>0.325</v>
      </c>
      <c r="F42" s="17">
        <f>HLOOKUP(F40,BarChart_Step1!$B$1:$DQ$13,2)/40</f>
        <v>0.325</v>
      </c>
      <c r="G42" s="17">
        <f>HLOOKUP(G40,BarChart_Step1!$B$1:$DQ$13,2)/40</f>
        <v>0.225</v>
      </c>
      <c r="H42" s="17">
        <f>HLOOKUP(H40,BarChart_Step1!$B$1:$DQ$13,2)/40</f>
        <v>0.3</v>
      </c>
      <c r="I42" s="17">
        <f>HLOOKUP(I40,BarChart_Step1!$B$1:$DQ$13,2)/40</f>
        <v>0.325</v>
      </c>
      <c r="J42" s="17">
        <f>HLOOKUP(J40,BarChart_Step1!$B$1:$DQ$13,2)/40</f>
        <v>0.175</v>
      </c>
      <c r="K42" s="17">
        <f>HLOOKUP(K40,BarChart_Step1!$B$1:$DQ$13,2)/40</f>
        <v>0.25</v>
      </c>
      <c r="L42" s="17">
        <f>HLOOKUP(L40,BarChart_Step1!$B$1:$DQ$13,2)/40</f>
        <v>0.25</v>
      </c>
      <c r="M42" s="17">
        <f>HLOOKUP(M40,BarChart_Step1!$B$1:$DQ$13,2)/40</f>
        <v>0.175</v>
      </c>
    </row>
    <row r="43" ht="12.75" customHeight="1">
      <c r="A43" s="10" t="s">
        <v>208</v>
      </c>
      <c r="B43" s="17">
        <f>HLOOKUP(B40,BarChart_Step1!$B$1:$DQ$13,3)/40</f>
        <v>0.275</v>
      </c>
      <c r="C43" s="17">
        <f>HLOOKUP(C40,BarChart_Step1!$B$1:$DQ$13,3)/40</f>
        <v>0.175</v>
      </c>
      <c r="D43" s="17">
        <f>HLOOKUP(D40,BarChart_Step1!$B$1:$DQ$13,3)/40</f>
        <v>0.175</v>
      </c>
      <c r="E43" s="17">
        <f>HLOOKUP(E40,BarChart_Step1!$B$1:$DQ$13,3)/40</f>
        <v>0.175</v>
      </c>
      <c r="F43" s="17">
        <f>HLOOKUP(F40,BarChart_Step1!$B$1:$DQ$13,3)/40</f>
        <v>0.25</v>
      </c>
      <c r="G43" s="17">
        <f>HLOOKUP(G40,BarChart_Step1!$B$1:$DQ$13,3)/40</f>
        <v>0.25</v>
      </c>
      <c r="H43" s="17">
        <f>HLOOKUP(H40,BarChart_Step1!$B$1:$DQ$13,3)/40</f>
        <v>0.25</v>
      </c>
      <c r="I43" s="17">
        <f>HLOOKUP(I40,BarChart_Step1!$B$1:$DQ$13,3)/40</f>
        <v>0.3</v>
      </c>
      <c r="J43" s="17">
        <f>HLOOKUP(J40,BarChart_Step1!$B$1:$DQ$13,3)/40</f>
        <v>0.275</v>
      </c>
      <c r="K43" s="17">
        <f>HLOOKUP(K40,BarChart_Step1!$B$1:$DQ$13,3)/40</f>
        <v>0.25</v>
      </c>
      <c r="L43" s="17">
        <f>HLOOKUP(L40,BarChart_Step1!$B$1:$DQ$13,3)/40</f>
        <v>0.325</v>
      </c>
      <c r="M43" s="17">
        <f>HLOOKUP(M40,BarChart_Step1!$B$1:$DQ$13,3)/40</f>
        <v>0.2</v>
      </c>
    </row>
    <row r="44" ht="12.75" customHeight="1">
      <c r="A44" s="10" t="s">
        <v>209</v>
      </c>
      <c r="B44" s="17">
        <f>HLOOKUP(B40,BarChart_Step1!$B$1:$DQ$13,4)/40</f>
        <v>0.2</v>
      </c>
      <c r="C44" s="17">
        <f>HLOOKUP(C40,BarChart_Step1!$B$1:$DQ$13,4)/40</f>
        <v>0.35</v>
      </c>
      <c r="D44" s="17">
        <f>HLOOKUP(D40,BarChart_Step1!$B$1:$DQ$13,4)/40</f>
        <v>0.275</v>
      </c>
      <c r="E44" s="17">
        <f>HLOOKUP(E40,BarChart_Step1!$B$1:$DQ$13,4)/40</f>
        <v>0.2</v>
      </c>
      <c r="F44" s="17">
        <f>HLOOKUP(F40,BarChart_Step1!$B$1:$DQ$13,4)/40</f>
        <v>0.275</v>
      </c>
      <c r="G44" s="17">
        <f>HLOOKUP(G40,BarChart_Step1!$B$1:$DQ$13,4)/40</f>
        <v>0.3</v>
      </c>
      <c r="H44" s="17">
        <f>HLOOKUP(H40,BarChart_Step1!$B$1:$DQ$13,4)/40</f>
        <v>0.275</v>
      </c>
      <c r="I44" s="17">
        <f>HLOOKUP(I40,BarChart_Step1!$B$1:$DQ$13,4)/40</f>
        <v>0.3</v>
      </c>
      <c r="J44" s="17">
        <f>HLOOKUP(J40,BarChart_Step1!$B$1:$DQ$13,4)/40</f>
        <v>0.3</v>
      </c>
      <c r="K44" s="17">
        <f>HLOOKUP(K40,BarChart_Step1!$B$1:$DQ$13,4)/40</f>
        <v>0.25</v>
      </c>
      <c r="L44" s="17">
        <f>HLOOKUP(L40,BarChart_Step1!$B$1:$DQ$13,4)/40</f>
        <v>0.25</v>
      </c>
      <c r="M44" s="17">
        <f>HLOOKUP(M40,BarChart_Step1!$B$1:$DQ$13,4)/40</f>
        <v>0.375</v>
      </c>
    </row>
    <row r="45" ht="12.75" customHeight="1">
      <c r="A45" s="10" t="s">
        <v>210</v>
      </c>
      <c r="B45" s="17">
        <f>HLOOKUP(B40,BarChart_Step1!$B$1:$DQ$13,5)/40</f>
        <v>0.15</v>
      </c>
      <c r="C45" s="17">
        <f>HLOOKUP(C40,BarChart_Step1!$B$1:$DQ$13,5)/40</f>
        <v>0.15</v>
      </c>
      <c r="D45" s="17">
        <f>HLOOKUP(D40,BarChart_Step1!$B$1:$DQ$13,5)/40</f>
        <v>0.225</v>
      </c>
      <c r="E45" s="17">
        <f>HLOOKUP(E40,BarChart_Step1!$B$1:$DQ$13,5)/40</f>
        <v>0.2</v>
      </c>
      <c r="F45" s="17">
        <f>HLOOKUP(F40,BarChart_Step1!$B$1:$DQ$13,5)/40</f>
        <v>0.125</v>
      </c>
      <c r="G45" s="17">
        <f>HLOOKUP(G40,BarChart_Step1!$B$1:$DQ$13,5)/40</f>
        <v>0.15</v>
      </c>
      <c r="H45" s="17">
        <f>HLOOKUP(H40,BarChart_Step1!$B$1:$DQ$13,5)/40</f>
        <v>0.1</v>
      </c>
      <c r="I45" s="17">
        <f>HLOOKUP(I40,BarChart_Step1!$B$1:$DQ$13,5)/40</f>
        <v>0.075</v>
      </c>
      <c r="J45" s="17">
        <f>HLOOKUP(J40,BarChart_Step1!$B$1:$DQ$13,5)/40</f>
        <v>0.2</v>
      </c>
      <c r="K45" s="17">
        <f>HLOOKUP(K40,BarChart_Step1!$B$1:$DQ$13,5)/40</f>
        <v>0.175</v>
      </c>
      <c r="L45" s="17">
        <f>HLOOKUP(L40,BarChart_Step1!$B$1:$DQ$13,5)/40</f>
        <v>0.15</v>
      </c>
      <c r="M45" s="17">
        <f>HLOOKUP(M40,BarChart_Step1!$B$1:$DQ$13,5)/40</f>
        <v>0.125</v>
      </c>
    </row>
    <row r="46" ht="12.75" customHeight="1">
      <c r="A46" s="10" t="s">
        <v>211</v>
      </c>
      <c r="B46" s="17">
        <f>HLOOKUP(B40,BarChart_Step1!$B$1:$DQ$13,6)/40</f>
        <v>0.175</v>
      </c>
      <c r="C46" s="17">
        <f>HLOOKUP(C40,BarChart_Step1!$B$1:$DQ$13,6)/40</f>
        <v>0.275</v>
      </c>
      <c r="D46" s="17">
        <f>HLOOKUP(D40,BarChart_Step1!$B$1:$DQ$13,6)/40</f>
        <v>0.175</v>
      </c>
      <c r="E46" s="17">
        <f>HLOOKUP(E40,BarChart_Step1!$B$1:$DQ$13,6)/40</f>
        <v>0.1</v>
      </c>
      <c r="F46" s="17">
        <f>HLOOKUP(F40,BarChart_Step1!$B$1:$DQ$13,6)/40</f>
        <v>0.025</v>
      </c>
      <c r="G46" s="17">
        <f>HLOOKUP(G40,BarChart_Step1!$B$1:$DQ$13,6)/40</f>
        <v>0.075</v>
      </c>
      <c r="H46" s="17">
        <f>HLOOKUP(H40,BarChart_Step1!$B$1:$DQ$13,6)/40</f>
        <v>0.075</v>
      </c>
      <c r="I46" s="17">
        <f>HLOOKUP(I40,BarChart_Step1!$B$1:$DQ$13,6)/40</f>
        <v>0</v>
      </c>
      <c r="J46" s="17">
        <f>HLOOKUP(J40,BarChart_Step1!$B$1:$DQ$13,6)/40</f>
        <v>0.05</v>
      </c>
      <c r="K46" s="17">
        <f>HLOOKUP(K40,BarChart_Step1!$B$1:$DQ$13,6)/40</f>
        <v>0.075</v>
      </c>
      <c r="L46" s="17">
        <f>HLOOKUP(L40,BarChart_Step1!$B$1:$DQ$13,6)/40</f>
        <v>0.025</v>
      </c>
      <c r="M46" s="17">
        <f>HLOOKUP(M40,BarChart_Step1!$B$1:$DQ$13,6)/40</f>
        <v>0.125</v>
      </c>
    </row>
    <row r="47" ht="12.75" customHeight="1"/>
    <row r="48" ht="12.75" customHeight="1"/>
    <row r="49" ht="12.75" customHeight="1">
      <c r="A49" s="10" t="s">
        <v>240</v>
      </c>
    </row>
    <row r="50" ht="12.75" customHeight="1">
      <c r="A50" s="16" t="s">
        <v>325</v>
      </c>
      <c r="B50" s="12" t="s">
        <v>223</v>
      </c>
      <c r="C50" s="12" t="s">
        <v>224</v>
      </c>
      <c r="D50" s="12" t="s">
        <v>225</v>
      </c>
    </row>
    <row r="51" ht="12.75" customHeight="1">
      <c r="B51" s="12" t="str">
        <f t="shared" ref="B51:D51" si="15">IF(MID(B50,1,4)="LLM1","PaLM2",IF(MID(B50,1,4)="LLM2","GPT-3.5", IF(MID(B50,1,4)="LLM3","Llama2")))</f>
        <v>PaLM2</v>
      </c>
      <c r="C51" s="12" t="str">
        <f t="shared" si="15"/>
        <v>GPT-3.5</v>
      </c>
      <c r="D51" s="12" t="str">
        <f t="shared" si="15"/>
        <v>Llama2</v>
      </c>
    </row>
    <row r="52" ht="12.75" customHeight="1">
      <c r="A52" s="10" t="s">
        <v>207</v>
      </c>
      <c r="B52" s="17">
        <f t="shared" ref="B52:D52" si="16">(B42+E42+H42+K42)/4</f>
        <v>0.26875</v>
      </c>
      <c r="C52" s="17">
        <f t="shared" si="16"/>
        <v>0.2375</v>
      </c>
      <c r="D52" s="17">
        <f t="shared" si="16"/>
        <v>0.18125</v>
      </c>
    </row>
    <row r="53" ht="12.75" customHeight="1">
      <c r="A53" s="10" t="s">
        <v>208</v>
      </c>
      <c r="B53" s="17">
        <f t="shared" ref="B53:D53" si="17">(B43+E43+H43+K43)/4</f>
        <v>0.2375</v>
      </c>
      <c r="C53" s="17">
        <f t="shared" si="17"/>
        <v>0.2625</v>
      </c>
      <c r="D53" s="17">
        <f t="shared" si="17"/>
        <v>0.225</v>
      </c>
    </row>
    <row r="54" ht="12.75" customHeight="1">
      <c r="A54" s="10" t="s">
        <v>209</v>
      </c>
      <c r="B54" s="17">
        <f t="shared" ref="B54:D54" si="18">(B44+E44+H44+K44)/4</f>
        <v>0.23125</v>
      </c>
      <c r="C54" s="17">
        <f t="shared" si="18"/>
        <v>0.29375</v>
      </c>
      <c r="D54" s="17">
        <f t="shared" si="18"/>
        <v>0.3125</v>
      </c>
    </row>
    <row r="55" ht="12.75" customHeight="1">
      <c r="A55" s="10" t="s">
        <v>210</v>
      </c>
      <c r="B55" s="17">
        <f t="shared" ref="B55:D55" si="19">(B45+E45+H45+K45)/4</f>
        <v>0.15625</v>
      </c>
      <c r="C55" s="17">
        <f t="shared" si="19"/>
        <v>0.125</v>
      </c>
      <c r="D55" s="17">
        <f t="shared" si="19"/>
        <v>0.175</v>
      </c>
    </row>
    <row r="56" ht="12.75" customHeight="1">
      <c r="A56" s="10" t="s">
        <v>211</v>
      </c>
      <c r="B56" s="17">
        <f t="shared" ref="B56:D56" si="20">(B46+E46+H46+K46)/4</f>
        <v>0.10625</v>
      </c>
      <c r="C56" s="17">
        <f t="shared" si="20"/>
        <v>0.08125</v>
      </c>
      <c r="D56" s="17">
        <f t="shared" si="20"/>
        <v>0.10625</v>
      </c>
    </row>
    <row r="57" ht="12.75" customHeight="1"/>
    <row r="58" ht="12.75" customHeight="1"/>
    <row r="59" ht="12.75" customHeight="1">
      <c r="A59" s="10" t="s">
        <v>242</v>
      </c>
    </row>
    <row r="60" ht="12.75" customHeight="1">
      <c r="A60" s="16" t="s">
        <v>326</v>
      </c>
      <c r="B60" s="10"/>
      <c r="C60" s="12"/>
      <c r="D60" s="12"/>
    </row>
    <row r="61" ht="12.75" customHeight="1">
      <c r="B61" s="12" t="s">
        <v>215</v>
      </c>
      <c r="C61" s="12" t="s">
        <v>216</v>
      </c>
      <c r="D61" s="12" t="s">
        <v>217</v>
      </c>
      <c r="E61" s="12" t="s">
        <v>218</v>
      </c>
    </row>
    <row r="62" ht="12.75" customHeight="1">
      <c r="A62" s="10" t="s">
        <v>207</v>
      </c>
      <c r="B62" s="17">
        <f t="shared" ref="B62:B66" si="21">(B42+C42+D42)/3</f>
        <v>0.1333333333</v>
      </c>
      <c r="C62" s="17">
        <f t="shared" ref="C62:C66" si="22">(E42+F42+G42)/3</f>
        <v>0.2916666667</v>
      </c>
      <c r="D62" s="17">
        <f t="shared" ref="D62:D66" si="23">(H42+I42+J42)/3</f>
        <v>0.2666666667</v>
      </c>
      <c r="E62" s="10">
        <f t="shared" ref="E62:E66" si="24">(K42+L42+M42)/3</f>
        <v>0.225</v>
      </c>
    </row>
    <row r="63" ht="12.75" customHeight="1">
      <c r="A63" s="10" t="s">
        <v>208</v>
      </c>
      <c r="B63" s="17">
        <f t="shared" si="21"/>
        <v>0.2083333333</v>
      </c>
      <c r="C63" s="17">
        <f t="shared" si="22"/>
        <v>0.225</v>
      </c>
      <c r="D63" s="17">
        <f t="shared" si="23"/>
        <v>0.275</v>
      </c>
      <c r="E63" s="10">
        <f t="shared" si="24"/>
        <v>0.2583333333</v>
      </c>
    </row>
    <row r="64" ht="12.75" customHeight="1">
      <c r="A64" s="10" t="s">
        <v>209</v>
      </c>
      <c r="B64" s="17">
        <f t="shared" si="21"/>
        <v>0.275</v>
      </c>
      <c r="C64" s="17">
        <f t="shared" si="22"/>
        <v>0.2583333333</v>
      </c>
      <c r="D64" s="17">
        <f t="shared" si="23"/>
        <v>0.2916666667</v>
      </c>
      <c r="E64" s="10">
        <f t="shared" si="24"/>
        <v>0.2916666667</v>
      </c>
    </row>
    <row r="65" ht="12.75" customHeight="1">
      <c r="A65" s="10" t="s">
        <v>210</v>
      </c>
      <c r="B65" s="17">
        <f t="shared" si="21"/>
        <v>0.175</v>
      </c>
      <c r="C65" s="17">
        <f t="shared" si="22"/>
        <v>0.1583333333</v>
      </c>
      <c r="D65" s="17">
        <f t="shared" si="23"/>
        <v>0.125</v>
      </c>
      <c r="E65" s="10">
        <f t="shared" si="24"/>
        <v>0.15</v>
      </c>
    </row>
    <row r="66" ht="12.75" customHeight="1">
      <c r="A66" s="10" t="s">
        <v>211</v>
      </c>
      <c r="B66" s="17">
        <f t="shared" si="21"/>
        <v>0.2083333333</v>
      </c>
      <c r="C66" s="17">
        <f t="shared" si="22"/>
        <v>0.06666666667</v>
      </c>
      <c r="D66" s="17">
        <f t="shared" si="23"/>
        <v>0.04166666667</v>
      </c>
      <c r="E66" s="10">
        <f t="shared" si="24"/>
        <v>0.075</v>
      </c>
    </row>
    <row r="67" ht="12.75" customHeight="1"/>
    <row r="68" ht="12.75" customHeight="1">
      <c r="A68" s="16" t="str">
        <f>CONCAT(A60, " and Levels")</f>
        <v>Common Strength - Recall
Aggregated over LLMs and Levels</v>
      </c>
    </row>
    <row r="69" ht="12.75" customHeight="1">
      <c r="A69" s="10" t="s">
        <v>207</v>
      </c>
      <c r="B69" s="17">
        <f t="shared" ref="B69:B73" si="25">AVERAGE(B62:E62)</f>
        <v>0.2291666667</v>
      </c>
    </row>
    <row r="70" ht="12.75" customHeight="1">
      <c r="A70" s="10" t="s">
        <v>208</v>
      </c>
      <c r="B70" s="17">
        <f t="shared" si="25"/>
        <v>0.2416666667</v>
      </c>
    </row>
    <row r="71" ht="12.75" customHeight="1">
      <c r="A71" s="10" t="s">
        <v>209</v>
      </c>
      <c r="B71" s="17">
        <f t="shared" si="25"/>
        <v>0.2791666667</v>
      </c>
    </row>
    <row r="72" ht="12.75" customHeight="1">
      <c r="A72" s="10" t="s">
        <v>210</v>
      </c>
      <c r="B72" s="17">
        <f t="shared" si="25"/>
        <v>0.1520833333</v>
      </c>
    </row>
    <row r="73" ht="12.75" customHeight="1">
      <c r="A73" s="10" t="s">
        <v>211</v>
      </c>
      <c r="B73" s="17">
        <f t="shared" si="25"/>
        <v>0.09791666667</v>
      </c>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D1 B11:D11 B21:D21 B31:D31 B40:M40 B50:D50 B60:D60">
      <formula1>Hist_Step1!$B$1:$DQ$1</formula1>
    </dataValidation>
  </dataValidation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4" width="4.63"/>
    <col customWidth="1" min="5" max="13" width="4.88"/>
    <col customWidth="1" min="14" max="33" width="4.0"/>
    <col customWidth="1" min="34" max="52" width="8.63"/>
  </cols>
  <sheetData>
    <row r="1" ht="12.75" customHeight="1">
      <c r="A1" s="16" t="s">
        <v>327</v>
      </c>
      <c r="B1" s="12" t="s">
        <v>328</v>
      </c>
      <c r="C1" s="12" t="s">
        <v>329</v>
      </c>
      <c r="D1" s="12" t="s">
        <v>330</v>
      </c>
    </row>
    <row r="2" ht="49.5" customHeight="1">
      <c r="B2" s="12" t="str">
        <f t="shared" ref="B2:D2" si="1">IF(MID(B1,1,4)="LLM1","PaLM 2",IF(MID(B1,1,4)="LLM2","GPT-3.5", IF(MID(B1,1,4)="LLM3","Llama 2")))</f>
        <v>PaLM 2</v>
      </c>
      <c r="C2" s="12" t="str">
        <f t="shared" si="1"/>
        <v>GPT-3.5</v>
      </c>
      <c r="D2" s="12" t="str">
        <f t="shared" si="1"/>
        <v>Llama 2</v>
      </c>
    </row>
    <row r="3" ht="12.75" customHeight="1">
      <c r="A3" s="10" t="str">
        <f>BarChart_Step1!A2</f>
        <v>Strongly Agree</v>
      </c>
      <c r="B3" s="17">
        <f>HLOOKUP(B1,BarChart_Step1!$B$1:$DQ$13,2)/40</f>
        <v>0.25</v>
      </c>
      <c r="C3" s="17">
        <f>HLOOKUP(C1,BarChart_Step1!$B$1:$DQ$13,2)/40</f>
        <v>0.05</v>
      </c>
      <c r="D3" s="17">
        <f>HLOOKUP(D1,BarChart_Step1!$B$1:$DQ$13,2)/40</f>
        <v>0.2</v>
      </c>
    </row>
    <row r="4" ht="12.75" customHeight="1">
      <c r="A4" s="10" t="str">
        <f>BarChart_Step1!A3</f>
        <v>Agree</v>
      </c>
      <c r="B4" s="17">
        <f>HLOOKUP(B1,BarChart_Step1!$B$1:$DQ$13,3)/40</f>
        <v>0.075</v>
      </c>
      <c r="C4" s="17">
        <f>HLOOKUP(C1,BarChart_Step1!$B$1:$DQ$13,3)/40</f>
        <v>0.15</v>
      </c>
      <c r="D4" s="17">
        <f>HLOOKUP(D1,BarChart_Step1!$B$1:$DQ$13,3)/40</f>
        <v>0</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row>
    <row r="5" ht="12.75" customHeight="1">
      <c r="A5" s="10" t="str">
        <f>BarChart_Step1!A4</f>
        <v>Neutral</v>
      </c>
      <c r="B5" s="17">
        <f>HLOOKUP(B1,BarChart_Step1!$B$1:$DQ$13,4)/40</f>
        <v>0.375</v>
      </c>
      <c r="C5" s="17">
        <f>HLOOKUP(C1,BarChart_Step1!$B$1:$DQ$13,4)/40</f>
        <v>0.25</v>
      </c>
      <c r="D5" s="17">
        <f>HLOOKUP(D1,BarChart_Step1!$B$1:$DQ$13,4)/40</f>
        <v>0.275</v>
      </c>
    </row>
    <row r="6" ht="12.75" customHeight="1">
      <c r="A6" s="10" t="str">
        <f>BarChart_Step1!A5</f>
        <v>Disagree</v>
      </c>
      <c r="B6" s="17">
        <f>HLOOKUP(B1,BarChart_Step1!$B$1:$DQ$13,5)/40</f>
        <v>0.025</v>
      </c>
      <c r="C6" s="17">
        <f>HLOOKUP(C1,BarChart_Step1!$B$1:$DQ$13,5)/40</f>
        <v>0.325</v>
      </c>
      <c r="D6" s="17">
        <f>HLOOKUP(D1,BarChart_Step1!$B$1:$DQ$13,5)/40</f>
        <v>0.15</v>
      </c>
    </row>
    <row r="7" ht="12.75" customHeight="1">
      <c r="A7" s="10" t="str">
        <f>BarChart_Step1!A6</f>
        <v>Strongly Disagree</v>
      </c>
      <c r="B7" s="17">
        <f>HLOOKUP(B1,BarChart_Step1!$B$1:$DQ$13,6)/40</f>
        <v>0.275</v>
      </c>
      <c r="C7" s="17">
        <f>HLOOKUP(C1,BarChart_Step1!$B$1:$DQ$13,6)/40</f>
        <v>0.225</v>
      </c>
      <c r="D7" s="17">
        <f>HLOOKUP(D1,BarChart_Step1!$B$1:$DQ$13,6)/40</f>
        <v>0.375</v>
      </c>
    </row>
    <row r="8" ht="12.75" customHeight="1">
      <c r="B8" s="13"/>
      <c r="C8" s="13"/>
      <c r="D8" s="13"/>
    </row>
    <row r="9" ht="12.75" customHeight="1">
      <c r="B9" s="13"/>
      <c r="C9" s="13"/>
      <c r="D9" s="13"/>
    </row>
    <row r="10" ht="12.75" customHeight="1"/>
    <row r="11" ht="12.75" customHeight="1">
      <c r="A11" s="16" t="s">
        <v>331</v>
      </c>
      <c r="B11" s="12" t="s">
        <v>332</v>
      </c>
      <c r="C11" s="12" t="s">
        <v>333</v>
      </c>
      <c r="D11" s="12" t="s">
        <v>334</v>
      </c>
    </row>
    <row r="12" ht="12.75" customHeight="1">
      <c r="B12" s="12" t="str">
        <f t="shared" ref="B12:D12" si="2">IF(MID(B11,1,4)="LLM1","PaLM 2",IF(MID(B11,1,4)="LLM2","GPT-3.5", IF(MID(B11,1,4)="LLM3","Llama 2")))</f>
        <v>PaLM 2</v>
      </c>
      <c r="C12" s="12" t="str">
        <f t="shared" si="2"/>
        <v>GPT-3.5</v>
      </c>
      <c r="D12" s="12" t="str">
        <f t="shared" si="2"/>
        <v>Llama 2</v>
      </c>
    </row>
    <row r="13" ht="12.75" customHeight="1">
      <c r="A13" s="10" t="str">
        <f t="shared" ref="A13:A17" si="3">A3</f>
        <v>Strongly Agree</v>
      </c>
      <c r="B13" s="17">
        <f>HLOOKUP(B11,BarChart_Step1!$B$1:$DQ$13,2)/40</f>
        <v>0.2</v>
      </c>
      <c r="C13" s="17">
        <f>HLOOKUP(C11,BarChart_Step1!$B$1:$DQ$13,2)/40</f>
        <v>0.325</v>
      </c>
      <c r="D13" s="17">
        <f>HLOOKUP(D11,BarChart_Step1!$B$1:$DQ$13,2)/40</f>
        <v>0.3</v>
      </c>
    </row>
    <row r="14" ht="12.75" customHeight="1">
      <c r="A14" s="10" t="str">
        <f t="shared" si="3"/>
        <v>Agree</v>
      </c>
      <c r="B14" s="17">
        <f>HLOOKUP(B11,BarChart_Step1!$B$1:$DQ$13,3)/40</f>
        <v>0.225</v>
      </c>
      <c r="C14" s="17">
        <f>HLOOKUP(C11,BarChart_Step1!$B$1:$DQ$13,3)/40</f>
        <v>0.275</v>
      </c>
      <c r="D14" s="17">
        <f>HLOOKUP(D11,BarChart_Step1!$B$1:$DQ$13,3)/40</f>
        <v>0.125</v>
      </c>
      <c r="E14" s="12"/>
      <c r="F14" s="12"/>
      <c r="G14" s="12"/>
      <c r="H14" s="12"/>
      <c r="I14" s="12"/>
      <c r="J14" s="12"/>
      <c r="K14" s="12"/>
      <c r="L14" s="12"/>
      <c r="M14" s="12"/>
      <c r="N14" s="12"/>
      <c r="O14" s="12"/>
      <c r="P14" s="12"/>
      <c r="Q14" s="12"/>
    </row>
    <row r="15" ht="12.75" customHeight="1">
      <c r="A15" s="10" t="str">
        <f t="shared" si="3"/>
        <v>Neutral</v>
      </c>
      <c r="B15" s="17">
        <f>HLOOKUP(B11,BarChart_Step1!$B$1:$DQ$13,4)/40</f>
        <v>0.3</v>
      </c>
      <c r="C15" s="17">
        <f>HLOOKUP(C11,BarChart_Step1!$B$1:$DQ$13,4)/40</f>
        <v>0.15</v>
      </c>
      <c r="D15" s="17">
        <f>HLOOKUP(D11,BarChart_Step1!$B$1:$DQ$13,4)/40</f>
        <v>0.125</v>
      </c>
    </row>
    <row r="16" ht="12.75" customHeight="1">
      <c r="A16" s="10" t="str">
        <f t="shared" si="3"/>
        <v>Disagree</v>
      </c>
      <c r="B16" s="17">
        <f>HLOOKUP(B11,BarChart_Step1!$B$1:$DQ$13,5)/40</f>
        <v>0.15</v>
      </c>
      <c r="C16" s="17">
        <f>HLOOKUP(C11,BarChart_Step1!$B$1:$DQ$13,5)/40</f>
        <v>0.1</v>
      </c>
      <c r="D16" s="17">
        <f>HLOOKUP(D11,BarChart_Step1!$B$1:$DQ$13,5)/40</f>
        <v>0.15</v>
      </c>
    </row>
    <row r="17" ht="12.75" customHeight="1">
      <c r="A17" s="10" t="str">
        <f t="shared" si="3"/>
        <v>Strongly Disagree</v>
      </c>
      <c r="B17" s="17">
        <f>HLOOKUP(B11,BarChart_Step1!$B$1:$DQ$13,6)/40</f>
        <v>0.125</v>
      </c>
      <c r="C17" s="17">
        <f>HLOOKUP(C11,BarChart_Step1!$B$1:$DQ$13,6)/40</f>
        <v>0.15</v>
      </c>
      <c r="D17" s="17">
        <f>HLOOKUP(D11,BarChart_Step1!$B$1:$DQ$13,6)/40</f>
        <v>0.3</v>
      </c>
    </row>
    <row r="18" ht="12.75" customHeight="1">
      <c r="B18" s="13"/>
      <c r="C18" s="13"/>
      <c r="D18" s="13"/>
    </row>
    <row r="19" ht="12.75" customHeight="1">
      <c r="B19" s="13"/>
      <c r="C19" s="13"/>
      <c r="D19" s="13"/>
    </row>
    <row r="20" ht="12.75" customHeight="1"/>
    <row r="21" ht="12.75" customHeight="1">
      <c r="A21" s="16" t="s">
        <v>335</v>
      </c>
      <c r="B21" s="12" t="s">
        <v>336</v>
      </c>
      <c r="C21" s="12" t="s">
        <v>337</v>
      </c>
      <c r="D21" s="12" t="s">
        <v>338</v>
      </c>
    </row>
    <row r="22" ht="12.75" customHeight="1">
      <c r="B22" s="12" t="str">
        <f t="shared" ref="B22:D22" si="4">IF(MID(B21,1,4)="LLM1","PaLM 2",IF(MID(B21,1,4)="LLM2","GPT-3.5", IF(MID(B21,1,4)="LLM3","Llama 2")))</f>
        <v>PaLM 2</v>
      </c>
      <c r="C22" s="12" t="str">
        <f t="shared" si="4"/>
        <v>GPT-3.5</v>
      </c>
      <c r="D22" s="12" t="str">
        <f t="shared" si="4"/>
        <v>Llama 2</v>
      </c>
    </row>
    <row r="23" ht="12.75" customHeight="1">
      <c r="A23" s="10" t="str">
        <f t="shared" ref="A23:A27" si="5">A13</f>
        <v>Strongly Agree</v>
      </c>
      <c r="B23" s="17">
        <f>HLOOKUP(B21,BarChart_Step1!$B$1:$DQ$13,2)/40</f>
        <v>0.325</v>
      </c>
      <c r="C23" s="17">
        <f>HLOOKUP(C21,BarChart_Step1!$B$1:$DQ$13,2)/40</f>
        <v>0.4</v>
      </c>
      <c r="D23" s="17">
        <f>HLOOKUP(D21,BarChart_Step1!$B$1:$DQ$13,2)/40</f>
        <v>0.05</v>
      </c>
    </row>
    <row r="24" ht="12.75" customHeight="1">
      <c r="A24" s="10" t="str">
        <f t="shared" si="5"/>
        <v>Agree</v>
      </c>
      <c r="B24" s="17">
        <f>HLOOKUP(B21,BarChart_Step1!$B$1:$DQ$13,3)/40</f>
        <v>0.2</v>
      </c>
      <c r="C24" s="17">
        <f>HLOOKUP(C21,BarChart_Step1!$B$1:$DQ$13,3)/40</f>
        <v>0.075</v>
      </c>
      <c r="D24" s="17">
        <f>HLOOKUP(D21,BarChart_Step1!$B$1:$DQ$13,3)/40</f>
        <v>0.4</v>
      </c>
    </row>
    <row r="25" ht="12.75" customHeight="1">
      <c r="A25" s="10" t="str">
        <f t="shared" si="5"/>
        <v>Neutral</v>
      </c>
      <c r="B25" s="17">
        <f>HLOOKUP(B21,BarChart_Step1!$B$1:$DQ$13,4)/40</f>
        <v>0.2</v>
      </c>
      <c r="C25" s="17">
        <f>HLOOKUP(C21,BarChart_Step1!$B$1:$DQ$13,4)/40</f>
        <v>0.175</v>
      </c>
      <c r="D25" s="17">
        <f>HLOOKUP(D21,BarChart_Step1!$B$1:$DQ$13,4)/40</f>
        <v>0.3</v>
      </c>
    </row>
    <row r="26" ht="12.75" customHeight="1">
      <c r="A26" s="10" t="str">
        <f t="shared" si="5"/>
        <v>Disagree</v>
      </c>
      <c r="B26" s="17">
        <f>HLOOKUP(B21,BarChart_Step1!$B$1:$DQ$13,5)/40</f>
        <v>0.075</v>
      </c>
      <c r="C26" s="17">
        <f>HLOOKUP(C21,BarChart_Step1!$B$1:$DQ$13,5)/40</f>
        <v>0.15</v>
      </c>
      <c r="D26" s="17">
        <f>HLOOKUP(D21,BarChart_Step1!$B$1:$DQ$13,5)/40</f>
        <v>0.2</v>
      </c>
    </row>
    <row r="27" ht="12.75" customHeight="1">
      <c r="A27" s="10" t="str">
        <f t="shared" si="5"/>
        <v>Strongly Disagree</v>
      </c>
      <c r="B27" s="17">
        <f>HLOOKUP(B21,BarChart_Step1!$B$1:$DQ$13,6)/40</f>
        <v>0.2</v>
      </c>
      <c r="C27" s="17">
        <f>HLOOKUP(C21,BarChart_Step1!$B$1:$DQ$13,6)/40</f>
        <v>0.2</v>
      </c>
      <c r="D27" s="17">
        <f>HLOOKUP(D21,BarChart_Step1!$B$1:$DQ$13,6)/40</f>
        <v>0.05</v>
      </c>
    </row>
    <row r="28" ht="12.75" customHeight="1"/>
    <row r="29" ht="12.75" customHeight="1"/>
    <row r="30" ht="12.75" customHeight="1"/>
    <row r="31" ht="12.75" customHeight="1">
      <c r="A31" s="16" t="s">
        <v>339</v>
      </c>
      <c r="B31" s="12" t="s">
        <v>340</v>
      </c>
      <c r="C31" s="12" t="s">
        <v>341</v>
      </c>
      <c r="D31" s="12" t="s">
        <v>342</v>
      </c>
    </row>
    <row r="32" ht="12.75" customHeight="1">
      <c r="B32" s="12" t="str">
        <f t="shared" ref="B32:D32" si="6">IF(MID(B31,1,4)="LLM1","PaLM 2",IF(MID(B31,1,4)="LLM2","GPT-3.5", IF(MID(B31,1,4)="LLM3","Llama 2")))</f>
        <v>PaLM 2</v>
      </c>
      <c r="C32" s="12" t="str">
        <f t="shared" si="6"/>
        <v>GPT-3.5</v>
      </c>
      <c r="D32" s="12" t="str">
        <f t="shared" si="6"/>
        <v>Llama 2</v>
      </c>
    </row>
    <row r="33" ht="12.75" customHeight="1">
      <c r="A33" s="10" t="str">
        <f t="shared" ref="A33:A37" si="7">A23</f>
        <v>Strongly Agree</v>
      </c>
      <c r="B33" s="17">
        <f>HLOOKUP(B31,BarChart_Step1!$B$1:$DQ$13,2)/40</f>
        <v>0.325</v>
      </c>
      <c r="C33" s="17">
        <f>HLOOKUP(C31,BarChart_Step1!$B$1:$DQ$13,2)/40</f>
        <v>0.1</v>
      </c>
      <c r="D33" s="17">
        <f>HLOOKUP(D31,BarChart_Step1!$B$1:$DQ$13,2)/40</f>
        <v>0.3</v>
      </c>
    </row>
    <row r="34" ht="12.75" customHeight="1">
      <c r="A34" s="10" t="str">
        <f t="shared" si="7"/>
        <v>Agree</v>
      </c>
      <c r="B34" s="17">
        <f>HLOOKUP(B31,BarChart_Step1!$B$1:$DQ$13,3)/40</f>
        <v>0.3</v>
      </c>
      <c r="C34" s="17">
        <f>HLOOKUP(C31,BarChart_Step1!$B$1:$DQ$13,3)/40</f>
        <v>0.35</v>
      </c>
      <c r="D34" s="17">
        <f>HLOOKUP(D31,BarChart_Step1!$B$1:$DQ$13,3)/40</f>
        <v>0.075</v>
      </c>
    </row>
    <row r="35" ht="12.75" customHeight="1">
      <c r="A35" s="10" t="str">
        <f t="shared" si="7"/>
        <v>Neutral</v>
      </c>
      <c r="B35" s="17">
        <f>HLOOKUP(B31,BarChart_Step1!$B$1:$DQ$13,4)/40</f>
        <v>0.15</v>
      </c>
      <c r="C35" s="17">
        <f>HLOOKUP(C31,BarChart_Step1!$B$1:$DQ$13,4)/40</f>
        <v>0.325</v>
      </c>
      <c r="D35" s="17">
        <f>HLOOKUP(D31,BarChart_Step1!$B$1:$DQ$13,4)/40</f>
        <v>0.25</v>
      </c>
    </row>
    <row r="36" ht="12.75" customHeight="1">
      <c r="A36" s="10" t="str">
        <f t="shared" si="7"/>
        <v>Disagree</v>
      </c>
      <c r="B36" s="17">
        <f>HLOOKUP(B31,BarChart_Step1!$B$1:$DQ$13,5)/40</f>
        <v>0.05</v>
      </c>
      <c r="C36" s="17">
        <f>HLOOKUP(C31,BarChart_Step1!$B$1:$DQ$13,5)/40</f>
        <v>0.175</v>
      </c>
      <c r="D36" s="17">
        <f>HLOOKUP(D31,BarChart_Step1!$B$1:$DQ$13,5)/40</f>
        <v>0.1</v>
      </c>
    </row>
    <row r="37" ht="12.75" customHeight="1">
      <c r="A37" s="10" t="str">
        <f t="shared" si="7"/>
        <v>Strongly Disagree</v>
      </c>
      <c r="B37" s="17">
        <f>HLOOKUP(B31,BarChart_Step1!$B$1:$DQ$13,6)/40</f>
        <v>0.175</v>
      </c>
      <c r="C37" s="17">
        <f>HLOOKUP(C31,BarChart_Step1!$B$1:$DQ$13,6)/40</f>
        <v>0.05</v>
      </c>
      <c r="D37" s="17">
        <f>HLOOKUP(D31,BarChart_Step1!$B$1:$DQ$13,6)/40</f>
        <v>0.275</v>
      </c>
    </row>
    <row r="38" ht="12.75" customHeight="1"/>
    <row r="39" ht="12.75" customHeight="1">
      <c r="A39" s="10" t="s">
        <v>238</v>
      </c>
    </row>
    <row r="40" ht="12.75" customHeight="1">
      <c r="A40" s="16" t="s">
        <v>343</v>
      </c>
      <c r="B40" s="12" t="str">
        <f t="shared" ref="B40:D40" si="8">B1</f>
        <v>LLM1P1 [Weaknesses - P]</v>
      </c>
      <c r="C40" s="12" t="str">
        <f t="shared" si="8"/>
        <v>LLM2P1 [Weaknesses - P]</v>
      </c>
      <c r="D40" s="12" t="str">
        <f t="shared" si="8"/>
        <v>LLM3P1 [Weaknesses - P]</v>
      </c>
      <c r="E40" s="12" t="str">
        <f t="shared" ref="E40:G40" si="9">B11</f>
        <v>LLM1P2 [Weaknesses - P]</v>
      </c>
      <c r="F40" s="12" t="str">
        <f t="shared" si="9"/>
        <v>LLM2P2 [Weaknesses - P]</v>
      </c>
      <c r="G40" s="12" t="str">
        <f t="shared" si="9"/>
        <v>LLM3P2 [Weaknesses - P]</v>
      </c>
      <c r="H40" s="12" t="str">
        <f t="shared" ref="H40:J40" si="10">B21</f>
        <v>LLM1P3 [Weaknesses - P]</v>
      </c>
      <c r="I40" s="12" t="str">
        <f t="shared" si="10"/>
        <v>LLM2P3 [Weaknesses - P]</v>
      </c>
      <c r="J40" s="12" t="str">
        <f t="shared" si="10"/>
        <v>LLM3P3 [Weaknesses - P]</v>
      </c>
      <c r="K40" s="12" t="str">
        <f t="shared" ref="K40:M40" si="11">B31</f>
        <v>LLM1P4 [Weaknesses - P]</v>
      </c>
      <c r="L40" s="12" t="str">
        <f t="shared" si="11"/>
        <v>LLM2P4 [Weaknesses - P]</v>
      </c>
      <c r="M40" s="12" t="str">
        <f t="shared" si="11"/>
        <v>LLM3P4 [Weaknesses - P]</v>
      </c>
    </row>
    <row r="41" ht="12.75" customHeight="1">
      <c r="B41" s="12" t="str">
        <f>IF(MID(B40,1,4)="LLM1","PaLM2P1",IF(MID(B40,1,4)="LLM2","GPT-3.5", IF(MID(B40,1,4)="LLM3","Llama 2")))</f>
        <v>PaLM2P1</v>
      </c>
      <c r="C41" s="12" t="str">
        <f>IF(MID(C40,1,4)="LLM1","PaLM 2",IF(MID(C40,1,4)="LLM2","GPT-3.5P1", IF(MID(C40,1,4)="LLM3","Llama 2")))</f>
        <v>GPT-3.5P1</v>
      </c>
      <c r="D41" s="12" t="str">
        <f>IF(MID(D40,1,4)="LLM1","PaLM 2",IF(MID(D40,1,4)="LLM2","GPT-3.5", IF(MID(D40,1,4)="LLM3","Llama2P1")))</f>
        <v>Llama2P1</v>
      </c>
      <c r="E41" s="12" t="str">
        <f t="shared" ref="E41:G41" si="12">IF(MID(E40,1,4)="LLM1","PaLM2P2",IF(MID(E40,1,4)="LLM2","GPT-3.5P2", IF(MID(E40,1,4)="LLM3","Llama2P2")))</f>
        <v>PaLM2P2</v>
      </c>
      <c r="F41" s="12" t="str">
        <f t="shared" si="12"/>
        <v>GPT-3.5P2</v>
      </c>
      <c r="G41" s="12" t="str">
        <f t="shared" si="12"/>
        <v>Llama2P2</v>
      </c>
      <c r="H41" s="12" t="str">
        <f t="shared" ref="H41:J41" si="13">IF(MID(H40,1,4)="LLM1","PaLM2P3",IF(MID(H40,1,4)="LLM2","GPT-3.5P3", IF(MID(H40,1,4)="LLM3","Llama2P3")))</f>
        <v>PaLM2P3</v>
      </c>
      <c r="I41" s="12" t="str">
        <f t="shared" si="13"/>
        <v>GPT-3.5P3</v>
      </c>
      <c r="J41" s="12" t="str">
        <f t="shared" si="13"/>
        <v>Llama2P3</v>
      </c>
      <c r="K41" s="12" t="str">
        <f t="shared" ref="K41:M41" si="14">IF(MID(K40,1,4)="LLM1","PaLM2P4",IF(MID(K40,1,4)="LLM2","GPT-3.5P4", IF(MID(K40,1,4)="LLM3","Llama2P4")))</f>
        <v>PaLM2P4</v>
      </c>
      <c r="L41" s="12" t="str">
        <f t="shared" si="14"/>
        <v>GPT-3.5P4</v>
      </c>
      <c r="M41" s="12" t="str">
        <f t="shared" si="14"/>
        <v>Llama2P4</v>
      </c>
    </row>
    <row r="42" ht="12.75" customHeight="1">
      <c r="A42" s="10" t="s">
        <v>207</v>
      </c>
      <c r="B42" s="17">
        <f>HLOOKUP(B40,BarChart_Step1!$B$1:$DQ$13,2)/40</f>
        <v>0.25</v>
      </c>
      <c r="C42" s="17">
        <f>HLOOKUP(C40,BarChart_Step1!$B$1:$DQ$13,2)/40</f>
        <v>0.05</v>
      </c>
      <c r="D42" s="17">
        <f>HLOOKUP(D40,BarChart_Step1!$B$1:$DQ$13,2)/40</f>
        <v>0.2</v>
      </c>
      <c r="E42" s="17">
        <f>HLOOKUP(E40,BarChart_Step1!$B$1:$DQ$13,2)/40</f>
        <v>0.2</v>
      </c>
      <c r="F42" s="17">
        <f>HLOOKUP(F40,BarChart_Step1!$B$1:$DQ$13,2)/40</f>
        <v>0.325</v>
      </c>
      <c r="G42" s="17">
        <f>HLOOKUP(G40,BarChart_Step1!$B$1:$DQ$13,2)/40</f>
        <v>0.3</v>
      </c>
      <c r="H42" s="17">
        <f>HLOOKUP(H40,BarChart_Step1!$B$1:$DQ$13,2)/40</f>
        <v>0.325</v>
      </c>
      <c r="I42" s="17">
        <f>HLOOKUP(I40,BarChart_Step1!$B$1:$DQ$13,2)/40</f>
        <v>0.4</v>
      </c>
      <c r="J42" s="17">
        <f>HLOOKUP(J40,BarChart_Step1!$B$1:$DQ$13,2)/40</f>
        <v>0.05</v>
      </c>
      <c r="K42" s="17">
        <f>HLOOKUP(K40,BarChart_Step1!$B$1:$DQ$13,2)/40</f>
        <v>0.325</v>
      </c>
      <c r="L42" s="17">
        <f>HLOOKUP(L40,BarChart_Step1!$B$1:$DQ$13,2)/40</f>
        <v>0.1</v>
      </c>
      <c r="M42" s="17">
        <f>HLOOKUP(M40,BarChart_Step1!$B$1:$DQ$13,2)/40</f>
        <v>0.3</v>
      </c>
    </row>
    <row r="43" ht="12.75" customHeight="1">
      <c r="A43" s="10" t="s">
        <v>208</v>
      </c>
      <c r="B43" s="17">
        <f>HLOOKUP(B40,BarChart_Step1!$B$1:$DQ$13,3)/40</f>
        <v>0.075</v>
      </c>
      <c r="C43" s="17">
        <f>HLOOKUP(C40,BarChart_Step1!$B$1:$DQ$13,3)/40</f>
        <v>0.15</v>
      </c>
      <c r="D43" s="17">
        <f>HLOOKUP(D40,BarChart_Step1!$B$1:$DQ$13,3)/40</f>
        <v>0</v>
      </c>
      <c r="E43" s="17">
        <f>HLOOKUP(E40,BarChart_Step1!$B$1:$DQ$13,3)/40</f>
        <v>0.225</v>
      </c>
      <c r="F43" s="17">
        <f>HLOOKUP(F40,BarChart_Step1!$B$1:$DQ$13,3)/40</f>
        <v>0.275</v>
      </c>
      <c r="G43" s="17">
        <f>HLOOKUP(G40,BarChart_Step1!$B$1:$DQ$13,3)/40</f>
        <v>0.125</v>
      </c>
      <c r="H43" s="17">
        <f>HLOOKUP(H40,BarChart_Step1!$B$1:$DQ$13,3)/40</f>
        <v>0.2</v>
      </c>
      <c r="I43" s="17">
        <f>HLOOKUP(I40,BarChart_Step1!$B$1:$DQ$13,3)/40</f>
        <v>0.075</v>
      </c>
      <c r="J43" s="17">
        <f>HLOOKUP(J40,BarChart_Step1!$B$1:$DQ$13,3)/40</f>
        <v>0.4</v>
      </c>
      <c r="K43" s="17">
        <f>HLOOKUP(K40,BarChart_Step1!$B$1:$DQ$13,3)/40</f>
        <v>0.3</v>
      </c>
      <c r="L43" s="17">
        <f>HLOOKUP(L40,BarChart_Step1!$B$1:$DQ$13,3)/40</f>
        <v>0.35</v>
      </c>
      <c r="M43" s="17">
        <f>HLOOKUP(M40,BarChart_Step1!$B$1:$DQ$13,3)/40</f>
        <v>0.075</v>
      </c>
    </row>
    <row r="44" ht="12.75" customHeight="1">
      <c r="A44" s="10" t="s">
        <v>209</v>
      </c>
      <c r="B44" s="17">
        <f>HLOOKUP(B40,BarChart_Step1!$B$1:$DQ$13,4)/40</f>
        <v>0.375</v>
      </c>
      <c r="C44" s="17">
        <f>HLOOKUP(C40,BarChart_Step1!$B$1:$DQ$13,4)/40</f>
        <v>0.25</v>
      </c>
      <c r="D44" s="17">
        <f>HLOOKUP(D40,BarChart_Step1!$B$1:$DQ$13,4)/40</f>
        <v>0.275</v>
      </c>
      <c r="E44" s="17">
        <f>HLOOKUP(E40,BarChart_Step1!$B$1:$DQ$13,4)/40</f>
        <v>0.3</v>
      </c>
      <c r="F44" s="17">
        <f>HLOOKUP(F40,BarChart_Step1!$B$1:$DQ$13,4)/40</f>
        <v>0.15</v>
      </c>
      <c r="G44" s="17">
        <f>HLOOKUP(G40,BarChart_Step1!$B$1:$DQ$13,4)/40</f>
        <v>0.125</v>
      </c>
      <c r="H44" s="17">
        <f>HLOOKUP(H40,BarChart_Step1!$B$1:$DQ$13,4)/40</f>
        <v>0.2</v>
      </c>
      <c r="I44" s="17">
        <f>HLOOKUP(I40,BarChart_Step1!$B$1:$DQ$13,4)/40</f>
        <v>0.175</v>
      </c>
      <c r="J44" s="17">
        <f>HLOOKUP(J40,BarChart_Step1!$B$1:$DQ$13,4)/40</f>
        <v>0.3</v>
      </c>
      <c r="K44" s="17">
        <f>HLOOKUP(K40,BarChart_Step1!$B$1:$DQ$13,4)/40</f>
        <v>0.15</v>
      </c>
      <c r="L44" s="17">
        <f>HLOOKUP(L40,BarChart_Step1!$B$1:$DQ$13,4)/40</f>
        <v>0.325</v>
      </c>
      <c r="M44" s="17">
        <f>HLOOKUP(M40,BarChart_Step1!$B$1:$DQ$13,4)/40</f>
        <v>0.25</v>
      </c>
    </row>
    <row r="45" ht="12.75" customHeight="1">
      <c r="A45" s="10" t="s">
        <v>210</v>
      </c>
      <c r="B45" s="17">
        <f>HLOOKUP(B40,BarChart_Step1!$B$1:$DQ$13,5)/40</f>
        <v>0.025</v>
      </c>
      <c r="C45" s="17">
        <f>HLOOKUP(C40,BarChart_Step1!$B$1:$DQ$13,5)/40</f>
        <v>0.325</v>
      </c>
      <c r="D45" s="17">
        <f>HLOOKUP(D40,BarChart_Step1!$B$1:$DQ$13,5)/40</f>
        <v>0.15</v>
      </c>
      <c r="E45" s="17">
        <f>HLOOKUP(E40,BarChart_Step1!$B$1:$DQ$13,5)/40</f>
        <v>0.15</v>
      </c>
      <c r="F45" s="17">
        <f>HLOOKUP(F40,BarChart_Step1!$B$1:$DQ$13,5)/40</f>
        <v>0.1</v>
      </c>
      <c r="G45" s="17">
        <f>HLOOKUP(G40,BarChart_Step1!$B$1:$DQ$13,5)/40</f>
        <v>0.15</v>
      </c>
      <c r="H45" s="17">
        <f>HLOOKUP(H40,BarChart_Step1!$B$1:$DQ$13,5)/40</f>
        <v>0.075</v>
      </c>
      <c r="I45" s="17">
        <f>HLOOKUP(I40,BarChart_Step1!$B$1:$DQ$13,5)/40</f>
        <v>0.15</v>
      </c>
      <c r="J45" s="17">
        <f>HLOOKUP(J40,BarChart_Step1!$B$1:$DQ$13,5)/40</f>
        <v>0.2</v>
      </c>
      <c r="K45" s="17">
        <f>HLOOKUP(K40,BarChart_Step1!$B$1:$DQ$13,5)/40</f>
        <v>0.05</v>
      </c>
      <c r="L45" s="17">
        <f>HLOOKUP(L40,BarChart_Step1!$B$1:$DQ$13,5)/40</f>
        <v>0.175</v>
      </c>
      <c r="M45" s="17">
        <f>HLOOKUP(M40,BarChart_Step1!$B$1:$DQ$13,5)/40</f>
        <v>0.1</v>
      </c>
    </row>
    <row r="46" ht="12.75" customHeight="1">
      <c r="A46" s="10" t="s">
        <v>211</v>
      </c>
      <c r="B46" s="17">
        <f>HLOOKUP(B40,BarChart_Step1!$B$1:$DQ$13,6)/40</f>
        <v>0.275</v>
      </c>
      <c r="C46" s="17">
        <f>HLOOKUP(C40,BarChart_Step1!$B$1:$DQ$13,6)/40</f>
        <v>0.225</v>
      </c>
      <c r="D46" s="17">
        <f>HLOOKUP(D40,BarChart_Step1!$B$1:$DQ$13,6)/40</f>
        <v>0.375</v>
      </c>
      <c r="E46" s="17">
        <f>HLOOKUP(E40,BarChart_Step1!$B$1:$DQ$13,6)/40</f>
        <v>0.125</v>
      </c>
      <c r="F46" s="17">
        <f>HLOOKUP(F40,BarChart_Step1!$B$1:$DQ$13,6)/40</f>
        <v>0.15</v>
      </c>
      <c r="G46" s="17">
        <f>HLOOKUP(G40,BarChart_Step1!$B$1:$DQ$13,6)/40</f>
        <v>0.3</v>
      </c>
      <c r="H46" s="17">
        <f>HLOOKUP(H40,BarChart_Step1!$B$1:$DQ$13,6)/40</f>
        <v>0.2</v>
      </c>
      <c r="I46" s="17">
        <f>HLOOKUP(I40,BarChart_Step1!$B$1:$DQ$13,6)/40</f>
        <v>0.2</v>
      </c>
      <c r="J46" s="17">
        <f>HLOOKUP(J40,BarChart_Step1!$B$1:$DQ$13,6)/40</f>
        <v>0.05</v>
      </c>
      <c r="K46" s="17">
        <f>HLOOKUP(K40,BarChart_Step1!$B$1:$DQ$13,6)/40</f>
        <v>0.175</v>
      </c>
      <c r="L46" s="17">
        <f>HLOOKUP(L40,BarChart_Step1!$B$1:$DQ$13,6)/40</f>
        <v>0.05</v>
      </c>
      <c r="M46" s="17">
        <f>HLOOKUP(M40,BarChart_Step1!$B$1:$DQ$13,6)/40</f>
        <v>0.275</v>
      </c>
    </row>
    <row r="47" ht="12.75" customHeight="1"/>
    <row r="48" ht="12.75" customHeight="1"/>
    <row r="49" ht="12.75" customHeight="1">
      <c r="A49" s="10" t="s">
        <v>240</v>
      </c>
    </row>
    <row r="50" ht="12.75" customHeight="1">
      <c r="A50" s="16" t="s">
        <v>344</v>
      </c>
      <c r="B50" s="12" t="s">
        <v>223</v>
      </c>
      <c r="C50" s="12" t="s">
        <v>224</v>
      </c>
      <c r="D50" s="12" t="s">
        <v>225</v>
      </c>
    </row>
    <row r="51" ht="12.75" customHeight="1">
      <c r="B51" s="12" t="str">
        <f t="shared" ref="B51:D51" si="15">IF(MID(B50,1,4)="LLM1","PaLM2",IF(MID(B50,1,4)="LLM2","GPT-3.5", IF(MID(B50,1,4)="LLM3","Llama2")))</f>
        <v>PaLM2</v>
      </c>
      <c r="C51" s="12" t="str">
        <f t="shared" si="15"/>
        <v>GPT-3.5</v>
      </c>
      <c r="D51" s="12" t="str">
        <f t="shared" si="15"/>
        <v>Llama2</v>
      </c>
    </row>
    <row r="52" ht="12.75" customHeight="1">
      <c r="A52" s="10" t="s">
        <v>207</v>
      </c>
      <c r="B52" s="17">
        <f t="shared" ref="B52:D52" si="16">(B42+E42+H42+K42)/4</f>
        <v>0.275</v>
      </c>
      <c r="C52" s="17">
        <f t="shared" si="16"/>
        <v>0.21875</v>
      </c>
      <c r="D52" s="17">
        <f t="shared" si="16"/>
        <v>0.2125</v>
      </c>
    </row>
    <row r="53" ht="12.75" customHeight="1">
      <c r="A53" s="10" t="s">
        <v>208</v>
      </c>
      <c r="B53" s="17">
        <f t="shared" ref="B53:D53" si="17">(B43+E43+H43+K43)/4</f>
        <v>0.2</v>
      </c>
      <c r="C53" s="17">
        <f t="shared" si="17"/>
        <v>0.2125</v>
      </c>
      <c r="D53" s="17">
        <f t="shared" si="17"/>
        <v>0.15</v>
      </c>
    </row>
    <row r="54" ht="12.75" customHeight="1">
      <c r="A54" s="10" t="s">
        <v>209</v>
      </c>
      <c r="B54" s="17">
        <f t="shared" ref="B54:D54" si="18">(B44+E44+H44+K44)/4</f>
        <v>0.25625</v>
      </c>
      <c r="C54" s="17">
        <f t="shared" si="18"/>
        <v>0.225</v>
      </c>
      <c r="D54" s="17">
        <f t="shared" si="18"/>
        <v>0.2375</v>
      </c>
    </row>
    <row r="55" ht="12.75" customHeight="1">
      <c r="A55" s="10" t="s">
        <v>210</v>
      </c>
      <c r="B55" s="17">
        <f t="shared" ref="B55:D55" si="19">(B45+E45+H45+K45)/4</f>
        <v>0.075</v>
      </c>
      <c r="C55" s="17">
        <f t="shared" si="19"/>
        <v>0.1875</v>
      </c>
      <c r="D55" s="17">
        <f t="shared" si="19"/>
        <v>0.15</v>
      </c>
    </row>
    <row r="56" ht="12.75" customHeight="1">
      <c r="A56" s="10" t="s">
        <v>211</v>
      </c>
      <c r="B56" s="17">
        <f t="shared" ref="B56:D56" si="20">(B46+E46+H46+K46)/4</f>
        <v>0.19375</v>
      </c>
      <c r="C56" s="17">
        <f t="shared" si="20"/>
        <v>0.15625</v>
      </c>
      <c r="D56" s="17">
        <f t="shared" si="20"/>
        <v>0.25</v>
      </c>
    </row>
    <row r="57" ht="12.75" customHeight="1"/>
    <row r="58" ht="12.75" customHeight="1"/>
    <row r="59" ht="12.75" customHeight="1">
      <c r="A59" s="10" t="s">
        <v>242</v>
      </c>
    </row>
    <row r="60" ht="12.75" customHeight="1">
      <c r="A60" s="16" t="s">
        <v>345</v>
      </c>
      <c r="B60" s="10"/>
      <c r="C60" s="12"/>
      <c r="D60" s="12"/>
    </row>
    <row r="61" ht="12.75" customHeight="1">
      <c r="B61" s="12" t="s">
        <v>215</v>
      </c>
      <c r="C61" s="12" t="s">
        <v>216</v>
      </c>
      <c r="D61" s="12" t="s">
        <v>217</v>
      </c>
      <c r="E61" s="12" t="s">
        <v>218</v>
      </c>
    </row>
    <row r="62" ht="12.75" customHeight="1">
      <c r="A62" s="10" t="s">
        <v>207</v>
      </c>
      <c r="B62" s="17">
        <f t="shared" ref="B62:B66" si="21">(B42+C42+D42)/3</f>
        <v>0.1666666667</v>
      </c>
      <c r="C62" s="17">
        <f t="shared" ref="C62:C66" si="22">(E42+F42+G42)/3</f>
        <v>0.275</v>
      </c>
      <c r="D62" s="17">
        <f t="shared" ref="D62:D66" si="23">(H42+I42+J42)/3</f>
        <v>0.2583333333</v>
      </c>
      <c r="E62" s="10">
        <f t="shared" ref="E62:E66" si="24">(K42+L42+M42)/3</f>
        <v>0.2416666667</v>
      </c>
    </row>
    <row r="63" ht="12.75" customHeight="1">
      <c r="A63" s="10" t="s">
        <v>208</v>
      </c>
      <c r="B63" s="17">
        <f t="shared" si="21"/>
        <v>0.075</v>
      </c>
      <c r="C63" s="17">
        <f t="shared" si="22"/>
        <v>0.2083333333</v>
      </c>
      <c r="D63" s="17">
        <f t="shared" si="23"/>
        <v>0.225</v>
      </c>
      <c r="E63" s="10">
        <f t="shared" si="24"/>
        <v>0.2416666667</v>
      </c>
    </row>
    <row r="64" ht="12.75" customHeight="1">
      <c r="A64" s="10" t="s">
        <v>209</v>
      </c>
      <c r="B64" s="17">
        <f t="shared" si="21"/>
        <v>0.3</v>
      </c>
      <c r="C64" s="17">
        <f t="shared" si="22"/>
        <v>0.1916666667</v>
      </c>
      <c r="D64" s="17">
        <f t="shared" si="23"/>
        <v>0.225</v>
      </c>
      <c r="E64" s="10">
        <f t="shared" si="24"/>
        <v>0.2416666667</v>
      </c>
    </row>
    <row r="65" ht="12.75" customHeight="1">
      <c r="A65" s="10" t="s">
        <v>210</v>
      </c>
      <c r="B65" s="17">
        <f t="shared" si="21"/>
        <v>0.1666666667</v>
      </c>
      <c r="C65" s="17">
        <f t="shared" si="22"/>
        <v>0.1333333333</v>
      </c>
      <c r="D65" s="17">
        <f t="shared" si="23"/>
        <v>0.1416666667</v>
      </c>
      <c r="E65" s="10">
        <f t="shared" si="24"/>
        <v>0.1083333333</v>
      </c>
    </row>
    <row r="66" ht="12.75" customHeight="1">
      <c r="A66" s="10" t="s">
        <v>211</v>
      </c>
      <c r="B66" s="17">
        <f t="shared" si="21"/>
        <v>0.2916666667</v>
      </c>
      <c r="C66" s="17">
        <f t="shared" si="22"/>
        <v>0.1916666667</v>
      </c>
      <c r="D66" s="17">
        <f t="shared" si="23"/>
        <v>0.15</v>
      </c>
      <c r="E66" s="10">
        <f t="shared" si="24"/>
        <v>0.1666666667</v>
      </c>
    </row>
    <row r="67" ht="12.75" customHeight="1"/>
    <row r="68" ht="12.75" customHeight="1">
      <c r="A68" s="16" t="str">
        <f>CONCAT(A60, " and Levels")</f>
        <v>Common Weaknesses - Precision
Aggregated over LLMs and Levels</v>
      </c>
    </row>
    <row r="69" ht="12.75" customHeight="1">
      <c r="A69" s="10" t="s">
        <v>207</v>
      </c>
      <c r="B69" s="17">
        <f t="shared" ref="B69:B73" si="25">AVERAGE(B62:E62)</f>
        <v>0.2354166667</v>
      </c>
    </row>
    <row r="70" ht="12.75" customHeight="1">
      <c r="A70" s="10" t="s">
        <v>208</v>
      </c>
      <c r="B70" s="17">
        <f t="shared" si="25"/>
        <v>0.1875</v>
      </c>
    </row>
    <row r="71" ht="12.75" customHeight="1">
      <c r="A71" s="10" t="s">
        <v>209</v>
      </c>
      <c r="B71" s="17">
        <f t="shared" si="25"/>
        <v>0.2395833333</v>
      </c>
    </row>
    <row r="72" ht="12.75" customHeight="1">
      <c r="A72" s="10" t="s">
        <v>210</v>
      </c>
      <c r="B72" s="17">
        <f t="shared" si="25"/>
        <v>0.1375</v>
      </c>
    </row>
    <row r="73" ht="12.75" customHeight="1">
      <c r="A73" s="10" t="s">
        <v>211</v>
      </c>
      <c r="B73" s="17">
        <f t="shared" si="25"/>
        <v>0.2</v>
      </c>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D1 B11:D11 B21:D21 B31:D31 B40:M40 B50:D50 B60:D60">
      <formula1>Hist_Step1!$B$1:$DQ$1</formula1>
    </dataValidation>
  </dataValidation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4.63"/>
    <col customWidth="1" min="3" max="4" width="4.75"/>
    <col customWidth="1" min="5" max="7" width="4.88"/>
    <col customWidth="1" min="8" max="10" width="4.75"/>
    <col customWidth="1" min="11" max="13" width="5.38"/>
    <col customWidth="1" min="14" max="33" width="4.0"/>
  </cols>
  <sheetData>
    <row r="1" ht="12.75" customHeight="1">
      <c r="A1" s="16" t="s">
        <v>346</v>
      </c>
      <c r="B1" s="12" t="s">
        <v>328</v>
      </c>
      <c r="C1" s="12" t="s">
        <v>329</v>
      </c>
      <c r="D1" s="12" t="s">
        <v>330</v>
      </c>
      <c r="E1" s="12" t="s">
        <v>347</v>
      </c>
      <c r="F1" s="12" t="s">
        <v>348</v>
      </c>
      <c r="G1" s="12" t="s">
        <v>349</v>
      </c>
    </row>
    <row r="2" ht="49.5" customHeight="1">
      <c r="B2" s="12" t="str">
        <f t="shared" ref="B2:G2" si="1">IF(MID(B1,1,4)="LLM1","PaLM 2",IF(MID(B1,1,4)="LLM2","GPT-3.5", IF(MID(B1,1,4)="LLM3","Llama 2")))</f>
        <v>PaLM 2</v>
      </c>
      <c r="C2" s="12" t="str">
        <f t="shared" si="1"/>
        <v>GPT-3.5</v>
      </c>
      <c r="D2" s="12" t="str">
        <f t="shared" si="1"/>
        <v>Llama 2</v>
      </c>
      <c r="E2" s="12" t="str">
        <f t="shared" si="1"/>
        <v>PaLM 2</v>
      </c>
      <c r="F2" s="12" t="str">
        <f t="shared" si="1"/>
        <v>GPT-3.5</v>
      </c>
      <c r="G2" s="12" t="str">
        <f t="shared" si="1"/>
        <v>Llama 2</v>
      </c>
    </row>
    <row r="3" ht="12.75" customHeight="1">
      <c r="A3" s="10" t="s">
        <v>249</v>
      </c>
      <c r="B3" s="17">
        <f>HLOOKUP(B1,BarChart_Step1!$B$1:$DQ$13,2)/40</f>
        <v>0.25</v>
      </c>
      <c r="C3" s="17">
        <f>HLOOKUP(C1,BarChart_Step1!$B$1:$DQ$13,2)/40</f>
        <v>0.05</v>
      </c>
      <c r="D3" s="17">
        <f>HLOOKUP(D1,BarChart_Step1!$B$1:$DQ$13,2)/40</f>
        <v>0.2</v>
      </c>
      <c r="E3" s="17">
        <f>HLOOKUP(E1,BarChart_Step1!$B$1:$DQ$13,2)/40</f>
        <v>0.25</v>
      </c>
      <c r="F3" s="17">
        <f>HLOOKUP(F1,BarChart_Step1!$B$1:$DQ$13,2)/40</f>
        <v>0.25</v>
      </c>
      <c r="G3" s="17">
        <f>HLOOKUP(G1,BarChart_Step1!$B$1:$DQ$13,2)/40</f>
        <v>0.2</v>
      </c>
    </row>
    <row r="4" ht="12.75" customHeight="1">
      <c r="A4" s="10" t="s">
        <v>250</v>
      </c>
      <c r="B4" s="17">
        <f t="shared" ref="B4:D4" si="2">E3</f>
        <v>0.25</v>
      </c>
      <c r="C4" s="17">
        <f t="shared" si="2"/>
        <v>0.25</v>
      </c>
      <c r="D4" s="17">
        <f t="shared" si="2"/>
        <v>0.2</v>
      </c>
      <c r="E4" s="17">
        <f>HLOOKUP(E1,BarChart_Step1!$B$1:$DQ$13,3)/40</f>
        <v>0.075</v>
      </c>
      <c r="F4" s="17">
        <f>HLOOKUP(F1,BarChart_Step1!$B$1:$DQ$13,3)/40</f>
        <v>0.05</v>
      </c>
      <c r="G4" s="17">
        <f>HLOOKUP(G1,BarChart_Step1!$B$1:$DQ$13,3)/40</f>
        <v>0</v>
      </c>
      <c r="H4" s="12"/>
      <c r="I4" s="12"/>
      <c r="J4" s="12"/>
      <c r="K4" s="12"/>
      <c r="L4" s="12"/>
      <c r="M4" s="12"/>
      <c r="N4" s="12"/>
      <c r="O4" s="12"/>
      <c r="P4" s="12"/>
      <c r="Q4" s="12"/>
      <c r="R4" s="12"/>
      <c r="S4" s="12"/>
      <c r="T4" s="12"/>
      <c r="U4" s="12"/>
      <c r="V4" s="12"/>
      <c r="W4" s="12"/>
      <c r="X4" s="12"/>
      <c r="Y4" s="12"/>
      <c r="Z4" s="12"/>
      <c r="AA4" s="12"/>
      <c r="AB4" s="12"/>
      <c r="AC4" s="12"/>
      <c r="AD4" s="12"/>
      <c r="AE4" s="12"/>
      <c r="AF4" s="12"/>
      <c r="AG4" s="12"/>
    </row>
    <row r="5" ht="12.75" customHeight="1">
      <c r="A5" s="10" t="s">
        <v>251</v>
      </c>
      <c r="B5" s="17">
        <f>HLOOKUP(B1,BarChart_Step1!$B$1:$DQ$13,3)/40</f>
        <v>0.075</v>
      </c>
      <c r="C5" s="17">
        <f>HLOOKUP(C1,BarChart_Step1!$B$1:$DQ$13,3)/40</f>
        <v>0.15</v>
      </c>
      <c r="D5" s="17">
        <f>HLOOKUP(D1,BarChart_Step1!$B$1:$DQ$13,3)/40</f>
        <v>0</v>
      </c>
      <c r="E5" s="17">
        <f>HLOOKUP(E1,BarChart_Step1!$B$1:$DQ$13,4)/40</f>
        <v>0.375</v>
      </c>
      <c r="F5" s="17">
        <f>HLOOKUP(F1,BarChart_Step1!$B$1:$DQ$13,4)/40</f>
        <v>0.275</v>
      </c>
      <c r="G5" s="17">
        <f>HLOOKUP(G1,BarChart_Step1!$B$1:$DQ$13,4)/40</f>
        <v>0.275</v>
      </c>
    </row>
    <row r="6" ht="12.75" customHeight="1">
      <c r="A6" s="10" t="s">
        <v>252</v>
      </c>
      <c r="B6" s="17">
        <f t="shared" ref="B6:D6" si="3">E4</f>
        <v>0.075</v>
      </c>
      <c r="C6" s="17">
        <f t="shared" si="3"/>
        <v>0.05</v>
      </c>
      <c r="D6" s="17">
        <f t="shared" si="3"/>
        <v>0</v>
      </c>
      <c r="E6" s="17">
        <f>HLOOKUP(E1,BarChart_Step1!$B$1:$DQ$13,5)/40</f>
        <v>0.025</v>
      </c>
      <c r="F6" s="17">
        <f>HLOOKUP(F1,BarChart_Step1!$B$1:$DQ$13,5)/40</f>
        <v>0.1</v>
      </c>
      <c r="G6" s="17">
        <f>HLOOKUP(G1,BarChart_Step1!$B$1:$DQ$13,5)/40</f>
        <v>0.15</v>
      </c>
    </row>
    <row r="7" ht="12.75" customHeight="1">
      <c r="A7" s="10" t="s">
        <v>253</v>
      </c>
      <c r="B7" s="17">
        <f>HLOOKUP(B1,BarChart_Step1!$B$1:$DQ$13,4)/40</f>
        <v>0.375</v>
      </c>
      <c r="C7" s="17">
        <f>HLOOKUP(C1,BarChart_Step1!$B$1:$DQ$13,4)/40</f>
        <v>0.25</v>
      </c>
      <c r="D7" s="17">
        <f>HLOOKUP(D1,BarChart_Step1!$B$1:$DQ$13,4)/40</f>
        <v>0.275</v>
      </c>
      <c r="E7" s="17">
        <f>HLOOKUP(E1,BarChart_Step1!$B$1:$DQ$13,6)/40</f>
        <v>0.275</v>
      </c>
      <c r="F7" s="17">
        <f>HLOOKUP(F1,BarChart_Step1!$B$1:$DQ$13,6)/40</f>
        <v>0.325</v>
      </c>
      <c r="G7" s="17">
        <f>HLOOKUP(G1,BarChart_Step1!$B$1:$DQ$13,6)/40</f>
        <v>0.375</v>
      </c>
    </row>
    <row r="8" ht="12.75" customHeight="1">
      <c r="A8" s="10" t="s">
        <v>254</v>
      </c>
      <c r="B8" s="17">
        <f t="shared" ref="B8:D8" si="4">E5</f>
        <v>0.375</v>
      </c>
      <c r="C8" s="17">
        <f t="shared" si="4"/>
        <v>0.275</v>
      </c>
      <c r="D8" s="17">
        <f t="shared" si="4"/>
        <v>0.275</v>
      </c>
    </row>
    <row r="9" ht="12.75" customHeight="1">
      <c r="A9" s="10" t="s">
        <v>255</v>
      </c>
      <c r="B9" s="17">
        <f>HLOOKUP(B1,BarChart_Step1!$B$1:$DQ$13,5)/40</f>
        <v>0.025</v>
      </c>
      <c r="C9" s="17">
        <f>HLOOKUP(C1,BarChart_Step1!$B$1:$DQ$13,5)/40</f>
        <v>0.325</v>
      </c>
      <c r="D9" s="17">
        <f>HLOOKUP(D1,BarChart_Step1!$B$1:$DQ$13,5)/40</f>
        <v>0.15</v>
      </c>
    </row>
    <row r="10" ht="12.75" customHeight="1">
      <c r="A10" s="10" t="s">
        <v>256</v>
      </c>
      <c r="B10" s="17">
        <f t="shared" ref="B10:D10" si="5">E6</f>
        <v>0.025</v>
      </c>
      <c r="C10" s="17">
        <f t="shared" si="5"/>
        <v>0.1</v>
      </c>
      <c r="D10" s="17">
        <f t="shared" si="5"/>
        <v>0.15</v>
      </c>
    </row>
    <row r="11" ht="12.75" customHeight="1">
      <c r="A11" s="10" t="s">
        <v>257</v>
      </c>
      <c r="B11" s="17">
        <f>HLOOKUP(B1,BarChart_Step1!$B$1:$DQ$13,6)/40</f>
        <v>0.275</v>
      </c>
      <c r="C11" s="17">
        <f>HLOOKUP(C1,BarChart_Step1!$B$1:$DQ$13,6)/40</f>
        <v>0.225</v>
      </c>
      <c r="D11" s="17">
        <f>HLOOKUP(D1,BarChart_Step1!$B$1:$DQ$13,6)/40</f>
        <v>0.375</v>
      </c>
    </row>
    <row r="12" ht="12.75" customHeight="1">
      <c r="A12" s="10" t="s">
        <v>258</v>
      </c>
      <c r="B12" s="17">
        <f t="shared" ref="B12:D12" si="6">E7</f>
        <v>0.275</v>
      </c>
      <c r="C12" s="17">
        <f t="shared" si="6"/>
        <v>0.325</v>
      </c>
      <c r="D12" s="17">
        <f t="shared" si="6"/>
        <v>0.375</v>
      </c>
    </row>
    <row r="13" ht="12.75" customHeight="1">
      <c r="B13" s="17"/>
      <c r="C13" s="17"/>
      <c r="D13" s="17"/>
    </row>
    <row r="14" ht="12.75" customHeight="1">
      <c r="B14" s="13"/>
      <c r="C14" s="13"/>
      <c r="D14" s="13"/>
    </row>
    <row r="15" ht="12.75" customHeight="1">
      <c r="B15" s="13"/>
      <c r="C15" s="13"/>
      <c r="D15" s="13"/>
    </row>
    <row r="16" ht="12.75" customHeight="1"/>
    <row r="17" ht="12.75" customHeight="1">
      <c r="A17" s="16" t="s">
        <v>350</v>
      </c>
      <c r="B17" s="12" t="s">
        <v>332</v>
      </c>
      <c r="C17" s="12" t="s">
        <v>333</v>
      </c>
      <c r="D17" s="12" t="s">
        <v>334</v>
      </c>
      <c r="E17" s="12" t="s">
        <v>351</v>
      </c>
      <c r="F17" s="12" t="s">
        <v>352</v>
      </c>
      <c r="G17" s="12" t="s">
        <v>353</v>
      </c>
    </row>
    <row r="18" ht="12.75" customHeight="1">
      <c r="B18" s="12" t="str">
        <f t="shared" ref="B18:G18" si="7">IF(MID(B17,1,4)="LLM1","PaLM 2",IF(MID(B17,1,4)="LLM2","GPT-3.5", IF(MID(B17,1,4)="LLM3","Llama 2")))</f>
        <v>PaLM 2</v>
      </c>
      <c r="C18" s="12" t="str">
        <f t="shared" si="7"/>
        <v>GPT-3.5</v>
      </c>
      <c r="D18" s="12" t="str">
        <f t="shared" si="7"/>
        <v>Llama 2</v>
      </c>
      <c r="E18" s="12" t="str">
        <f t="shared" si="7"/>
        <v>PaLM 2</v>
      </c>
      <c r="F18" s="12" t="str">
        <f t="shared" si="7"/>
        <v>GPT-3.5</v>
      </c>
      <c r="G18" s="12" t="str">
        <f t="shared" si="7"/>
        <v>Llama 2</v>
      </c>
    </row>
    <row r="19" ht="12.75" customHeight="1">
      <c r="A19" s="10" t="s">
        <v>249</v>
      </c>
      <c r="B19" s="17">
        <f>HLOOKUP(B17,BarChart_Step1!$B$1:$DQ$13,2)/40</f>
        <v>0.2</v>
      </c>
      <c r="C19" s="17">
        <f>HLOOKUP(C17,BarChart_Step1!$B$1:$DQ$13,2)/40</f>
        <v>0.325</v>
      </c>
      <c r="D19" s="17">
        <f>HLOOKUP(D17,BarChart_Step1!$B$1:$DQ$13,2)/40</f>
        <v>0.3</v>
      </c>
      <c r="E19" s="17">
        <f>HLOOKUP(E17,BarChart_Step1!$B$1:$DQ$13,2)/40</f>
        <v>0.325</v>
      </c>
      <c r="F19" s="17">
        <f>HLOOKUP(F17,BarChart_Step1!$B$1:$DQ$13,2)/40</f>
        <v>0.325</v>
      </c>
      <c r="G19" s="17">
        <f>HLOOKUP(G17,BarChart_Step1!$B$1:$DQ$13,2)/40</f>
        <v>0.3</v>
      </c>
    </row>
    <row r="20" ht="12.75" customHeight="1">
      <c r="A20" s="10" t="s">
        <v>250</v>
      </c>
      <c r="B20" s="17">
        <f t="shared" ref="B20:D20" si="8">E19</f>
        <v>0.325</v>
      </c>
      <c r="C20" s="17">
        <f t="shared" si="8"/>
        <v>0.325</v>
      </c>
      <c r="D20" s="17">
        <f t="shared" si="8"/>
        <v>0.3</v>
      </c>
      <c r="E20" s="17">
        <f>HLOOKUP(E17,BarChart_Step1!$B$1:$DQ$13,3)/40</f>
        <v>0.225</v>
      </c>
      <c r="F20" s="17">
        <f>HLOOKUP(F17,BarChart_Step1!$B$1:$DQ$13,3)/40</f>
        <v>0.275</v>
      </c>
      <c r="G20" s="17">
        <f>HLOOKUP(G17,BarChart_Step1!$B$1:$DQ$13,3)/40</f>
        <v>0.125</v>
      </c>
      <c r="H20" s="12"/>
      <c r="I20" s="12"/>
      <c r="J20" s="12"/>
      <c r="K20" s="12"/>
      <c r="L20" s="12"/>
      <c r="M20" s="12"/>
      <c r="N20" s="12"/>
      <c r="O20" s="12"/>
      <c r="P20" s="12"/>
      <c r="Q20" s="12"/>
    </row>
    <row r="21" ht="12.75" customHeight="1">
      <c r="A21" s="10" t="s">
        <v>251</v>
      </c>
      <c r="B21" s="17">
        <f>HLOOKUP(B17,BarChart_Step1!$B$1:$DQ$13,3)/40</f>
        <v>0.225</v>
      </c>
      <c r="C21" s="17">
        <f>HLOOKUP(C17,BarChart_Step1!$B$1:$DQ$13,3)/40</f>
        <v>0.275</v>
      </c>
      <c r="D21" s="17">
        <f>HLOOKUP(D17,BarChart_Step1!$B$1:$DQ$13,3)/40</f>
        <v>0.125</v>
      </c>
      <c r="E21" s="17">
        <f>HLOOKUP(E17,BarChart_Step1!$B$1:$DQ$13,4)/40</f>
        <v>0.2</v>
      </c>
      <c r="F21" s="17">
        <f>HLOOKUP(F17,BarChart_Step1!$B$1:$DQ$13,4)/40</f>
        <v>0.15</v>
      </c>
      <c r="G21" s="17">
        <f>HLOOKUP(G17,BarChart_Step1!$B$1:$DQ$13,4)/40</f>
        <v>0.125</v>
      </c>
    </row>
    <row r="22" ht="12.75" customHeight="1">
      <c r="A22" s="10" t="s">
        <v>252</v>
      </c>
      <c r="B22" s="17">
        <f t="shared" ref="B22:D22" si="9">E20</f>
        <v>0.225</v>
      </c>
      <c r="C22" s="17">
        <f t="shared" si="9"/>
        <v>0.275</v>
      </c>
      <c r="D22" s="17">
        <f t="shared" si="9"/>
        <v>0.125</v>
      </c>
      <c r="E22" s="17">
        <f>HLOOKUP(E17,BarChart_Step1!$B$1:$DQ$13,5)/40</f>
        <v>0.075</v>
      </c>
      <c r="F22" s="17">
        <f>HLOOKUP(F17,BarChart_Step1!$B$1:$DQ$13,5)/40</f>
        <v>0.1</v>
      </c>
      <c r="G22" s="17">
        <f>HLOOKUP(G17,BarChart_Step1!$B$1:$DQ$13,5)/40</f>
        <v>0.15</v>
      </c>
    </row>
    <row r="23" ht="12.75" customHeight="1">
      <c r="A23" s="10" t="s">
        <v>253</v>
      </c>
      <c r="B23" s="17">
        <f>HLOOKUP(B17,BarChart_Step1!$B$1:$DQ$13,4)/40</f>
        <v>0.3</v>
      </c>
      <c r="C23" s="17">
        <f>HLOOKUP(C17,BarChart_Step1!$B$1:$DQ$13,4)/40</f>
        <v>0.15</v>
      </c>
      <c r="D23" s="17">
        <f>HLOOKUP(D17,BarChart_Step1!$B$1:$DQ$13,4)/40</f>
        <v>0.125</v>
      </c>
      <c r="E23" s="17">
        <f>HLOOKUP(E17,BarChart_Step1!$B$1:$DQ$13,6)/40</f>
        <v>0.175</v>
      </c>
      <c r="F23" s="17">
        <f>HLOOKUP(F17,BarChart_Step1!$B$1:$DQ$13,6)/40</f>
        <v>0.15</v>
      </c>
      <c r="G23" s="17">
        <f>HLOOKUP(G17,BarChart_Step1!$B$1:$DQ$13,6)/40</f>
        <v>0.3</v>
      </c>
    </row>
    <row r="24" ht="12.75" customHeight="1">
      <c r="A24" s="10" t="s">
        <v>254</v>
      </c>
      <c r="B24" s="17">
        <f t="shared" ref="B24:D24" si="10">E21</f>
        <v>0.2</v>
      </c>
      <c r="C24" s="17">
        <f t="shared" si="10"/>
        <v>0.15</v>
      </c>
      <c r="D24" s="17">
        <f t="shared" si="10"/>
        <v>0.125</v>
      </c>
    </row>
    <row r="25" ht="12.75" customHeight="1">
      <c r="A25" s="10" t="s">
        <v>255</v>
      </c>
      <c r="B25" s="17">
        <f>HLOOKUP(B17,BarChart_Step1!$B$1:$DQ$13,5)/40</f>
        <v>0.15</v>
      </c>
      <c r="C25" s="17">
        <f>HLOOKUP(C17,BarChart_Step1!$B$1:$DQ$13,5)/40</f>
        <v>0.1</v>
      </c>
      <c r="D25" s="17">
        <f>HLOOKUP(D17,BarChart_Step1!$B$1:$DQ$13,5)/40</f>
        <v>0.15</v>
      </c>
    </row>
    <row r="26" ht="12.75" customHeight="1">
      <c r="A26" s="10" t="s">
        <v>256</v>
      </c>
      <c r="B26" s="17">
        <f t="shared" ref="B26:D26" si="11">E22</f>
        <v>0.075</v>
      </c>
      <c r="C26" s="17">
        <f t="shared" si="11"/>
        <v>0.1</v>
      </c>
      <c r="D26" s="17">
        <f t="shared" si="11"/>
        <v>0.15</v>
      </c>
    </row>
    <row r="27" ht="12.75" customHeight="1">
      <c r="A27" s="10" t="s">
        <v>257</v>
      </c>
      <c r="B27" s="17">
        <f>HLOOKUP(B17,BarChart_Step1!$B$1:$DQ$13,6)/40</f>
        <v>0.125</v>
      </c>
      <c r="C27" s="17">
        <f>HLOOKUP(C17,BarChart_Step1!$B$1:$DQ$13,6)/40</f>
        <v>0.15</v>
      </c>
      <c r="D27" s="17">
        <f>HLOOKUP(D17,BarChart_Step1!$B$1:$DQ$13,6)/40</f>
        <v>0.3</v>
      </c>
    </row>
    <row r="28" ht="12.75" customHeight="1">
      <c r="A28" s="10" t="s">
        <v>258</v>
      </c>
      <c r="B28" s="17">
        <f t="shared" ref="B28:D28" si="12">E23</f>
        <v>0.175</v>
      </c>
      <c r="C28" s="17">
        <f t="shared" si="12"/>
        <v>0.15</v>
      </c>
      <c r="D28" s="17">
        <f t="shared" si="12"/>
        <v>0.3</v>
      </c>
    </row>
    <row r="29" ht="12.75" customHeight="1"/>
    <row r="30" ht="12.75" customHeight="1">
      <c r="A30" s="16" t="s">
        <v>354</v>
      </c>
      <c r="B30" s="12" t="s">
        <v>336</v>
      </c>
      <c r="C30" s="12" t="s">
        <v>337</v>
      </c>
      <c r="D30" s="12" t="s">
        <v>338</v>
      </c>
      <c r="E30" s="12" t="s">
        <v>355</v>
      </c>
      <c r="F30" s="12" t="s">
        <v>356</v>
      </c>
      <c r="G30" s="12" t="s">
        <v>357</v>
      </c>
    </row>
    <row r="31" ht="12.75" customHeight="1">
      <c r="B31" s="12" t="str">
        <f t="shared" ref="B31:G31" si="13">IF(MID(B30,1,4)="LLM1","PaLM 2",IF(MID(B30,1,4)="LLM2","GPT-3.5", IF(MID(B30,1,4)="LLM3","Llama 2")))</f>
        <v>PaLM 2</v>
      </c>
      <c r="C31" s="12" t="str">
        <f t="shared" si="13"/>
        <v>GPT-3.5</v>
      </c>
      <c r="D31" s="12" t="str">
        <f t="shared" si="13"/>
        <v>Llama 2</v>
      </c>
      <c r="E31" s="12" t="str">
        <f t="shared" si="13"/>
        <v>PaLM 2</v>
      </c>
      <c r="F31" s="12" t="str">
        <f t="shared" si="13"/>
        <v>GPT-3.5</v>
      </c>
      <c r="G31" s="12" t="str">
        <f t="shared" si="13"/>
        <v>Llama 2</v>
      </c>
    </row>
    <row r="32" ht="12.75" customHeight="1">
      <c r="A32" s="10" t="str">
        <f t="shared" ref="A32:A41" si="14">A19</f>
        <v>SA-P</v>
      </c>
      <c r="B32" s="17">
        <f>HLOOKUP(B30,BarChart_Step1!$B$1:$DQ$13,2)/40</f>
        <v>0.325</v>
      </c>
      <c r="C32" s="17">
        <f>HLOOKUP(C30,BarChart_Step1!$B$1:$DQ$13,2)/40</f>
        <v>0.4</v>
      </c>
      <c r="D32" s="17">
        <f>HLOOKUP(D30,BarChart_Step1!$B$1:$DQ$13,2)/40</f>
        <v>0.05</v>
      </c>
      <c r="E32" s="17">
        <f>HLOOKUP(E30,BarChart_Step1!$B$1:$DQ$13,2)/40</f>
        <v>0.325</v>
      </c>
      <c r="F32" s="17">
        <f>HLOOKUP(F30,BarChart_Step1!$B$1:$DQ$13,2)/40</f>
        <v>0.4</v>
      </c>
      <c r="G32" s="17">
        <f>HLOOKUP(G30,BarChart_Step1!$B$1:$DQ$13,2)/40</f>
        <v>0.275</v>
      </c>
    </row>
    <row r="33" ht="12.75" customHeight="1">
      <c r="A33" s="10" t="str">
        <f t="shared" si="14"/>
        <v>SA-R</v>
      </c>
      <c r="B33" s="17">
        <f t="shared" ref="B33:D33" si="15">E32</f>
        <v>0.325</v>
      </c>
      <c r="C33" s="17">
        <f t="shared" si="15"/>
        <v>0.4</v>
      </c>
      <c r="D33" s="17">
        <f t="shared" si="15"/>
        <v>0.275</v>
      </c>
      <c r="E33" s="17">
        <f>HLOOKUP(E30,BarChart_Step1!$B$1:$DQ$13,3)/40</f>
        <v>0.2</v>
      </c>
      <c r="F33" s="17">
        <f>HLOOKUP(F30,BarChart_Step1!$B$1:$DQ$13,3)/40</f>
        <v>0.075</v>
      </c>
      <c r="G33" s="17">
        <f>HLOOKUP(G30,BarChart_Step1!$B$1:$DQ$13,3)/40</f>
        <v>0.05</v>
      </c>
    </row>
    <row r="34" ht="12.75" customHeight="1">
      <c r="A34" s="10" t="str">
        <f t="shared" si="14"/>
        <v>A-P</v>
      </c>
      <c r="B34" s="17">
        <f>HLOOKUP(B30,BarChart_Step1!$B$1:$DQ$13,3)/40</f>
        <v>0.2</v>
      </c>
      <c r="C34" s="17">
        <f>HLOOKUP(C30,BarChart_Step1!$B$1:$DQ$13,3)/40</f>
        <v>0.075</v>
      </c>
      <c r="D34" s="17">
        <f>HLOOKUP(D30,BarChart_Step1!$B$1:$DQ$13,3)/40</f>
        <v>0.4</v>
      </c>
      <c r="E34" s="17">
        <f>HLOOKUP(E30,BarChart_Step1!$B$1:$DQ$13,4)/40</f>
        <v>0.2</v>
      </c>
      <c r="F34" s="17">
        <f>HLOOKUP(F30,BarChart_Step1!$B$1:$DQ$13,4)/40</f>
        <v>0.175</v>
      </c>
      <c r="G34" s="17">
        <f>HLOOKUP(G30,BarChart_Step1!$B$1:$DQ$13,4)/40</f>
        <v>0.25</v>
      </c>
    </row>
    <row r="35" ht="12.75" customHeight="1">
      <c r="A35" s="10" t="str">
        <f t="shared" si="14"/>
        <v>A-R</v>
      </c>
      <c r="B35" s="17">
        <f t="shared" ref="B35:D35" si="16">E33</f>
        <v>0.2</v>
      </c>
      <c r="C35" s="17">
        <f t="shared" si="16"/>
        <v>0.075</v>
      </c>
      <c r="D35" s="17">
        <f t="shared" si="16"/>
        <v>0.05</v>
      </c>
      <c r="E35" s="17">
        <f>HLOOKUP(E30,BarChart_Step1!$B$1:$DQ$13,5)/40</f>
        <v>0.075</v>
      </c>
      <c r="F35" s="17">
        <f>HLOOKUP(F30,BarChart_Step1!$B$1:$DQ$13,5)/40</f>
        <v>0.15</v>
      </c>
      <c r="G35" s="17">
        <f>HLOOKUP(G30,BarChart_Step1!$B$1:$DQ$13,5)/40</f>
        <v>0.1</v>
      </c>
    </row>
    <row r="36" ht="12.75" customHeight="1">
      <c r="A36" s="10" t="str">
        <f t="shared" si="14"/>
        <v>N-P</v>
      </c>
      <c r="B36" s="17">
        <f>HLOOKUP(B30,BarChart_Step1!$B$1:$DQ$13,4)/40</f>
        <v>0.2</v>
      </c>
      <c r="C36" s="17">
        <f>HLOOKUP(C30,BarChart_Step1!$B$1:$DQ$13,4)/40</f>
        <v>0.175</v>
      </c>
      <c r="D36" s="17">
        <f>HLOOKUP(D30,BarChart_Step1!$B$1:$DQ$13,4)/40</f>
        <v>0.3</v>
      </c>
      <c r="E36" s="17">
        <f>HLOOKUP(E30,BarChart_Step1!$B$1:$DQ$13,6)/40</f>
        <v>0.2</v>
      </c>
      <c r="F36" s="17">
        <f>HLOOKUP(F30,BarChart_Step1!$B$1:$DQ$13,6)/40</f>
        <v>0.2</v>
      </c>
      <c r="G36" s="17">
        <f>HLOOKUP(G30,BarChart_Step1!$B$1:$DQ$13,6)/40</f>
        <v>0.325</v>
      </c>
    </row>
    <row r="37" ht="12.75" customHeight="1">
      <c r="A37" s="10" t="str">
        <f t="shared" si="14"/>
        <v>N-R</v>
      </c>
      <c r="B37" s="17">
        <f t="shared" ref="B37:D37" si="17">E34</f>
        <v>0.2</v>
      </c>
      <c r="C37" s="17">
        <f t="shared" si="17"/>
        <v>0.175</v>
      </c>
      <c r="D37" s="17">
        <f t="shared" si="17"/>
        <v>0.25</v>
      </c>
    </row>
    <row r="38" ht="12.75" customHeight="1">
      <c r="A38" s="10" t="str">
        <f t="shared" si="14"/>
        <v>D-P</v>
      </c>
      <c r="B38" s="17">
        <f>HLOOKUP(B30,BarChart_Step1!$B$1:$DQ$13,5)/40</f>
        <v>0.075</v>
      </c>
      <c r="C38" s="17">
        <f>HLOOKUP(C30,BarChart_Step1!$B$1:$DQ$13,5)/40</f>
        <v>0.15</v>
      </c>
      <c r="D38" s="17">
        <f>HLOOKUP(D30,BarChart_Step1!$B$1:$DQ$13,5)/40</f>
        <v>0.2</v>
      </c>
    </row>
    <row r="39" ht="12.75" customHeight="1">
      <c r="A39" s="10" t="str">
        <f t="shared" si="14"/>
        <v>D-R</v>
      </c>
      <c r="B39" s="17">
        <f t="shared" ref="B39:D39" si="18">E35</f>
        <v>0.075</v>
      </c>
      <c r="C39" s="17">
        <f t="shared" si="18"/>
        <v>0.15</v>
      </c>
      <c r="D39" s="17">
        <f t="shared" si="18"/>
        <v>0.1</v>
      </c>
    </row>
    <row r="40" ht="12.75" customHeight="1">
      <c r="A40" s="10" t="str">
        <f t="shared" si="14"/>
        <v>SD-P</v>
      </c>
      <c r="B40" s="17">
        <f>HLOOKUP(B30,BarChart_Step1!$B$1:$DQ$13,6)/40</f>
        <v>0.2</v>
      </c>
      <c r="C40" s="17">
        <f>HLOOKUP(C30,BarChart_Step1!$B$1:$DQ$13,6)/40</f>
        <v>0.2</v>
      </c>
      <c r="D40" s="17">
        <f>HLOOKUP(D30,BarChart_Step1!$B$1:$DQ$13,6)/40</f>
        <v>0.05</v>
      </c>
    </row>
    <row r="41" ht="12.75" customHeight="1">
      <c r="A41" s="10" t="str">
        <f t="shared" si="14"/>
        <v>SD-R</v>
      </c>
      <c r="B41" s="17">
        <f t="shared" ref="B41:D41" si="19">E36</f>
        <v>0.2</v>
      </c>
      <c r="C41" s="17">
        <f t="shared" si="19"/>
        <v>0.2</v>
      </c>
      <c r="D41" s="17">
        <f t="shared" si="19"/>
        <v>0.325</v>
      </c>
    </row>
    <row r="42" ht="12.75" customHeight="1"/>
    <row r="43" ht="12.75" customHeight="1">
      <c r="A43" s="16" t="s">
        <v>358</v>
      </c>
      <c r="B43" s="12" t="s">
        <v>340</v>
      </c>
      <c r="C43" s="12" t="s">
        <v>341</v>
      </c>
      <c r="D43" s="12" t="s">
        <v>342</v>
      </c>
      <c r="E43" s="12" t="s">
        <v>359</v>
      </c>
      <c r="F43" s="12" t="s">
        <v>360</v>
      </c>
      <c r="G43" s="12" t="s">
        <v>361</v>
      </c>
    </row>
    <row r="44" ht="12.75" customHeight="1">
      <c r="B44" s="12" t="str">
        <f t="shared" ref="B44:G44" si="20">IF(MID(B43,1,4)="LLM1","PaLM 2",IF(MID(B43,1,4)="LLM2","GPT-3.5", IF(MID(B43,1,4)="LLM3","Llama 2")))</f>
        <v>PaLM 2</v>
      </c>
      <c r="C44" s="12" t="str">
        <f t="shared" si="20"/>
        <v>GPT-3.5</v>
      </c>
      <c r="D44" s="12" t="str">
        <f t="shared" si="20"/>
        <v>Llama 2</v>
      </c>
      <c r="E44" s="12" t="str">
        <f t="shared" si="20"/>
        <v>PaLM 2</v>
      </c>
      <c r="F44" s="12" t="str">
        <f t="shared" si="20"/>
        <v>GPT-3.5</v>
      </c>
      <c r="G44" s="12" t="str">
        <f t="shared" si="20"/>
        <v>Llama 2</v>
      </c>
    </row>
    <row r="45" ht="12.75" customHeight="1">
      <c r="A45" s="10" t="str">
        <f t="shared" ref="A45:A54" si="21">A32</f>
        <v>SA-P</v>
      </c>
      <c r="B45" s="17">
        <f>HLOOKUP(B43,BarChart_Step1!$B$1:$DQ$13,2)/40</f>
        <v>0.325</v>
      </c>
      <c r="C45" s="17">
        <f>HLOOKUP(C43,BarChart_Step1!$B$1:$DQ$13,2)/40</f>
        <v>0.1</v>
      </c>
      <c r="D45" s="17">
        <f>HLOOKUP(D43,BarChart_Step1!$B$1:$DQ$13,2)/40</f>
        <v>0.3</v>
      </c>
      <c r="E45" s="17">
        <f>HLOOKUP(E43,BarChart_Step1!$B$1:$DQ$13,2)/40</f>
        <v>0.325</v>
      </c>
      <c r="F45" s="17">
        <f>HLOOKUP(F43,BarChart_Step1!$B$1:$DQ$13,2)/40</f>
        <v>0.275</v>
      </c>
      <c r="G45" s="17">
        <f>HLOOKUP(G43,BarChart_Step1!$B$1:$DQ$13,2)/40</f>
        <v>0.3</v>
      </c>
    </row>
    <row r="46" ht="12.75" customHeight="1">
      <c r="A46" s="10" t="str">
        <f t="shared" si="21"/>
        <v>SA-R</v>
      </c>
      <c r="B46" s="17">
        <f t="shared" ref="B46:D46" si="22">E45</f>
        <v>0.325</v>
      </c>
      <c r="C46" s="17">
        <f t="shared" si="22"/>
        <v>0.275</v>
      </c>
      <c r="D46" s="17">
        <f t="shared" si="22"/>
        <v>0.3</v>
      </c>
      <c r="E46" s="17">
        <f>HLOOKUP(E43,BarChart_Step1!$B$1:$DQ$13,3)/40</f>
        <v>0.3</v>
      </c>
      <c r="F46" s="17">
        <f>HLOOKUP(F43,BarChart_Step1!$B$1:$DQ$13,3)/40</f>
        <v>0.05</v>
      </c>
      <c r="G46" s="17">
        <f>HLOOKUP(G43,BarChart_Step1!$B$1:$DQ$13,3)/40</f>
        <v>0.075</v>
      </c>
    </row>
    <row r="47" ht="12.75" customHeight="1">
      <c r="A47" s="10" t="str">
        <f t="shared" si="21"/>
        <v>A-P</v>
      </c>
      <c r="B47" s="17">
        <f>HLOOKUP(B43,BarChart_Step1!$B$1:$DQ$13,3)/40</f>
        <v>0.3</v>
      </c>
      <c r="C47" s="17">
        <f>HLOOKUP(C43,BarChart_Step1!$B$1:$DQ$13,3)/40</f>
        <v>0.35</v>
      </c>
      <c r="D47" s="17">
        <f>HLOOKUP(D43,BarChart_Step1!$B$1:$DQ$13,3)/40</f>
        <v>0.075</v>
      </c>
      <c r="E47" s="17">
        <f>HLOOKUP(E43,BarChart_Step1!$B$1:$DQ$13,4)/40</f>
        <v>0.15</v>
      </c>
      <c r="F47" s="17">
        <f>HLOOKUP(F43,BarChart_Step1!$B$1:$DQ$13,4)/40</f>
        <v>0.225</v>
      </c>
      <c r="G47" s="17">
        <f>HLOOKUP(G43,BarChart_Step1!$B$1:$DQ$13,4)/40</f>
        <v>0.25</v>
      </c>
    </row>
    <row r="48" ht="12.75" customHeight="1">
      <c r="A48" s="10" t="str">
        <f t="shared" si="21"/>
        <v>A-R</v>
      </c>
      <c r="B48" s="17">
        <f t="shared" ref="B48:D48" si="23">E46</f>
        <v>0.3</v>
      </c>
      <c r="C48" s="17">
        <f t="shared" si="23"/>
        <v>0.05</v>
      </c>
      <c r="D48" s="17">
        <f t="shared" si="23"/>
        <v>0.075</v>
      </c>
      <c r="E48" s="17">
        <f>HLOOKUP(E43,BarChart_Step1!$B$1:$DQ$13,5)/40</f>
        <v>0.05</v>
      </c>
      <c r="F48" s="17">
        <f>HLOOKUP(F43,BarChart_Step1!$B$1:$DQ$13,5)/40</f>
        <v>0.2</v>
      </c>
      <c r="G48" s="17">
        <f>HLOOKUP(G43,BarChart_Step1!$B$1:$DQ$13,5)/40</f>
        <v>0.1</v>
      </c>
    </row>
    <row r="49" ht="12.75" customHeight="1">
      <c r="A49" s="10" t="str">
        <f t="shared" si="21"/>
        <v>N-P</v>
      </c>
      <c r="B49" s="17">
        <f>HLOOKUP(B43,BarChart_Step1!$B$1:$DQ$13,4)/40</f>
        <v>0.15</v>
      </c>
      <c r="C49" s="17">
        <f>HLOOKUP(C43,BarChart_Step1!$B$1:$DQ$13,4)/40</f>
        <v>0.325</v>
      </c>
      <c r="D49" s="17">
        <f>HLOOKUP(D43,BarChart_Step1!$B$1:$DQ$13,4)/40</f>
        <v>0.25</v>
      </c>
      <c r="E49" s="17">
        <f>HLOOKUP(E43,BarChart_Step1!$B$1:$DQ$13,6)/40</f>
        <v>0.175</v>
      </c>
      <c r="F49" s="17">
        <f>HLOOKUP(F43,BarChart_Step1!$B$1:$DQ$13,6)/40</f>
        <v>0.25</v>
      </c>
      <c r="G49" s="17">
        <f>HLOOKUP(G43,BarChart_Step1!$B$1:$DQ$13,6)/40</f>
        <v>0.275</v>
      </c>
    </row>
    <row r="50" ht="12.75" customHeight="1">
      <c r="A50" s="10" t="str">
        <f t="shared" si="21"/>
        <v>N-R</v>
      </c>
      <c r="B50" s="17">
        <f t="shared" ref="B50:D50" si="24">E47</f>
        <v>0.15</v>
      </c>
      <c r="C50" s="17">
        <f t="shared" si="24"/>
        <v>0.225</v>
      </c>
      <c r="D50" s="17">
        <f t="shared" si="24"/>
        <v>0.25</v>
      </c>
    </row>
    <row r="51" ht="12.75" customHeight="1">
      <c r="A51" s="10" t="str">
        <f t="shared" si="21"/>
        <v>D-P</v>
      </c>
      <c r="B51" s="17">
        <f>HLOOKUP(B43,BarChart_Step1!$B$1:$DQ$13,5)/40</f>
        <v>0.05</v>
      </c>
      <c r="C51" s="17">
        <f>HLOOKUP(C43,BarChart_Step1!$B$1:$DQ$13,5)/40</f>
        <v>0.175</v>
      </c>
      <c r="D51" s="17">
        <f>HLOOKUP(D43,BarChart_Step1!$B$1:$DQ$13,5)/40</f>
        <v>0.1</v>
      </c>
    </row>
    <row r="52" ht="12.75" customHeight="1">
      <c r="A52" s="10" t="str">
        <f t="shared" si="21"/>
        <v>D-R</v>
      </c>
      <c r="B52" s="17">
        <f t="shared" ref="B52:D52" si="25">E48</f>
        <v>0.05</v>
      </c>
      <c r="C52" s="17">
        <f t="shared" si="25"/>
        <v>0.2</v>
      </c>
      <c r="D52" s="17">
        <f t="shared" si="25"/>
        <v>0.1</v>
      </c>
    </row>
    <row r="53" ht="12.75" customHeight="1">
      <c r="A53" s="10" t="str">
        <f t="shared" si="21"/>
        <v>SD-P</v>
      </c>
      <c r="B53" s="17">
        <f>HLOOKUP(B43,BarChart_Step1!$B$1:$DQ$13,6)/40</f>
        <v>0.175</v>
      </c>
      <c r="C53" s="17">
        <f>HLOOKUP(C43,BarChart_Step1!$B$1:$DQ$13,6)/40</f>
        <v>0.05</v>
      </c>
      <c r="D53" s="17">
        <f>HLOOKUP(D43,BarChart_Step1!$B$1:$DQ$13,6)/40</f>
        <v>0.275</v>
      </c>
    </row>
    <row r="54" ht="12.75" customHeight="1">
      <c r="A54" s="10" t="str">
        <f t="shared" si="21"/>
        <v>SD-R</v>
      </c>
      <c r="B54" s="17">
        <f t="shared" ref="B54:D54" si="26">E49</f>
        <v>0.175</v>
      </c>
      <c r="C54" s="17">
        <f t="shared" si="26"/>
        <v>0.25</v>
      </c>
      <c r="D54" s="17">
        <f t="shared" si="26"/>
        <v>0.275</v>
      </c>
    </row>
    <row r="55" ht="12.75" customHeight="1"/>
    <row r="56" ht="12.75" customHeight="1">
      <c r="A56" s="10" t="s">
        <v>238</v>
      </c>
    </row>
    <row r="57" ht="12.75" customHeight="1">
      <c r="A57" s="16" t="s">
        <v>271</v>
      </c>
      <c r="B57" s="12" t="s">
        <v>328</v>
      </c>
      <c r="C57" s="12" t="s">
        <v>329</v>
      </c>
      <c r="D57" s="12" t="s">
        <v>330</v>
      </c>
      <c r="E57" s="12" t="s">
        <v>332</v>
      </c>
      <c r="F57" s="12" t="s">
        <v>333</v>
      </c>
      <c r="G57" s="12" t="s">
        <v>334</v>
      </c>
      <c r="H57" s="12" t="s">
        <v>336</v>
      </c>
      <c r="I57" s="12" t="s">
        <v>337</v>
      </c>
      <c r="J57" s="12" t="s">
        <v>338</v>
      </c>
      <c r="K57" s="12" t="s">
        <v>340</v>
      </c>
      <c r="L57" s="12" t="s">
        <v>341</v>
      </c>
      <c r="M57" s="12" t="s">
        <v>342</v>
      </c>
    </row>
    <row r="58" ht="54.0" customHeight="1">
      <c r="B58" s="12" t="str">
        <f>IF(MID(B57,1,4)="LLM1","PaLM2P1",IF(MID(B57,1,4)="LLM2","GPT-3.5", IF(MID(B57,1,4)="LLM3","Llama 2")))</f>
        <v>PaLM2P1</v>
      </c>
      <c r="C58" s="12" t="str">
        <f>IF(MID(C57,1,4)="LLM1","PaLM 2",IF(MID(C57,1,4)="LLM2","GPT-3.5P1", IF(MID(C57,1,4)="LLM3","Llama 2")))</f>
        <v>GPT-3.5P1</v>
      </c>
      <c r="D58" s="12" t="str">
        <f>IF(MID(D57,1,4)="LLM1","PaLM 2",IF(MID(D57,1,4)="LLM2","GPT-3.5", IF(MID(D57,1,4)="LLM3","Llama2P1")))</f>
        <v>Llama2P1</v>
      </c>
      <c r="E58" s="12" t="str">
        <f t="shared" ref="E58:G58" si="27">IF(MID(E57,1,4)="LLM1","PaLM2P2",IF(MID(E57,1,4)="LLM2","GPT-3.5P2", IF(MID(E57,1,4)="LLM3","Llama2P2")))</f>
        <v>PaLM2P2</v>
      </c>
      <c r="F58" s="12" t="str">
        <f t="shared" si="27"/>
        <v>GPT-3.5P2</v>
      </c>
      <c r="G58" s="12" t="str">
        <f t="shared" si="27"/>
        <v>Llama2P2</v>
      </c>
      <c r="H58" s="12" t="str">
        <f t="shared" ref="H58:J58" si="28">IF(MID(H57,1,4)="LLM1","PaLM2P3",IF(MID(H57,1,4)="LLM2","GPT-3.5P3", IF(MID(H57,1,4)="LLM3","Llama2P3")))</f>
        <v>PaLM2P3</v>
      </c>
      <c r="I58" s="12" t="str">
        <f t="shared" si="28"/>
        <v>GPT-3.5P3</v>
      </c>
      <c r="J58" s="12" t="str">
        <f t="shared" si="28"/>
        <v>Llama2P3</v>
      </c>
      <c r="K58" s="12" t="str">
        <f t="shared" ref="K58:M58" si="29">IF(MID(K57,1,4)="LLM1","PaLM2P4",IF(MID(K57,1,4)="LLM2","GPT-3.5P4", IF(MID(K57,1,4)="LLM3","Llama2P4")))</f>
        <v>PaLM2P4</v>
      </c>
      <c r="L58" s="12" t="str">
        <f t="shared" si="29"/>
        <v>GPT-3.5P4</v>
      </c>
      <c r="M58" s="12" t="str">
        <f t="shared" si="29"/>
        <v>Llama2P4</v>
      </c>
    </row>
    <row r="59" ht="12.75" customHeight="1">
      <c r="A59" s="10" t="s">
        <v>207</v>
      </c>
      <c r="B59" s="17">
        <f>HLOOKUP(B57,BarChart_Step1!$B$1:$DQ$13,2)/40</f>
        <v>0.25</v>
      </c>
      <c r="C59" s="17">
        <f>HLOOKUP(C57,BarChart_Step1!$B$1:$DQ$13,2)/40</f>
        <v>0.05</v>
      </c>
      <c r="D59" s="17">
        <f>HLOOKUP(D57,BarChart_Step1!$B$1:$DQ$13,2)/40</f>
        <v>0.2</v>
      </c>
      <c r="E59" s="17">
        <f>HLOOKUP(E57,BarChart_Step1!$B$1:$DQ$13,2)/40</f>
        <v>0.2</v>
      </c>
      <c r="F59" s="17">
        <f>HLOOKUP(F57,BarChart_Step1!$B$1:$DQ$13,2)/40</f>
        <v>0.325</v>
      </c>
      <c r="G59" s="17">
        <f>HLOOKUP(G57,BarChart_Step1!$B$1:$DQ$13,2)/40</f>
        <v>0.3</v>
      </c>
      <c r="H59" s="17">
        <f>HLOOKUP(H57,BarChart_Step1!$B$1:$DQ$13,2)/40</f>
        <v>0.325</v>
      </c>
      <c r="I59" s="17">
        <f>HLOOKUP(I57,BarChart_Step1!$B$1:$DQ$13,2)/40</f>
        <v>0.4</v>
      </c>
      <c r="J59" s="17">
        <f>HLOOKUP(J57,BarChart_Step1!$B$1:$DQ$13,2)/40</f>
        <v>0.05</v>
      </c>
      <c r="K59" s="17">
        <f>HLOOKUP(K57,BarChart_Step1!$B$1:$DQ$13,2)/40</f>
        <v>0.325</v>
      </c>
      <c r="L59" s="17">
        <f>HLOOKUP(L57,BarChart_Step1!$B$1:$DQ$13,2)/40</f>
        <v>0.1</v>
      </c>
      <c r="M59" s="17">
        <f>HLOOKUP(M57,BarChart_Step1!$B$1:$DQ$13,2)/40</f>
        <v>0.3</v>
      </c>
    </row>
    <row r="60" ht="12.75" customHeight="1">
      <c r="A60" s="10" t="s">
        <v>208</v>
      </c>
      <c r="B60" s="17">
        <f>HLOOKUP(B57,BarChart_Step1!$B$1:$DQ$13,3)/40</f>
        <v>0.075</v>
      </c>
      <c r="C60" s="17">
        <f>HLOOKUP(C57,BarChart_Step1!$B$1:$DQ$13,3)/40</f>
        <v>0.15</v>
      </c>
      <c r="D60" s="17">
        <f>HLOOKUP(D57,BarChart_Step1!$B$1:$DQ$13,3)/40</f>
        <v>0</v>
      </c>
      <c r="E60" s="17">
        <f>HLOOKUP(E57,BarChart_Step1!$B$1:$DQ$13,3)/40</f>
        <v>0.225</v>
      </c>
      <c r="F60" s="17">
        <f>HLOOKUP(F57,BarChart_Step1!$B$1:$DQ$13,3)/40</f>
        <v>0.275</v>
      </c>
      <c r="G60" s="17">
        <f>HLOOKUP(G57,BarChart_Step1!$B$1:$DQ$13,3)/40</f>
        <v>0.125</v>
      </c>
      <c r="H60" s="17">
        <f>HLOOKUP(H57,BarChart_Step1!$B$1:$DQ$13,3)/40</f>
        <v>0.2</v>
      </c>
      <c r="I60" s="17">
        <f>HLOOKUP(I57,BarChart_Step1!$B$1:$DQ$13,3)/40</f>
        <v>0.075</v>
      </c>
      <c r="J60" s="17">
        <f>HLOOKUP(J57,BarChart_Step1!$B$1:$DQ$13,3)/40</f>
        <v>0.4</v>
      </c>
      <c r="K60" s="17">
        <f>HLOOKUP(K57,BarChart_Step1!$B$1:$DQ$13,3)/40</f>
        <v>0.3</v>
      </c>
      <c r="L60" s="17">
        <f>HLOOKUP(L57,BarChart_Step1!$B$1:$DQ$13,3)/40</f>
        <v>0.35</v>
      </c>
      <c r="M60" s="17">
        <f>HLOOKUP(M57,BarChart_Step1!$B$1:$DQ$13,3)/40</f>
        <v>0.075</v>
      </c>
    </row>
    <row r="61" ht="12.75" customHeight="1">
      <c r="A61" s="10" t="s">
        <v>209</v>
      </c>
      <c r="B61" s="17">
        <f>HLOOKUP(B57,BarChart_Step1!$B$1:$DQ$13,4)/40</f>
        <v>0.375</v>
      </c>
      <c r="C61" s="17">
        <f>HLOOKUP(C57,BarChart_Step1!$B$1:$DQ$13,4)/40</f>
        <v>0.25</v>
      </c>
      <c r="D61" s="17">
        <f>HLOOKUP(D57,BarChart_Step1!$B$1:$DQ$13,4)/40</f>
        <v>0.275</v>
      </c>
      <c r="E61" s="17">
        <f>HLOOKUP(E57,BarChart_Step1!$B$1:$DQ$13,4)/40</f>
        <v>0.3</v>
      </c>
      <c r="F61" s="17">
        <f>HLOOKUP(F57,BarChart_Step1!$B$1:$DQ$13,4)/40</f>
        <v>0.15</v>
      </c>
      <c r="G61" s="17">
        <f>HLOOKUP(G57,BarChart_Step1!$B$1:$DQ$13,4)/40</f>
        <v>0.125</v>
      </c>
      <c r="H61" s="17">
        <f>HLOOKUP(H57,BarChart_Step1!$B$1:$DQ$13,4)/40</f>
        <v>0.2</v>
      </c>
      <c r="I61" s="17">
        <f>HLOOKUP(I57,BarChart_Step1!$B$1:$DQ$13,4)/40</f>
        <v>0.175</v>
      </c>
      <c r="J61" s="17">
        <f>HLOOKUP(J57,BarChart_Step1!$B$1:$DQ$13,4)/40</f>
        <v>0.3</v>
      </c>
      <c r="K61" s="17">
        <f>HLOOKUP(K57,BarChart_Step1!$B$1:$DQ$13,4)/40</f>
        <v>0.15</v>
      </c>
      <c r="L61" s="17">
        <f>HLOOKUP(L57,BarChart_Step1!$B$1:$DQ$13,4)/40</f>
        <v>0.325</v>
      </c>
      <c r="M61" s="17">
        <f>HLOOKUP(M57,BarChart_Step1!$B$1:$DQ$13,4)/40</f>
        <v>0.25</v>
      </c>
    </row>
    <row r="62" ht="12.75" customHeight="1">
      <c r="A62" s="10" t="s">
        <v>210</v>
      </c>
      <c r="B62" s="17">
        <f>HLOOKUP(B57,BarChart_Step1!$B$1:$DQ$13,5)/40</f>
        <v>0.025</v>
      </c>
      <c r="C62" s="17">
        <f>HLOOKUP(C57,BarChart_Step1!$B$1:$DQ$13,5)/40</f>
        <v>0.325</v>
      </c>
      <c r="D62" s="17">
        <f>HLOOKUP(D57,BarChart_Step1!$B$1:$DQ$13,5)/40</f>
        <v>0.15</v>
      </c>
      <c r="E62" s="17">
        <f>HLOOKUP(E57,BarChart_Step1!$B$1:$DQ$13,5)/40</f>
        <v>0.15</v>
      </c>
      <c r="F62" s="17">
        <f>HLOOKUP(F57,BarChart_Step1!$B$1:$DQ$13,5)/40</f>
        <v>0.1</v>
      </c>
      <c r="G62" s="17">
        <f>HLOOKUP(G57,BarChart_Step1!$B$1:$DQ$13,5)/40</f>
        <v>0.15</v>
      </c>
      <c r="H62" s="17">
        <f>HLOOKUP(H57,BarChart_Step1!$B$1:$DQ$13,5)/40</f>
        <v>0.075</v>
      </c>
      <c r="I62" s="17">
        <f>HLOOKUP(I57,BarChart_Step1!$B$1:$DQ$13,5)/40</f>
        <v>0.15</v>
      </c>
      <c r="J62" s="17">
        <f>HLOOKUP(J57,BarChart_Step1!$B$1:$DQ$13,5)/40</f>
        <v>0.2</v>
      </c>
      <c r="K62" s="17">
        <f>HLOOKUP(K57,BarChart_Step1!$B$1:$DQ$13,5)/40</f>
        <v>0.05</v>
      </c>
      <c r="L62" s="17">
        <f>HLOOKUP(L57,BarChart_Step1!$B$1:$DQ$13,5)/40</f>
        <v>0.175</v>
      </c>
      <c r="M62" s="17">
        <f>HLOOKUP(M57,BarChart_Step1!$B$1:$DQ$13,5)/40</f>
        <v>0.1</v>
      </c>
    </row>
    <row r="63" ht="12.75" customHeight="1">
      <c r="A63" s="10" t="s">
        <v>211</v>
      </c>
      <c r="B63" s="17">
        <f>HLOOKUP(B57,BarChart_Step1!$B$1:$DQ$13,6)/40</f>
        <v>0.275</v>
      </c>
      <c r="C63" s="17">
        <f>HLOOKUP(C57,BarChart_Step1!$B$1:$DQ$13,6)/40</f>
        <v>0.225</v>
      </c>
      <c r="D63" s="17">
        <f>HLOOKUP(D57,BarChart_Step1!$B$1:$DQ$13,6)/40</f>
        <v>0.375</v>
      </c>
      <c r="E63" s="17">
        <f>HLOOKUP(E57,BarChart_Step1!$B$1:$DQ$13,6)/40</f>
        <v>0.125</v>
      </c>
      <c r="F63" s="17">
        <f>HLOOKUP(F57,BarChart_Step1!$B$1:$DQ$13,6)/40</f>
        <v>0.15</v>
      </c>
      <c r="G63" s="17">
        <f>HLOOKUP(G57,BarChart_Step1!$B$1:$DQ$13,6)/40</f>
        <v>0.3</v>
      </c>
      <c r="H63" s="17">
        <f>HLOOKUP(H57,BarChart_Step1!$B$1:$DQ$13,6)/40</f>
        <v>0.2</v>
      </c>
      <c r="I63" s="17">
        <f>HLOOKUP(I57,BarChart_Step1!$B$1:$DQ$13,6)/40</f>
        <v>0.2</v>
      </c>
      <c r="J63" s="17">
        <f>HLOOKUP(J57,BarChart_Step1!$B$1:$DQ$13,6)/40</f>
        <v>0.05</v>
      </c>
      <c r="K63" s="17">
        <f>HLOOKUP(K57,BarChart_Step1!$B$1:$DQ$13,6)/40</f>
        <v>0.175</v>
      </c>
      <c r="L63" s="17">
        <f>HLOOKUP(L57,BarChart_Step1!$B$1:$DQ$13,6)/40</f>
        <v>0.05</v>
      </c>
      <c r="M63" s="17">
        <f>HLOOKUP(M57,BarChart_Step1!$B$1:$DQ$13,6)/40</f>
        <v>0.275</v>
      </c>
    </row>
    <row r="64" ht="12.75" customHeight="1"/>
    <row r="65" ht="12.75" customHeight="1"/>
    <row r="66" ht="12.75" customHeight="1">
      <c r="A66" s="10" t="s">
        <v>240</v>
      </c>
    </row>
    <row r="67" ht="12.75" customHeight="1">
      <c r="A67" s="16" t="s">
        <v>362</v>
      </c>
      <c r="B67" s="12" t="s">
        <v>284</v>
      </c>
      <c r="C67" s="12" t="s">
        <v>285</v>
      </c>
      <c r="D67" s="12" t="s">
        <v>286</v>
      </c>
      <c r="E67" s="12" t="s">
        <v>303</v>
      </c>
      <c r="F67" s="12" t="s">
        <v>304</v>
      </c>
      <c r="G67" s="12" t="s">
        <v>305</v>
      </c>
      <c r="H67" s="12"/>
      <c r="I67" s="12"/>
      <c r="J67" s="12"/>
      <c r="K67" s="12"/>
      <c r="L67" s="12"/>
      <c r="M67" s="12"/>
    </row>
    <row r="68" ht="12.75" customHeight="1">
      <c r="B68" s="12" t="str">
        <f t="shared" ref="B68:D68" si="30">CONCATENATE(IF(MID(B67,1,4)="LLM1","PaLM2",IF(MID(B67,1,4)="LLM2","GPT-3.5", IF(MID(B67,1,4)="LLM3","Llama2"))),"")</f>
        <v>PaLM2</v>
      </c>
      <c r="C68" s="12" t="str">
        <f t="shared" si="30"/>
        <v>GPT-3.5</v>
      </c>
      <c r="D68" s="12" t="str">
        <f t="shared" si="30"/>
        <v>Llama2</v>
      </c>
      <c r="E68" s="12" t="str">
        <f t="shared" ref="E68:G68" si="31">CONCATENATE(IF(MID(E67,1,4)="LLM1","PaLM2",IF(MID(E67,1,4)="LLM2","GPT-3.5", IF(MID(E67,1,4)="LLM3","Llama2"))),"-R")</f>
        <v>PaLM2-R</v>
      </c>
      <c r="F68" s="12" t="str">
        <f t="shared" si="31"/>
        <v>GPT-3.5-R</v>
      </c>
      <c r="G68" s="12" t="str">
        <f t="shared" si="31"/>
        <v>Llama2-R</v>
      </c>
      <c r="H68" s="12"/>
      <c r="I68" s="12"/>
      <c r="J68" s="12"/>
      <c r="K68" s="12"/>
      <c r="L68" s="12"/>
      <c r="M68" s="12"/>
    </row>
    <row r="69" ht="12.75" customHeight="1">
      <c r="A69" s="10" t="str">
        <f t="shared" ref="A69:A78" si="33">A45</f>
        <v>SA-P</v>
      </c>
      <c r="B69" s="17">
        <f t="shared" ref="B69:D69" si="32">(B59+E59+H59+K59)/4</f>
        <v>0.275</v>
      </c>
      <c r="C69" s="17">
        <f t="shared" si="32"/>
        <v>0.21875</v>
      </c>
      <c r="D69" s="17">
        <f t="shared" si="32"/>
        <v>0.2125</v>
      </c>
      <c r="E69" s="17">
        <f>BC_CW_R!B52</f>
        <v>0.30625</v>
      </c>
      <c r="F69" s="17">
        <f>BC_CW_R!C52</f>
        <v>0.3125</v>
      </c>
      <c r="G69" s="17">
        <f>BC_CW_R!D52</f>
        <v>0.26875</v>
      </c>
      <c r="H69" s="17"/>
      <c r="I69" s="17"/>
      <c r="J69" s="17"/>
      <c r="K69" s="17"/>
      <c r="L69" s="17"/>
      <c r="M69" s="17"/>
    </row>
    <row r="70" ht="12.75" customHeight="1">
      <c r="A70" s="10" t="str">
        <f t="shared" si="33"/>
        <v>SA-R</v>
      </c>
      <c r="B70" s="17">
        <f t="shared" ref="B70:D70" si="34">E69</f>
        <v>0.30625</v>
      </c>
      <c r="C70" s="17">
        <f t="shared" si="34"/>
        <v>0.3125</v>
      </c>
      <c r="D70" s="17">
        <f t="shared" si="34"/>
        <v>0.26875</v>
      </c>
      <c r="E70" s="17">
        <f>BC_CW_R!B53</f>
        <v>0.2</v>
      </c>
      <c r="F70" s="17">
        <f>BC_CW_R!C53</f>
        <v>0.1125</v>
      </c>
      <c r="G70" s="17">
        <f>BC_CW_R!D53</f>
        <v>0.0625</v>
      </c>
      <c r="H70" s="17"/>
      <c r="I70" s="17"/>
      <c r="J70" s="17"/>
      <c r="K70" s="17"/>
      <c r="L70" s="17"/>
      <c r="M70" s="17"/>
    </row>
    <row r="71" ht="12.75" customHeight="1">
      <c r="A71" s="10" t="str">
        <f t="shared" si="33"/>
        <v>A-P</v>
      </c>
      <c r="B71" s="17">
        <f t="shared" ref="B71:D71" si="35">(B60+E60+H60+K60)/4</f>
        <v>0.2</v>
      </c>
      <c r="C71" s="17">
        <f t="shared" si="35"/>
        <v>0.2125</v>
      </c>
      <c r="D71" s="17">
        <f t="shared" si="35"/>
        <v>0.15</v>
      </c>
      <c r="E71" s="17">
        <f>BC_CW_R!B54</f>
        <v>0.23125</v>
      </c>
      <c r="F71" s="17">
        <f>BC_CW_R!C54</f>
        <v>0.20625</v>
      </c>
      <c r="G71" s="17">
        <f>BC_CW_R!D54</f>
        <v>0.225</v>
      </c>
      <c r="H71" s="17"/>
      <c r="I71" s="17"/>
      <c r="J71" s="17"/>
      <c r="K71" s="17"/>
      <c r="L71" s="17"/>
      <c r="M71" s="17"/>
    </row>
    <row r="72" ht="12.75" customHeight="1">
      <c r="A72" s="10" t="str">
        <f t="shared" si="33"/>
        <v>A-R</v>
      </c>
      <c r="B72" s="17">
        <f t="shared" ref="B72:D72" si="36">E70</f>
        <v>0.2</v>
      </c>
      <c r="C72" s="17">
        <f t="shared" si="36"/>
        <v>0.1125</v>
      </c>
      <c r="D72" s="17">
        <f t="shared" si="36"/>
        <v>0.0625</v>
      </c>
      <c r="E72" s="17">
        <f>BC_CW_R!B55</f>
        <v>0.05625</v>
      </c>
      <c r="F72" s="17">
        <f>BC_CW_R!C55</f>
        <v>0.1375</v>
      </c>
      <c r="G72" s="17">
        <f>BC_CW_R!D55</f>
        <v>0.125</v>
      </c>
      <c r="H72" s="17"/>
      <c r="I72" s="17"/>
      <c r="J72" s="17"/>
      <c r="K72" s="17"/>
      <c r="L72" s="17"/>
      <c r="M72" s="17"/>
    </row>
    <row r="73" ht="12.75" customHeight="1">
      <c r="A73" s="10" t="str">
        <f t="shared" si="33"/>
        <v>N-P</v>
      </c>
      <c r="B73" s="17">
        <f t="shared" ref="B73:D73" si="37">(B61+E61+H61+K61)/4</f>
        <v>0.25625</v>
      </c>
      <c r="C73" s="17">
        <f t="shared" si="37"/>
        <v>0.225</v>
      </c>
      <c r="D73" s="17">
        <f t="shared" si="37"/>
        <v>0.2375</v>
      </c>
      <c r="E73" s="17">
        <f>BC_CW_R!B56</f>
        <v>0.20625</v>
      </c>
      <c r="F73" s="17">
        <f>BC_CW_R!C56</f>
        <v>0.23125</v>
      </c>
      <c r="G73" s="17">
        <f>BC_CW_R!D56</f>
        <v>0.31875</v>
      </c>
      <c r="H73" s="17"/>
      <c r="I73" s="17"/>
      <c r="J73" s="17"/>
      <c r="K73" s="17"/>
      <c r="L73" s="17"/>
      <c r="M73" s="17"/>
    </row>
    <row r="74" ht="12.75" customHeight="1">
      <c r="A74" s="10" t="str">
        <f t="shared" si="33"/>
        <v>N-R</v>
      </c>
      <c r="B74" s="17">
        <f t="shared" ref="B74:D74" si="38">E71</f>
        <v>0.23125</v>
      </c>
      <c r="C74" s="17">
        <f t="shared" si="38"/>
        <v>0.20625</v>
      </c>
      <c r="D74" s="17">
        <f t="shared" si="38"/>
        <v>0.225</v>
      </c>
    </row>
    <row r="75" ht="12.75" customHeight="1">
      <c r="A75" s="10" t="str">
        <f t="shared" si="33"/>
        <v>D-P</v>
      </c>
      <c r="B75" s="17">
        <f t="shared" ref="B75:D75" si="39">(B62+E62+H62+K62)/4</f>
        <v>0.075</v>
      </c>
      <c r="C75" s="17">
        <f t="shared" si="39"/>
        <v>0.1875</v>
      </c>
      <c r="D75" s="17">
        <f t="shared" si="39"/>
        <v>0.15</v>
      </c>
    </row>
    <row r="76" ht="12.75" customHeight="1">
      <c r="A76" s="10" t="str">
        <f t="shared" si="33"/>
        <v>D-R</v>
      </c>
      <c r="B76" s="17">
        <f t="shared" ref="B76:D76" si="40">E72</f>
        <v>0.05625</v>
      </c>
      <c r="C76" s="17">
        <f t="shared" si="40"/>
        <v>0.1375</v>
      </c>
      <c r="D76" s="17">
        <f t="shared" si="40"/>
        <v>0.125</v>
      </c>
    </row>
    <row r="77" ht="12.75" customHeight="1">
      <c r="A77" s="10" t="str">
        <f t="shared" si="33"/>
        <v>SD-P</v>
      </c>
      <c r="B77" s="17">
        <f t="shared" ref="B77:D77" si="41">(B63+E63+H63+K63)/4</f>
        <v>0.19375</v>
      </c>
      <c r="C77" s="17">
        <f t="shared" si="41"/>
        <v>0.15625</v>
      </c>
      <c r="D77" s="17">
        <f t="shared" si="41"/>
        <v>0.25</v>
      </c>
    </row>
    <row r="78" ht="12.75" customHeight="1">
      <c r="A78" s="10" t="str">
        <f t="shared" si="33"/>
        <v>SD-R</v>
      </c>
      <c r="B78" s="17">
        <f t="shared" ref="B78:D78" si="42">E73</f>
        <v>0.20625</v>
      </c>
      <c r="C78" s="17">
        <f t="shared" si="42"/>
        <v>0.23125</v>
      </c>
      <c r="D78" s="17">
        <f t="shared" si="42"/>
        <v>0.31875</v>
      </c>
    </row>
    <row r="79" ht="12.75" customHeight="1"/>
    <row r="80" ht="12.75" customHeight="1"/>
    <row r="81" ht="12.75" customHeight="1">
      <c r="A81" s="10" t="s">
        <v>242</v>
      </c>
    </row>
    <row r="82" ht="12.75" customHeight="1">
      <c r="A82" s="16" t="s">
        <v>363</v>
      </c>
      <c r="B82" s="10"/>
      <c r="C82" s="12"/>
      <c r="D82" s="12"/>
    </row>
    <row r="83" ht="12.75" customHeight="1">
      <c r="B83" s="12" t="s">
        <v>215</v>
      </c>
      <c r="C83" s="12" t="s">
        <v>216</v>
      </c>
      <c r="D83" s="12" t="s">
        <v>217</v>
      </c>
      <c r="E83" s="12" t="s">
        <v>218</v>
      </c>
    </row>
    <row r="84" ht="12.75" customHeight="1">
      <c r="A84" s="10" t="str">
        <f t="shared" ref="A84:A93" si="43">A69</f>
        <v>SA-P</v>
      </c>
      <c r="B84" s="17">
        <f>(B59+C59+D59)/3</f>
        <v>0.1666666667</v>
      </c>
      <c r="C84" s="17">
        <f>(E59+F59+G59)/3</f>
        <v>0.275</v>
      </c>
      <c r="D84" s="17">
        <f>(H59+I59+J59)/3</f>
        <v>0.2583333333</v>
      </c>
      <c r="E84" s="10">
        <f>(K59+L59+M59)/3</f>
        <v>0.2416666667</v>
      </c>
    </row>
    <row r="85" ht="12.75" customHeight="1">
      <c r="A85" s="10" t="str">
        <f t="shared" si="43"/>
        <v>SA-R</v>
      </c>
      <c r="B85" s="17">
        <f>BC_CW_R!B62</f>
        <v>0.2333333333</v>
      </c>
      <c r="C85" s="17">
        <f>BC_CW_R!C62</f>
        <v>0.3166666667</v>
      </c>
      <c r="D85" s="17">
        <f>BC_CW_R!D62</f>
        <v>0.3333333333</v>
      </c>
      <c r="E85" s="17">
        <f>BC_CW_R!E62</f>
        <v>0.3</v>
      </c>
    </row>
    <row r="86" ht="12.75" customHeight="1">
      <c r="A86" s="10" t="str">
        <f t="shared" si="43"/>
        <v>A-P</v>
      </c>
      <c r="B86" s="17">
        <f>(B60+C60+D60)/3</f>
        <v>0.075</v>
      </c>
      <c r="C86" s="17">
        <f>(E60+F60+G60)/3</f>
        <v>0.2083333333</v>
      </c>
      <c r="D86" s="17">
        <f>(H60+I60+J60)/3</f>
        <v>0.225</v>
      </c>
      <c r="E86" s="10">
        <f>(K60+L60+M60)/3</f>
        <v>0.2416666667</v>
      </c>
    </row>
    <row r="87" ht="12.75" customHeight="1">
      <c r="A87" s="10" t="str">
        <f t="shared" si="43"/>
        <v>A-R</v>
      </c>
      <c r="B87" s="17">
        <f>BC_CW_R!B63</f>
        <v>0.04166666667</v>
      </c>
      <c r="C87" s="17">
        <f>BC_CW_R!C63</f>
        <v>0.2083333333</v>
      </c>
      <c r="D87" s="17">
        <f>BC_CW_R!D63</f>
        <v>0.1083333333</v>
      </c>
      <c r="E87" s="17">
        <f>BC_CW_R!E63</f>
        <v>0.1416666667</v>
      </c>
    </row>
    <row r="88" ht="12.75" customHeight="1">
      <c r="A88" s="10" t="str">
        <f t="shared" si="43"/>
        <v>N-P</v>
      </c>
      <c r="B88" s="17">
        <f>(B61+C61+D61)/3</f>
        <v>0.3</v>
      </c>
      <c r="C88" s="17">
        <f>(E61+F61+G61)/3</f>
        <v>0.1916666667</v>
      </c>
      <c r="D88" s="17">
        <f>(H61+I61+J61)/3</f>
        <v>0.225</v>
      </c>
      <c r="E88" s="10">
        <f>(K61+L61+M61)/3</f>
        <v>0.2416666667</v>
      </c>
    </row>
    <row r="89" ht="12.75" customHeight="1">
      <c r="A89" s="10" t="str">
        <f t="shared" si="43"/>
        <v>N-R</v>
      </c>
      <c r="B89" s="17">
        <f>BC_CW_R!B64</f>
        <v>0.3083333333</v>
      </c>
      <c r="C89" s="17">
        <f>BC_CW_R!C64</f>
        <v>0.1583333333</v>
      </c>
      <c r="D89" s="17">
        <f>BC_CW_R!D64</f>
        <v>0.2083333333</v>
      </c>
      <c r="E89" s="17">
        <f>BC_CW_R!E64</f>
        <v>0.2083333333</v>
      </c>
    </row>
    <row r="90" ht="12.75" customHeight="1">
      <c r="A90" s="10" t="str">
        <f t="shared" si="43"/>
        <v>D-P</v>
      </c>
      <c r="B90" s="17">
        <f>(B62+C62+D62)/3</f>
        <v>0.1666666667</v>
      </c>
      <c r="C90" s="17">
        <f>(E62+F62+G62)/3</f>
        <v>0.1333333333</v>
      </c>
      <c r="D90" s="17">
        <f>(H62+I62+J62)/3</f>
        <v>0.1416666667</v>
      </c>
      <c r="E90" s="10">
        <f>(K62+L62+M62)/3</f>
        <v>0.1083333333</v>
      </c>
    </row>
    <row r="91" ht="12.75" customHeight="1">
      <c r="A91" s="10" t="str">
        <f t="shared" si="43"/>
        <v>D-R</v>
      </c>
      <c r="B91" s="17">
        <f>BC_CW_R!B65</f>
        <v>0.09166666667</v>
      </c>
      <c r="C91" s="17">
        <f>BC_CW_R!C65</f>
        <v>0.1083333333</v>
      </c>
      <c r="D91" s="17">
        <f>BC_CW_R!D65</f>
        <v>0.1083333333</v>
      </c>
      <c r="E91" s="17">
        <f>BC_CW_R!E65</f>
        <v>0.1166666667</v>
      </c>
    </row>
    <row r="92" ht="12.75" customHeight="1">
      <c r="A92" s="10" t="str">
        <f t="shared" si="43"/>
        <v>SD-P</v>
      </c>
      <c r="B92" s="17">
        <f>(B63+C63+D63)/3</f>
        <v>0.2916666667</v>
      </c>
      <c r="C92" s="17">
        <f>(E63+F63+G63)/3</f>
        <v>0.1916666667</v>
      </c>
      <c r="D92" s="17">
        <f>(H63+I63+J63)/3</f>
        <v>0.15</v>
      </c>
      <c r="E92" s="10">
        <f>(K63+L63+M63)/3</f>
        <v>0.1666666667</v>
      </c>
    </row>
    <row r="93" ht="12.75" customHeight="1">
      <c r="A93" s="10" t="str">
        <f t="shared" si="43"/>
        <v>SD-R</v>
      </c>
      <c r="B93" s="17">
        <f>BC_CW_R!B66</f>
        <v>0.325</v>
      </c>
      <c r="C93" s="17">
        <f>BC_CW_R!C66</f>
        <v>0.2083333333</v>
      </c>
      <c r="D93" s="17">
        <f>BC_CW_R!D66</f>
        <v>0.2416666667</v>
      </c>
      <c r="E93" s="17">
        <f>BC_CW_R!E66</f>
        <v>0.2333333333</v>
      </c>
    </row>
    <row r="94" ht="12.75" customHeight="1"/>
    <row r="95" ht="12.75" customHeight="1">
      <c r="A95" s="16" t="str">
        <f>CONCAT(A82, " and Levels")</f>
        <v>Common Weaknesses - Aggregated over LLMs and Levels</v>
      </c>
      <c r="B95" s="12" t="s">
        <v>274</v>
      </c>
      <c r="C95" s="12" t="s">
        <v>275</v>
      </c>
    </row>
    <row r="96" ht="12.75" customHeight="1">
      <c r="A96" s="18" t="s">
        <v>126</v>
      </c>
      <c r="B96" s="17">
        <f>AVERAGE(B84:E84)</f>
        <v>0.2354166667</v>
      </c>
      <c r="C96" s="17">
        <f>BC_CW_R!B69</f>
        <v>0.2958333333</v>
      </c>
    </row>
    <row r="97" ht="12.75" customHeight="1">
      <c r="A97" s="10" t="s">
        <v>127</v>
      </c>
      <c r="B97" s="17">
        <f>AVERAGE(B86:E86)</f>
        <v>0.1875</v>
      </c>
      <c r="C97" s="17">
        <f>BC_CW_R!B70</f>
        <v>0.125</v>
      </c>
    </row>
    <row r="98" ht="12.75" customHeight="1">
      <c r="A98" s="10" t="s">
        <v>128</v>
      </c>
      <c r="B98" s="17">
        <f>AVERAGE(B88:E88)</f>
        <v>0.2395833333</v>
      </c>
      <c r="C98" s="17">
        <f>BC_CW_R!B71</f>
        <v>0.2208333333</v>
      </c>
    </row>
    <row r="99" ht="12.75" customHeight="1">
      <c r="A99" s="10" t="s">
        <v>130</v>
      </c>
      <c r="B99" s="17">
        <f>AVERAGE(B90:E90)</f>
        <v>0.1375</v>
      </c>
      <c r="C99" s="17">
        <f>BC_CW_R!B72</f>
        <v>0.10625</v>
      </c>
    </row>
    <row r="100" ht="12.75" customHeight="1">
      <c r="A100" s="10" t="s">
        <v>129</v>
      </c>
      <c r="B100" s="17">
        <f>AVERAGE(B92:E92)</f>
        <v>0.2</v>
      </c>
      <c r="C100" s="17">
        <f>BC_CW_R!B73</f>
        <v>0.2520833333</v>
      </c>
    </row>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G1 B17:G17 B30:G30 B43:G43 B57:M57 B67:M67 B82:D82">
      <formula1>Hist_Step1!$B$1:$DQ$1</formula1>
    </dataValidation>
  </dataValidation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13" width="4.63"/>
    <col customWidth="1" min="14" max="33" width="4.0"/>
    <col customWidth="1" min="34" max="52" width="8.63"/>
  </cols>
  <sheetData>
    <row r="1" ht="12.75" customHeight="1">
      <c r="A1" s="16" t="s">
        <v>364</v>
      </c>
      <c r="B1" s="12" t="s">
        <v>347</v>
      </c>
      <c r="C1" s="12" t="s">
        <v>348</v>
      </c>
      <c r="D1" s="12" t="s">
        <v>349</v>
      </c>
    </row>
    <row r="2" ht="49.5" customHeight="1">
      <c r="B2" s="12" t="str">
        <f t="shared" ref="B2:D2" si="1">IF(MID(B1,1,4)="LLM1","PaLM 2",IF(MID(B1,1,4)="LLM2","GPT-3.5", IF(MID(B1,1,4)="LLM3","Llama 2")))</f>
        <v>PaLM 2</v>
      </c>
      <c r="C2" s="12" t="str">
        <f t="shared" si="1"/>
        <v>GPT-3.5</v>
      </c>
      <c r="D2" s="12" t="str">
        <f t="shared" si="1"/>
        <v>Llama 2</v>
      </c>
    </row>
    <row r="3" ht="12.75" customHeight="1">
      <c r="A3" s="10" t="str">
        <f>BarChart_Step1!A2</f>
        <v>Strongly Agree</v>
      </c>
      <c r="B3" s="17">
        <f>HLOOKUP(B1,BarChart_Step1!$B$1:$DQ$13,2)/40</f>
        <v>0.25</v>
      </c>
      <c r="C3" s="17">
        <f>HLOOKUP(C1,BarChart_Step1!$B$1:$DQ$13,2)/40</f>
        <v>0.25</v>
      </c>
      <c r="D3" s="17">
        <f>HLOOKUP(D1,BarChart_Step1!$B$1:$DQ$13,2)/40</f>
        <v>0.2</v>
      </c>
    </row>
    <row r="4" ht="12.75" customHeight="1">
      <c r="A4" s="10" t="str">
        <f>BarChart_Step1!A3</f>
        <v>Agree</v>
      </c>
      <c r="B4" s="17">
        <f>HLOOKUP(B1,BarChart_Step1!$B$1:$DQ$13,3)/40</f>
        <v>0.075</v>
      </c>
      <c r="C4" s="17">
        <f>HLOOKUP(C1,BarChart_Step1!$B$1:$DQ$13,3)/40</f>
        <v>0.05</v>
      </c>
      <c r="D4" s="17">
        <f>HLOOKUP(D1,BarChart_Step1!$B$1:$DQ$13,3)/40</f>
        <v>0</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row>
    <row r="5" ht="12.75" customHeight="1">
      <c r="A5" s="10" t="str">
        <f>BarChart_Step1!A4</f>
        <v>Neutral</v>
      </c>
      <c r="B5" s="17">
        <f>HLOOKUP(B1,BarChart_Step1!$B$1:$DQ$13,4)/40</f>
        <v>0.375</v>
      </c>
      <c r="C5" s="17">
        <f>HLOOKUP(C1,BarChart_Step1!$B$1:$DQ$13,4)/40</f>
        <v>0.275</v>
      </c>
      <c r="D5" s="17">
        <f>HLOOKUP(D1,BarChart_Step1!$B$1:$DQ$13,4)/40</f>
        <v>0.275</v>
      </c>
    </row>
    <row r="6" ht="12.75" customHeight="1">
      <c r="A6" s="10" t="str">
        <f>BarChart_Step1!A5</f>
        <v>Disagree</v>
      </c>
      <c r="B6" s="17">
        <f>HLOOKUP(B1,BarChart_Step1!$B$1:$DQ$13,5)/40</f>
        <v>0.025</v>
      </c>
      <c r="C6" s="17">
        <f>HLOOKUP(C1,BarChart_Step1!$B$1:$DQ$13,5)/40</f>
        <v>0.1</v>
      </c>
      <c r="D6" s="17">
        <f>HLOOKUP(D1,BarChart_Step1!$B$1:$DQ$13,5)/40</f>
        <v>0.15</v>
      </c>
    </row>
    <row r="7" ht="12.75" customHeight="1">
      <c r="A7" s="10" t="str">
        <f>BarChart_Step1!A6</f>
        <v>Strongly Disagree</v>
      </c>
      <c r="B7" s="17">
        <f>HLOOKUP(B1,BarChart_Step1!$B$1:$DQ$13,6)/40</f>
        <v>0.275</v>
      </c>
      <c r="C7" s="17">
        <f>HLOOKUP(C1,BarChart_Step1!$B$1:$DQ$13,6)/40</f>
        <v>0.325</v>
      </c>
      <c r="D7" s="17">
        <f>HLOOKUP(D1,BarChart_Step1!$B$1:$DQ$13,6)/40</f>
        <v>0.375</v>
      </c>
    </row>
    <row r="8" ht="12.75" customHeight="1">
      <c r="B8" s="13"/>
      <c r="C8" s="13"/>
      <c r="D8" s="13"/>
    </row>
    <row r="9" ht="12.75" customHeight="1">
      <c r="B9" s="13"/>
      <c r="C9" s="13"/>
      <c r="D9" s="13"/>
    </row>
    <row r="10" ht="12.75" customHeight="1"/>
    <row r="11" ht="12.75" customHeight="1">
      <c r="A11" s="16" t="s">
        <v>365</v>
      </c>
      <c r="B11" s="12" t="s">
        <v>351</v>
      </c>
      <c r="C11" s="12" t="s">
        <v>352</v>
      </c>
      <c r="D11" s="12" t="s">
        <v>353</v>
      </c>
    </row>
    <row r="12" ht="12.75" customHeight="1">
      <c r="B12" s="12" t="str">
        <f t="shared" ref="B12:D12" si="2">IF(MID(B11,1,4)="LLM1","PaLM 2",IF(MID(B11,1,4)="LLM2","GPT-3.5", IF(MID(B11,1,4)="LLM3","Llama 2")))</f>
        <v>PaLM 2</v>
      </c>
      <c r="C12" s="12" t="str">
        <f t="shared" si="2"/>
        <v>GPT-3.5</v>
      </c>
      <c r="D12" s="12" t="str">
        <f t="shared" si="2"/>
        <v>Llama 2</v>
      </c>
    </row>
    <row r="13" ht="12.75" customHeight="1">
      <c r="A13" s="10" t="str">
        <f t="shared" ref="A13:A17" si="3">A3</f>
        <v>Strongly Agree</v>
      </c>
      <c r="B13" s="17">
        <f>HLOOKUP(B11,BarChart_Step1!$B$1:$DQ$13,2)/40</f>
        <v>0.325</v>
      </c>
      <c r="C13" s="17">
        <f>HLOOKUP(C11,BarChart_Step1!$B$1:$DQ$13,2)/40</f>
        <v>0.325</v>
      </c>
      <c r="D13" s="17">
        <f>HLOOKUP(D11,BarChart_Step1!$B$1:$DQ$13,2)/40</f>
        <v>0.3</v>
      </c>
    </row>
    <row r="14" ht="12.75" customHeight="1">
      <c r="A14" s="10" t="str">
        <f t="shared" si="3"/>
        <v>Agree</v>
      </c>
      <c r="B14" s="17">
        <f>HLOOKUP(B11,BarChart_Step1!$B$1:$DQ$13,3)/40</f>
        <v>0.225</v>
      </c>
      <c r="C14" s="17">
        <f>HLOOKUP(C11,BarChart_Step1!$B$1:$DQ$13,3)/40</f>
        <v>0.275</v>
      </c>
      <c r="D14" s="17">
        <f>HLOOKUP(D11,BarChart_Step1!$B$1:$DQ$13,3)/40</f>
        <v>0.125</v>
      </c>
      <c r="E14" s="12"/>
      <c r="F14" s="12"/>
      <c r="G14" s="12"/>
      <c r="H14" s="12"/>
      <c r="I14" s="12"/>
      <c r="J14" s="12"/>
      <c r="K14" s="12"/>
      <c r="L14" s="12"/>
      <c r="M14" s="12"/>
      <c r="N14" s="12"/>
      <c r="O14" s="12"/>
      <c r="P14" s="12"/>
      <c r="Q14" s="12"/>
    </row>
    <row r="15" ht="12.75" customHeight="1">
      <c r="A15" s="10" t="str">
        <f t="shared" si="3"/>
        <v>Neutral</v>
      </c>
      <c r="B15" s="17">
        <f>HLOOKUP(B11,BarChart_Step1!$B$1:$DQ$13,4)/40</f>
        <v>0.2</v>
      </c>
      <c r="C15" s="17">
        <f>HLOOKUP(C11,BarChart_Step1!$B$1:$DQ$13,4)/40</f>
        <v>0.15</v>
      </c>
      <c r="D15" s="17">
        <f>HLOOKUP(D11,BarChart_Step1!$B$1:$DQ$13,4)/40</f>
        <v>0.125</v>
      </c>
    </row>
    <row r="16" ht="12.75" customHeight="1">
      <c r="A16" s="10" t="str">
        <f t="shared" si="3"/>
        <v>Disagree</v>
      </c>
      <c r="B16" s="17">
        <f>HLOOKUP(B11,BarChart_Step1!$B$1:$DQ$13,5)/40</f>
        <v>0.075</v>
      </c>
      <c r="C16" s="17">
        <f>HLOOKUP(C11,BarChart_Step1!$B$1:$DQ$13,5)/40</f>
        <v>0.1</v>
      </c>
      <c r="D16" s="17">
        <f>HLOOKUP(D11,BarChart_Step1!$B$1:$DQ$13,5)/40</f>
        <v>0.15</v>
      </c>
    </row>
    <row r="17" ht="12.75" customHeight="1">
      <c r="A17" s="10" t="str">
        <f t="shared" si="3"/>
        <v>Strongly Disagree</v>
      </c>
      <c r="B17" s="17">
        <f>HLOOKUP(B11,BarChart_Step1!$B$1:$DQ$13,6)/40</f>
        <v>0.175</v>
      </c>
      <c r="C17" s="17">
        <f>HLOOKUP(C11,BarChart_Step1!$B$1:$DQ$13,6)/40</f>
        <v>0.15</v>
      </c>
      <c r="D17" s="17">
        <f>HLOOKUP(D11,BarChart_Step1!$B$1:$DQ$13,6)/40</f>
        <v>0.3</v>
      </c>
    </row>
    <row r="18" ht="12.75" customHeight="1">
      <c r="B18" s="13"/>
      <c r="C18" s="13"/>
      <c r="D18" s="13"/>
    </row>
    <row r="19" ht="12.75" customHeight="1">
      <c r="B19" s="13"/>
      <c r="C19" s="13"/>
      <c r="D19" s="13"/>
    </row>
    <row r="20" ht="12.75" customHeight="1"/>
    <row r="21" ht="12.75" customHeight="1">
      <c r="A21" s="16" t="s">
        <v>366</v>
      </c>
      <c r="B21" s="12" t="s">
        <v>355</v>
      </c>
      <c r="C21" s="12" t="s">
        <v>356</v>
      </c>
      <c r="D21" s="12" t="s">
        <v>357</v>
      </c>
    </row>
    <row r="22" ht="12.75" customHeight="1">
      <c r="B22" s="12" t="str">
        <f t="shared" ref="B22:D22" si="4">IF(MID(B21,1,4)="LLM1","PaLM 2",IF(MID(B21,1,4)="LLM2","GPT-3.5", IF(MID(B21,1,4)="LLM3","Llama 2")))</f>
        <v>PaLM 2</v>
      </c>
      <c r="C22" s="12" t="str">
        <f t="shared" si="4"/>
        <v>GPT-3.5</v>
      </c>
      <c r="D22" s="12" t="str">
        <f t="shared" si="4"/>
        <v>Llama 2</v>
      </c>
    </row>
    <row r="23" ht="12.75" customHeight="1">
      <c r="A23" s="10" t="str">
        <f t="shared" ref="A23:A27" si="5">A13</f>
        <v>Strongly Agree</v>
      </c>
      <c r="B23" s="17">
        <f>HLOOKUP(B21,BarChart_Step1!$B$1:$DQ$13,2)/40</f>
        <v>0.325</v>
      </c>
      <c r="C23" s="17">
        <f>HLOOKUP(C21,BarChart_Step1!$B$1:$DQ$13,2)/40</f>
        <v>0.4</v>
      </c>
      <c r="D23" s="17">
        <f>HLOOKUP(D21,BarChart_Step1!$B$1:$DQ$13,2)/40</f>
        <v>0.275</v>
      </c>
    </row>
    <row r="24" ht="12.75" customHeight="1">
      <c r="A24" s="10" t="str">
        <f t="shared" si="5"/>
        <v>Agree</v>
      </c>
      <c r="B24" s="17">
        <f>HLOOKUP(B21,BarChart_Step1!$B$1:$DQ$13,3)/40</f>
        <v>0.2</v>
      </c>
      <c r="C24" s="17">
        <f>HLOOKUP(C21,BarChart_Step1!$B$1:$DQ$13,3)/40</f>
        <v>0.075</v>
      </c>
      <c r="D24" s="17">
        <f>HLOOKUP(D21,BarChart_Step1!$B$1:$DQ$13,3)/40</f>
        <v>0.05</v>
      </c>
    </row>
    <row r="25" ht="12.75" customHeight="1">
      <c r="A25" s="10" t="str">
        <f t="shared" si="5"/>
        <v>Neutral</v>
      </c>
      <c r="B25" s="17">
        <f>HLOOKUP(B21,BarChart_Step1!$B$1:$DQ$13,4)/40</f>
        <v>0.2</v>
      </c>
      <c r="C25" s="17">
        <f>HLOOKUP(C21,BarChart_Step1!$B$1:$DQ$13,4)/40</f>
        <v>0.175</v>
      </c>
      <c r="D25" s="17">
        <f>HLOOKUP(D21,BarChart_Step1!$B$1:$DQ$13,4)/40</f>
        <v>0.25</v>
      </c>
    </row>
    <row r="26" ht="12.75" customHeight="1">
      <c r="A26" s="10" t="str">
        <f t="shared" si="5"/>
        <v>Disagree</v>
      </c>
      <c r="B26" s="17">
        <f>HLOOKUP(B21,BarChart_Step1!$B$1:$DQ$13,5)/40</f>
        <v>0.075</v>
      </c>
      <c r="C26" s="17">
        <f>HLOOKUP(C21,BarChart_Step1!$B$1:$DQ$13,5)/40</f>
        <v>0.15</v>
      </c>
      <c r="D26" s="17">
        <f>HLOOKUP(D21,BarChart_Step1!$B$1:$DQ$13,5)/40</f>
        <v>0.1</v>
      </c>
    </row>
    <row r="27" ht="12.75" customHeight="1">
      <c r="A27" s="10" t="str">
        <f t="shared" si="5"/>
        <v>Strongly Disagree</v>
      </c>
      <c r="B27" s="17">
        <f>HLOOKUP(B21,BarChart_Step1!$B$1:$DQ$13,6)/40</f>
        <v>0.2</v>
      </c>
      <c r="C27" s="17">
        <f>HLOOKUP(C21,BarChart_Step1!$B$1:$DQ$13,6)/40</f>
        <v>0.2</v>
      </c>
      <c r="D27" s="17">
        <f>HLOOKUP(D21,BarChart_Step1!$B$1:$DQ$13,6)/40</f>
        <v>0.325</v>
      </c>
    </row>
    <row r="28" ht="12.75" customHeight="1"/>
    <row r="29" ht="12.75" customHeight="1"/>
    <row r="30" ht="12.75" customHeight="1"/>
    <row r="31" ht="12.75" customHeight="1">
      <c r="A31" s="16" t="s">
        <v>367</v>
      </c>
      <c r="B31" s="12" t="s">
        <v>359</v>
      </c>
      <c r="C31" s="12" t="s">
        <v>360</v>
      </c>
      <c r="D31" s="12" t="s">
        <v>361</v>
      </c>
    </row>
    <row r="32" ht="12.75" customHeight="1">
      <c r="B32" s="12" t="str">
        <f t="shared" ref="B32:D32" si="6">IF(MID(B31,1,4)="LLM1","PaLM 2",IF(MID(B31,1,4)="LLM2","GPT-3.5", IF(MID(B31,1,4)="LLM3","Llama 2")))</f>
        <v>PaLM 2</v>
      </c>
      <c r="C32" s="12" t="str">
        <f t="shared" si="6"/>
        <v>GPT-3.5</v>
      </c>
      <c r="D32" s="12" t="str">
        <f t="shared" si="6"/>
        <v>Llama 2</v>
      </c>
    </row>
    <row r="33" ht="12.75" customHeight="1">
      <c r="A33" s="10" t="str">
        <f t="shared" ref="A33:A37" si="7">A23</f>
        <v>Strongly Agree</v>
      </c>
      <c r="B33" s="17">
        <f>HLOOKUP(B31,BarChart_Step1!$B$1:$DQ$13,2)/40</f>
        <v>0.325</v>
      </c>
      <c r="C33" s="17">
        <f>HLOOKUP(C31,BarChart_Step1!$B$1:$DQ$13,2)/40</f>
        <v>0.275</v>
      </c>
      <c r="D33" s="17">
        <f>HLOOKUP(D31,BarChart_Step1!$B$1:$DQ$13,2)/40</f>
        <v>0.3</v>
      </c>
    </row>
    <row r="34" ht="12.75" customHeight="1">
      <c r="A34" s="10" t="str">
        <f t="shared" si="7"/>
        <v>Agree</v>
      </c>
      <c r="B34" s="17">
        <f>HLOOKUP(B31,BarChart_Step1!$B$1:$DQ$13,3)/40</f>
        <v>0.3</v>
      </c>
      <c r="C34" s="17">
        <f>HLOOKUP(C31,BarChart_Step1!$B$1:$DQ$13,3)/40</f>
        <v>0.05</v>
      </c>
      <c r="D34" s="17">
        <f>HLOOKUP(D31,BarChart_Step1!$B$1:$DQ$13,3)/40</f>
        <v>0.075</v>
      </c>
    </row>
    <row r="35" ht="12.75" customHeight="1">
      <c r="A35" s="10" t="str">
        <f t="shared" si="7"/>
        <v>Neutral</v>
      </c>
      <c r="B35" s="17">
        <f>HLOOKUP(B31,BarChart_Step1!$B$1:$DQ$13,4)/40</f>
        <v>0.15</v>
      </c>
      <c r="C35" s="17">
        <f>HLOOKUP(C31,BarChart_Step1!$B$1:$DQ$13,4)/40</f>
        <v>0.225</v>
      </c>
      <c r="D35" s="17">
        <f>HLOOKUP(D31,BarChart_Step1!$B$1:$DQ$13,4)/40</f>
        <v>0.25</v>
      </c>
    </row>
    <row r="36" ht="12.75" customHeight="1">
      <c r="A36" s="10" t="str">
        <f t="shared" si="7"/>
        <v>Disagree</v>
      </c>
      <c r="B36" s="17">
        <f>HLOOKUP(B31,BarChart_Step1!$B$1:$DQ$13,5)/40</f>
        <v>0.05</v>
      </c>
      <c r="C36" s="17">
        <f>HLOOKUP(C31,BarChart_Step1!$B$1:$DQ$13,5)/40</f>
        <v>0.2</v>
      </c>
      <c r="D36" s="17">
        <f>HLOOKUP(D31,BarChart_Step1!$B$1:$DQ$13,5)/40</f>
        <v>0.1</v>
      </c>
    </row>
    <row r="37" ht="12.75" customHeight="1">
      <c r="A37" s="10" t="str">
        <f t="shared" si="7"/>
        <v>Strongly Disagree</v>
      </c>
      <c r="B37" s="17">
        <f>HLOOKUP(B31,BarChart_Step1!$B$1:$DQ$13,6)/40</f>
        <v>0.175</v>
      </c>
      <c r="C37" s="17">
        <f>HLOOKUP(C31,BarChart_Step1!$B$1:$DQ$13,6)/40</f>
        <v>0.25</v>
      </c>
      <c r="D37" s="17">
        <f>HLOOKUP(D31,BarChart_Step1!$B$1:$DQ$13,6)/40</f>
        <v>0.275</v>
      </c>
    </row>
    <row r="38" ht="12.75" customHeight="1"/>
    <row r="39" ht="12.75" customHeight="1">
      <c r="A39" s="10" t="s">
        <v>238</v>
      </c>
    </row>
    <row r="40" ht="120.0" customHeight="1">
      <c r="A40" s="16" t="s">
        <v>368</v>
      </c>
      <c r="B40" s="12" t="str">
        <f t="shared" ref="B40:D40" si="8">B1</f>
        <v>LLM1P1 [Weaknesses - R]</v>
      </c>
      <c r="C40" s="12" t="str">
        <f t="shared" si="8"/>
        <v>LLM2P1 [Weaknesses - R]</v>
      </c>
      <c r="D40" s="12" t="str">
        <f t="shared" si="8"/>
        <v>LLM3P1 [Weaknesses - R]</v>
      </c>
      <c r="E40" s="12" t="str">
        <f t="shared" ref="E40:G40" si="9">B11</f>
        <v>LLM1P2 [Weaknesses - R]</v>
      </c>
      <c r="F40" s="12" t="str">
        <f t="shared" si="9"/>
        <v>LLM2P2 [Weaknesses - R]</v>
      </c>
      <c r="G40" s="12" t="str">
        <f t="shared" si="9"/>
        <v>LLM3P2 [Weaknesses - R]</v>
      </c>
      <c r="H40" s="12" t="str">
        <f t="shared" ref="H40:J40" si="10">B21</f>
        <v>LLM1P3 [Weaknesses - R]</v>
      </c>
      <c r="I40" s="12" t="str">
        <f t="shared" si="10"/>
        <v>LLM2P3 [Weaknesses - R]</v>
      </c>
      <c r="J40" s="12" t="str">
        <f t="shared" si="10"/>
        <v>LLM3P3 [Weaknesses - R]</v>
      </c>
      <c r="K40" s="12" t="str">
        <f t="shared" ref="K40:M40" si="11">B31</f>
        <v>LLM1P4 [Weaknesses - R]</v>
      </c>
      <c r="L40" s="12" t="str">
        <f t="shared" si="11"/>
        <v>LLM2P4 [Weaknesses - R]</v>
      </c>
      <c r="M40" s="12" t="str">
        <f t="shared" si="11"/>
        <v>LLM3P4 [Weaknesses - R]</v>
      </c>
    </row>
    <row r="41" ht="12.75" customHeight="1">
      <c r="B41" s="12" t="str">
        <f>IF(MID(B40,1,4)="LLM1","PaLM2P1",IF(MID(B40,1,4)="LLM2","GPT-3.5", IF(MID(B40,1,4)="LLM3","Llama 2")))</f>
        <v>PaLM2P1</v>
      </c>
      <c r="C41" s="12" t="str">
        <f>IF(MID(C40,1,4)="LLM1","PaLM 2",IF(MID(C40,1,4)="LLM2","GPT-3.5P1", IF(MID(C40,1,4)="LLM3","Llama 2")))</f>
        <v>GPT-3.5P1</v>
      </c>
      <c r="D41" s="12" t="str">
        <f>IF(MID(D40,1,4)="LLM1","PaLM 2",IF(MID(D40,1,4)="LLM2","GPT-3.5", IF(MID(D40,1,4)="LLM3","Llama2P1")))</f>
        <v>Llama2P1</v>
      </c>
      <c r="E41" s="12" t="str">
        <f t="shared" ref="E41:G41" si="12">IF(MID(E40,1,4)="LLM1","PaLM2P2",IF(MID(E40,1,4)="LLM2","GPT-3.5P2", IF(MID(E40,1,4)="LLM3","Llama2P2")))</f>
        <v>PaLM2P2</v>
      </c>
      <c r="F41" s="12" t="str">
        <f t="shared" si="12"/>
        <v>GPT-3.5P2</v>
      </c>
      <c r="G41" s="12" t="str">
        <f t="shared" si="12"/>
        <v>Llama2P2</v>
      </c>
      <c r="H41" s="12" t="str">
        <f t="shared" ref="H41:J41" si="13">IF(MID(H40,1,4)="LLM1","PaLM2P3",IF(MID(H40,1,4)="LLM2","GPT-3.5P3", IF(MID(H40,1,4)="LLM3","Llama2P3")))</f>
        <v>PaLM2P3</v>
      </c>
      <c r="I41" s="12" t="str">
        <f t="shared" si="13"/>
        <v>GPT-3.5P3</v>
      </c>
      <c r="J41" s="12" t="str">
        <f t="shared" si="13"/>
        <v>Llama2P3</v>
      </c>
      <c r="K41" s="12" t="str">
        <f t="shared" ref="K41:M41" si="14">IF(MID(K40,1,4)="LLM1","PaLM2P4",IF(MID(K40,1,4)="LLM2","GPT-3.5P4", IF(MID(K40,1,4)="LLM3","Llama2P4")))</f>
        <v>PaLM2P4</v>
      </c>
      <c r="L41" s="12" t="str">
        <f t="shared" si="14"/>
        <v>GPT-3.5P4</v>
      </c>
      <c r="M41" s="12" t="str">
        <f t="shared" si="14"/>
        <v>Llama2P4</v>
      </c>
    </row>
    <row r="42" ht="12.75" customHeight="1">
      <c r="A42" s="10" t="s">
        <v>207</v>
      </c>
      <c r="B42" s="17">
        <f>HLOOKUP(B40,BarChart_Step1!$B$1:$DQ$13,2)/40</f>
        <v>0.25</v>
      </c>
      <c r="C42" s="17">
        <f>HLOOKUP(C40,BarChart_Step1!$B$1:$DQ$13,2)/40</f>
        <v>0.25</v>
      </c>
      <c r="D42" s="17">
        <f>HLOOKUP(D40,BarChart_Step1!$B$1:$DQ$13,2)/40</f>
        <v>0.2</v>
      </c>
      <c r="E42" s="17">
        <f>HLOOKUP(E40,BarChart_Step1!$B$1:$DQ$13,2)/40</f>
        <v>0.325</v>
      </c>
      <c r="F42" s="17">
        <f>HLOOKUP(F40,BarChart_Step1!$B$1:$DQ$13,2)/40</f>
        <v>0.325</v>
      </c>
      <c r="G42" s="17">
        <f>HLOOKUP(G40,BarChart_Step1!$B$1:$DQ$13,2)/40</f>
        <v>0.3</v>
      </c>
      <c r="H42" s="17">
        <f>HLOOKUP(H40,BarChart_Step1!$B$1:$DQ$13,2)/40</f>
        <v>0.325</v>
      </c>
      <c r="I42" s="17">
        <f>HLOOKUP(I40,BarChart_Step1!$B$1:$DQ$13,2)/40</f>
        <v>0.4</v>
      </c>
      <c r="J42" s="17">
        <f>HLOOKUP(J40,BarChart_Step1!$B$1:$DQ$13,2)/40</f>
        <v>0.275</v>
      </c>
      <c r="K42" s="17">
        <f>HLOOKUP(K40,BarChart_Step1!$B$1:$DQ$13,2)/40</f>
        <v>0.325</v>
      </c>
      <c r="L42" s="17">
        <f>HLOOKUP(L40,BarChart_Step1!$B$1:$DQ$13,2)/40</f>
        <v>0.275</v>
      </c>
      <c r="M42" s="17">
        <f>HLOOKUP(M40,BarChart_Step1!$B$1:$DQ$13,2)/40</f>
        <v>0.3</v>
      </c>
    </row>
    <row r="43" ht="12.75" customHeight="1">
      <c r="A43" s="10" t="s">
        <v>208</v>
      </c>
      <c r="B43" s="17">
        <f>HLOOKUP(B40,BarChart_Step1!$B$1:$DQ$13,3)/40</f>
        <v>0.075</v>
      </c>
      <c r="C43" s="17">
        <f>HLOOKUP(C40,BarChart_Step1!$B$1:$DQ$13,3)/40</f>
        <v>0.05</v>
      </c>
      <c r="D43" s="17">
        <f>HLOOKUP(D40,BarChart_Step1!$B$1:$DQ$13,3)/40</f>
        <v>0</v>
      </c>
      <c r="E43" s="17">
        <f>HLOOKUP(E40,BarChart_Step1!$B$1:$DQ$13,3)/40</f>
        <v>0.225</v>
      </c>
      <c r="F43" s="17">
        <f>HLOOKUP(F40,BarChart_Step1!$B$1:$DQ$13,3)/40</f>
        <v>0.275</v>
      </c>
      <c r="G43" s="17">
        <f>HLOOKUP(G40,BarChart_Step1!$B$1:$DQ$13,3)/40</f>
        <v>0.125</v>
      </c>
      <c r="H43" s="17">
        <f>HLOOKUP(H40,BarChart_Step1!$B$1:$DQ$13,3)/40</f>
        <v>0.2</v>
      </c>
      <c r="I43" s="17">
        <f>HLOOKUP(I40,BarChart_Step1!$B$1:$DQ$13,3)/40</f>
        <v>0.075</v>
      </c>
      <c r="J43" s="17">
        <f>HLOOKUP(J40,BarChart_Step1!$B$1:$DQ$13,3)/40</f>
        <v>0.05</v>
      </c>
      <c r="K43" s="17">
        <f>HLOOKUP(K40,BarChart_Step1!$B$1:$DQ$13,3)/40</f>
        <v>0.3</v>
      </c>
      <c r="L43" s="17">
        <f>HLOOKUP(L40,BarChart_Step1!$B$1:$DQ$13,3)/40</f>
        <v>0.05</v>
      </c>
      <c r="M43" s="17">
        <f>HLOOKUP(M40,BarChart_Step1!$B$1:$DQ$13,3)/40</f>
        <v>0.075</v>
      </c>
    </row>
    <row r="44" ht="12.75" customHeight="1">
      <c r="A44" s="10" t="s">
        <v>209</v>
      </c>
      <c r="B44" s="17">
        <f>HLOOKUP(B40,BarChart_Step1!$B$1:$DQ$13,4)/40</f>
        <v>0.375</v>
      </c>
      <c r="C44" s="17">
        <f>HLOOKUP(C40,BarChart_Step1!$B$1:$DQ$13,4)/40</f>
        <v>0.275</v>
      </c>
      <c r="D44" s="17">
        <f>HLOOKUP(D40,BarChart_Step1!$B$1:$DQ$13,4)/40</f>
        <v>0.275</v>
      </c>
      <c r="E44" s="17">
        <f>HLOOKUP(E40,BarChart_Step1!$B$1:$DQ$13,4)/40</f>
        <v>0.2</v>
      </c>
      <c r="F44" s="17">
        <f>HLOOKUP(F40,BarChart_Step1!$B$1:$DQ$13,4)/40</f>
        <v>0.15</v>
      </c>
      <c r="G44" s="17">
        <f>HLOOKUP(G40,BarChart_Step1!$B$1:$DQ$13,4)/40</f>
        <v>0.125</v>
      </c>
      <c r="H44" s="17">
        <f>HLOOKUP(H40,BarChart_Step1!$B$1:$DQ$13,4)/40</f>
        <v>0.2</v>
      </c>
      <c r="I44" s="17">
        <f>HLOOKUP(I40,BarChart_Step1!$B$1:$DQ$13,4)/40</f>
        <v>0.175</v>
      </c>
      <c r="J44" s="17">
        <f>HLOOKUP(J40,BarChart_Step1!$B$1:$DQ$13,4)/40</f>
        <v>0.25</v>
      </c>
      <c r="K44" s="17">
        <f>HLOOKUP(K40,BarChart_Step1!$B$1:$DQ$13,4)/40</f>
        <v>0.15</v>
      </c>
      <c r="L44" s="17">
        <f>HLOOKUP(L40,BarChart_Step1!$B$1:$DQ$13,4)/40</f>
        <v>0.225</v>
      </c>
      <c r="M44" s="17">
        <f>HLOOKUP(M40,BarChart_Step1!$B$1:$DQ$13,4)/40</f>
        <v>0.25</v>
      </c>
    </row>
    <row r="45" ht="12.75" customHeight="1">
      <c r="A45" s="10" t="s">
        <v>210</v>
      </c>
      <c r="B45" s="17">
        <f>HLOOKUP(B40,BarChart_Step1!$B$1:$DQ$13,5)/40</f>
        <v>0.025</v>
      </c>
      <c r="C45" s="17">
        <f>HLOOKUP(C40,BarChart_Step1!$B$1:$DQ$13,5)/40</f>
        <v>0.1</v>
      </c>
      <c r="D45" s="17">
        <f>HLOOKUP(D40,BarChart_Step1!$B$1:$DQ$13,5)/40</f>
        <v>0.15</v>
      </c>
      <c r="E45" s="17">
        <f>HLOOKUP(E40,BarChart_Step1!$B$1:$DQ$13,5)/40</f>
        <v>0.075</v>
      </c>
      <c r="F45" s="17">
        <f>HLOOKUP(F40,BarChart_Step1!$B$1:$DQ$13,5)/40</f>
        <v>0.1</v>
      </c>
      <c r="G45" s="17">
        <f>HLOOKUP(G40,BarChart_Step1!$B$1:$DQ$13,5)/40</f>
        <v>0.15</v>
      </c>
      <c r="H45" s="17">
        <f>HLOOKUP(H40,BarChart_Step1!$B$1:$DQ$13,5)/40</f>
        <v>0.075</v>
      </c>
      <c r="I45" s="17">
        <f>HLOOKUP(I40,BarChart_Step1!$B$1:$DQ$13,5)/40</f>
        <v>0.15</v>
      </c>
      <c r="J45" s="17">
        <f>HLOOKUP(J40,BarChart_Step1!$B$1:$DQ$13,5)/40</f>
        <v>0.1</v>
      </c>
      <c r="K45" s="17">
        <f>HLOOKUP(K40,BarChart_Step1!$B$1:$DQ$13,5)/40</f>
        <v>0.05</v>
      </c>
      <c r="L45" s="17">
        <f>HLOOKUP(L40,BarChart_Step1!$B$1:$DQ$13,5)/40</f>
        <v>0.2</v>
      </c>
      <c r="M45" s="17">
        <f>HLOOKUP(M40,BarChart_Step1!$B$1:$DQ$13,5)/40</f>
        <v>0.1</v>
      </c>
    </row>
    <row r="46" ht="12.75" customHeight="1">
      <c r="A46" s="10" t="s">
        <v>211</v>
      </c>
      <c r="B46" s="17">
        <f>HLOOKUP(B40,BarChart_Step1!$B$1:$DQ$13,6)/40</f>
        <v>0.275</v>
      </c>
      <c r="C46" s="17">
        <f>HLOOKUP(C40,BarChart_Step1!$B$1:$DQ$13,6)/40</f>
        <v>0.325</v>
      </c>
      <c r="D46" s="17">
        <f>HLOOKUP(D40,BarChart_Step1!$B$1:$DQ$13,6)/40</f>
        <v>0.375</v>
      </c>
      <c r="E46" s="17">
        <f>HLOOKUP(E40,BarChart_Step1!$B$1:$DQ$13,6)/40</f>
        <v>0.175</v>
      </c>
      <c r="F46" s="17">
        <f>HLOOKUP(F40,BarChart_Step1!$B$1:$DQ$13,6)/40</f>
        <v>0.15</v>
      </c>
      <c r="G46" s="17">
        <f>HLOOKUP(G40,BarChart_Step1!$B$1:$DQ$13,6)/40</f>
        <v>0.3</v>
      </c>
      <c r="H46" s="17">
        <f>HLOOKUP(H40,BarChart_Step1!$B$1:$DQ$13,6)/40</f>
        <v>0.2</v>
      </c>
      <c r="I46" s="17">
        <f>HLOOKUP(I40,BarChart_Step1!$B$1:$DQ$13,6)/40</f>
        <v>0.2</v>
      </c>
      <c r="J46" s="17">
        <f>HLOOKUP(J40,BarChart_Step1!$B$1:$DQ$13,6)/40</f>
        <v>0.325</v>
      </c>
      <c r="K46" s="17">
        <f>HLOOKUP(K40,BarChart_Step1!$B$1:$DQ$13,6)/40</f>
        <v>0.175</v>
      </c>
      <c r="L46" s="17">
        <f>HLOOKUP(L40,BarChart_Step1!$B$1:$DQ$13,6)/40</f>
        <v>0.25</v>
      </c>
      <c r="M46" s="17">
        <f>HLOOKUP(M40,BarChart_Step1!$B$1:$DQ$13,6)/40</f>
        <v>0.275</v>
      </c>
    </row>
    <row r="47" ht="12.75" customHeight="1"/>
    <row r="48" ht="12.75" customHeight="1"/>
    <row r="49" ht="12.75" customHeight="1">
      <c r="A49" s="10" t="s">
        <v>240</v>
      </c>
    </row>
    <row r="50" ht="12.75" customHeight="1">
      <c r="A50" s="16" t="s">
        <v>369</v>
      </c>
      <c r="B50" s="12" t="s">
        <v>223</v>
      </c>
      <c r="C50" s="12" t="s">
        <v>224</v>
      </c>
      <c r="D50" s="12" t="s">
        <v>225</v>
      </c>
    </row>
    <row r="51" ht="12.75" customHeight="1">
      <c r="B51" s="12" t="str">
        <f t="shared" ref="B51:D51" si="15">IF(MID(B50,1,4)="LLM1","PaLM2",IF(MID(B50,1,4)="LLM2","GPT-3.5", IF(MID(B50,1,4)="LLM3","Llama2")))</f>
        <v>PaLM2</v>
      </c>
      <c r="C51" s="12" t="str">
        <f t="shared" si="15"/>
        <v>GPT-3.5</v>
      </c>
      <c r="D51" s="12" t="str">
        <f t="shared" si="15"/>
        <v>Llama2</v>
      </c>
    </row>
    <row r="52" ht="12.75" customHeight="1">
      <c r="A52" s="10" t="s">
        <v>207</v>
      </c>
      <c r="B52" s="17">
        <f t="shared" ref="B52:D52" si="16">(B42+E42+H42+K42)/4</f>
        <v>0.30625</v>
      </c>
      <c r="C52" s="17">
        <f t="shared" si="16"/>
        <v>0.3125</v>
      </c>
      <c r="D52" s="17">
        <f t="shared" si="16"/>
        <v>0.26875</v>
      </c>
    </row>
    <row r="53" ht="12.75" customHeight="1">
      <c r="A53" s="10" t="s">
        <v>208</v>
      </c>
      <c r="B53" s="17">
        <f t="shared" ref="B53:D53" si="17">(B43+E43+H43+K43)/4</f>
        <v>0.2</v>
      </c>
      <c r="C53" s="17">
        <f t="shared" si="17"/>
        <v>0.1125</v>
      </c>
      <c r="D53" s="17">
        <f t="shared" si="17"/>
        <v>0.0625</v>
      </c>
    </row>
    <row r="54" ht="12.75" customHeight="1">
      <c r="A54" s="10" t="s">
        <v>209</v>
      </c>
      <c r="B54" s="17">
        <f t="shared" ref="B54:D54" si="18">(B44+E44+H44+K44)/4</f>
        <v>0.23125</v>
      </c>
      <c r="C54" s="17">
        <f t="shared" si="18"/>
        <v>0.20625</v>
      </c>
      <c r="D54" s="17">
        <f t="shared" si="18"/>
        <v>0.225</v>
      </c>
    </row>
    <row r="55" ht="12.75" customHeight="1">
      <c r="A55" s="10" t="s">
        <v>210</v>
      </c>
      <c r="B55" s="17">
        <f t="shared" ref="B55:D55" si="19">(B45+E45+H45+K45)/4</f>
        <v>0.05625</v>
      </c>
      <c r="C55" s="17">
        <f t="shared" si="19"/>
        <v>0.1375</v>
      </c>
      <c r="D55" s="17">
        <f t="shared" si="19"/>
        <v>0.125</v>
      </c>
    </row>
    <row r="56" ht="12.75" customHeight="1">
      <c r="A56" s="10" t="s">
        <v>211</v>
      </c>
      <c r="B56" s="17">
        <f t="shared" ref="B56:D56" si="20">(B46+E46+H46+K46)/4</f>
        <v>0.20625</v>
      </c>
      <c r="C56" s="17">
        <f t="shared" si="20"/>
        <v>0.23125</v>
      </c>
      <c r="D56" s="17">
        <f t="shared" si="20"/>
        <v>0.31875</v>
      </c>
    </row>
    <row r="57" ht="12.75" customHeight="1"/>
    <row r="58" ht="12.75" customHeight="1"/>
    <row r="59" ht="12.75" customHeight="1">
      <c r="A59" s="10" t="s">
        <v>242</v>
      </c>
    </row>
    <row r="60" ht="12.75" customHeight="1">
      <c r="A60" s="16" t="s">
        <v>370</v>
      </c>
      <c r="B60" s="10"/>
      <c r="C60" s="12"/>
      <c r="D60" s="12"/>
    </row>
    <row r="61" ht="12.75" customHeight="1">
      <c r="B61" s="12" t="s">
        <v>215</v>
      </c>
      <c r="C61" s="12" t="s">
        <v>216</v>
      </c>
      <c r="D61" s="12" t="s">
        <v>217</v>
      </c>
      <c r="E61" s="12" t="s">
        <v>218</v>
      </c>
    </row>
    <row r="62" ht="12.75" customHeight="1">
      <c r="A62" s="10" t="s">
        <v>207</v>
      </c>
      <c r="B62" s="17">
        <f t="shared" ref="B62:B66" si="21">(B42+C42+D42)/3</f>
        <v>0.2333333333</v>
      </c>
      <c r="C62" s="17">
        <f t="shared" ref="C62:C66" si="22">(E42+F42+G42)/3</f>
        <v>0.3166666667</v>
      </c>
      <c r="D62" s="17">
        <f t="shared" ref="D62:D66" si="23">(H42+I42+J42)/3</f>
        <v>0.3333333333</v>
      </c>
      <c r="E62" s="10">
        <f t="shared" ref="E62:E66" si="24">(K42+L42+M42)/3</f>
        <v>0.3</v>
      </c>
    </row>
    <row r="63" ht="12.75" customHeight="1">
      <c r="A63" s="10" t="s">
        <v>208</v>
      </c>
      <c r="B63" s="17">
        <f t="shared" si="21"/>
        <v>0.04166666667</v>
      </c>
      <c r="C63" s="17">
        <f t="shared" si="22"/>
        <v>0.2083333333</v>
      </c>
      <c r="D63" s="17">
        <f t="shared" si="23"/>
        <v>0.1083333333</v>
      </c>
      <c r="E63" s="10">
        <f t="shared" si="24"/>
        <v>0.1416666667</v>
      </c>
    </row>
    <row r="64" ht="12.75" customHeight="1">
      <c r="A64" s="10" t="s">
        <v>209</v>
      </c>
      <c r="B64" s="17">
        <f t="shared" si="21"/>
        <v>0.3083333333</v>
      </c>
      <c r="C64" s="17">
        <f t="shared" si="22"/>
        <v>0.1583333333</v>
      </c>
      <c r="D64" s="17">
        <f t="shared" si="23"/>
        <v>0.2083333333</v>
      </c>
      <c r="E64" s="10">
        <f t="shared" si="24"/>
        <v>0.2083333333</v>
      </c>
    </row>
    <row r="65" ht="12.75" customHeight="1">
      <c r="A65" s="10" t="s">
        <v>210</v>
      </c>
      <c r="B65" s="17">
        <f t="shared" si="21"/>
        <v>0.09166666667</v>
      </c>
      <c r="C65" s="17">
        <f t="shared" si="22"/>
        <v>0.1083333333</v>
      </c>
      <c r="D65" s="17">
        <f t="shared" si="23"/>
        <v>0.1083333333</v>
      </c>
      <c r="E65" s="10">
        <f t="shared" si="24"/>
        <v>0.1166666667</v>
      </c>
    </row>
    <row r="66" ht="12.75" customHeight="1">
      <c r="A66" s="10" t="s">
        <v>211</v>
      </c>
      <c r="B66" s="17">
        <f t="shared" si="21"/>
        <v>0.325</v>
      </c>
      <c r="C66" s="17">
        <f t="shared" si="22"/>
        <v>0.2083333333</v>
      </c>
      <c r="D66" s="17">
        <f t="shared" si="23"/>
        <v>0.2416666667</v>
      </c>
      <c r="E66" s="10">
        <f t="shared" si="24"/>
        <v>0.2333333333</v>
      </c>
    </row>
    <row r="67" ht="12.75" customHeight="1"/>
    <row r="68" ht="12.75" customHeight="1">
      <c r="A68" s="16" t="str">
        <f>CONCAT(A60, " and Levels")</f>
        <v>Common Weaknesses - Recall
Aggregated over LLMs and Levels</v>
      </c>
    </row>
    <row r="69" ht="12.75" customHeight="1">
      <c r="A69" s="10" t="s">
        <v>207</v>
      </c>
      <c r="B69" s="17">
        <f t="shared" ref="B69:B73" si="25">AVERAGE(B62:E62)</f>
        <v>0.2958333333</v>
      </c>
    </row>
    <row r="70" ht="12.75" customHeight="1">
      <c r="A70" s="10" t="s">
        <v>208</v>
      </c>
      <c r="B70" s="17">
        <f t="shared" si="25"/>
        <v>0.125</v>
      </c>
    </row>
    <row r="71" ht="12.75" customHeight="1">
      <c r="A71" s="10" t="s">
        <v>209</v>
      </c>
      <c r="B71" s="17">
        <f t="shared" si="25"/>
        <v>0.2208333333</v>
      </c>
    </row>
    <row r="72" ht="12.75" customHeight="1">
      <c r="A72" s="10" t="s">
        <v>210</v>
      </c>
      <c r="B72" s="17">
        <f t="shared" si="25"/>
        <v>0.10625</v>
      </c>
    </row>
    <row r="73" ht="12.75" customHeight="1">
      <c r="A73" s="10" t="s">
        <v>211</v>
      </c>
      <c r="B73" s="17">
        <f t="shared" si="25"/>
        <v>0.2520833333</v>
      </c>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D1 B11:D11 B21:D21 B31:D31 B40:M40 B50:D50 B60:D60">
      <formula1>Hist_Step1!$B$1:$DQ$1</formula1>
    </dataValidation>
  </dataValidation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4" width="4.63"/>
    <col customWidth="1" min="5" max="13" width="4.88"/>
    <col customWidth="1" min="14" max="33" width="4.0"/>
    <col customWidth="1" min="34" max="52" width="8.63"/>
  </cols>
  <sheetData>
    <row r="1" ht="12.75" customHeight="1">
      <c r="A1" s="16" t="s">
        <v>371</v>
      </c>
      <c r="B1" s="12" t="s">
        <v>372</v>
      </c>
      <c r="C1" s="12" t="s">
        <v>373</v>
      </c>
      <c r="D1" s="12" t="s">
        <v>374</v>
      </c>
    </row>
    <row r="2" ht="49.5" customHeight="1">
      <c r="B2" s="12" t="str">
        <f t="shared" ref="B2:D2" si="1">IF(MID(B1,1,4)="LLM1","PaLM 2",IF(MID(B1,1,4)="LLM2","GPT-3.5", IF(MID(B1,1,4)="LLM3","Llama 2")))</f>
        <v>PaLM 2</v>
      </c>
      <c r="C2" s="12" t="str">
        <f t="shared" si="1"/>
        <v>GPT-3.5</v>
      </c>
      <c r="D2" s="12" t="str">
        <f t="shared" si="1"/>
        <v>Llama 2</v>
      </c>
    </row>
    <row r="3" ht="12.75" customHeight="1">
      <c r="A3" s="10" t="str">
        <f>BarChart_Step1!A2</f>
        <v>Strongly Agree</v>
      </c>
      <c r="B3" s="17">
        <f>HLOOKUP(B1,BarChart_Step1!$B$1:$DQ$13,2)/40</f>
        <v>0.2</v>
      </c>
      <c r="C3" s="17">
        <f>HLOOKUP(C1,BarChart_Step1!$B$1:$DQ$13,2)/40</f>
        <v>0.05</v>
      </c>
      <c r="D3" s="17">
        <f>HLOOKUP(D1,BarChart_Step1!$B$1:$DQ$13,2)/40</f>
        <v>0.2</v>
      </c>
    </row>
    <row r="4" ht="12.75" customHeight="1">
      <c r="A4" s="10" t="str">
        <f>BarChart_Step1!A3</f>
        <v>Agree</v>
      </c>
      <c r="B4" s="17">
        <f>HLOOKUP(B1,BarChart_Step1!$B$1:$DQ$13,3)/40</f>
        <v>0.275</v>
      </c>
      <c r="C4" s="17">
        <f>HLOOKUP(C1,BarChart_Step1!$B$1:$DQ$13,3)/40</f>
        <v>0.175</v>
      </c>
      <c r="D4" s="17">
        <f>HLOOKUP(D1,BarChart_Step1!$B$1:$DQ$13,3)/40</f>
        <v>0</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row>
    <row r="5" ht="12.75" customHeight="1">
      <c r="A5" s="10" t="str">
        <f>BarChart_Step1!A4</f>
        <v>Neutral</v>
      </c>
      <c r="B5" s="17">
        <f>HLOOKUP(B1,BarChart_Step1!$B$1:$DQ$13,4)/40</f>
        <v>0.2</v>
      </c>
      <c r="C5" s="17">
        <f>HLOOKUP(C1,BarChart_Step1!$B$1:$DQ$13,4)/40</f>
        <v>0.35</v>
      </c>
      <c r="D5" s="17">
        <f>HLOOKUP(D1,BarChart_Step1!$B$1:$DQ$13,4)/40</f>
        <v>0.275</v>
      </c>
    </row>
    <row r="6" ht="12.75" customHeight="1">
      <c r="A6" s="10" t="str">
        <f>BarChart_Step1!A5</f>
        <v>Disagree</v>
      </c>
      <c r="B6" s="17">
        <f>HLOOKUP(B1,BarChart_Step1!$B$1:$DQ$13,5)/40</f>
        <v>0.15</v>
      </c>
      <c r="C6" s="17">
        <f>HLOOKUP(C1,BarChart_Step1!$B$1:$DQ$13,5)/40</f>
        <v>0.15</v>
      </c>
      <c r="D6" s="17">
        <f>HLOOKUP(D1,BarChart_Step1!$B$1:$DQ$13,5)/40</f>
        <v>0.15</v>
      </c>
    </row>
    <row r="7" ht="12.75" customHeight="1">
      <c r="A7" s="10" t="str">
        <f>BarChart_Step1!A6</f>
        <v>Strongly Disagree</v>
      </c>
      <c r="B7" s="17">
        <f>HLOOKUP(B1,BarChart_Step1!$B$1:$DQ$13,6)/40</f>
        <v>0.175</v>
      </c>
      <c r="C7" s="17">
        <f>HLOOKUP(C1,BarChart_Step1!$B$1:$DQ$13,6)/40</f>
        <v>0.275</v>
      </c>
      <c r="D7" s="17">
        <f>HLOOKUP(D1,BarChart_Step1!$B$1:$DQ$13,6)/40</f>
        <v>0.375</v>
      </c>
    </row>
    <row r="8" ht="12.75" customHeight="1">
      <c r="B8" s="13"/>
      <c r="C8" s="13"/>
      <c r="D8" s="13"/>
    </row>
    <row r="9" ht="12.75" customHeight="1">
      <c r="B9" s="13"/>
      <c r="C9" s="13"/>
      <c r="D9" s="13"/>
    </row>
    <row r="10" ht="12.75" customHeight="1"/>
    <row r="11" ht="12.75" customHeight="1">
      <c r="A11" s="16" t="s">
        <v>375</v>
      </c>
      <c r="B11" s="12" t="s">
        <v>376</v>
      </c>
      <c r="C11" s="12" t="s">
        <v>377</v>
      </c>
      <c r="D11" s="12" t="s">
        <v>378</v>
      </c>
    </row>
    <row r="12" ht="12.75" customHeight="1">
      <c r="B12" s="12" t="str">
        <f t="shared" ref="B12:D12" si="2">IF(MID(B11,1,4)="LLM1","PaLM 2",IF(MID(B11,1,4)="LLM2","GPT-3.5", IF(MID(B11,1,4)="LLM3","Llama 2")))</f>
        <v>PaLM 2</v>
      </c>
      <c r="C12" s="12" t="str">
        <f t="shared" si="2"/>
        <v>GPT-3.5</v>
      </c>
      <c r="D12" s="12" t="str">
        <f t="shared" si="2"/>
        <v>Llama 2</v>
      </c>
    </row>
    <row r="13" ht="12.75" customHeight="1">
      <c r="A13" s="10" t="str">
        <f t="shared" ref="A13:A17" si="3">A3</f>
        <v>Strongly Agree</v>
      </c>
      <c r="B13" s="17">
        <f>HLOOKUP(B11,BarChart_Step1!$B$1:$DQ$13,2)/40</f>
        <v>0.325</v>
      </c>
      <c r="C13" s="17">
        <f>HLOOKUP(C11,BarChart_Step1!$B$1:$DQ$13,2)/40</f>
        <v>0.325</v>
      </c>
      <c r="D13" s="17">
        <f>HLOOKUP(D11,BarChart_Step1!$B$1:$DQ$13,2)/40</f>
        <v>0.225</v>
      </c>
    </row>
    <row r="14" ht="12.75" customHeight="1">
      <c r="A14" s="10" t="str">
        <f t="shared" si="3"/>
        <v>Agree</v>
      </c>
      <c r="B14" s="17">
        <f>HLOOKUP(B11,BarChart_Step1!$B$1:$DQ$13,3)/40</f>
        <v>0.175</v>
      </c>
      <c r="C14" s="17">
        <f>HLOOKUP(C11,BarChart_Step1!$B$1:$DQ$13,3)/40</f>
        <v>0.275</v>
      </c>
      <c r="D14" s="17">
        <f>HLOOKUP(D11,BarChart_Step1!$B$1:$DQ$13,3)/40</f>
        <v>0.25</v>
      </c>
      <c r="E14" s="12"/>
      <c r="F14" s="12"/>
      <c r="G14" s="12"/>
      <c r="H14" s="12"/>
      <c r="I14" s="12"/>
      <c r="J14" s="12"/>
      <c r="K14" s="12"/>
      <c r="L14" s="12"/>
      <c r="M14" s="12"/>
      <c r="N14" s="12"/>
      <c r="O14" s="12"/>
      <c r="P14" s="12"/>
      <c r="Q14" s="12"/>
    </row>
    <row r="15" ht="12.75" customHeight="1">
      <c r="A15" s="10" t="str">
        <f t="shared" si="3"/>
        <v>Neutral</v>
      </c>
      <c r="B15" s="17">
        <f>HLOOKUP(B11,BarChart_Step1!$B$1:$DQ$13,4)/40</f>
        <v>0.2</v>
      </c>
      <c r="C15" s="17">
        <f>HLOOKUP(C11,BarChart_Step1!$B$1:$DQ$13,4)/40</f>
        <v>0.15</v>
      </c>
      <c r="D15" s="17">
        <f>HLOOKUP(D11,BarChart_Step1!$B$1:$DQ$13,4)/40</f>
        <v>0.3</v>
      </c>
    </row>
    <row r="16" ht="12.75" customHeight="1">
      <c r="A16" s="10" t="str">
        <f t="shared" si="3"/>
        <v>Disagree</v>
      </c>
      <c r="B16" s="17">
        <f>HLOOKUP(B11,BarChart_Step1!$B$1:$DQ$13,5)/40</f>
        <v>0.2</v>
      </c>
      <c r="C16" s="17">
        <f>HLOOKUP(C11,BarChart_Step1!$B$1:$DQ$13,5)/40</f>
        <v>0.1</v>
      </c>
      <c r="D16" s="17">
        <f>HLOOKUP(D11,BarChart_Step1!$B$1:$DQ$13,5)/40</f>
        <v>0.15</v>
      </c>
    </row>
    <row r="17" ht="12.75" customHeight="1">
      <c r="A17" s="10" t="str">
        <f t="shared" si="3"/>
        <v>Strongly Disagree</v>
      </c>
      <c r="B17" s="17">
        <f>HLOOKUP(B11,BarChart_Step1!$B$1:$DQ$13,6)/40</f>
        <v>0.1</v>
      </c>
      <c r="C17" s="17">
        <f>HLOOKUP(C11,BarChart_Step1!$B$1:$DQ$13,6)/40</f>
        <v>0.15</v>
      </c>
      <c r="D17" s="17">
        <f>HLOOKUP(D11,BarChart_Step1!$B$1:$DQ$13,6)/40</f>
        <v>0.075</v>
      </c>
    </row>
    <row r="18" ht="12.75" customHeight="1">
      <c r="B18" s="13"/>
      <c r="C18" s="13"/>
      <c r="D18" s="13"/>
    </row>
    <row r="19" ht="12.75" customHeight="1">
      <c r="B19" s="13"/>
      <c r="C19" s="13"/>
      <c r="D19" s="13"/>
    </row>
    <row r="20" ht="12.75" customHeight="1"/>
    <row r="21" ht="12.75" customHeight="1">
      <c r="A21" s="16" t="s">
        <v>379</v>
      </c>
      <c r="B21" s="12" t="s">
        <v>380</v>
      </c>
      <c r="C21" s="12" t="s">
        <v>381</v>
      </c>
      <c r="D21" s="12" t="s">
        <v>382</v>
      </c>
    </row>
    <row r="22" ht="12.75" customHeight="1">
      <c r="B22" s="12" t="str">
        <f t="shared" ref="B22:D22" si="4">IF(MID(B21,1,4)="LLM1","PaLM 2",IF(MID(B21,1,4)="LLM2","GPT-3.5", IF(MID(B21,1,4)="LLM3","Llama 2")))</f>
        <v>PaLM 2</v>
      </c>
      <c r="C22" s="12" t="str">
        <f t="shared" si="4"/>
        <v>GPT-3.5</v>
      </c>
      <c r="D22" s="12" t="str">
        <f t="shared" si="4"/>
        <v>Llama 2</v>
      </c>
    </row>
    <row r="23" ht="12.75" customHeight="1">
      <c r="A23" s="10" t="str">
        <f t="shared" ref="A23:A27" si="5">A13</f>
        <v>Strongly Agree</v>
      </c>
      <c r="B23" s="17">
        <f>HLOOKUP(B21,BarChart_Step1!$B$1:$DQ$13,2)/40</f>
        <v>0.325</v>
      </c>
      <c r="C23" s="17">
        <f>HLOOKUP(C21,BarChart_Step1!$B$1:$DQ$13,2)/40</f>
        <v>0.325</v>
      </c>
      <c r="D23" s="17">
        <f>HLOOKUP(D21,BarChart_Step1!$B$1:$DQ$13,2)/40</f>
        <v>0.175</v>
      </c>
    </row>
    <row r="24" ht="12.75" customHeight="1">
      <c r="A24" s="10" t="str">
        <f t="shared" si="5"/>
        <v>Agree</v>
      </c>
      <c r="B24" s="17">
        <f>HLOOKUP(B21,BarChart_Step1!$B$1:$DQ$13,3)/40</f>
        <v>0.2</v>
      </c>
      <c r="C24" s="17">
        <f>HLOOKUP(C21,BarChart_Step1!$B$1:$DQ$13,3)/40</f>
        <v>0.3</v>
      </c>
      <c r="D24" s="17">
        <f>HLOOKUP(D21,BarChart_Step1!$B$1:$DQ$13,3)/40</f>
        <v>0.275</v>
      </c>
    </row>
    <row r="25" ht="12.75" customHeight="1">
      <c r="A25" s="10" t="str">
        <f t="shared" si="5"/>
        <v>Neutral</v>
      </c>
      <c r="B25" s="17">
        <f>HLOOKUP(B21,BarChart_Step1!$B$1:$DQ$13,4)/40</f>
        <v>0.2</v>
      </c>
      <c r="C25" s="17">
        <f>HLOOKUP(C21,BarChart_Step1!$B$1:$DQ$13,4)/40</f>
        <v>0.3</v>
      </c>
      <c r="D25" s="17">
        <f>HLOOKUP(D21,BarChart_Step1!$B$1:$DQ$13,4)/40</f>
        <v>0.3</v>
      </c>
    </row>
    <row r="26" ht="12.75" customHeight="1">
      <c r="A26" s="10" t="str">
        <f t="shared" si="5"/>
        <v>Disagree</v>
      </c>
      <c r="B26" s="17">
        <f>HLOOKUP(B21,BarChart_Step1!$B$1:$DQ$13,5)/40</f>
        <v>0.075</v>
      </c>
      <c r="C26" s="17">
        <f>HLOOKUP(C21,BarChart_Step1!$B$1:$DQ$13,5)/40</f>
        <v>0.075</v>
      </c>
      <c r="D26" s="17">
        <f>HLOOKUP(D21,BarChart_Step1!$B$1:$DQ$13,5)/40</f>
        <v>0.2</v>
      </c>
    </row>
    <row r="27" ht="12.75" customHeight="1">
      <c r="A27" s="10" t="str">
        <f t="shared" si="5"/>
        <v>Strongly Disagree</v>
      </c>
      <c r="B27" s="17">
        <f>HLOOKUP(B21,BarChart_Step1!$B$1:$DQ$13,6)/40</f>
        <v>0.2</v>
      </c>
      <c r="C27" s="17">
        <f>HLOOKUP(C21,BarChart_Step1!$B$1:$DQ$13,6)/40</f>
        <v>0</v>
      </c>
      <c r="D27" s="17">
        <f>HLOOKUP(D21,BarChart_Step1!$B$1:$DQ$13,6)/40</f>
        <v>0.05</v>
      </c>
    </row>
    <row r="28" ht="12.75" customHeight="1"/>
    <row r="29" ht="12.75" customHeight="1"/>
    <row r="30" ht="12.75" customHeight="1"/>
    <row r="31" ht="12.75" customHeight="1">
      <c r="A31" s="16" t="s">
        <v>383</v>
      </c>
      <c r="B31" s="12" t="s">
        <v>384</v>
      </c>
      <c r="C31" s="12" t="s">
        <v>385</v>
      </c>
      <c r="D31" s="12" t="s">
        <v>386</v>
      </c>
    </row>
    <row r="32" ht="12.75" customHeight="1">
      <c r="B32" s="12" t="str">
        <f t="shared" ref="B32:D32" si="6">IF(MID(B31,1,4)="LLM1","PaLM 2",IF(MID(B31,1,4)="LLM2","GPT-3.5", IF(MID(B31,1,4)="LLM3","Llama 2")))</f>
        <v>PaLM 2</v>
      </c>
      <c r="C32" s="12" t="str">
        <f t="shared" si="6"/>
        <v>GPT-3.5</v>
      </c>
      <c r="D32" s="12" t="str">
        <f t="shared" si="6"/>
        <v>Llama 2</v>
      </c>
    </row>
    <row r="33" ht="12.75" customHeight="1">
      <c r="A33" s="10" t="str">
        <f t="shared" ref="A33:A37" si="7">A23</f>
        <v>Strongly Agree</v>
      </c>
      <c r="B33" s="17">
        <f>HLOOKUP(B31,BarChart_Step1!$B$1:$DQ$13,2)/40</f>
        <v>0.25</v>
      </c>
      <c r="C33" s="17">
        <f>HLOOKUP(C31,BarChart_Step1!$B$1:$DQ$13,2)/40</f>
        <v>0.25</v>
      </c>
      <c r="D33" s="17">
        <f>HLOOKUP(D31,BarChart_Step1!$B$1:$DQ$13,2)/40</f>
        <v>0.3</v>
      </c>
    </row>
    <row r="34" ht="12.75" customHeight="1">
      <c r="A34" s="10" t="str">
        <f t="shared" si="7"/>
        <v>Agree</v>
      </c>
      <c r="B34" s="17">
        <f>HLOOKUP(B31,BarChart_Step1!$B$1:$DQ$13,3)/40</f>
        <v>0.25</v>
      </c>
      <c r="C34" s="17">
        <f>HLOOKUP(C31,BarChart_Step1!$B$1:$DQ$13,3)/40</f>
        <v>0.325</v>
      </c>
      <c r="D34" s="17">
        <f>HLOOKUP(D31,BarChart_Step1!$B$1:$DQ$13,3)/40</f>
        <v>0.075</v>
      </c>
    </row>
    <row r="35" ht="12.75" customHeight="1">
      <c r="A35" s="10" t="str">
        <f t="shared" si="7"/>
        <v>Neutral</v>
      </c>
      <c r="B35" s="17">
        <f>HLOOKUP(B31,BarChart_Step1!$B$1:$DQ$13,4)/40</f>
        <v>0.25</v>
      </c>
      <c r="C35" s="17">
        <f>HLOOKUP(C31,BarChart_Step1!$B$1:$DQ$13,4)/40</f>
        <v>0.25</v>
      </c>
      <c r="D35" s="17">
        <f>HLOOKUP(D31,BarChart_Step1!$B$1:$DQ$13,4)/40</f>
        <v>0.25</v>
      </c>
    </row>
    <row r="36" ht="12.75" customHeight="1">
      <c r="A36" s="10" t="str">
        <f t="shared" si="7"/>
        <v>Disagree</v>
      </c>
      <c r="B36" s="17">
        <f>HLOOKUP(B31,BarChart_Step1!$B$1:$DQ$13,5)/40</f>
        <v>0.175</v>
      </c>
      <c r="C36" s="17">
        <f>HLOOKUP(C31,BarChart_Step1!$B$1:$DQ$13,5)/40</f>
        <v>0.15</v>
      </c>
      <c r="D36" s="17">
        <f>HLOOKUP(D31,BarChart_Step1!$B$1:$DQ$13,5)/40</f>
        <v>0.1</v>
      </c>
    </row>
    <row r="37" ht="12.75" customHeight="1">
      <c r="A37" s="10" t="str">
        <f t="shared" si="7"/>
        <v>Strongly Disagree</v>
      </c>
      <c r="B37" s="17">
        <f>HLOOKUP(B31,BarChart_Step1!$B$1:$DQ$13,6)/40</f>
        <v>0.075</v>
      </c>
      <c r="C37" s="17">
        <f>HLOOKUP(C31,BarChart_Step1!$B$1:$DQ$13,6)/40</f>
        <v>0.025</v>
      </c>
      <c r="D37" s="17">
        <f>HLOOKUP(D31,BarChart_Step1!$B$1:$DQ$13,6)/40</f>
        <v>0.275</v>
      </c>
    </row>
    <row r="38" ht="12.75" customHeight="1"/>
    <row r="39" ht="12.75" customHeight="1">
      <c r="A39" s="10" t="s">
        <v>238</v>
      </c>
    </row>
    <row r="40" ht="12.75" customHeight="1">
      <c r="A40" s="16" t="s">
        <v>387</v>
      </c>
      <c r="B40" s="12" t="str">
        <f t="shared" ref="B40:D40" si="8">B1</f>
        <v>LLM1P1 [Suggestions - P]</v>
      </c>
      <c r="C40" s="12" t="str">
        <f t="shared" si="8"/>
        <v>LLM2P1 [Suggestions - P]</v>
      </c>
      <c r="D40" s="12" t="str">
        <f t="shared" si="8"/>
        <v>LLM3P1 [Suggestions - P]</v>
      </c>
      <c r="E40" s="12" t="str">
        <f t="shared" ref="E40:G40" si="9">B11</f>
        <v>LLM1P2 [Suggestions - P]</v>
      </c>
      <c r="F40" s="12" t="str">
        <f t="shared" si="9"/>
        <v>LLM2P2 [Suggestions - P]</v>
      </c>
      <c r="G40" s="12" t="str">
        <f t="shared" si="9"/>
        <v>LLM3P2 [Suggestions - P]</v>
      </c>
      <c r="H40" s="12" t="str">
        <f t="shared" ref="H40:J40" si="10">B21</f>
        <v>LLM1P3 [Suggestions - P]</v>
      </c>
      <c r="I40" s="12" t="str">
        <f t="shared" si="10"/>
        <v>LLM2P3 [Suggestions - P]</v>
      </c>
      <c r="J40" s="12" t="str">
        <f t="shared" si="10"/>
        <v>LLM3P3 [Suggestions - P]</v>
      </c>
      <c r="K40" s="12" t="str">
        <f t="shared" ref="K40:M40" si="11">B31</f>
        <v>LLM1P4 [Suggestions - P]</v>
      </c>
      <c r="L40" s="12" t="str">
        <f t="shared" si="11"/>
        <v>LLM2P4 [Suggestions - P]</v>
      </c>
      <c r="M40" s="12" t="str">
        <f t="shared" si="11"/>
        <v>LLM3P4 [Suggestions - P]</v>
      </c>
    </row>
    <row r="41" ht="12.75" customHeight="1">
      <c r="B41" s="12" t="str">
        <f>IF(MID(B40,1,4)="LLM1","PaLM2P1",IF(MID(B40,1,4)="LLM2","GPT-3.5", IF(MID(B40,1,4)="LLM3","Llama 2")))</f>
        <v>PaLM2P1</v>
      </c>
      <c r="C41" s="12" t="str">
        <f>IF(MID(C40,1,4)="LLM1","PaLM 2",IF(MID(C40,1,4)="LLM2","GPT-3.5P1", IF(MID(C40,1,4)="LLM3","Llama 2")))</f>
        <v>GPT-3.5P1</v>
      </c>
      <c r="D41" s="12" t="str">
        <f>IF(MID(D40,1,4)="LLM1","PaLM 2",IF(MID(D40,1,4)="LLM2","GPT-3.5", IF(MID(D40,1,4)="LLM3","Llama2P1")))</f>
        <v>Llama2P1</v>
      </c>
      <c r="E41" s="12" t="str">
        <f t="shared" ref="E41:G41" si="12">IF(MID(E40,1,4)="LLM1","PaLM2P2",IF(MID(E40,1,4)="LLM2","GPT-3.5P2", IF(MID(E40,1,4)="LLM3","Llama2P2")))</f>
        <v>PaLM2P2</v>
      </c>
      <c r="F41" s="12" t="str">
        <f t="shared" si="12"/>
        <v>GPT-3.5P2</v>
      </c>
      <c r="G41" s="12" t="str">
        <f t="shared" si="12"/>
        <v>Llama2P2</v>
      </c>
      <c r="H41" s="12" t="str">
        <f t="shared" ref="H41:J41" si="13">IF(MID(H40,1,4)="LLM1","PaLM2P3",IF(MID(H40,1,4)="LLM2","GPT-3.5P3", IF(MID(H40,1,4)="LLM3","Llama2P3")))</f>
        <v>PaLM2P3</v>
      </c>
      <c r="I41" s="12" t="str">
        <f t="shared" si="13"/>
        <v>GPT-3.5P3</v>
      </c>
      <c r="J41" s="12" t="str">
        <f t="shared" si="13"/>
        <v>Llama2P3</v>
      </c>
      <c r="K41" s="12" t="str">
        <f t="shared" ref="K41:M41" si="14">IF(MID(K40,1,4)="LLM1","PaLM2P4",IF(MID(K40,1,4)="LLM2","GPT-3.5P4", IF(MID(K40,1,4)="LLM3","Llama2P4")))</f>
        <v>PaLM2P4</v>
      </c>
      <c r="L41" s="12" t="str">
        <f t="shared" si="14"/>
        <v>GPT-3.5P4</v>
      </c>
      <c r="M41" s="12" t="str">
        <f t="shared" si="14"/>
        <v>Llama2P4</v>
      </c>
    </row>
    <row r="42" ht="12.75" customHeight="1">
      <c r="A42" s="10" t="s">
        <v>207</v>
      </c>
      <c r="B42" s="17">
        <f>HLOOKUP(B40,BarChart_Step1!$B$1:$DQ$13,2)/40</f>
        <v>0.2</v>
      </c>
      <c r="C42" s="17">
        <f>HLOOKUP(C40,BarChart_Step1!$B$1:$DQ$13,2)/40</f>
        <v>0.05</v>
      </c>
      <c r="D42" s="17">
        <f>HLOOKUP(D40,BarChart_Step1!$B$1:$DQ$13,2)/40</f>
        <v>0.2</v>
      </c>
      <c r="E42" s="17">
        <f>HLOOKUP(E40,BarChart_Step1!$B$1:$DQ$13,2)/40</f>
        <v>0.325</v>
      </c>
      <c r="F42" s="17">
        <f>HLOOKUP(F40,BarChart_Step1!$B$1:$DQ$13,2)/40</f>
        <v>0.325</v>
      </c>
      <c r="G42" s="17">
        <f>HLOOKUP(G40,BarChart_Step1!$B$1:$DQ$13,2)/40</f>
        <v>0.225</v>
      </c>
      <c r="H42" s="17">
        <f>HLOOKUP(H40,BarChart_Step1!$B$1:$DQ$13,2)/40</f>
        <v>0.325</v>
      </c>
      <c r="I42" s="17">
        <f>HLOOKUP(I40,BarChart_Step1!$B$1:$DQ$13,2)/40</f>
        <v>0.325</v>
      </c>
      <c r="J42" s="17">
        <f>HLOOKUP(J40,BarChart_Step1!$B$1:$DQ$13,2)/40</f>
        <v>0.175</v>
      </c>
      <c r="K42" s="17">
        <f>HLOOKUP(K40,BarChart_Step1!$B$1:$DQ$13,2)/40</f>
        <v>0.25</v>
      </c>
      <c r="L42" s="17">
        <f>HLOOKUP(L40,BarChart_Step1!$B$1:$DQ$13,2)/40</f>
        <v>0.25</v>
      </c>
      <c r="M42" s="17">
        <f>HLOOKUP(M40,BarChart_Step1!$B$1:$DQ$13,2)/40</f>
        <v>0.3</v>
      </c>
    </row>
    <row r="43" ht="12.75" customHeight="1">
      <c r="A43" s="10" t="s">
        <v>208</v>
      </c>
      <c r="B43" s="17">
        <f>HLOOKUP(B40,BarChart_Step1!$B$1:$DQ$13,3)/40</f>
        <v>0.275</v>
      </c>
      <c r="C43" s="17">
        <f>HLOOKUP(C40,BarChart_Step1!$B$1:$DQ$13,3)/40</f>
        <v>0.175</v>
      </c>
      <c r="D43" s="17">
        <f>HLOOKUP(D40,BarChart_Step1!$B$1:$DQ$13,3)/40</f>
        <v>0</v>
      </c>
      <c r="E43" s="17">
        <f>HLOOKUP(E40,BarChart_Step1!$B$1:$DQ$13,3)/40</f>
        <v>0.175</v>
      </c>
      <c r="F43" s="17">
        <f>HLOOKUP(F40,BarChart_Step1!$B$1:$DQ$13,3)/40</f>
        <v>0.275</v>
      </c>
      <c r="G43" s="17">
        <f>HLOOKUP(G40,BarChart_Step1!$B$1:$DQ$13,3)/40</f>
        <v>0.25</v>
      </c>
      <c r="H43" s="17">
        <f>HLOOKUP(H40,BarChart_Step1!$B$1:$DQ$13,3)/40</f>
        <v>0.2</v>
      </c>
      <c r="I43" s="17">
        <f>HLOOKUP(I40,BarChart_Step1!$B$1:$DQ$13,3)/40</f>
        <v>0.3</v>
      </c>
      <c r="J43" s="17">
        <f>HLOOKUP(J40,BarChart_Step1!$B$1:$DQ$13,3)/40</f>
        <v>0.275</v>
      </c>
      <c r="K43" s="17">
        <f>HLOOKUP(K40,BarChart_Step1!$B$1:$DQ$13,3)/40</f>
        <v>0.25</v>
      </c>
      <c r="L43" s="17">
        <f>HLOOKUP(L40,BarChart_Step1!$B$1:$DQ$13,3)/40</f>
        <v>0.325</v>
      </c>
      <c r="M43" s="17">
        <f>HLOOKUP(M40,BarChart_Step1!$B$1:$DQ$13,3)/40</f>
        <v>0.075</v>
      </c>
    </row>
    <row r="44" ht="12.75" customHeight="1">
      <c r="A44" s="10" t="s">
        <v>209</v>
      </c>
      <c r="B44" s="17">
        <f>HLOOKUP(B40,BarChart_Step1!$B$1:$DQ$13,4)/40</f>
        <v>0.2</v>
      </c>
      <c r="C44" s="17">
        <f>HLOOKUP(C40,BarChart_Step1!$B$1:$DQ$13,4)/40</f>
        <v>0.35</v>
      </c>
      <c r="D44" s="17">
        <f>HLOOKUP(D40,BarChart_Step1!$B$1:$DQ$13,4)/40</f>
        <v>0.275</v>
      </c>
      <c r="E44" s="17">
        <f>HLOOKUP(E40,BarChart_Step1!$B$1:$DQ$13,4)/40</f>
        <v>0.2</v>
      </c>
      <c r="F44" s="17">
        <f>HLOOKUP(F40,BarChart_Step1!$B$1:$DQ$13,4)/40</f>
        <v>0.15</v>
      </c>
      <c r="G44" s="17">
        <f>HLOOKUP(G40,BarChart_Step1!$B$1:$DQ$13,4)/40</f>
        <v>0.3</v>
      </c>
      <c r="H44" s="17">
        <f>HLOOKUP(H40,BarChart_Step1!$B$1:$DQ$13,4)/40</f>
        <v>0.2</v>
      </c>
      <c r="I44" s="17">
        <f>HLOOKUP(I40,BarChart_Step1!$B$1:$DQ$13,4)/40</f>
        <v>0.3</v>
      </c>
      <c r="J44" s="17">
        <f>HLOOKUP(J40,BarChart_Step1!$B$1:$DQ$13,4)/40</f>
        <v>0.3</v>
      </c>
      <c r="K44" s="17">
        <f>HLOOKUP(K40,BarChart_Step1!$B$1:$DQ$13,4)/40</f>
        <v>0.25</v>
      </c>
      <c r="L44" s="17">
        <f>HLOOKUP(L40,BarChart_Step1!$B$1:$DQ$13,4)/40</f>
        <v>0.25</v>
      </c>
      <c r="M44" s="17">
        <f>HLOOKUP(M40,BarChart_Step1!$B$1:$DQ$13,4)/40</f>
        <v>0.25</v>
      </c>
    </row>
    <row r="45" ht="12.75" customHeight="1">
      <c r="A45" s="10" t="s">
        <v>210</v>
      </c>
      <c r="B45" s="17">
        <f>HLOOKUP(B40,BarChart_Step1!$B$1:$DQ$13,5)/40</f>
        <v>0.15</v>
      </c>
      <c r="C45" s="17">
        <f>HLOOKUP(C40,BarChart_Step1!$B$1:$DQ$13,5)/40</f>
        <v>0.15</v>
      </c>
      <c r="D45" s="17">
        <f>HLOOKUP(D40,BarChart_Step1!$B$1:$DQ$13,5)/40</f>
        <v>0.15</v>
      </c>
      <c r="E45" s="17">
        <f>HLOOKUP(E40,BarChart_Step1!$B$1:$DQ$13,5)/40</f>
        <v>0.2</v>
      </c>
      <c r="F45" s="17">
        <f>HLOOKUP(F40,BarChart_Step1!$B$1:$DQ$13,5)/40</f>
        <v>0.1</v>
      </c>
      <c r="G45" s="17">
        <f>HLOOKUP(G40,BarChart_Step1!$B$1:$DQ$13,5)/40</f>
        <v>0.15</v>
      </c>
      <c r="H45" s="17">
        <f>HLOOKUP(H40,BarChart_Step1!$B$1:$DQ$13,5)/40</f>
        <v>0.075</v>
      </c>
      <c r="I45" s="17">
        <f>HLOOKUP(I40,BarChart_Step1!$B$1:$DQ$13,5)/40</f>
        <v>0.075</v>
      </c>
      <c r="J45" s="17">
        <f>HLOOKUP(J40,BarChart_Step1!$B$1:$DQ$13,5)/40</f>
        <v>0.2</v>
      </c>
      <c r="K45" s="17">
        <f>HLOOKUP(K40,BarChart_Step1!$B$1:$DQ$13,5)/40</f>
        <v>0.175</v>
      </c>
      <c r="L45" s="17">
        <f>HLOOKUP(L40,BarChart_Step1!$B$1:$DQ$13,5)/40</f>
        <v>0.15</v>
      </c>
      <c r="M45" s="17">
        <f>HLOOKUP(M40,BarChart_Step1!$B$1:$DQ$13,5)/40</f>
        <v>0.1</v>
      </c>
    </row>
    <row r="46" ht="12.75" customHeight="1">
      <c r="A46" s="10" t="s">
        <v>211</v>
      </c>
      <c r="B46" s="17">
        <f>HLOOKUP(B40,BarChart_Step1!$B$1:$DQ$13,6)/40</f>
        <v>0.175</v>
      </c>
      <c r="C46" s="17">
        <f>HLOOKUP(C40,BarChart_Step1!$B$1:$DQ$13,6)/40</f>
        <v>0.275</v>
      </c>
      <c r="D46" s="17">
        <f>HLOOKUP(D40,BarChart_Step1!$B$1:$DQ$13,6)/40</f>
        <v>0.375</v>
      </c>
      <c r="E46" s="17">
        <f>HLOOKUP(E40,BarChart_Step1!$B$1:$DQ$13,6)/40</f>
        <v>0.1</v>
      </c>
      <c r="F46" s="17">
        <f>HLOOKUP(F40,BarChart_Step1!$B$1:$DQ$13,6)/40</f>
        <v>0.15</v>
      </c>
      <c r="G46" s="17">
        <f>HLOOKUP(G40,BarChart_Step1!$B$1:$DQ$13,6)/40</f>
        <v>0.075</v>
      </c>
      <c r="H46" s="17">
        <f>HLOOKUP(H40,BarChart_Step1!$B$1:$DQ$13,6)/40</f>
        <v>0.2</v>
      </c>
      <c r="I46" s="17">
        <f>HLOOKUP(I40,BarChart_Step1!$B$1:$DQ$13,6)/40</f>
        <v>0</v>
      </c>
      <c r="J46" s="17">
        <f>HLOOKUP(J40,BarChart_Step1!$B$1:$DQ$13,6)/40</f>
        <v>0.05</v>
      </c>
      <c r="K46" s="17">
        <f>HLOOKUP(K40,BarChart_Step1!$B$1:$DQ$13,6)/40</f>
        <v>0.075</v>
      </c>
      <c r="L46" s="17">
        <f>HLOOKUP(L40,BarChart_Step1!$B$1:$DQ$13,6)/40</f>
        <v>0.025</v>
      </c>
      <c r="M46" s="17">
        <f>HLOOKUP(M40,BarChart_Step1!$B$1:$DQ$13,6)/40</f>
        <v>0.275</v>
      </c>
    </row>
    <row r="47" ht="12.75" customHeight="1"/>
    <row r="48" ht="12.75" customHeight="1"/>
    <row r="49" ht="12.75" customHeight="1">
      <c r="A49" s="10" t="s">
        <v>240</v>
      </c>
    </row>
    <row r="50" ht="12.75" customHeight="1">
      <c r="A50" s="16" t="s">
        <v>388</v>
      </c>
      <c r="B50" s="12" t="s">
        <v>223</v>
      </c>
      <c r="C50" s="12" t="s">
        <v>224</v>
      </c>
      <c r="D50" s="12" t="s">
        <v>225</v>
      </c>
    </row>
    <row r="51" ht="12.75" customHeight="1">
      <c r="B51" s="12" t="str">
        <f t="shared" ref="B51:D51" si="15">IF(MID(B50,1,4)="LLM1","PaLM2",IF(MID(B50,1,4)="LLM2","GPT-3.5", IF(MID(B50,1,4)="LLM3","Llama2")))</f>
        <v>PaLM2</v>
      </c>
      <c r="C51" s="12" t="str">
        <f t="shared" si="15"/>
        <v>GPT-3.5</v>
      </c>
      <c r="D51" s="12" t="str">
        <f t="shared" si="15"/>
        <v>Llama2</v>
      </c>
    </row>
    <row r="52" ht="12.75" customHeight="1">
      <c r="A52" s="10" t="s">
        <v>207</v>
      </c>
      <c r="B52" s="17">
        <f t="shared" ref="B52:D52" si="16">(B42+E42+H42+K42)/4</f>
        <v>0.275</v>
      </c>
      <c r="C52" s="17">
        <f t="shared" si="16"/>
        <v>0.2375</v>
      </c>
      <c r="D52" s="17">
        <f t="shared" si="16"/>
        <v>0.225</v>
      </c>
    </row>
    <row r="53" ht="12.75" customHeight="1">
      <c r="A53" s="10" t="s">
        <v>208</v>
      </c>
      <c r="B53" s="17">
        <f t="shared" ref="B53:D53" si="17">(B43+E43+H43+K43)/4</f>
        <v>0.225</v>
      </c>
      <c r="C53" s="17">
        <f t="shared" si="17"/>
        <v>0.26875</v>
      </c>
      <c r="D53" s="17">
        <f t="shared" si="17"/>
        <v>0.15</v>
      </c>
    </row>
    <row r="54" ht="12.75" customHeight="1">
      <c r="A54" s="10" t="s">
        <v>209</v>
      </c>
      <c r="B54" s="17">
        <f t="shared" ref="B54:D54" si="18">(B44+E44+H44+K44)/4</f>
        <v>0.2125</v>
      </c>
      <c r="C54" s="17">
        <f t="shared" si="18"/>
        <v>0.2625</v>
      </c>
      <c r="D54" s="17">
        <f t="shared" si="18"/>
        <v>0.28125</v>
      </c>
    </row>
    <row r="55" ht="12.75" customHeight="1">
      <c r="A55" s="10" t="s">
        <v>210</v>
      </c>
      <c r="B55" s="17">
        <f t="shared" ref="B55:D55" si="19">(B45+E45+H45+K45)/4</f>
        <v>0.15</v>
      </c>
      <c r="C55" s="17">
        <f t="shared" si="19"/>
        <v>0.11875</v>
      </c>
      <c r="D55" s="17">
        <f t="shared" si="19"/>
        <v>0.15</v>
      </c>
    </row>
    <row r="56" ht="12.75" customHeight="1">
      <c r="A56" s="10" t="s">
        <v>211</v>
      </c>
      <c r="B56" s="17">
        <f t="shared" ref="B56:D56" si="20">(B46+E46+H46+K46)/4</f>
        <v>0.1375</v>
      </c>
      <c r="C56" s="17">
        <f t="shared" si="20"/>
        <v>0.1125</v>
      </c>
      <c r="D56" s="17">
        <f t="shared" si="20"/>
        <v>0.19375</v>
      </c>
    </row>
    <row r="57" ht="12.75" customHeight="1"/>
    <row r="58" ht="12.75" customHeight="1"/>
    <row r="59" ht="12.75" customHeight="1">
      <c r="A59" s="10" t="s">
        <v>242</v>
      </c>
    </row>
    <row r="60" ht="12.75" customHeight="1">
      <c r="A60" s="16" t="s">
        <v>389</v>
      </c>
      <c r="B60" s="10"/>
      <c r="C60" s="12"/>
      <c r="D60" s="12"/>
    </row>
    <row r="61" ht="12.75" customHeight="1">
      <c r="B61" s="12" t="s">
        <v>215</v>
      </c>
      <c r="C61" s="12" t="s">
        <v>216</v>
      </c>
      <c r="D61" s="12" t="s">
        <v>217</v>
      </c>
      <c r="E61" s="12" t="s">
        <v>218</v>
      </c>
    </row>
    <row r="62" ht="12.75" customHeight="1">
      <c r="A62" s="10" t="s">
        <v>207</v>
      </c>
      <c r="B62" s="17">
        <f t="shared" ref="B62:B66" si="21">(B42+C42+D42)/3</f>
        <v>0.15</v>
      </c>
      <c r="C62" s="17">
        <f t="shared" ref="C62:C66" si="22">(E42+F42+G42)/3</f>
        <v>0.2916666667</v>
      </c>
      <c r="D62" s="17">
        <f t="shared" ref="D62:D66" si="23">(H42+I42+J42)/3</f>
        <v>0.275</v>
      </c>
      <c r="E62" s="10">
        <f t="shared" ref="E62:E66" si="24">(K42+L42+M42)/3</f>
        <v>0.2666666667</v>
      </c>
    </row>
    <row r="63" ht="12.75" customHeight="1">
      <c r="A63" s="10" t="s">
        <v>208</v>
      </c>
      <c r="B63" s="17">
        <f t="shared" si="21"/>
        <v>0.15</v>
      </c>
      <c r="C63" s="17">
        <f t="shared" si="22"/>
        <v>0.2333333333</v>
      </c>
      <c r="D63" s="17">
        <f t="shared" si="23"/>
        <v>0.2583333333</v>
      </c>
      <c r="E63" s="10">
        <f t="shared" si="24"/>
        <v>0.2166666667</v>
      </c>
    </row>
    <row r="64" ht="12.75" customHeight="1">
      <c r="A64" s="10" t="s">
        <v>209</v>
      </c>
      <c r="B64" s="17">
        <f t="shared" si="21"/>
        <v>0.275</v>
      </c>
      <c r="C64" s="17">
        <f t="shared" si="22"/>
        <v>0.2166666667</v>
      </c>
      <c r="D64" s="17">
        <f t="shared" si="23"/>
        <v>0.2666666667</v>
      </c>
      <c r="E64" s="10">
        <f t="shared" si="24"/>
        <v>0.25</v>
      </c>
    </row>
    <row r="65" ht="12.75" customHeight="1">
      <c r="A65" s="10" t="s">
        <v>210</v>
      </c>
      <c r="B65" s="17">
        <f t="shared" si="21"/>
        <v>0.15</v>
      </c>
      <c r="C65" s="17">
        <f t="shared" si="22"/>
        <v>0.15</v>
      </c>
      <c r="D65" s="17">
        <f t="shared" si="23"/>
        <v>0.1166666667</v>
      </c>
      <c r="E65" s="10">
        <f t="shared" si="24"/>
        <v>0.1416666667</v>
      </c>
    </row>
    <row r="66" ht="12.75" customHeight="1">
      <c r="A66" s="10" t="s">
        <v>211</v>
      </c>
      <c r="B66" s="17">
        <f t="shared" si="21"/>
        <v>0.275</v>
      </c>
      <c r="C66" s="17">
        <f t="shared" si="22"/>
        <v>0.1083333333</v>
      </c>
      <c r="D66" s="17">
        <f t="shared" si="23"/>
        <v>0.08333333333</v>
      </c>
      <c r="E66" s="10">
        <f t="shared" si="24"/>
        <v>0.125</v>
      </c>
    </row>
    <row r="67" ht="12.75" customHeight="1"/>
    <row r="68" ht="12.75" customHeight="1">
      <c r="A68" s="16" t="str">
        <f>CONCAT(A60, " and Levels")</f>
        <v>Common Suggestions - Precision
Aggregated over LLMs and Levels</v>
      </c>
    </row>
    <row r="69" ht="12.75" customHeight="1">
      <c r="A69" s="10" t="s">
        <v>207</v>
      </c>
      <c r="B69" s="17">
        <f t="shared" ref="B69:B73" si="25">AVERAGE(B62:E62)</f>
        <v>0.2458333333</v>
      </c>
    </row>
    <row r="70" ht="12.75" customHeight="1">
      <c r="A70" s="10" t="s">
        <v>208</v>
      </c>
      <c r="B70" s="17">
        <f t="shared" si="25"/>
        <v>0.2145833333</v>
      </c>
    </row>
    <row r="71" ht="12.75" customHeight="1">
      <c r="A71" s="10" t="s">
        <v>209</v>
      </c>
      <c r="B71" s="17">
        <f t="shared" si="25"/>
        <v>0.2520833333</v>
      </c>
    </row>
    <row r="72" ht="12.75" customHeight="1">
      <c r="A72" s="10" t="s">
        <v>210</v>
      </c>
      <c r="B72" s="17">
        <f t="shared" si="25"/>
        <v>0.1395833333</v>
      </c>
    </row>
    <row r="73" ht="12.75" customHeight="1">
      <c r="A73" s="10" t="s">
        <v>211</v>
      </c>
      <c r="B73" s="17">
        <f t="shared" si="25"/>
        <v>0.1479166667</v>
      </c>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D1 B11:D11 B21:D21 B31:D31 B40:M40 B50:D50 B60:D60">
      <formula1>Hist_Step1!$B$1:$DQ$1</formula1>
    </dataValidation>
  </dataValidation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4.63"/>
    <col customWidth="1" min="3" max="4" width="4.75"/>
    <col customWidth="1" min="5" max="7" width="4.88"/>
    <col customWidth="1" min="8" max="10" width="4.75"/>
    <col customWidth="1" min="11" max="13" width="5.38"/>
    <col customWidth="1" min="14" max="33" width="4.0"/>
  </cols>
  <sheetData>
    <row r="1" ht="12.75" customHeight="1">
      <c r="A1" s="16" t="s">
        <v>390</v>
      </c>
      <c r="B1" s="12" t="s">
        <v>372</v>
      </c>
      <c r="C1" s="12" t="s">
        <v>373</v>
      </c>
      <c r="D1" s="12" t="s">
        <v>374</v>
      </c>
      <c r="E1" s="12" t="s">
        <v>391</v>
      </c>
      <c r="F1" s="12" t="s">
        <v>392</v>
      </c>
      <c r="G1" s="12" t="s">
        <v>393</v>
      </c>
    </row>
    <row r="2" ht="49.5" customHeight="1">
      <c r="B2" s="12" t="str">
        <f t="shared" ref="B2:G2" si="1">IF(MID(B1,1,4)="LLM1","PaLM 2",IF(MID(B1,1,4)="LLM2","GPT-3.5", IF(MID(B1,1,4)="LLM3","Llama 2")))</f>
        <v>PaLM 2</v>
      </c>
      <c r="C2" s="12" t="str">
        <f t="shared" si="1"/>
        <v>GPT-3.5</v>
      </c>
      <c r="D2" s="12" t="str">
        <f t="shared" si="1"/>
        <v>Llama 2</v>
      </c>
      <c r="E2" s="12" t="str">
        <f t="shared" si="1"/>
        <v>PaLM 2</v>
      </c>
      <c r="F2" s="12" t="str">
        <f t="shared" si="1"/>
        <v>GPT-3.5</v>
      </c>
      <c r="G2" s="12" t="str">
        <f t="shared" si="1"/>
        <v>Llama 2</v>
      </c>
    </row>
    <row r="3" ht="12.75" customHeight="1">
      <c r="A3" s="10" t="s">
        <v>249</v>
      </c>
      <c r="B3" s="17">
        <f>HLOOKUP(B1,BarChart_Step1!$B$1:$DQ$13,2)/40</f>
        <v>0.2</v>
      </c>
      <c r="C3" s="17">
        <f>HLOOKUP(C1,BarChart_Step1!$B$1:$DQ$13,2)/40</f>
        <v>0.05</v>
      </c>
      <c r="D3" s="17">
        <f>HLOOKUP(D1,BarChart_Step1!$B$1:$DQ$13,2)/40</f>
        <v>0.2</v>
      </c>
      <c r="E3" s="17">
        <f>HLOOKUP(E1,BarChart_Step1!$B$1:$DQ$13,2)/40</f>
        <v>0.25</v>
      </c>
      <c r="F3" s="17">
        <f>HLOOKUP(F1,BarChart_Step1!$B$1:$DQ$13,2)/40</f>
        <v>0.05</v>
      </c>
      <c r="G3" s="17">
        <f>HLOOKUP(G1,BarChart_Step1!$B$1:$DQ$13,2)/40</f>
        <v>0.2</v>
      </c>
    </row>
    <row r="4" ht="12.75" customHeight="1">
      <c r="A4" s="10" t="s">
        <v>250</v>
      </c>
      <c r="B4" s="17">
        <f t="shared" ref="B4:D4" si="2">E3</f>
        <v>0.25</v>
      </c>
      <c r="C4" s="17">
        <f t="shared" si="2"/>
        <v>0.05</v>
      </c>
      <c r="D4" s="17">
        <f t="shared" si="2"/>
        <v>0.2</v>
      </c>
      <c r="E4" s="17">
        <f>HLOOKUP(E1,BarChart_Step1!$B$1:$DQ$13,3)/40</f>
        <v>0.075</v>
      </c>
      <c r="F4" s="17">
        <f>HLOOKUP(F1,BarChart_Step1!$B$1:$DQ$13,3)/40</f>
        <v>0.175</v>
      </c>
      <c r="G4" s="17">
        <f>HLOOKUP(G1,BarChart_Step1!$B$1:$DQ$13,3)/40</f>
        <v>0</v>
      </c>
      <c r="H4" s="12"/>
      <c r="I4" s="12"/>
      <c r="J4" s="12"/>
      <c r="K4" s="12"/>
      <c r="L4" s="12"/>
      <c r="M4" s="12"/>
      <c r="N4" s="12"/>
      <c r="O4" s="12"/>
      <c r="P4" s="12"/>
      <c r="Q4" s="12"/>
      <c r="R4" s="12"/>
      <c r="S4" s="12"/>
      <c r="T4" s="12"/>
      <c r="U4" s="12"/>
      <c r="V4" s="12"/>
      <c r="W4" s="12"/>
      <c r="X4" s="12"/>
      <c r="Y4" s="12"/>
      <c r="Z4" s="12"/>
      <c r="AA4" s="12"/>
      <c r="AB4" s="12"/>
      <c r="AC4" s="12"/>
      <c r="AD4" s="12"/>
      <c r="AE4" s="12"/>
      <c r="AF4" s="12"/>
      <c r="AG4" s="12"/>
    </row>
    <row r="5" ht="12.75" customHeight="1">
      <c r="A5" s="10" t="s">
        <v>251</v>
      </c>
      <c r="B5" s="17">
        <f>HLOOKUP(B1,BarChart_Step1!$B$1:$DQ$13,3)/40</f>
        <v>0.275</v>
      </c>
      <c r="C5" s="17">
        <f>HLOOKUP(C1,BarChart_Step1!$B$1:$DQ$13,3)/40</f>
        <v>0.175</v>
      </c>
      <c r="D5" s="17">
        <f>HLOOKUP(D1,BarChart_Step1!$B$1:$DQ$13,3)/40</f>
        <v>0</v>
      </c>
      <c r="E5" s="17">
        <f>HLOOKUP(E1,BarChart_Step1!$B$1:$DQ$13,4)/40</f>
        <v>0.375</v>
      </c>
      <c r="F5" s="17">
        <f>HLOOKUP(F1,BarChart_Step1!$B$1:$DQ$13,4)/40</f>
        <v>0.35</v>
      </c>
      <c r="G5" s="17">
        <f>HLOOKUP(G1,BarChart_Step1!$B$1:$DQ$13,4)/40</f>
        <v>0.275</v>
      </c>
    </row>
    <row r="6" ht="12.75" customHeight="1">
      <c r="A6" s="10" t="s">
        <v>252</v>
      </c>
      <c r="B6" s="17">
        <f t="shared" ref="B6:D6" si="3">E4</f>
        <v>0.075</v>
      </c>
      <c r="C6" s="17">
        <f t="shared" si="3"/>
        <v>0.175</v>
      </c>
      <c r="D6" s="17">
        <f t="shared" si="3"/>
        <v>0</v>
      </c>
      <c r="E6" s="17">
        <f>HLOOKUP(E1,BarChart_Step1!$B$1:$DQ$13,5)/40</f>
        <v>0.025</v>
      </c>
      <c r="F6" s="17">
        <f>HLOOKUP(F1,BarChart_Step1!$B$1:$DQ$13,5)/40</f>
        <v>0.15</v>
      </c>
      <c r="G6" s="17">
        <f>HLOOKUP(G1,BarChart_Step1!$B$1:$DQ$13,5)/40</f>
        <v>0.15</v>
      </c>
    </row>
    <row r="7" ht="12.75" customHeight="1">
      <c r="A7" s="10" t="s">
        <v>253</v>
      </c>
      <c r="B7" s="17">
        <f>HLOOKUP(B1,BarChart_Step1!$B$1:$DQ$13,4)/40</f>
        <v>0.2</v>
      </c>
      <c r="C7" s="17">
        <f>HLOOKUP(C1,BarChart_Step1!$B$1:$DQ$13,4)/40</f>
        <v>0.35</v>
      </c>
      <c r="D7" s="17">
        <f>HLOOKUP(D1,BarChart_Step1!$B$1:$DQ$13,4)/40</f>
        <v>0.275</v>
      </c>
      <c r="E7" s="17">
        <f>HLOOKUP(E1,BarChart_Step1!$B$1:$DQ$13,6)/40</f>
        <v>0.275</v>
      </c>
      <c r="F7" s="17">
        <f>HLOOKUP(F1,BarChart_Step1!$B$1:$DQ$13,6)/40</f>
        <v>0.275</v>
      </c>
      <c r="G7" s="17">
        <f>HLOOKUP(G1,BarChart_Step1!$B$1:$DQ$13,6)/40</f>
        <v>0.375</v>
      </c>
    </row>
    <row r="8" ht="12.75" customHeight="1">
      <c r="A8" s="10" t="s">
        <v>254</v>
      </c>
      <c r="B8" s="17">
        <f t="shared" ref="B8:D8" si="4">E5</f>
        <v>0.375</v>
      </c>
      <c r="C8" s="17">
        <f t="shared" si="4"/>
        <v>0.35</v>
      </c>
      <c r="D8" s="17">
        <f t="shared" si="4"/>
        <v>0.275</v>
      </c>
    </row>
    <row r="9" ht="12.75" customHeight="1">
      <c r="A9" s="10" t="s">
        <v>255</v>
      </c>
      <c r="B9" s="17">
        <f>HLOOKUP(B1,BarChart_Step1!$B$1:$DQ$13,5)/40</f>
        <v>0.15</v>
      </c>
      <c r="C9" s="17">
        <f>HLOOKUP(C1,BarChart_Step1!$B$1:$DQ$13,5)/40</f>
        <v>0.15</v>
      </c>
      <c r="D9" s="17">
        <f>HLOOKUP(D1,BarChart_Step1!$B$1:$DQ$13,5)/40</f>
        <v>0.15</v>
      </c>
    </row>
    <row r="10" ht="12.75" customHeight="1">
      <c r="A10" s="10" t="s">
        <v>256</v>
      </c>
      <c r="B10" s="17">
        <f t="shared" ref="B10:D10" si="5">E6</f>
        <v>0.025</v>
      </c>
      <c r="C10" s="17">
        <f t="shared" si="5"/>
        <v>0.15</v>
      </c>
      <c r="D10" s="17">
        <f t="shared" si="5"/>
        <v>0.15</v>
      </c>
    </row>
    <row r="11" ht="12.75" customHeight="1">
      <c r="A11" s="10" t="s">
        <v>257</v>
      </c>
      <c r="B11" s="17">
        <f>HLOOKUP(B1,BarChart_Step1!$B$1:$DQ$13,6)/40</f>
        <v>0.175</v>
      </c>
      <c r="C11" s="17">
        <f>HLOOKUP(C1,BarChart_Step1!$B$1:$DQ$13,6)/40</f>
        <v>0.275</v>
      </c>
      <c r="D11" s="17">
        <f>HLOOKUP(D1,BarChart_Step1!$B$1:$DQ$13,6)/40</f>
        <v>0.375</v>
      </c>
    </row>
    <row r="12" ht="12.75" customHeight="1">
      <c r="A12" s="10" t="s">
        <v>258</v>
      </c>
      <c r="B12" s="17">
        <f t="shared" ref="B12:D12" si="6">E7</f>
        <v>0.275</v>
      </c>
      <c r="C12" s="17">
        <f t="shared" si="6"/>
        <v>0.275</v>
      </c>
      <c r="D12" s="17">
        <f t="shared" si="6"/>
        <v>0.375</v>
      </c>
    </row>
    <row r="13" ht="12.75" customHeight="1">
      <c r="B13" s="17"/>
      <c r="C13" s="17"/>
      <c r="D13" s="17"/>
    </row>
    <row r="14" ht="12.75" customHeight="1">
      <c r="B14" s="13"/>
      <c r="C14" s="13"/>
      <c r="D14" s="13"/>
    </row>
    <row r="15" ht="12.75" customHeight="1">
      <c r="B15" s="13"/>
      <c r="C15" s="13"/>
      <c r="D15" s="13"/>
    </row>
    <row r="16" ht="12.75" customHeight="1"/>
    <row r="17" ht="12.75" customHeight="1">
      <c r="A17" s="16" t="s">
        <v>394</v>
      </c>
      <c r="B17" s="12" t="s">
        <v>376</v>
      </c>
      <c r="C17" s="12" t="s">
        <v>377</v>
      </c>
      <c r="D17" s="12" t="s">
        <v>378</v>
      </c>
      <c r="E17" s="12" t="s">
        <v>395</v>
      </c>
      <c r="F17" s="12" t="s">
        <v>396</v>
      </c>
      <c r="G17" s="12" t="s">
        <v>397</v>
      </c>
    </row>
    <row r="18" ht="12.75" customHeight="1">
      <c r="B18" s="12" t="str">
        <f t="shared" ref="B18:G18" si="7">IF(MID(B17,1,4)="LLM1","PaLM 2",IF(MID(B17,1,4)="LLM2","GPT-3.5", IF(MID(B17,1,4)="LLM3","Llama 2")))</f>
        <v>PaLM 2</v>
      </c>
      <c r="C18" s="12" t="str">
        <f t="shared" si="7"/>
        <v>GPT-3.5</v>
      </c>
      <c r="D18" s="12" t="str">
        <f t="shared" si="7"/>
        <v>Llama 2</v>
      </c>
      <c r="E18" s="12" t="str">
        <f t="shared" si="7"/>
        <v>PaLM 2</v>
      </c>
      <c r="F18" s="12" t="str">
        <f t="shared" si="7"/>
        <v>GPT-3.5</v>
      </c>
      <c r="G18" s="12" t="str">
        <f t="shared" si="7"/>
        <v>Llama 2</v>
      </c>
    </row>
    <row r="19" ht="12.75" customHeight="1">
      <c r="A19" s="10" t="s">
        <v>249</v>
      </c>
      <c r="B19" s="17">
        <f>HLOOKUP(B17,BarChart_Step1!$B$1:$DQ$13,2)/40</f>
        <v>0.325</v>
      </c>
      <c r="C19" s="17">
        <f>HLOOKUP(C17,BarChart_Step1!$B$1:$DQ$13,2)/40</f>
        <v>0.325</v>
      </c>
      <c r="D19" s="17">
        <f>HLOOKUP(D17,BarChart_Step1!$B$1:$DQ$13,2)/40</f>
        <v>0.225</v>
      </c>
      <c r="E19" s="17">
        <f>HLOOKUP(E17,BarChart_Step1!$B$1:$DQ$13,2)/40</f>
        <v>0.325</v>
      </c>
      <c r="F19" s="17">
        <f>HLOOKUP(F17,BarChart_Step1!$B$1:$DQ$13,2)/40</f>
        <v>0.325</v>
      </c>
      <c r="G19" s="17">
        <f>HLOOKUP(G17,BarChart_Step1!$B$1:$DQ$13,2)/40</f>
        <v>0.3</v>
      </c>
    </row>
    <row r="20" ht="12.75" customHeight="1">
      <c r="A20" s="10" t="s">
        <v>250</v>
      </c>
      <c r="B20" s="17">
        <f t="shared" ref="B20:D20" si="8">E19</f>
        <v>0.325</v>
      </c>
      <c r="C20" s="17">
        <f t="shared" si="8"/>
        <v>0.325</v>
      </c>
      <c r="D20" s="17">
        <f t="shared" si="8"/>
        <v>0.3</v>
      </c>
      <c r="E20" s="17">
        <f>HLOOKUP(E17,BarChart_Step1!$B$1:$DQ$13,3)/40</f>
        <v>0.175</v>
      </c>
      <c r="F20" s="17">
        <f>HLOOKUP(F17,BarChart_Step1!$B$1:$DQ$13,3)/40</f>
        <v>0.275</v>
      </c>
      <c r="G20" s="17">
        <f>HLOOKUP(G17,BarChart_Step1!$B$1:$DQ$13,3)/40</f>
        <v>0.125</v>
      </c>
      <c r="H20" s="12"/>
      <c r="I20" s="12"/>
      <c r="J20" s="12"/>
      <c r="K20" s="12"/>
      <c r="L20" s="12"/>
      <c r="M20" s="12"/>
      <c r="N20" s="12"/>
      <c r="O20" s="12"/>
      <c r="P20" s="12"/>
      <c r="Q20" s="12"/>
    </row>
    <row r="21" ht="12.75" customHeight="1">
      <c r="A21" s="10" t="s">
        <v>251</v>
      </c>
      <c r="B21" s="17">
        <f>HLOOKUP(B17,BarChart_Step1!$B$1:$DQ$13,3)/40</f>
        <v>0.175</v>
      </c>
      <c r="C21" s="17">
        <f>HLOOKUP(C17,BarChart_Step1!$B$1:$DQ$13,3)/40</f>
        <v>0.275</v>
      </c>
      <c r="D21" s="17">
        <f>HLOOKUP(D17,BarChart_Step1!$B$1:$DQ$13,3)/40</f>
        <v>0.25</v>
      </c>
      <c r="E21" s="17">
        <f>HLOOKUP(E17,BarChart_Step1!$B$1:$DQ$13,4)/40</f>
        <v>0.2</v>
      </c>
      <c r="F21" s="17">
        <f>HLOOKUP(F17,BarChart_Step1!$B$1:$DQ$13,4)/40</f>
        <v>0.15</v>
      </c>
      <c r="G21" s="17">
        <f>HLOOKUP(G17,BarChart_Step1!$B$1:$DQ$13,4)/40</f>
        <v>0.125</v>
      </c>
    </row>
    <row r="22" ht="12.75" customHeight="1">
      <c r="A22" s="10" t="s">
        <v>252</v>
      </c>
      <c r="B22" s="17">
        <f t="shared" ref="B22:D22" si="9">E20</f>
        <v>0.175</v>
      </c>
      <c r="C22" s="17">
        <f t="shared" si="9"/>
        <v>0.275</v>
      </c>
      <c r="D22" s="17">
        <f t="shared" si="9"/>
        <v>0.125</v>
      </c>
      <c r="E22" s="17">
        <f>HLOOKUP(E17,BarChart_Step1!$B$1:$DQ$13,5)/40</f>
        <v>0.2</v>
      </c>
      <c r="F22" s="17">
        <f>HLOOKUP(F17,BarChart_Step1!$B$1:$DQ$13,5)/40</f>
        <v>0.1</v>
      </c>
      <c r="G22" s="17">
        <f>HLOOKUP(G17,BarChart_Step1!$B$1:$DQ$13,5)/40</f>
        <v>0.15</v>
      </c>
    </row>
    <row r="23" ht="12.75" customHeight="1">
      <c r="A23" s="10" t="s">
        <v>253</v>
      </c>
      <c r="B23" s="17">
        <f>HLOOKUP(B17,BarChart_Step1!$B$1:$DQ$13,4)/40</f>
        <v>0.2</v>
      </c>
      <c r="C23" s="17">
        <f>HLOOKUP(C17,BarChart_Step1!$B$1:$DQ$13,4)/40</f>
        <v>0.15</v>
      </c>
      <c r="D23" s="17">
        <f>HLOOKUP(D17,BarChart_Step1!$B$1:$DQ$13,4)/40</f>
        <v>0.3</v>
      </c>
      <c r="E23" s="17">
        <f>HLOOKUP(E17,BarChart_Step1!$B$1:$DQ$13,6)/40</f>
        <v>0.1</v>
      </c>
      <c r="F23" s="17">
        <f>HLOOKUP(F17,BarChart_Step1!$B$1:$DQ$13,6)/40</f>
        <v>0.15</v>
      </c>
      <c r="G23" s="17">
        <f>HLOOKUP(G17,BarChart_Step1!$B$1:$DQ$13,6)/40</f>
        <v>0.3</v>
      </c>
    </row>
    <row r="24" ht="12.75" customHeight="1">
      <c r="A24" s="10" t="s">
        <v>254</v>
      </c>
      <c r="B24" s="17">
        <f t="shared" ref="B24:D24" si="10">E21</f>
        <v>0.2</v>
      </c>
      <c r="C24" s="17">
        <f t="shared" si="10"/>
        <v>0.15</v>
      </c>
      <c r="D24" s="17">
        <f t="shared" si="10"/>
        <v>0.125</v>
      </c>
    </row>
    <row r="25" ht="12.75" customHeight="1">
      <c r="A25" s="10" t="s">
        <v>255</v>
      </c>
      <c r="B25" s="17">
        <f>HLOOKUP(B17,BarChart_Step1!$B$1:$DQ$13,5)/40</f>
        <v>0.2</v>
      </c>
      <c r="C25" s="17">
        <f>HLOOKUP(C17,BarChart_Step1!$B$1:$DQ$13,5)/40</f>
        <v>0.1</v>
      </c>
      <c r="D25" s="17">
        <f>HLOOKUP(D17,BarChart_Step1!$B$1:$DQ$13,5)/40</f>
        <v>0.15</v>
      </c>
    </row>
    <row r="26" ht="12.75" customHeight="1">
      <c r="A26" s="10" t="s">
        <v>256</v>
      </c>
      <c r="B26" s="17">
        <f t="shared" ref="B26:D26" si="11">E22</f>
        <v>0.2</v>
      </c>
      <c r="C26" s="17">
        <f t="shared" si="11"/>
        <v>0.1</v>
      </c>
      <c r="D26" s="17">
        <f t="shared" si="11"/>
        <v>0.15</v>
      </c>
    </row>
    <row r="27" ht="12.75" customHeight="1">
      <c r="A27" s="10" t="s">
        <v>257</v>
      </c>
      <c r="B27" s="17">
        <f>HLOOKUP(B17,BarChart_Step1!$B$1:$DQ$13,6)/40</f>
        <v>0.1</v>
      </c>
      <c r="C27" s="17">
        <f>HLOOKUP(C17,BarChart_Step1!$B$1:$DQ$13,6)/40</f>
        <v>0.15</v>
      </c>
      <c r="D27" s="17">
        <f>HLOOKUP(D17,BarChart_Step1!$B$1:$DQ$13,6)/40</f>
        <v>0.075</v>
      </c>
    </row>
    <row r="28" ht="12.75" customHeight="1">
      <c r="A28" s="10" t="s">
        <v>258</v>
      </c>
      <c r="B28" s="17">
        <f t="shared" ref="B28:D28" si="12">E23</f>
        <v>0.1</v>
      </c>
      <c r="C28" s="17">
        <f t="shared" si="12"/>
        <v>0.15</v>
      </c>
      <c r="D28" s="17">
        <f t="shared" si="12"/>
        <v>0.3</v>
      </c>
    </row>
    <row r="29" ht="12.75" customHeight="1"/>
    <row r="30" ht="12.75" customHeight="1">
      <c r="A30" s="16" t="s">
        <v>398</v>
      </c>
      <c r="B30" s="12" t="s">
        <v>380</v>
      </c>
      <c r="C30" s="12" t="s">
        <v>381</v>
      </c>
      <c r="D30" s="12" t="s">
        <v>382</v>
      </c>
      <c r="E30" s="12" t="s">
        <v>399</v>
      </c>
      <c r="F30" s="12" t="s">
        <v>400</v>
      </c>
      <c r="G30" s="12" t="s">
        <v>401</v>
      </c>
    </row>
    <row r="31" ht="12.75" customHeight="1">
      <c r="B31" s="12" t="str">
        <f t="shared" ref="B31:G31" si="13">IF(MID(B30,1,4)="LLM1","PaLM 2",IF(MID(B30,1,4)="LLM2","GPT-3.5", IF(MID(B30,1,4)="LLM3","Llama 2")))</f>
        <v>PaLM 2</v>
      </c>
      <c r="C31" s="12" t="str">
        <f t="shared" si="13"/>
        <v>GPT-3.5</v>
      </c>
      <c r="D31" s="12" t="str">
        <f t="shared" si="13"/>
        <v>Llama 2</v>
      </c>
      <c r="E31" s="12" t="str">
        <f t="shared" si="13"/>
        <v>PaLM 2</v>
      </c>
      <c r="F31" s="12" t="str">
        <f t="shared" si="13"/>
        <v>GPT-3.5</v>
      </c>
      <c r="G31" s="12" t="str">
        <f t="shared" si="13"/>
        <v>Llama 2</v>
      </c>
    </row>
    <row r="32" ht="12.75" customHeight="1">
      <c r="A32" s="10" t="str">
        <f t="shared" ref="A32:A41" si="14">A19</f>
        <v>SA-P</v>
      </c>
      <c r="B32" s="17">
        <f>HLOOKUP(B30,BarChart_Step1!$B$1:$DQ$13,2)/40</f>
        <v>0.325</v>
      </c>
      <c r="C32" s="17">
        <f>HLOOKUP(C30,BarChart_Step1!$B$1:$DQ$13,2)/40</f>
        <v>0.325</v>
      </c>
      <c r="D32" s="17">
        <f>HLOOKUP(D30,BarChart_Step1!$B$1:$DQ$13,2)/40</f>
        <v>0.175</v>
      </c>
      <c r="E32" s="17">
        <f>HLOOKUP(E30,BarChart_Step1!$B$1:$DQ$13,2)/40</f>
        <v>0.325</v>
      </c>
      <c r="F32" s="17">
        <f>HLOOKUP(F30,BarChart_Step1!$B$1:$DQ$13,2)/40</f>
        <v>0.4</v>
      </c>
      <c r="G32" s="17">
        <f>HLOOKUP(G30,BarChart_Step1!$B$1:$DQ$13,2)/40</f>
        <v>0.175</v>
      </c>
    </row>
    <row r="33" ht="12.75" customHeight="1">
      <c r="A33" s="10" t="str">
        <f t="shared" si="14"/>
        <v>SA-R</v>
      </c>
      <c r="B33" s="17">
        <f t="shared" ref="B33:D33" si="15">E32</f>
        <v>0.325</v>
      </c>
      <c r="C33" s="17">
        <f t="shared" si="15"/>
        <v>0.4</v>
      </c>
      <c r="D33" s="17">
        <f t="shared" si="15"/>
        <v>0.175</v>
      </c>
      <c r="E33" s="17">
        <f>HLOOKUP(E30,BarChart_Step1!$B$1:$DQ$13,3)/40</f>
        <v>0.2</v>
      </c>
      <c r="F33" s="17">
        <f>HLOOKUP(F30,BarChart_Step1!$B$1:$DQ$13,3)/40</f>
        <v>0.075</v>
      </c>
      <c r="G33" s="17">
        <f>HLOOKUP(G30,BarChart_Step1!$B$1:$DQ$13,3)/40</f>
        <v>0.275</v>
      </c>
    </row>
    <row r="34" ht="12.75" customHeight="1">
      <c r="A34" s="10" t="str">
        <f t="shared" si="14"/>
        <v>A-P</v>
      </c>
      <c r="B34" s="17">
        <f>HLOOKUP(B30,BarChart_Step1!$B$1:$DQ$13,3)/40</f>
        <v>0.2</v>
      </c>
      <c r="C34" s="17">
        <f>HLOOKUP(C30,BarChart_Step1!$B$1:$DQ$13,3)/40</f>
        <v>0.3</v>
      </c>
      <c r="D34" s="17">
        <f>HLOOKUP(D30,BarChart_Step1!$B$1:$DQ$13,3)/40</f>
        <v>0.275</v>
      </c>
      <c r="E34" s="17">
        <f>HLOOKUP(E30,BarChart_Step1!$B$1:$DQ$13,4)/40</f>
        <v>0.2</v>
      </c>
      <c r="F34" s="17">
        <f>HLOOKUP(F30,BarChart_Step1!$B$1:$DQ$13,4)/40</f>
        <v>0.175</v>
      </c>
      <c r="G34" s="17">
        <f>HLOOKUP(G30,BarChart_Step1!$B$1:$DQ$13,4)/40</f>
        <v>0.3</v>
      </c>
    </row>
    <row r="35" ht="12.75" customHeight="1">
      <c r="A35" s="10" t="str">
        <f t="shared" si="14"/>
        <v>A-R</v>
      </c>
      <c r="B35" s="17">
        <f t="shared" ref="B35:D35" si="16">E33</f>
        <v>0.2</v>
      </c>
      <c r="C35" s="17">
        <f t="shared" si="16"/>
        <v>0.075</v>
      </c>
      <c r="D35" s="17">
        <f t="shared" si="16"/>
        <v>0.275</v>
      </c>
      <c r="E35" s="17">
        <f>HLOOKUP(E30,BarChart_Step1!$B$1:$DQ$13,5)/40</f>
        <v>0.075</v>
      </c>
      <c r="F35" s="17">
        <f>HLOOKUP(F30,BarChart_Step1!$B$1:$DQ$13,5)/40</f>
        <v>0.15</v>
      </c>
      <c r="G35" s="17">
        <f>HLOOKUP(G30,BarChart_Step1!$B$1:$DQ$13,5)/40</f>
        <v>0.2</v>
      </c>
    </row>
    <row r="36" ht="12.75" customHeight="1">
      <c r="A36" s="10" t="str">
        <f t="shared" si="14"/>
        <v>N-P</v>
      </c>
      <c r="B36" s="17">
        <f>HLOOKUP(B30,BarChart_Step1!$B$1:$DQ$13,4)/40</f>
        <v>0.2</v>
      </c>
      <c r="C36" s="17">
        <f>HLOOKUP(C30,BarChart_Step1!$B$1:$DQ$13,4)/40</f>
        <v>0.3</v>
      </c>
      <c r="D36" s="17">
        <f>HLOOKUP(D30,BarChart_Step1!$B$1:$DQ$13,4)/40</f>
        <v>0.3</v>
      </c>
      <c r="E36" s="17">
        <f>HLOOKUP(E30,BarChart_Step1!$B$1:$DQ$13,6)/40</f>
        <v>0.2</v>
      </c>
      <c r="F36" s="17">
        <f>HLOOKUP(F30,BarChart_Step1!$B$1:$DQ$13,6)/40</f>
        <v>0.2</v>
      </c>
      <c r="G36" s="17">
        <f>HLOOKUP(G30,BarChart_Step1!$B$1:$DQ$13,6)/40</f>
        <v>0.05</v>
      </c>
    </row>
    <row r="37" ht="12.75" customHeight="1">
      <c r="A37" s="10" t="str">
        <f t="shared" si="14"/>
        <v>N-R</v>
      </c>
      <c r="B37" s="17">
        <f t="shared" ref="B37:D37" si="17">E34</f>
        <v>0.2</v>
      </c>
      <c r="C37" s="17">
        <f t="shared" si="17"/>
        <v>0.175</v>
      </c>
      <c r="D37" s="17">
        <f t="shared" si="17"/>
        <v>0.3</v>
      </c>
    </row>
    <row r="38" ht="12.75" customHeight="1">
      <c r="A38" s="10" t="str">
        <f t="shared" si="14"/>
        <v>D-P</v>
      </c>
      <c r="B38" s="17">
        <f>HLOOKUP(B30,BarChart_Step1!$B$1:$DQ$13,5)/40</f>
        <v>0.075</v>
      </c>
      <c r="C38" s="17">
        <f>HLOOKUP(C30,BarChart_Step1!$B$1:$DQ$13,5)/40</f>
        <v>0.075</v>
      </c>
      <c r="D38" s="17">
        <f>HLOOKUP(D30,BarChart_Step1!$B$1:$DQ$13,5)/40</f>
        <v>0.2</v>
      </c>
    </row>
    <row r="39" ht="12.75" customHeight="1">
      <c r="A39" s="10" t="str">
        <f t="shared" si="14"/>
        <v>D-R</v>
      </c>
      <c r="B39" s="17">
        <f t="shared" ref="B39:D39" si="18">E35</f>
        <v>0.075</v>
      </c>
      <c r="C39" s="17">
        <f t="shared" si="18"/>
        <v>0.15</v>
      </c>
      <c r="D39" s="17">
        <f t="shared" si="18"/>
        <v>0.2</v>
      </c>
    </row>
    <row r="40" ht="12.75" customHeight="1">
      <c r="A40" s="10" t="str">
        <f t="shared" si="14"/>
        <v>SD-P</v>
      </c>
      <c r="B40" s="17">
        <f>HLOOKUP(B30,BarChart_Step1!$B$1:$DQ$13,6)/40</f>
        <v>0.2</v>
      </c>
      <c r="C40" s="17">
        <f>HLOOKUP(C30,BarChart_Step1!$B$1:$DQ$13,6)/40</f>
        <v>0</v>
      </c>
      <c r="D40" s="17">
        <f>HLOOKUP(D30,BarChart_Step1!$B$1:$DQ$13,6)/40</f>
        <v>0.05</v>
      </c>
    </row>
    <row r="41" ht="12.75" customHeight="1">
      <c r="A41" s="10" t="str">
        <f t="shared" si="14"/>
        <v>SD-R</v>
      </c>
      <c r="B41" s="17">
        <f t="shared" ref="B41:D41" si="19">E36</f>
        <v>0.2</v>
      </c>
      <c r="C41" s="17">
        <f t="shared" si="19"/>
        <v>0.2</v>
      </c>
      <c r="D41" s="17">
        <f t="shared" si="19"/>
        <v>0.05</v>
      </c>
    </row>
    <row r="42" ht="12.75" customHeight="1"/>
    <row r="43" ht="12.75" customHeight="1">
      <c r="A43" s="16" t="s">
        <v>402</v>
      </c>
      <c r="B43" s="12" t="s">
        <v>384</v>
      </c>
      <c r="C43" s="12" t="s">
        <v>385</v>
      </c>
      <c r="D43" s="12" t="s">
        <v>386</v>
      </c>
      <c r="E43" s="12" t="s">
        <v>403</v>
      </c>
      <c r="F43" s="12" t="s">
        <v>404</v>
      </c>
      <c r="G43" s="12" t="s">
        <v>405</v>
      </c>
    </row>
    <row r="44" ht="12.75" customHeight="1">
      <c r="B44" s="12" t="str">
        <f t="shared" ref="B44:G44" si="20">IF(MID(B43,1,4)="LLM1","PaLM 2",IF(MID(B43,1,4)="LLM2","GPT-3.5", IF(MID(B43,1,4)="LLM3","Llama 2")))</f>
        <v>PaLM 2</v>
      </c>
      <c r="C44" s="12" t="str">
        <f t="shared" si="20"/>
        <v>GPT-3.5</v>
      </c>
      <c r="D44" s="12" t="str">
        <f t="shared" si="20"/>
        <v>Llama 2</v>
      </c>
      <c r="E44" s="12" t="str">
        <f t="shared" si="20"/>
        <v>PaLM 2</v>
      </c>
      <c r="F44" s="12" t="str">
        <f t="shared" si="20"/>
        <v>GPT-3.5</v>
      </c>
      <c r="G44" s="12" t="str">
        <f t="shared" si="20"/>
        <v>Llama 2</v>
      </c>
    </row>
    <row r="45" ht="12.75" customHeight="1">
      <c r="A45" s="10" t="str">
        <f t="shared" ref="A45:A54" si="21">A32</f>
        <v>SA-P</v>
      </c>
      <c r="B45" s="17">
        <f>HLOOKUP(B43,BarChart_Step1!$B$1:$DQ$13,2)/40</f>
        <v>0.25</v>
      </c>
      <c r="C45" s="17">
        <f>HLOOKUP(C43,BarChart_Step1!$B$1:$DQ$13,2)/40</f>
        <v>0.25</v>
      </c>
      <c r="D45" s="17">
        <f>HLOOKUP(D43,BarChart_Step1!$B$1:$DQ$13,2)/40</f>
        <v>0.3</v>
      </c>
      <c r="E45" s="17">
        <f>HLOOKUP(E43,BarChart_Step1!$B$1:$DQ$13,2)/40</f>
        <v>0.325</v>
      </c>
      <c r="F45" s="17">
        <f>HLOOKUP(F43,BarChart_Step1!$B$1:$DQ$13,2)/40</f>
        <v>0.25</v>
      </c>
      <c r="G45" s="17">
        <f>HLOOKUP(G43,BarChart_Step1!$B$1:$DQ$13,2)/40</f>
        <v>0.3</v>
      </c>
    </row>
    <row r="46" ht="12.75" customHeight="1">
      <c r="A46" s="10" t="str">
        <f t="shared" si="21"/>
        <v>SA-R</v>
      </c>
      <c r="B46" s="17">
        <f t="shared" ref="B46:D46" si="22">E45</f>
        <v>0.325</v>
      </c>
      <c r="C46" s="17">
        <f t="shared" si="22"/>
        <v>0.25</v>
      </c>
      <c r="D46" s="17">
        <f t="shared" si="22"/>
        <v>0.3</v>
      </c>
      <c r="E46" s="17">
        <f>HLOOKUP(E43,BarChart_Step1!$B$1:$DQ$13,3)/40</f>
        <v>0.3</v>
      </c>
      <c r="F46" s="17">
        <f>HLOOKUP(F43,BarChart_Step1!$B$1:$DQ$13,3)/40</f>
        <v>0.325</v>
      </c>
      <c r="G46" s="17">
        <f>HLOOKUP(G43,BarChart_Step1!$B$1:$DQ$13,3)/40</f>
        <v>0.075</v>
      </c>
    </row>
    <row r="47" ht="12.75" customHeight="1">
      <c r="A47" s="10" t="str">
        <f t="shared" si="21"/>
        <v>A-P</v>
      </c>
      <c r="B47" s="17">
        <f>HLOOKUP(B43,BarChart_Step1!$B$1:$DQ$13,3)/40</f>
        <v>0.25</v>
      </c>
      <c r="C47" s="17">
        <f>HLOOKUP(C43,BarChart_Step1!$B$1:$DQ$13,3)/40</f>
        <v>0.325</v>
      </c>
      <c r="D47" s="17">
        <f>HLOOKUP(D43,BarChart_Step1!$B$1:$DQ$13,3)/40</f>
        <v>0.075</v>
      </c>
      <c r="E47" s="17">
        <f>HLOOKUP(E43,BarChart_Step1!$B$1:$DQ$13,4)/40</f>
        <v>0.15</v>
      </c>
      <c r="F47" s="17">
        <f>HLOOKUP(F43,BarChart_Step1!$B$1:$DQ$13,4)/40</f>
        <v>0.25</v>
      </c>
      <c r="G47" s="17">
        <f>HLOOKUP(G43,BarChart_Step1!$B$1:$DQ$13,4)/40</f>
        <v>0.25</v>
      </c>
    </row>
    <row r="48" ht="12.75" customHeight="1">
      <c r="A48" s="10" t="str">
        <f t="shared" si="21"/>
        <v>A-R</v>
      </c>
      <c r="B48" s="17">
        <f t="shared" ref="B48:D48" si="23">E46</f>
        <v>0.3</v>
      </c>
      <c r="C48" s="17">
        <f t="shared" si="23"/>
        <v>0.325</v>
      </c>
      <c r="D48" s="17">
        <f t="shared" si="23"/>
        <v>0.075</v>
      </c>
      <c r="E48" s="17">
        <f>HLOOKUP(E43,BarChart_Step1!$B$1:$DQ$13,5)/40</f>
        <v>0.05</v>
      </c>
      <c r="F48" s="17">
        <f>HLOOKUP(F43,BarChart_Step1!$B$1:$DQ$13,5)/40</f>
        <v>0.15</v>
      </c>
      <c r="G48" s="17">
        <f>HLOOKUP(G43,BarChart_Step1!$B$1:$DQ$13,5)/40</f>
        <v>0.1</v>
      </c>
    </row>
    <row r="49" ht="12.75" customHeight="1">
      <c r="A49" s="10" t="str">
        <f t="shared" si="21"/>
        <v>N-P</v>
      </c>
      <c r="B49" s="17">
        <f>HLOOKUP(B43,BarChart_Step1!$B$1:$DQ$13,4)/40</f>
        <v>0.25</v>
      </c>
      <c r="C49" s="17">
        <f>HLOOKUP(C43,BarChart_Step1!$B$1:$DQ$13,4)/40</f>
        <v>0.25</v>
      </c>
      <c r="D49" s="17">
        <f>HLOOKUP(D43,BarChart_Step1!$B$1:$DQ$13,4)/40</f>
        <v>0.25</v>
      </c>
      <c r="E49" s="17">
        <f>HLOOKUP(E43,BarChart_Step1!$B$1:$DQ$13,6)/40</f>
        <v>0.175</v>
      </c>
      <c r="F49" s="17">
        <f>HLOOKUP(F43,BarChart_Step1!$B$1:$DQ$13,6)/40</f>
        <v>0.025</v>
      </c>
      <c r="G49" s="17">
        <f>HLOOKUP(G43,BarChart_Step1!$B$1:$DQ$13,6)/40</f>
        <v>0.275</v>
      </c>
    </row>
    <row r="50" ht="12.75" customHeight="1">
      <c r="A50" s="10" t="str">
        <f t="shared" si="21"/>
        <v>N-R</v>
      </c>
      <c r="B50" s="17">
        <f t="shared" ref="B50:D50" si="24">E47</f>
        <v>0.15</v>
      </c>
      <c r="C50" s="17">
        <f t="shared" si="24"/>
        <v>0.25</v>
      </c>
      <c r="D50" s="17">
        <f t="shared" si="24"/>
        <v>0.25</v>
      </c>
    </row>
    <row r="51" ht="12.75" customHeight="1">
      <c r="A51" s="10" t="str">
        <f t="shared" si="21"/>
        <v>D-P</v>
      </c>
      <c r="B51" s="17">
        <f>HLOOKUP(B43,BarChart_Step1!$B$1:$DQ$13,5)/40</f>
        <v>0.175</v>
      </c>
      <c r="C51" s="17">
        <f>HLOOKUP(C43,BarChart_Step1!$B$1:$DQ$13,5)/40</f>
        <v>0.15</v>
      </c>
      <c r="D51" s="17">
        <f>HLOOKUP(D43,BarChart_Step1!$B$1:$DQ$13,5)/40</f>
        <v>0.1</v>
      </c>
    </row>
    <row r="52" ht="12.75" customHeight="1">
      <c r="A52" s="10" t="str">
        <f t="shared" si="21"/>
        <v>D-R</v>
      </c>
      <c r="B52" s="17">
        <f t="shared" ref="B52:D52" si="25">E48</f>
        <v>0.05</v>
      </c>
      <c r="C52" s="17">
        <f t="shared" si="25"/>
        <v>0.15</v>
      </c>
      <c r="D52" s="17">
        <f t="shared" si="25"/>
        <v>0.1</v>
      </c>
    </row>
    <row r="53" ht="12.75" customHeight="1">
      <c r="A53" s="10" t="str">
        <f t="shared" si="21"/>
        <v>SD-P</v>
      </c>
      <c r="B53" s="17">
        <f>HLOOKUP(B43,BarChart_Step1!$B$1:$DQ$13,6)/40</f>
        <v>0.075</v>
      </c>
      <c r="C53" s="17">
        <f>HLOOKUP(C43,BarChart_Step1!$B$1:$DQ$13,6)/40</f>
        <v>0.025</v>
      </c>
      <c r="D53" s="17">
        <f>HLOOKUP(D43,BarChart_Step1!$B$1:$DQ$13,6)/40</f>
        <v>0.275</v>
      </c>
    </row>
    <row r="54" ht="12.75" customHeight="1">
      <c r="A54" s="10" t="str">
        <f t="shared" si="21"/>
        <v>SD-R</v>
      </c>
      <c r="B54" s="17">
        <f t="shared" ref="B54:D54" si="26">E49</f>
        <v>0.175</v>
      </c>
      <c r="C54" s="17">
        <f t="shared" si="26"/>
        <v>0.025</v>
      </c>
      <c r="D54" s="17">
        <f t="shared" si="26"/>
        <v>0.275</v>
      </c>
    </row>
    <row r="55" ht="12.75" customHeight="1"/>
    <row r="56" ht="12.75" customHeight="1">
      <c r="A56" s="10" t="s">
        <v>238</v>
      </c>
    </row>
    <row r="57" ht="12.75" customHeight="1">
      <c r="A57" s="16" t="s">
        <v>271</v>
      </c>
      <c r="B57" s="12" t="s">
        <v>372</v>
      </c>
      <c r="C57" s="12" t="s">
        <v>373</v>
      </c>
      <c r="D57" s="12" t="s">
        <v>374</v>
      </c>
      <c r="E57" s="12" t="s">
        <v>376</v>
      </c>
      <c r="F57" s="12" t="s">
        <v>377</v>
      </c>
      <c r="G57" s="12" t="s">
        <v>378</v>
      </c>
      <c r="H57" s="12" t="s">
        <v>380</v>
      </c>
      <c r="I57" s="12" t="s">
        <v>381</v>
      </c>
      <c r="J57" s="12" t="s">
        <v>382</v>
      </c>
      <c r="K57" s="12" t="s">
        <v>384</v>
      </c>
      <c r="L57" s="12" t="s">
        <v>385</v>
      </c>
      <c r="M57" s="12" t="s">
        <v>386</v>
      </c>
    </row>
    <row r="58" ht="54.0" customHeight="1">
      <c r="B58" s="12" t="str">
        <f>IF(MID(B57,1,4)="LLM1","PaLM2P1",IF(MID(B57,1,4)="LLM2","GPT-3.5", IF(MID(B57,1,4)="LLM3","Llama 2")))</f>
        <v>PaLM2P1</v>
      </c>
      <c r="C58" s="12" t="str">
        <f>IF(MID(C57,1,4)="LLM1","PaLM 2",IF(MID(C57,1,4)="LLM2","GPT-3.5P1", IF(MID(C57,1,4)="LLM3","Llama 2")))</f>
        <v>GPT-3.5P1</v>
      </c>
      <c r="D58" s="12" t="str">
        <f>IF(MID(D57,1,4)="LLM1","PaLM 2",IF(MID(D57,1,4)="LLM2","GPT-3.5", IF(MID(D57,1,4)="LLM3","Llama2P1")))</f>
        <v>Llama2P1</v>
      </c>
      <c r="E58" s="12" t="str">
        <f t="shared" ref="E58:G58" si="27">IF(MID(E57,1,4)="LLM1","PaLM2P2",IF(MID(E57,1,4)="LLM2","GPT-3.5P2", IF(MID(E57,1,4)="LLM3","Llama2P2")))</f>
        <v>PaLM2P2</v>
      </c>
      <c r="F58" s="12" t="str">
        <f t="shared" si="27"/>
        <v>GPT-3.5P2</v>
      </c>
      <c r="G58" s="12" t="str">
        <f t="shared" si="27"/>
        <v>Llama2P2</v>
      </c>
      <c r="H58" s="12" t="str">
        <f t="shared" ref="H58:J58" si="28">IF(MID(H57,1,4)="LLM1","PaLM2P3",IF(MID(H57,1,4)="LLM2","GPT-3.5P3", IF(MID(H57,1,4)="LLM3","Llama2P3")))</f>
        <v>PaLM2P3</v>
      </c>
      <c r="I58" s="12" t="str">
        <f t="shared" si="28"/>
        <v>GPT-3.5P3</v>
      </c>
      <c r="J58" s="12" t="str">
        <f t="shared" si="28"/>
        <v>Llama2P3</v>
      </c>
      <c r="K58" s="12" t="str">
        <f t="shared" ref="K58:M58" si="29">IF(MID(K57,1,4)="LLM1","PaLM2P4",IF(MID(K57,1,4)="LLM2","GPT-3.5P4", IF(MID(K57,1,4)="LLM3","Llama2P4")))</f>
        <v>PaLM2P4</v>
      </c>
      <c r="L58" s="12" t="str">
        <f t="shared" si="29"/>
        <v>GPT-3.5P4</v>
      </c>
      <c r="M58" s="12" t="str">
        <f t="shared" si="29"/>
        <v>Llama2P4</v>
      </c>
    </row>
    <row r="59" ht="12.75" customHeight="1">
      <c r="A59" s="10" t="s">
        <v>207</v>
      </c>
      <c r="B59" s="17">
        <f>HLOOKUP(B57,BarChart_Step1!$B$1:$DQ$13,2)/40</f>
        <v>0.2</v>
      </c>
      <c r="C59" s="17">
        <f>HLOOKUP(C57,BarChart_Step1!$B$1:$DQ$13,2)/40</f>
        <v>0.05</v>
      </c>
      <c r="D59" s="17">
        <f>HLOOKUP(D57,BarChart_Step1!$B$1:$DQ$13,2)/40</f>
        <v>0.2</v>
      </c>
      <c r="E59" s="17">
        <f>HLOOKUP(E57,BarChart_Step1!$B$1:$DQ$13,2)/40</f>
        <v>0.325</v>
      </c>
      <c r="F59" s="17">
        <f>HLOOKUP(F57,BarChart_Step1!$B$1:$DQ$13,2)/40</f>
        <v>0.325</v>
      </c>
      <c r="G59" s="17">
        <f>HLOOKUP(G57,BarChart_Step1!$B$1:$DQ$13,2)/40</f>
        <v>0.225</v>
      </c>
      <c r="H59" s="17">
        <f>HLOOKUP(H57,BarChart_Step1!$B$1:$DQ$13,2)/40</f>
        <v>0.325</v>
      </c>
      <c r="I59" s="17">
        <f>HLOOKUP(I57,BarChart_Step1!$B$1:$DQ$13,2)/40</f>
        <v>0.325</v>
      </c>
      <c r="J59" s="17">
        <f>HLOOKUP(J57,BarChart_Step1!$B$1:$DQ$13,2)/40</f>
        <v>0.175</v>
      </c>
      <c r="K59" s="17">
        <f>HLOOKUP(K57,BarChart_Step1!$B$1:$DQ$13,2)/40</f>
        <v>0.25</v>
      </c>
      <c r="L59" s="17">
        <f>HLOOKUP(L57,BarChart_Step1!$B$1:$DQ$13,2)/40</f>
        <v>0.25</v>
      </c>
      <c r="M59" s="17">
        <f>HLOOKUP(M57,BarChart_Step1!$B$1:$DQ$13,2)/40</f>
        <v>0.3</v>
      </c>
    </row>
    <row r="60" ht="12.75" customHeight="1">
      <c r="A60" s="10" t="s">
        <v>208</v>
      </c>
      <c r="B60" s="17">
        <f>HLOOKUP(B57,BarChart_Step1!$B$1:$DQ$13,3)/40</f>
        <v>0.275</v>
      </c>
      <c r="C60" s="17">
        <f>HLOOKUP(C57,BarChart_Step1!$B$1:$DQ$13,3)/40</f>
        <v>0.175</v>
      </c>
      <c r="D60" s="17">
        <f>HLOOKUP(D57,BarChart_Step1!$B$1:$DQ$13,3)/40</f>
        <v>0</v>
      </c>
      <c r="E60" s="17">
        <f>HLOOKUP(E57,BarChart_Step1!$B$1:$DQ$13,3)/40</f>
        <v>0.175</v>
      </c>
      <c r="F60" s="17">
        <f>HLOOKUP(F57,BarChart_Step1!$B$1:$DQ$13,3)/40</f>
        <v>0.275</v>
      </c>
      <c r="G60" s="17">
        <f>HLOOKUP(G57,BarChart_Step1!$B$1:$DQ$13,3)/40</f>
        <v>0.25</v>
      </c>
      <c r="H60" s="17">
        <f>HLOOKUP(H57,BarChart_Step1!$B$1:$DQ$13,3)/40</f>
        <v>0.2</v>
      </c>
      <c r="I60" s="17">
        <f>HLOOKUP(I57,BarChart_Step1!$B$1:$DQ$13,3)/40</f>
        <v>0.3</v>
      </c>
      <c r="J60" s="17">
        <f>HLOOKUP(J57,BarChart_Step1!$B$1:$DQ$13,3)/40</f>
        <v>0.275</v>
      </c>
      <c r="K60" s="17">
        <f>HLOOKUP(K57,BarChart_Step1!$B$1:$DQ$13,3)/40</f>
        <v>0.25</v>
      </c>
      <c r="L60" s="17">
        <f>HLOOKUP(L57,BarChart_Step1!$B$1:$DQ$13,3)/40</f>
        <v>0.325</v>
      </c>
      <c r="M60" s="17">
        <f>HLOOKUP(M57,BarChart_Step1!$B$1:$DQ$13,3)/40</f>
        <v>0.075</v>
      </c>
    </row>
    <row r="61" ht="12.75" customHeight="1">
      <c r="A61" s="10" t="s">
        <v>209</v>
      </c>
      <c r="B61" s="17">
        <f>HLOOKUP(B57,BarChart_Step1!$B$1:$DQ$13,4)/40</f>
        <v>0.2</v>
      </c>
      <c r="C61" s="17">
        <f>HLOOKUP(C57,BarChart_Step1!$B$1:$DQ$13,4)/40</f>
        <v>0.35</v>
      </c>
      <c r="D61" s="17">
        <f>HLOOKUP(D57,BarChart_Step1!$B$1:$DQ$13,4)/40</f>
        <v>0.275</v>
      </c>
      <c r="E61" s="17">
        <f>HLOOKUP(E57,BarChart_Step1!$B$1:$DQ$13,4)/40</f>
        <v>0.2</v>
      </c>
      <c r="F61" s="17">
        <f>HLOOKUP(F57,BarChart_Step1!$B$1:$DQ$13,4)/40</f>
        <v>0.15</v>
      </c>
      <c r="G61" s="17">
        <f>HLOOKUP(G57,BarChart_Step1!$B$1:$DQ$13,4)/40</f>
        <v>0.3</v>
      </c>
      <c r="H61" s="17">
        <f>HLOOKUP(H57,BarChart_Step1!$B$1:$DQ$13,4)/40</f>
        <v>0.2</v>
      </c>
      <c r="I61" s="17">
        <f>HLOOKUP(I57,BarChart_Step1!$B$1:$DQ$13,4)/40</f>
        <v>0.3</v>
      </c>
      <c r="J61" s="17">
        <f>HLOOKUP(J57,BarChart_Step1!$B$1:$DQ$13,4)/40</f>
        <v>0.3</v>
      </c>
      <c r="K61" s="17">
        <f>HLOOKUP(K57,BarChart_Step1!$B$1:$DQ$13,4)/40</f>
        <v>0.25</v>
      </c>
      <c r="L61" s="17">
        <f>HLOOKUP(L57,BarChart_Step1!$B$1:$DQ$13,4)/40</f>
        <v>0.25</v>
      </c>
      <c r="M61" s="17">
        <f>HLOOKUP(M57,BarChart_Step1!$B$1:$DQ$13,4)/40</f>
        <v>0.25</v>
      </c>
    </row>
    <row r="62" ht="12.75" customHeight="1">
      <c r="A62" s="10" t="s">
        <v>210</v>
      </c>
      <c r="B62" s="17">
        <f>HLOOKUP(B57,BarChart_Step1!$B$1:$DQ$13,5)/40</f>
        <v>0.15</v>
      </c>
      <c r="C62" s="17">
        <f>HLOOKUP(C57,BarChart_Step1!$B$1:$DQ$13,5)/40</f>
        <v>0.15</v>
      </c>
      <c r="D62" s="17">
        <f>HLOOKUP(D57,BarChart_Step1!$B$1:$DQ$13,5)/40</f>
        <v>0.15</v>
      </c>
      <c r="E62" s="17">
        <f>HLOOKUP(E57,BarChart_Step1!$B$1:$DQ$13,5)/40</f>
        <v>0.2</v>
      </c>
      <c r="F62" s="17">
        <f>HLOOKUP(F57,BarChart_Step1!$B$1:$DQ$13,5)/40</f>
        <v>0.1</v>
      </c>
      <c r="G62" s="17">
        <f>HLOOKUP(G57,BarChart_Step1!$B$1:$DQ$13,5)/40</f>
        <v>0.15</v>
      </c>
      <c r="H62" s="17">
        <f>HLOOKUP(H57,BarChart_Step1!$B$1:$DQ$13,5)/40</f>
        <v>0.075</v>
      </c>
      <c r="I62" s="17">
        <f>HLOOKUP(I57,BarChart_Step1!$B$1:$DQ$13,5)/40</f>
        <v>0.075</v>
      </c>
      <c r="J62" s="17">
        <f>HLOOKUP(J57,BarChart_Step1!$B$1:$DQ$13,5)/40</f>
        <v>0.2</v>
      </c>
      <c r="K62" s="17">
        <f>HLOOKUP(K57,BarChart_Step1!$B$1:$DQ$13,5)/40</f>
        <v>0.175</v>
      </c>
      <c r="L62" s="17">
        <f>HLOOKUP(L57,BarChart_Step1!$B$1:$DQ$13,5)/40</f>
        <v>0.15</v>
      </c>
      <c r="M62" s="17">
        <f>HLOOKUP(M57,BarChart_Step1!$B$1:$DQ$13,5)/40</f>
        <v>0.1</v>
      </c>
    </row>
    <row r="63" ht="12.75" customHeight="1">
      <c r="A63" s="10" t="s">
        <v>211</v>
      </c>
      <c r="B63" s="17">
        <f>HLOOKUP(B57,BarChart_Step1!$B$1:$DQ$13,6)/40</f>
        <v>0.175</v>
      </c>
      <c r="C63" s="17">
        <f>HLOOKUP(C57,BarChart_Step1!$B$1:$DQ$13,6)/40</f>
        <v>0.275</v>
      </c>
      <c r="D63" s="17">
        <f>HLOOKUP(D57,BarChart_Step1!$B$1:$DQ$13,6)/40</f>
        <v>0.375</v>
      </c>
      <c r="E63" s="17">
        <f>HLOOKUP(E57,BarChart_Step1!$B$1:$DQ$13,6)/40</f>
        <v>0.1</v>
      </c>
      <c r="F63" s="17">
        <f>HLOOKUP(F57,BarChart_Step1!$B$1:$DQ$13,6)/40</f>
        <v>0.15</v>
      </c>
      <c r="G63" s="17">
        <f>HLOOKUP(G57,BarChart_Step1!$B$1:$DQ$13,6)/40</f>
        <v>0.075</v>
      </c>
      <c r="H63" s="17">
        <f>HLOOKUP(H57,BarChart_Step1!$B$1:$DQ$13,6)/40</f>
        <v>0.2</v>
      </c>
      <c r="I63" s="17">
        <f>HLOOKUP(I57,BarChart_Step1!$B$1:$DQ$13,6)/40</f>
        <v>0</v>
      </c>
      <c r="J63" s="17">
        <f>HLOOKUP(J57,BarChart_Step1!$B$1:$DQ$13,6)/40</f>
        <v>0.05</v>
      </c>
      <c r="K63" s="17">
        <f>HLOOKUP(K57,BarChart_Step1!$B$1:$DQ$13,6)/40</f>
        <v>0.075</v>
      </c>
      <c r="L63" s="17">
        <f>HLOOKUP(L57,BarChart_Step1!$B$1:$DQ$13,6)/40</f>
        <v>0.025</v>
      </c>
      <c r="M63" s="17">
        <f>HLOOKUP(M57,BarChart_Step1!$B$1:$DQ$13,6)/40</f>
        <v>0.275</v>
      </c>
    </row>
    <row r="64" ht="12.75" customHeight="1"/>
    <row r="65" ht="12.75" customHeight="1"/>
    <row r="66" ht="12.75" customHeight="1">
      <c r="A66" s="10" t="s">
        <v>240</v>
      </c>
    </row>
    <row r="67" ht="12.75" customHeight="1">
      <c r="A67" s="16" t="s">
        <v>406</v>
      </c>
      <c r="B67" s="12" t="s">
        <v>284</v>
      </c>
      <c r="C67" s="12" t="s">
        <v>285</v>
      </c>
      <c r="D67" s="12" t="s">
        <v>286</v>
      </c>
      <c r="E67" s="12" t="s">
        <v>303</v>
      </c>
      <c r="F67" s="12" t="s">
        <v>304</v>
      </c>
      <c r="G67" s="12" t="s">
        <v>305</v>
      </c>
      <c r="H67" s="12"/>
      <c r="I67" s="12"/>
      <c r="J67" s="12"/>
      <c r="K67" s="12"/>
      <c r="L67" s="12"/>
      <c r="M67" s="12"/>
    </row>
    <row r="68" ht="12.75" customHeight="1">
      <c r="B68" s="12" t="str">
        <f t="shared" ref="B68:D68" si="30">CONCATENATE(IF(MID(B67,1,4)="LLM1","PaLM2",IF(MID(B67,1,4)="LLM2","GPT-3.5", IF(MID(B67,1,4)="LLM3","Llama2"))),"")</f>
        <v>PaLM2</v>
      </c>
      <c r="C68" s="12" t="str">
        <f t="shared" si="30"/>
        <v>GPT-3.5</v>
      </c>
      <c r="D68" s="12" t="str">
        <f t="shared" si="30"/>
        <v>Llama2</v>
      </c>
      <c r="E68" s="12" t="str">
        <f t="shared" ref="E68:G68" si="31">CONCATENATE(IF(MID(E67,1,4)="LLM1","PaLM2",IF(MID(E67,1,4)="LLM2","GPT-3.5", IF(MID(E67,1,4)="LLM3","Llama2"))),"-R")</f>
        <v>PaLM2-R</v>
      </c>
      <c r="F68" s="12" t="str">
        <f t="shared" si="31"/>
        <v>GPT-3.5-R</v>
      </c>
      <c r="G68" s="12" t="str">
        <f t="shared" si="31"/>
        <v>Llama2-R</v>
      </c>
      <c r="H68" s="12"/>
      <c r="I68" s="12"/>
      <c r="J68" s="12"/>
      <c r="K68" s="12"/>
      <c r="L68" s="12"/>
      <c r="M68" s="12"/>
    </row>
    <row r="69" ht="12.75" customHeight="1">
      <c r="A69" s="10" t="str">
        <f t="shared" ref="A69:A78" si="33">A45</f>
        <v>SA-P</v>
      </c>
      <c r="B69" s="17">
        <f t="shared" ref="B69:D69" si="32">(B59+E59+H59+K59)/4</f>
        <v>0.275</v>
      </c>
      <c r="C69" s="17">
        <f t="shared" si="32"/>
        <v>0.2375</v>
      </c>
      <c r="D69" s="17">
        <f t="shared" si="32"/>
        <v>0.225</v>
      </c>
      <c r="E69" s="17">
        <f>BC_CSu_R!B52</f>
        <v>0.30625</v>
      </c>
      <c r="F69" s="17">
        <f>BC_CSu_R!C52</f>
        <v>0.25625</v>
      </c>
      <c r="G69" s="17">
        <f>BC_CSu_R!D52</f>
        <v>0.24375</v>
      </c>
      <c r="H69" s="17"/>
      <c r="I69" s="17"/>
      <c r="J69" s="17"/>
      <c r="K69" s="17"/>
      <c r="L69" s="17"/>
      <c r="M69" s="17"/>
    </row>
    <row r="70" ht="12.75" customHeight="1">
      <c r="A70" s="10" t="str">
        <f t="shared" si="33"/>
        <v>SA-R</v>
      </c>
      <c r="B70" s="17">
        <f t="shared" ref="B70:D70" si="34">E69</f>
        <v>0.30625</v>
      </c>
      <c r="C70" s="17">
        <f t="shared" si="34"/>
        <v>0.25625</v>
      </c>
      <c r="D70" s="17">
        <f t="shared" si="34"/>
        <v>0.24375</v>
      </c>
      <c r="E70" s="17">
        <f>BC_CSu_R!B53</f>
        <v>0.1875</v>
      </c>
      <c r="F70" s="17">
        <f>BC_CSu_R!C53</f>
        <v>0.2125</v>
      </c>
      <c r="G70" s="17">
        <f>BC_CSu_R!D53</f>
        <v>0.11875</v>
      </c>
      <c r="H70" s="17"/>
      <c r="I70" s="17"/>
      <c r="J70" s="17"/>
      <c r="K70" s="17"/>
      <c r="L70" s="17"/>
      <c r="M70" s="17"/>
    </row>
    <row r="71" ht="12.75" customHeight="1">
      <c r="A71" s="10" t="str">
        <f t="shared" si="33"/>
        <v>A-P</v>
      </c>
      <c r="B71" s="17">
        <f t="shared" ref="B71:D71" si="35">(B60+E60+H60+K60)/4</f>
        <v>0.225</v>
      </c>
      <c r="C71" s="17">
        <f t="shared" si="35"/>
        <v>0.26875</v>
      </c>
      <c r="D71" s="17">
        <f t="shared" si="35"/>
        <v>0.15</v>
      </c>
      <c r="E71" s="17">
        <f>BC_CSu_R!B54</f>
        <v>0.23125</v>
      </c>
      <c r="F71" s="17">
        <f>BC_CSu_R!C54</f>
        <v>0.23125</v>
      </c>
      <c r="G71" s="17">
        <f>BC_CSu_R!D54</f>
        <v>0.2375</v>
      </c>
      <c r="H71" s="17"/>
      <c r="I71" s="17"/>
      <c r="J71" s="17"/>
      <c r="K71" s="17"/>
      <c r="L71" s="17"/>
      <c r="M71" s="17"/>
    </row>
    <row r="72" ht="12.75" customHeight="1">
      <c r="A72" s="10" t="str">
        <f t="shared" si="33"/>
        <v>A-R</v>
      </c>
      <c r="B72" s="17">
        <f t="shared" ref="B72:D72" si="36">E70</f>
        <v>0.1875</v>
      </c>
      <c r="C72" s="17">
        <f t="shared" si="36"/>
        <v>0.2125</v>
      </c>
      <c r="D72" s="17">
        <f t="shared" si="36"/>
        <v>0.11875</v>
      </c>
      <c r="E72" s="17">
        <f>BC_CSu_R!B55</f>
        <v>0.0875</v>
      </c>
      <c r="F72" s="17">
        <f>BC_CSu_R!C55</f>
        <v>0.1375</v>
      </c>
      <c r="G72" s="17">
        <f>BC_CSu_R!D55</f>
        <v>0.15</v>
      </c>
      <c r="H72" s="17"/>
      <c r="I72" s="17"/>
      <c r="J72" s="17"/>
      <c r="K72" s="17"/>
      <c r="L72" s="17"/>
      <c r="M72" s="17"/>
    </row>
    <row r="73" ht="12.75" customHeight="1">
      <c r="A73" s="10" t="str">
        <f t="shared" si="33"/>
        <v>N-P</v>
      </c>
      <c r="B73" s="17">
        <f t="shared" ref="B73:D73" si="37">(B61+E61+H61+K61)/4</f>
        <v>0.2125</v>
      </c>
      <c r="C73" s="17">
        <f t="shared" si="37"/>
        <v>0.2625</v>
      </c>
      <c r="D73" s="17">
        <f t="shared" si="37"/>
        <v>0.28125</v>
      </c>
      <c r="E73" s="17">
        <f>BC_CSu_R!B56</f>
        <v>0.1875</v>
      </c>
      <c r="F73" s="17">
        <f>BC_CSu_R!C56</f>
        <v>0.1625</v>
      </c>
      <c r="G73" s="17">
        <f>BC_CSu_R!D56</f>
        <v>0.25</v>
      </c>
      <c r="H73" s="17"/>
      <c r="I73" s="17"/>
      <c r="J73" s="17"/>
      <c r="K73" s="17"/>
      <c r="L73" s="17"/>
      <c r="M73" s="17"/>
    </row>
    <row r="74" ht="12.75" customHeight="1">
      <c r="A74" s="10" t="str">
        <f t="shared" si="33"/>
        <v>N-R</v>
      </c>
      <c r="B74" s="17">
        <f t="shared" ref="B74:D74" si="38">E71</f>
        <v>0.23125</v>
      </c>
      <c r="C74" s="17">
        <f t="shared" si="38"/>
        <v>0.23125</v>
      </c>
      <c r="D74" s="17">
        <f t="shared" si="38"/>
        <v>0.2375</v>
      </c>
    </row>
    <row r="75" ht="12.75" customHeight="1">
      <c r="A75" s="10" t="str">
        <f t="shared" si="33"/>
        <v>D-P</v>
      </c>
      <c r="B75" s="17">
        <f t="shared" ref="B75:D75" si="39">(B62+E62+H62+K62)/4</f>
        <v>0.15</v>
      </c>
      <c r="C75" s="17">
        <f t="shared" si="39"/>
        <v>0.11875</v>
      </c>
      <c r="D75" s="17">
        <f t="shared" si="39"/>
        <v>0.15</v>
      </c>
    </row>
    <row r="76" ht="12.75" customHeight="1">
      <c r="A76" s="10" t="str">
        <f t="shared" si="33"/>
        <v>D-R</v>
      </c>
      <c r="B76" s="17">
        <f t="shared" ref="B76:D76" si="40">E72</f>
        <v>0.0875</v>
      </c>
      <c r="C76" s="17">
        <f t="shared" si="40"/>
        <v>0.1375</v>
      </c>
      <c r="D76" s="17">
        <f t="shared" si="40"/>
        <v>0.15</v>
      </c>
    </row>
    <row r="77" ht="12.75" customHeight="1">
      <c r="A77" s="10" t="str">
        <f t="shared" si="33"/>
        <v>SD-P</v>
      </c>
      <c r="B77" s="17">
        <f t="shared" ref="B77:D77" si="41">(B63+E63+H63+K63)/4</f>
        <v>0.1375</v>
      </c>
      <c r="C77" s="17">
        <f t="shared" si="41"/>
        <v>0.1125</v>
      </c>
      <c r="D77" s="17">
        <f t="shared" si="41"/>
        <v>0.19375</v>
      </c>
    </row>
    <row r="78" ht="12.75" customHeight="1">
      <c r="A78" s="10" t="str">
        <f t="shared" si="33"/>
        <v>SD-R</v>
      </c>
      <c r="B78" s="17">
        <f t="shared" ref="B78:D78" si="42">E73</f>
        <v>0.1875</v>
      </c>
      <c r="C78" s="17">
        <f t="shared" si="42"/>
        <v>0.1625</v>
      </c>
      <c r="D78" s="17">
        <f t="shared" si="42"/>
        <v>0.25</v>
      </c>
    </row>
    <row r="79" ht="12.75" customHeight="1"/>
    <row r="80" ht="12.75" customHeight="1"/>
    <row r="81" ht="12.75" customHeight="1">
      <c r="A81" s="10" t="s">
        <v>242</v>
      </c>
    </row>
    <row r="82" ht="12.75" customHeight="1">
      <c r="A82" s="16" t="s">
        <v>407</v>
      </c>
      <c r="B82" s="10"/>
      <c r="C82" s="12"/>
      <c r="D82" s="12"/>
    </row>
    <row r="83" ht="12.75" customHeight="1">
      <c r="B83" s="12" t="s">
        <v>215</v>
      </c>
      <c r="C83" s="12" t="s">
        <v>216</v>
      </c>
      <c r="D83" s="12" t="s">
        <v>217</v>
      </c>
      <c r="E83" s="12" t="s">
        <v>218</v>
      </c>
    </row>
    <row r="84" ht="12.75" customHeight="1">
      <c r="A84" s="10" t="str">
        <f t="shared" ref="A84:A93" si="43">A69</f>
        <v>SA-P</v>
      </c>
      <c r="B84" s="17">
        <f>(B59+C59+D59)/3</f>
        <v>0.15</v>
      </c>
      <c r="C84" s="17">
        <f>(E59+F59+G59)/3</f>
        <v>0.2916666667</v>
      </c>
      <c r="D84" s="17">
        <f>(H59+I59+J59)/3</f>
        <v>0.275</v>
      </c>
      <c r="E84" s="10">
        <f>(K59+L59+M59)/3</f>
        <v>0.2666666667</v>
      </c>
    </row>
    <row r="85" ht="12.75" customHeight="1">
      <c r="A85" s="10" t="str">
        <f t="shared" si="43"/>
        <v>SA-R</v>
      </c>
      <c r="B85" s="17">
        <f>BC_CSu_R!B62</f>
        <v>0.1666666667</v>
      </c>
      <c r="C85" s="17">
        <f>BC_CSu_R!C62</f>
        <v>0.3166666667</v>
      </c>
      <c r="D85" s="17">
        <f>BC_CSu_R!D62</f>
        <v>0.3</v>
      </c>
      <c r="E85" s="17">
        <f>BC_CSu_R!E62</f>
        <v>0.2916666667</v>
      </c>
    </row>
    <row r="86" ht="12.75" customHeight="1">
      <c r="A86" s="10" t="str">
        <f t="shared" si="43"/>
        <v>A-P</v>
      </c>
      <c r="B86" s="17">
        <f>(B60+C60+D60)/3</f>
        <v>0.15</v>
      </c>
      <c r="C86" s="17">
        <f>(E60+F60+G60)/3</f>
        <v>0.2333333333</v>
      </c>
      <c r="D86" s="17">
        <f>(H60+I60+J60)/3</f>
        <v>0.2583333333</v>
      </c>
      <c r="E86" s="10">
        <f>(K60+L60+M60)/3</f>
        <v>0.2166666667</v>
      </c>
    </row>
    <row r="87" ht="12.75" customHeight="1">
      <c r="A87" s="10" t="str">
        <f t="shared" si="43"/>
        <v>A-R</v>
      </c>
      <c r="B87" s="17">
        <f>BC_CSu_R!B63</f>
        <v>0.08333333333</v>
      </c>
      <c r="C87" s="17">
        <f>BC_CSu_R!C63</f>
        <v>0.1916666667</v>
      </c>
      <c r="D87" s="17">
        <f>BC_CSu_R!D63</f>
        <v>0.1833333333</v>
      </c>
      <c r="E87" s="17">
        <f>BC_CSu_R!E63</f>
        <v>0.2333333333</v>
      </c>
    </row>
    <row r="88" ht="12.75" customHeight="1">
      <c r="A88" s="10" t="str">
        <f t="shared" si="43"/>
        <v>N-P</v>
      </c>
      <c r="B88" s="17">
        <f>(B61+C61+D61)/3</f>
        <v>0.275</v>
      </c>
      <c r="C88" s="17">
        <f>(E61+F61+G61)/3</f>
        <v>0.2166666667</v>
      </c>
      <c r="D88" s="17">
        <f>(H61+I61+J61)/3</f>
        <v>0.2666666667</v>
      </c>
      <c r="E88" s="10">
        <f>(K61+L61+M61)/3</f>
        <v>0.25</v>
      </c>
    </row>
    <row r="89" ht="12.75" customHeight="1">
      <c r="A89" s="10" t="str">
        <f t="shared" si="43"/>
        <v>N-R</v>
      </c>
      <c r="B89" s="17">
        <f>BC_CSu_R!B64</f>
        <v>0.3333333333</v>
      </c>
      <c r="C89" s="17">
        <f>BC_CSu_R!C64</f>
        <v>0.1583333333</v>
      </c>
      <c r="D89" s="17">
        <f>BC_CSu_R!D64</f>
        <v>0.225</v>
      </c>
      <c r="E89" s="17">
        <f>BC_CSu_R!E64</f>
        <v>0.2166666667</v>
      </c>
    </row>
    <row r="90" ht="12.75" customHeight="1">
      <c r="A90" s="10" t="str">
        <f t="shared" si="43"/>
        <v>D-P</v>
      </c>
      <c r="B90" s="17">
        <f>(B62+C62+D62)/3</f>
        <v>0.15</v>
      </c>
      <c r="C90" s="17">
        <f>(E62+F62+G62)/3</f>
        <v>0.15</v>
      </c>
      <c r="D90" s="17">
        <f>(H62+I62+J62)/3</f>
        <v>0.1166666667</v>
      </c>
      <c r="E90" s="10">
        <f>(K62+L62+M62)/3</f>
        <v>0.1416666667</v>
      </c>
    </row>
    <row r="91" ht="12.75" customHeight="1">
      <c r="A91" s="10" t="str">
        <f t="shared" si="43"/>
        <v>D-R</v>
      </c>
      <c r="B91" s="17">
        <f>BC_CSu_R!B65</f>
        <v>0.1083333333</v>
      </c>
      <c r="C91" s="17">
        <f>BC_CSu_R!C65</f>
        <v>0.15</v>
      </c>
      <c r="D91" s="17">
        <f>BC_CSu_R!D65</f>
        <v>0.1416666667</v>
      </c>
      <c r="E91" s="17">
        <f>BC_CSu_R!E65</f>
        <v>0.1</v>
      </c>
    </row>
    <row r="92" ht="12.75" customHeight="1">
      <c r="A92" s="10" t="str">
        <f t="shared" si="43"/>
        <v>SD-P</v>
      </c>
      <c r="B92" s="17">
        <f>(B63+C63+D63)/3</f>
        <v>0.275</v>
      </c>
      <c r="C92" s="17">
        <f>(E63+F63+G63)/3</f>
        <v>0.1083333333</v>
      </c>
      <c r="D92" s="17">
        <f>(H63+I63+J63)/3</f>
        <v>0.08333333333</v>
      </c>
      <c r="E92" s="10">
        <f>(K63+L63+M63)/3</f>
        <v>0.125</v>
      </c>
    </row>
    <row r="93" ht="12.75" customHeight="1">
      <c r="A93" s="10" t="str">
        <f t="shared" si="43"/>
        <v>SD-R</v>
      </c>
      <c r="B93" s="17">
        <f>BC_CSu_R!B66</f>
        <v>0.3083333333</v>
      </c>
      <c r="C93" s="17">
        <f>BC_CSu_R!C66</f>
        <v>0.1833333333</v>
      </c>
      <c r="D93" s="17">
        <f>BC_CSu_R!D66</f>
        <v>0.15</v>
      </c>
      <c r="E93" s="17">
        <f>BC_CSu_R!E66</f>
        <v>0.1583333333</v>
      </c>
    </row>
    <row r="94" ht="12.75" customHeight="1"/>
    <row r="95" ht="12.75" customHeight="1">
      <c r="A95" s="16" t="str">
        <f>CONCAT(A82, " and Levels")</f>
        <v>Common Suggestions - Aggregated over LLMs and Levels</v>
      </c>
      <c r="B95" s="12" t="s">
        <v>274</v>
      </c>
      <c r="C95" s="12" t="s">
        <v>275</v>
      </c>
    </row>
    <row r="96" ht="12.75" customHeight="1">
      <c r="A96" s="18" t="s">
        <v>126</v>
      </c>
      <c r="B96" s="17">
        <f>AVERAGE(B84:E84)</f>
        <v>0.2458333333</v>
      </c>
      <c r="C96" s="17">
        <f>BC_CSu_R!B69</f>
        <v>0.26875</v>
      </c>
    </row>
    <row r="97" ht="12.75" customHeight="1">
      <c r="A97" s="10" t="s">
        <v>127</v>
      </c>
      <c r="B97" s="17">
        <f>AVERAGE(B86:E86)</f>
        <v>0.2145833333</v>
      </c>
      <c r="C97" s="17">
        <f>BC_CSu_R!B70</f>
        <v>0.1729166667</v>
      </c>
    </row>
    <row r="98" ht="12.75" customHeight="1">
      <c r="A98" s="10" t="s">
        <v>128</v>
      </c>
      <c r="B98" s="17">
        <f>AVERAGE(B88:E88)</f>
        <v>0.2520833333</v>
      </c>
      <c r="C98" s="17">
        <f>BC_CSu_R!B71</f>
        <v>0.2333333333</v>
      </c>
    </row>
    <row r="99" ht="12.75" customHeight="1">
      <c r="A99" s="10" t="s">
        <v>130</v>
      </c>
      <c r="B99" s="17">
        <f>AVERAGE(B90:E90)</f>
        <v>0.1395833333</v>
      </c>
      <c r="C99" s="17">
        <f>BC_CSu_R!B72</f>
        <v>0.125</v>
      </c>
    </row>
    <row r="100" ht="12.75" customHeight="1">
      <c r="A100" s="10" t="s">
        <v>129</v>
      </c>
      <c r="B100" s="17">
        <f>AVERAGE(B92:E92)</f>
        <v>0.1479166667</v>
      </c>
      <c r="C100" s="17">
        <f>BC_CSu_R!B73</f>
        <v>0.2</v>
      </c>
    </row>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G1 B17:G17 B30:G30 B43:G43 B57:M57 B67:M67 B82:D82">
      <formula1>Hist_Step1!$B$1:$DQ$1</formula1>
    </dataValidation>
  </dataValidation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4" width="4.63"/>
    <col customWidth="1" min="5" max="13" width="4.88"/>
    <col customWidth="1" min="14" max="33" width="4.0"/>
    <col customWidth="1" min="34" max="52" width="8.63"/>
  </cols>
  <sheetData>
    <row r="1" ht="12.75" customHeight="1">
      <c r="A1" s="16" t="s">
        <v>408</v>
      </c>
      <c r="B1" s="12" t="s">
        <v>391</v>
      </c>
      <c r="C1" s="12" t="s">
        <v>392</v>
      </c>
      <c r="D1" s="12" t="s">
        <v>393</v>
      </c>
    </row>
    <row r="2" ht="49.5" customHeight="1">
      <c r="B2" s="12" t="str">
        <f t="shared" ref="B2:D2" si="1">IF(MID(B1,1,4)="LLM1","PaLM 2",IF(MID(B1,1,4)="LLM2","GPT-3.5", IF(MID(B1,1,4)="LLM3","Llama 2")))</f>
        <v>PaLM 2</v>
      </c>
      <c r="C2" s="12" t="str">
        <f t="shared" si="1"/>
        <v>GPT-3.5</v>
      </c>
      <c r="D2" s="12" t="str">
        <f t="shared" si="1"/>
        <v>Llama 2</v>
      </c>
    </row>
    <row r="3" ht="12.75" customHeight="1">
      <c r="A3" s="10" t="str">
        <f>BarChart_Step1!A2</f>
        <v>Strongly Agree</v>
      </c>
      <c r="B3" s="17">
        <f>HLOOKUP(B1,BarChart_Step1!$B$1:$DQ$13,2)/40</f>
        <v>0.25</v>
      </c>
      <c r="C3" s="17">
        <f>HLOOKUP(C1,BarChart_Step1!$B$1:$DQ$13,2)/40</f>
        <v>0.05</v>
      </c>
      <c r="D3" s="17">
        <f>HLOOKUP(D1,BarChart_Step1!$B$1:$DQ$13,2)/40</f>
        <v>0.2</v>
      </c>
    </row>
    <row r="4" ht="12.75" customHeight="1">
      <c r="A4" s="10" t="str">
        <f>BarChart_Step1!A3</f>
        <v>Agree</v>
      </c>
      <c r="B4" s="17">
        <f>HLOOKUP(B1,BarChart_Step1!$B$1:$DQ$13,3)/40</f>
        <v>0.075</v>
      </c>
      <c r="C4" s="17">
        <f>HLOOKUP(C1,BarChart_Step1!$B$1:$DQ$13,3)/40</f>
        <v>0.175</v>
      </c>
      <c r="D4" s="17">
        <f>HLOOKUP(D1,BarChart_Step1!$B$1:$DQ$13,3)/40</f>
        <v>0</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row>
    <row r="5" ht="12.75" customHeight="1">
      <c r="A5" s="10" t="str">
        <f>BarChart_Step1!A4</f>
        <v>Neutral</v>
      </c>
      <c r="B5" s="17">
        <f>HLOOKUP(B1,BarChart_Step1!$B$1:$DQ$13,4)/40</f>
        <v>0.375</v>
      </c>
      <c r="C5" s="17">
        <f>HLOOKUP(C1,BarChart_Step1!$B$1:$DQ$13,4)/40</f>
        <v>0.35</v>
      </c>
      <c r="D5" s="17">
        <f>HLOOKUP(D1,BarChart_Step1!$B$1:$DQ$13,4)/40</f>
        <v>0.275</v>
      </c>
    </row>
    <row r="6" ht="12.75" customHeight="1">
      <c r="A6" s="10" t="str">
        <f>BarChart_Step1!A5</f>
        <v>Disagree</v>
      </c>
      <c r="B6" s="17">
        <f>HLOOKUP(B1,BarChart_Step1!$B$1:$DQ$13,5)/40</f>
        <v>0.025</v>
      </c>
      <c r="C6" s="17">
        <f>HLOOKUP(C1,BarChart_Step1!$B$1:$DQ$13,5)/40</f>
        <v>0.15</v>
      </c>
      <c r="D6" s="17">
        <f>HLOOKUP(D1,BarChart_Step1!$B$1:$DQ$13,5)/40</f>
        <v>0.15</v>
      </c>
    </row>
    <row r="7" ht="12.75" customHeight="1">
      <c r="A7" s="10" t="str">
        <f>BarChart_Step1!A6</f>
        <v>Strongly Disagree</v>
      </c>
      <c r="B7" s="17">
        <f>HLOOKUP(B1,BarChart_Step1!$B$1:$DQ$13,6)/40</f>
        <v>0.275</v>
      </c>
      <c r="C7" s="17">
        <f>HLOOKUP(C1,BarChart_Step1!$B$1:$DQ$13,6)/40</f>
        <v>0.275</v>
      </c>
      <c r="D7" s="17">
        <f>HLOOKUP(D1,BarChart_Step1!$B$1:$DQ$13,6)/40</f>
        <v>0.375</v>
      </c>
    </row>
    <row r="8" ht="12.75" customHeight="1">
      <c r="B8" s="13"/>
      <c r="C8" s="13"/>
      <c r="D8" s="13"/>
    </row>
    <row r="9" ht="12.75" customHeight="1">
      <c r="B9" s="13"/>
      <c r="C9" s="13"/>
      <c r="D9" s="13"/>
    </row>
    <row r="10" ht="12.75" customHeight="1"/>
    <row r="11" ht="12.75" customHeight="1">
      <c r="A11" s="16" t="s">
        <v>409</v>
      </c>
      <c r="B11" s="12" t="s">
        <v>395</v>
      </c>
      <c r="C11" s="12" t="s">
        <v>396</v>
      </c>
      <c r="D11" s="12" t="s">
        <v>397</v>
      </c>
    </row>
    <row r="12" ht="12.75" customHeight="1">
      <c r="B12" s="12" t="str">
        <f t="shared" ref="B12:D12" si="2">IF(MID(B11,1,4)="LLM1","PaLM 2",IF(MID(B11,1,4)="LLM2","GPT-3.5", IF(MID(B11,1,4)="LLM3","Llama 2")))</f>
        <v>PaLM 2</v>
      </c>
      <c r="C12" s="12" t="str">
        <f t="shared" si="2"/>
        <v>GPT-3.5</v>
      </c>
      <c r="D12" s="12" t="str">
        <f t="shared" si="2"/>
        <v>Llama 2</v>
      </c>
    </row>
    <row r="13" ht="12.75" customHeight="1">
      <c r="A13" s="10" t="str">
        <f t="shared" ref="A13:A17" si="3">A3</f>
        <v>Strongly Agree</v>
      </c>
      <c r="B13" s="17">
        <f>HLOOKUP(B11,BarChart_Step1!$B$1:$DQ$13,2)/40</f>
        <v>0.325</v>
      </c>
      <c r="C13" s="17">
        <f>HLOOKUP(C11,BarChart_Step1!$B$1:$DQ$13,2)/40</f>
        <v>0.325</v>
      </c>
      <c r="D13" s="17">
        <f>HLOOKUP(D11,BarChart_Step1!$B$1:$DQ$13,2)/40</f>
        <v>0.3</v>
      </c>
    </row>
    <row r="14" ht="12.75" customHeight="1">
      <c r="A14" s="10" t="str">
        <f t="shared" si="3"/>
        <v>Agree</v>
      </c>
      <c r="B14" s="17">
        <f>HLOOKUP(B11,BarChart_Step1!$B$1:$DQ$13,3)/40</f>
        <v>0.175</v>
      </c>
      <c r="C14" s="17">
        <f>HLOOKUP(C11,BarChart_Step1!$B$1:$DQ$13,3)/40</f>
        <v>0.275</v>
      </c>
      <c r="D14" s="17">
        <f>HLOOKUP(D11,BarChart_Step1!$B$1:$DQ$13,3)/40</f>
        <v>0.125</v>
      </c>
      <c r="E14" s="12"/>
      <c r="F14" s="12"/>
      <c r="G14" s="12"/>
      <c r="H14" s="12"/>
      <c r="I14" s="12"/>
      <c r="J14" s="12"/>
      <c r="K14" s="12"/>
      <c r="L14" s="12"/>
      <c r="M14" s="12"/>
      <c r="N14" s="12"/>
      <c r="O14" s="12"/>
      <c r="P14" s="12"/>
      <c r="Q14" s="12"/>
    </row>
    <row r="15" ht="12.75" customHeight="1">
      <c r="A15" s="10" t="str">
        <f t="shared" si="3"/>
        <v>Neutral</v>
      </c>
      <c r="B15" s="17">
        <f>HLOOKUP(B11,BarChart_Step1!$B$1:$DQ$13,4)/40</f>
        <v>0.2</v>
      </c>
      <c r="C15" s="17">
        <f>HLOOKUP(C11,BarChart_Step1!$B$1:$DQ$13,4)/40</f>
        <v>0.15</v>
      </c>
      <c r="D15" s="17">
        <f>HLOOKUP(D11,BarChart_Step1!$B$1:$DQ$13,4)/40</f>
        <v>0.125</v>
      </c>
    </row>
    <row r="16" ht="12.75" customHeight="1">
      <c r="A16" s="10" t="str">
        <f t="shared" si="3"/>
        <v>Disagree</v>
      </c>
      <c r="B16" s="17">
        <f>HLOOKUP(B11,BarChart_Step1!$B$1:$DQ$13,5)/40</f>
        <v>0.2</v>
      </c>
      <c r="C16" s="17">
        <f>HLOOKUP(C11,BarChart_Step1!$B$1:$DQ$13,5)/40</f>
        <v>0.1</v>
      </c>
      <c r="D16" s="17">
        <f>HLOOKUP(D11,BarChart_Step1!$B$1:$DQ$13,5)/40</f>
        <v>0.15</v>
      </c>
    </row>
    <row r="17" ht="12.75" customHeight="1">
      <c r="A17" s="10" t="str">
        <f t="shared" si="3"/>
        <v>Strongly Disagree</v>
      </c>
      <c r="B17" s="17">
        <f>HLOOKUP(B11,BarChart_Step1!$B$1:$DQ$13,6)/40</f>
        <v>0.1</v>
      </c>
      <c r="C17" s="17">
        <f>HLOOKUP(C11,BarChart_Step1!$B$1:$DQ$13,6)/40</f>
        <v>0.15</v>
      </c>
      <c r="D17" s="17">
        <f>HLOOKUP(D11,BarChart_Step1!$B$1:$DQ$13,6)/40</f>
        <v>0.3</v>
      </c>
    </row>
    <row r="18" ht="12.75" customHeight="1">
      <c r="B18" s="13"/>
      <c r="C18" s="13"/>
      <c r="D18" s="13"/>
    </row>
    <row r="19" ht="12.75" customHeight="1">
      <c r="B19" s="13"/>
      <c r="C19" s="13"/>
      <c r="D19" s="13"/>
    </row>
    <row r="20" ht="12.75" customHeight="1"/>
    <row r="21" ht="12.75" customHeight="1">
      <c r="A21" s="16" t="s">
        <v>410</v>
      </c>
      <c r="B21" s="12" t="s">
        <v>399</v>
      </c>
      <c r="C21" s="12" t="s">
        <v>400</v>
      </c>
      <c r="D21" s="12" t="s">
        <v>401</v>
      </c>
    </row>
    <row r="22" ht="12.75" customHeight="1">
      <c r="B22" s="12" t="str">
        <f t="shared" ref="B22:D22" si="4">IF(MID(B21,1,4)="LLM1","PaLM 2",IF(MID(B21,1,4)="LLM2","GPT-3.5", IF(MID(B21,1,4)="LLM3","Llama 2")))</f>
        <v>PaLM 2</v>
      </c>
      <c r="C22" s="12" t="str">
        <f t="shared" si="4"/>
        <v>GPT-3.5</v>
      </c>
      <c r="D22" s="12" t="str">
        <f t="shared" si="4"/>
        <v>Llama 2</v>
      </c>
    </row>
    <row r="23" ht="12.75" customHeight="1">
      <c r="A23" s="10" t="str">
        <f t="shared" ref="A23:A27" si="5">A13</f>
        <v>Strongly Agree</v>
      </c>
      <c r="B23" s="17">
        <f>HLOOKUP(B21,BarChart_Step1!$B$1:$DQ$13,2)/40</f>
        <v>0.325</v>
      </c>
      <c r="C23" s="17">
        <f>HLOOKUP(C21,BarChart_Step1!$B$1:$DQ$13,2)/40</f>
        <v>0.4</v>
      </c>
      <c r="D23" s="17">
        <f>HLOOKUP(D21,BarChart_Step1!$B$1:$DQ$13,2)/40</f>
        <v>0.175</v>
      </c>
    </row>
    <row r="24" ht="12.75" customHeight="1">
      <c r="A24" s="10" t="str">
        <f t="shared" si="5"/>
        <v>Agree</v>
      </c>
      <c r="B24" s="17">
        <f>HLOOKUP(B21,BarChart_Step1!$B$1:$DQ$13,3)/40</f>
        <v>0.2</v>
      </c>
      <c r="C24" s="17">
        <f>HLOOKUP(C21,BarChart_Step1!$B$1:$DQ$13,3)/40</f>
        <v>0.075</v>
      </c>
      <c r="D24" s="17">
        <f>HLOOKUP(D21,BarChart_Step1!$B$1:$DQ$13,3)/40</f>
        <v>0.275</v>
      </c>
    </row>
    <row r="25" ht="12.75" customHeight="1">
      <c r="A25" s="10" t="str">
        <f t="shared" si="5"/>
        <v>Neutral</v>
      </c>
      <c r="B25" s="17">
        <f>HLOOKUP(B21,BarChart_Step1!$B$1:$DQ$13,4)/40</f>
        <v>0.2</v>
      </c>
      <c r="C25" s="17">
        <f>HLOOKUP(C21,BarChart_Step1!$B$1:$DQ$13,4)/40</f>
        <v>0.175</v>
      </c>
      <c r="D25" s="17">
        <f>HLOOKUP(D21,BarChart_Step1!$B$1:$DQ$13,4)/40</f>
        <v>0.3</v>
      </c>
    </row>
    <row r="26" ht="12.75" customHeight="1">
      <c r="A26" s="10" t="str">
        <f t="shared" si="5"/>
        <v>Disagree</v>
      </c>
      <c r="B26" s="17">
        <f>HLOOKUP(B21,BarChart_Step1!$B$1:$DQ$13,5)/40</f>
        <v>0.075</v>
      </c>
      <c r="C26" s="17">
        <f>HLOOKUP(C21,BarChart_Step1!$B$1:$DQ$13,5)/40</f>
        <v>0.15</v>
      </c>
      <c r="D26" s="17">
        <f>HLOOKUP(D21,BarChart_Step1!$B$1:$DQ$13,5)/40</f>
        <v>0.2</v>
      </c>
    </row>
    <row r="27" ht="12.75" customHeight="1">
      <c r="A27" s="10" t="str">
        <f t="shared" si="5"/>
        <v>Strongly Disagree</v>
      </c>
      <c r="B27" s="17">
        <f>HLOOKUP(B21,BarChart_Step1!$B$1:$DQ$13,6)/40</f>
        <v>0.2</v>
      </c>
      <c r="C27" s="17">
        <f>HLOOKUP(C21,BarChart_Step1!$B$1:$DQ$13,6)/40</f>
        <v>0.2</v>
      </c>
      <c r="D27" s="17">
        <f>HLOOKUP(D21,BarChart_Step1!$B$1:$DQ$13,6)/40</f>
        <v>0.05</v>
      </c>
    </row>
    <row r="28" ht="12.75" customHeight="1"/>
    <row r="29" ht="12.75" customHeight="1"/>
    <row r="30" ht="12.75" customHeight="1"/>
    <row r="31" ht="12.75" customHeight="1">
      <c r="A31" s="16" t="s">
        <v>411</v>
      </c>
      <c r="B31" s="12" t="s">
        <v>403</v>
      </c>
      <c r="C31" s="12" t="s">
        <v>404</v>
      </c>
      <c r="D31" s="12" t="s">
        <v>405</v>
      </c>
    </row>
    <row r="32" ht="12.75" customHeight="1">
      <c r="B32" s="12" t="str">
        <f t="shared" ref="B32:D32" si="6">IF(MID(B31,1,4)="LLM1","PaLM 2",IF(MID(B31,1,4)="LLM2","GPT-3.5", IF(MID(B31,1,4)="LLM3","Llama 2")))</f>
        <v>PaLM 2</v>
      </c>
      <c r="C32" s="12" t="str">
        <f t="shared" si="6"/>
        <v>GPT-3.5</v>
      </c>
      <c r="D32" s="12" t="str">
        <f t="shared" si="6"/>
        <v>Llama 2</v>
      </c>
    </row>
    <row r="33" ht="12.75" customHeight="1">
      <c r="A33" s="10" t="str">
        <f t="shared" ref="A33:A37" si="7">A23</f>
        <v>Strongly Agree</v>
      </c>
      <c r="B33" s="17">
        <f>HLOOKUP(B31,BarChart_Step1!$B$1:$DQ$13,2)/40</f>
        <v>0.325</v>
      </c>
      <c r="C33" s="17">
        <f>HLOOKUP(C31,BarChart_Step1!$B$1:$DQ$13,2)/40</f>
        <v>0.25</v>
      </c>
      <c r="D33" s="17">
        <f>HLOOKUP(D31,BarChart_Step1!$B$1:$DQ$13,2)/40</f>
        <v>0.3</v>
      </c>
    </row>
    <row r="34" ht="12.75" customHeight="1">
      <c r="A34" s="10" t="str">
        <f t="shared" si="7"/>
        <v>Agree</v>
      </c>
      <c r="B34" s="17">
        <f>HLOOKUP(B31,BarChart_Step1!$B$1:$DQ$13,3)/40</f>
        <v>0.3</v>
      </c>
      <c r="C34" s="17">
        <f>HLOOKUP(C31,BarChart_Step1!$B$1:$DQ$13,3)/40</f>
        <v>0.325</v>
      </c>
      <c r="D34" s="17">
        <f>HLOOKUP(D31,BarChart_Step1!$B$1:$DQ$13,3)/40</f>
        <v>0.075</v>
      </c>
    </row>
    <row r="35" ht="12.75" customHeight="1">
      <c r="A35" s="10" t="str">
        <f t="shared" si="7"/>
        <v>Neutral</v>
      </c>
      <c r="B35" s="17">
        <f>HLOOKUP(B31,BarChart_Step1!$B$1:$DQ$13,4)/40</f>
        <v>0.15</v>
      </c>
      <c r="C35" s="17">
        <f>HLOOKUP(C31,BarChart_Step1!$B$1:$DQ$13,4)/40</f>
        <v>0.25</v>
      </c>
      <c r="D35" s="17">
        <f>HLOOKUP(D31,BarChart_Step1!$B$1:$DQ$13,4)/40</f>
        <v>0.25</v>
      </c>
    </row>
    <row r="36" ht="12.75" customHeight="1">
      <c r="A36" s="10" t="str">
        <f t="shared" si="7"/>
        <v>Disagree</v>
      </c>
      <c r="B36" s="17">
        <f>HLOOKUP(B31,BarChart_Step1!$B$1:$DQ$13,5)/40</f>
        <v>0.05</v>
      </c>
      <c r="C36" s="17">
        <f>HLOOKUP(C31,BarChart_Step1!$B$1:$DQ$13,5)/40</f>
        <v>0.15</v>
      </c>
      <c r="D36" s="17">
        <f>HLOOKUP(D31,BarChart_Step1!$B$1:$DQ$13,5)/40</f>
        <v>0.1</v>
      </c>
    </row>
    <row r="37" ht="12.75" customHeight="1">
      <c r="A37" s="10" t="str">
        <f t="shared" si="7"/>
        <v>Strongly Disagree</v>
      </c>
      <c r="B37" s="17">
        <f>HLOOKUP(B31,BarChart_Step1!$B$1:$DQ$13,6)/40</f>
        <v>0.175</v>
      </c>
      <c r="C37" s="17">
        <f>HLOOKUP(C31,BarChart_Step1!$B$1:$DQ$13,6)/40</f>
        <v>0.025</v>
      </c>
      <c r="D37" s="17">
        <f>HLOOKUP(D31,BarChart_Step1!$B$1:$DQ$13,6)/40</f>
        <v>0.275</v>
      </c>
    </row>
    <row r="38" ht="12.75" customHeight="1"/>
    <row r="39" ht="12.75" customHeight="1">
      <c r="A39" s="10" t="s">
        <v>238</v>
      </c>
    </row>
    <row r="40" ht="12.75" customHeight="1">
      <c r="A40" s="16" t="s">
        <v>412</v>
      </c>
      <c r="B40" s="12" t="str">
        <f t="shared" ref="B40:D40" si="8">B1</f>
        <v>LLM1P1 [Suggestions - R]</v>
      </c>
      <c r="C40" s="12" t="str">
        <f t="shared" si="8"/>
        <v>LLM2P1 [Suggestions - R]</v>
      </c>
      <c r="D40" s="12" t="str">
        <f t="shared" si="8"/>
        <v>LLM3P1 [Suggestions - R]</v>
      </c>
      <c r="E40" s="12" t="str">
        <f t="shared" ref="E40:G40" si="9">B11</f>
        <v>LLM1P2 [Suggestions - R]</v>
      </c>
      <c r="F40" s="12" t="str">
        <f t="shared" si="9"/>
        <v>LLM2P2 [Suggestions - R]</v>
      </c>
      <c r="G40" s="12" t="str">
        <f t="shared" si="9"/>
        <v>LLM3P2 [Suggestions - R]</v>
      </c>
      <c r="H40" s="12" t="str">
        <f t="shared" ref="H40:J40" si="10">B21</f>
        <v>LLM1P3 [Suggestions - R]</v>
      </c>
      <c r="I40" s="12" t="str">
        <f t="shared" si="10"/>
        <v>LLM2P3 [Suggestions - R]</v>
      </c>
      <c r="J40" s="12" t="str">
        <f t="shared" si="10"/>
        <v>LLM3P3 [Suggestions - R]</v>
      </c>
      <c r="K40" s="12" t="str">
        <f t="shared" ref="K40:M40" si="11">B31</f>
        <v>LLM1P4 [Suggestions - R]</v>
      </c>
      <c r="L40" s="12" t="str">
        <f t="shared" si="11"/>
        <v>LLM2P4 [Suggestions - R]</v>
      </c>
      <c r="M40" s="12" t="str">
        <f t="shared" si="11"/>
        <v>LLM3P4 [Suggestions - R]</v>
      </c>
    </row>
    <row r="41" ht="12.75" customHeight="1">
      <c r="B41" s="12" t="str">
        <f>IF(MID(B40,1,4)="LLM1","PaLM2P1",IF(MID(B40,1,4)="LLM2","GPT-3.5", IF(MID(B40,1,4)="LLM3","Llama 2")))</f>
        <v>PaLM2P1</v>
      </c>
      <c r="C41" s="12" t="str">
        <f>IF(MID(C40,1,4)="LLM1","PaLM 2",IF(MID(C40,1,4)="LLM2","GPT-3.5P1", IF(MID(C40,1,4)="LLM3","Llama 2")))</f>
        <v>GPT-3.5P1</v>
      </c>
      <c r="D41" s="12" t="str">
        <f>IF(MID(D40,1,4)="LLM1","PaLM 2",IF(MID(D40,1,4)="LLM2","GPT-3.5", IF(MID(D40,1,4)="LLM3","Llama2P1")))</f>
        <v>Llama2P1</v>
      </c>
      <c r="E41" s="12" t="str">
        <f t="shared" ref="E41:G41" si="12">IF(MID(E40,1,4)="LLM1","PaLM2P2",IF(MID(E40,1,4)="LLM2","GPT-3.5P2", IF(MID(E40,1,4)="LLM3","Llama2P2")))</f>
        <v>PaLM2P2</v>
      </c>
      <c r="F41" s="12" t="str">
        <f t="shared" si="12"/>
        <v>GPT-3.5P2</v>
      </c>
      <c r="G41" s="12" t="str">
        <f t="shared" si="12"/>
        <v>Llama2P2</v>
      </c>
      <c r="H41" s="12" t="str">
        <f t="shared" ref="H41:J41" si="13">IF(MID(H40,1,4)="LLM1","PaLM2P3",IF(MID(H40,1,4)="LLM2","GPT-3.5P3", IF(MID(H40,1,4)="LLM3","Llama2P3")))</f>
        <v>PaLM2P3</v>
      </c>
      <c r="I41" s="12" t="str">
        <f t="shared" si="13"/>
        <v>GPT-3.5P3</v>
      </c>
      <c r="J41" s="12" t="str">
        <f t="shared" si="13"/>
        <v>Llama2P3</v>
      </c>
      <c r="K41" s="12" t="str">
        <f t="shared" ref="K41:M41" si="14">IF(MID(K40,1,4)="LLM1","PaLM2P4",IF(MID(K40,1,4)="LLM2","GPT-3.5P4", IF(MID(K40,1,4)="LLM3","Llama2P4")))</f>
        <v>PaLM2P4</v>
      </c>
      <c r="L41" s="12" t="str">
        <f t="shared" si="14"/>
        <v>GPT-3.5P4</v>
      </c>
      <c r="M41" s="12" t="str">
        <f t="shared" si="14"/>
        <v>Llama2P4</v>
      </c>
    </row>
    <row r="42" ht="12.75" customHeight="1">
      <c r="A42" s="10" t="s">
        <v>207</v>
      </c>
      <c r="B42" s="17">
        <f>HLOOKUP(B40,BarChart_Step1!$B$1:$DQ$13,2)/40</f>
        <v>0.25</v>
      </c>
      <c r="C42" s="17">
        <f>HLOOKUP(C40,BarChart_Step1!$B$1:$DQ$13,2)/40</f>
        <v>0.05</v>
      </c>
      <c r="D42" s="17">
        <f>HLOOKUP(D40,BarChart_Step1!$B$1:$DQ$13,2)/40</f>
        <v>0.2</v>
      </c>
      <c r="E42" s="17">
        <f>HLOOKUP(E40,BarChart_Step1!$B$1:$DQ$13,2)/40</f>
        <v>0.325</v>
      </c>
      <c r="F42" s="17">
        <f>HLOOKUP(F40,BarChart_Step1!$B$1:$DQ$13,2)/40</f>
        <v>0.325</v>
      </c>
      <c r="G42" s="17">
        <f>HLOOKUP(G40,BarChart_Step1!$B$1:$DQ$13,2)/40</f>
        <v>0.3</v>
      </c>
      <c r="H42" s="17">
        <f>HLOOKUP(H40,BarChart_Step1!$B$1:$DQ$13,2)/40</f>
        <v>0.325</v>
      </c>
      <c r="I42" s="17">
        <f>HLOOKUP(I40,BarChart_Step1!$B$1:$DQ$13,2)/40</f>
        <v>0.4</v>
      </c>
      <c r="J42" s="17">
        <f>HLOOKUP(J40,BarChart_Step1!$B$1:$DQ$13,2)/40</f>
        <v>0.175</v>
      </c>
      <c r="K42" s="17">
        <f>HLOOKUP(K40,BarChart_Step1!$B$1:$DQ$13,2)/40</f>
        <v>0.325</v>
      </c>
      <c r="L42" s="17">
        <f>HLOOKUP(L40,BarChart_Step1!$B$1:$DQ$13,2)/40</f>
        <v>0.25</v>
      </c>
      <c r="M42" s="17">
        <f>HLOOKUP(M40,BarChart_Step1!$B$1:$DQ$13,2)/40</f>
        <v>0.3</v>
      </c>
    </row>
    <row r="43" ht="12.75" customHeight="1">
      <c r="A43" s="10" t="s">
        <v>208</v>
      </c>
      <c r="B43" s="17">
        <f>HLOOKUP(B40,BarChart_Step1!$B$1:$DQ$13,3)/40</f>
        <v>0.075</v>
      </c>
      <c r="C43" s="17">
        <f>HLOOKUP(C40,BarChart_Step1!$B$1:$DQ$13,3)/40</f>
        <v>0.175</v>
      </c>
      <c r="D43" s="17">
        <f>HLOOKUP(D40,BarChart_Step1!$B$1:$DQ$13,3)/40</f>
        <v>0</v>
      </c>
      <c r="E43" s="17">
        <f>HLOOKUP(E40,BarChart_Step1!$B$1:$DQ$13,3)/40</f>
        <v>0.175</v>
      </c>
      <c r="F43" s="17">
        <f>HLOOKUP(F40,BarChart_Step1!$B$1:$DQ$13,3)/40</f>
        <v>0.275</v>
      </c>
      <c r="G43" s="17">
        <f>HLOOKUP(G40,BarChart_Step1!$B$1:$DQ$13,3)/40</f>
        <v>0.125</v>
      </c>
      <c r="H43" s="17">
        <f>HLOOKUP(H40,BarChart_Step1!$B$1:$DQ$13,3)/40</f>
        <v>0.2</v>
      </c>
      <c r="I43" s="17">
        <f>HLOOKUP(I40,BarChart_Step1!$B$1:$DQ$13,3)/40</f>
        <v>0.075</v>
      </c>
      <c r="J43" s="17">
        <f>HLOOKUP(J40,BarChart_Step1!$B$1:$DQ$13,3)/40</f>
        <v>0.275</v>
      </c>
      <c r="K43" s="17">
        <f>HLOOKUP(K40,BarChart_Step1!$B$1:$DQ$13,3)/40</f>
        <v>0.3</v>
      </c>
      <c r="L43" s="17">
        <f>HLOOKUP(L40,BarChart_Step1!$B$1:$DQ$13,3)/40</f>
        <v>0.325</v>
      </c>
      <c r="M43" s="17">
        <f>HLOOKUP(M40,BarChart_Step1!$B$1:$DQ$13,3)/40</f>
        <v>0.075</v>
      </c>
    </row>
    <row r="44" ht="12.75" customHeight="1">
      <c r="A44" s="10" t="s">
        <v>209</v>
      </c>
      <c r="B44" s="17">
        <f>HLOOKUP(B40,BarChart_Step1!$B$1:$DQ$13,4)/40</f>
        <v>0.375</v>
      </c>
      <c r="C44" s="17">
        <f>HLOOKUP(C40,BarChart_Step1!$B$1:$DQ$13,4)/40</f>
        <v>0.35</v>
      </c>
      <c r="D44" s="17">
        <f>HLOOKUP(D40,BarChart_Step1!$B$1:$DQ$13,4)/40</f>
        <v>0.275</v>
      </c>
      <c r="E44" s="17">
        <f>HLOOKUP(E40,BarChart_Step1!$B$1:$DQ$13,4)/40</f>
        <v>0.2</v>
      </c>
      <c r="F44" s="17">
        <f>HLOOKUP(F40,BarChart_Step1!$B$1:$DQ$13,4)/40</f>
        <v>0.15</v>
      </c>
      <c r="G44" s="17">
        <f>HLOOKUP(G40,BarChart_Step1!$B$1:$DQ$13,4)/40</f>
        <v>0.125</v>
      </c>
      <c r="H44" s="17">
        <f>HLOOKUP(H40,BarChart_Step1!$B$1:$DQ$13,4)/40</f>
        <v>0.2</v>
      </c>
      <c r="I44" s="17">
        <f>HLOOKUP(I40,BarChart_Step1!$B$1:$DQ$13,4)/40</f>
        <v>0.175</v>
      </c>
      <c r="J44" s="17">
        <f>HLOOKUP(J40,BarChart_Step1!$B$1:$DQ$13,4)/40</f>
        <v>0.3</v>
      </c>
      <c r="K44" s="17">
        <f>HLOOKUP(K40,BarChart_Step1!$B$1:$DQ$13,4)/40</f>
        <v>0.15</v>
      </c>
      <c r="L44" s="17">
        <f>HLOOKUP(L40,BarChart_Step1!$B$1:$DQ$13,4)/40</f>
        <v>0.25</v>
      </c>
      <c r="M44" s="17">
        <f>HLOOKUP(M40,BarChart_Step1!$B$1:$DQ$13,4)/40</f>
        <v>0.25</v>
      </c>
    </row>
    <row r="45" ht="12.75" customHeight="1">
      <c r="A45" s="10" t="s">
        <v>210</v>
      </c>
      <c r="B45" s="17">
        <f>HLOOKUP(B40,BarChart_Step1!$B$1:$DQ$13,5)/40</f>
        <v>0.025</v>
      </c>
      <c r="C45" s="17">
        <f>HLOOKUP(C40,BarChart_Step1!$B$1:$DQ$13,5)/40</f>
        <v>0.15</v>
      </c>
      <c r="D45" s="17">
        <f>HLOOKUP(D40,BarChart_Step1!$B$1:$DQ$13,5)/40</f>
        <v>0.15</v>
      </c>
      <c r="E45" s="17">
        <f>HLOOKUP(E40,BarChart_Step1!$B$1:$DQ$13,5)/40</f>
        <v>0.2</v>
      </c>
      <c r="F45" s="17">
        <f>HLOOKUP(F40,BarChart_Step1!$B$1:$DQ$13,5)/40</f>
        <v>0.1</v>
      </c>
      <c r="G45" s="17">
        <f>HLOOKUP(G40,BarChart_Step1!$B$1:$DQ$13,5)/40</f>
        <v>0.15</v>
      </c>
      <c r="H45" s="17">
        <f>HLOOKUP(H40,BarChart_Step1!$B$1:$DQ$13,5)/40</f>
        <v>0.075</v>
      </c>
      <c r="I45" s="17">
        <f>HLOOKUP(I40,BarChart_Step1!$B$1:$DQ$13,5)/40</f>
        <v>0.15</v>
      </c>
      <c r="J45" s="17">
        <f>HLOOKUP(J40,BarChart_Step1!$B$1:$DQ$13,5)/40</f>
        <v>0.2</v>
      </c>
      <c r="K45" s="17">
        <f>HLOOKUP(K40,BarChart_Step1!$B$1:$DQ$13,5)/40</f>
        <v>0.05</v>
      </c>
      <c r="L45" s="17">
        <f>HLOOKUP(L40,BarChart_Step1!$B$1:$DQ$13,5)/40</f>
        <v>0.15</v>
      </c>
      <c r="M45" s="17">
        <f>HLOOKUP(M40,BarChart_Step1!$B$1:$DQ$13,5)/40</f>
        <v>0.1</v>
      </c>
    </row>
    <row r="46" ht="12.75" customHeight="1">
      <c r="A46" s="10" t="s">
        <v>211</v>
      </c>
      <c r="B46" s="17">
        <f>HLOOKUP(B40,BarChart_Step1!$B$1:$DQ$13,6)/40</f>
        <v>0.275</v>
      </c>
      <c r="C46" s="17">
        <f>HLOOKUP(C40,BarChart_Step1!$B$1:$DQ$13,6)/40</f>
        <v>0.275</v>
      </c>
      <c r="D46" s="17">
        <f>HLOOKUP(D40,BarChart_Step1!$B$1:$DQ$13,6)/40</f>
        <v>0.375</v>
      </c>
      <c r="E46" s="17">
        <f>HLOOKUP(E40,BarChart_Step1!$B$1:$DQ$13,6)/40</f>
        <v>0.1</v>
      </c>
      <c r="F46" s="17">
        <f>HLOOKUP(F40,BarChart_Step1!$B$1:$DQ$13,6)/40</f>
        <v>0.15</v>
      </c>
      <c r="G46" s="17">
        <f>HLOOKUP(G40,BarChart_Step1!$B$1:$DQ$13,6)/40</f>
        <v>0.3</v>
      </c>
      <c r="H46" s="17">
        <f>HLOOKUP(H40,BarChart_Step1!$B$1:$DQ$13,6)/40</f>
        <v>0.2</v>
      </c>
      <c r="I46" s="17">
        <f>HLOOKUP(I40,BarChart_Step1!$B$1:$DQ$13,6)/40</f>
        <v>0.2</v>
      </c>
      <c r="J46" s="17">
        <f>HLOOKUP(J40,BarChart_Step1!$B$1:$DQ$13,6)/40</f>
        <v>0.05</v>
      </c>
      <c r="K46" s="17">
        <f>HLOOKUP(K40,BarChart_Step1!$B$1:$DQ$13,6)/40</f>
        <v>0.175</v>
      </c>
      <c r="L46" s="17">
        <f>HLOOKUP(L40,BarChart_Step1!$B$1:$DQ$13,6)/40</f>
        <v>0.025</v>
      </c>
      <c r="M46" s="17">
        <f>HLOOKUP(M40,BarChart_Step1!$B$1:$DQ$13,6)/40</f>
        <v>0.275</v>
      </c>
    </row>
    <row r="47" ht="12.75" customHeight="1"/>
    <row r="48" ht="12.75" customHeight="1"/>
    <row r="49" ht="12.75" customHeight="1">
      <c r="A49" s="10" t="s">
        <v>240</v>
      </c>
    </row>
    <row r="50" ht="12.75" customHeight="1">
      <c r="A50" s="16" t="s">
        <v>413</v>
      </c>
      <c r="B50" s="12" t="s">
        <v>223</v>
      </c>
      <c r="C50" s="12" t="s">
        <v>224</v>
      </c>
      <c r="D50" s="12" t="s">
        <v>225</v>
      </c>
    </row>
    <row r="51" ht="12.75" customHeight="1">
      <c r="B51" s="12" t="str">
        <f t="shared" ref="B51:D51" si="15">IF(MID(B50,1,4)="LLM1","PaLM2",IF(MID(B50,1,4)="LLM2","GPT-3.5", IF(MID(B50,1,4)="LLM3","Llama2")))</f>
        <v>PaLM2</v>
      </c>
      <c r="C51" s="12" t="str">
        <f t="shared" si="15"/>
        <v>GPT-3.5</v>
      </c>
      <c r="D51" s="12" t="str">
        <f t="shared" si="15"/>
        <v>Llama2</v>
      </c>
    </row>
    <row r="52" ht="12.75" customHeight="1">
      <c r="A52" s="10" t="s">
        <v>207</v>
      </c>
      <c r="B52" s="17">
        <f t="shared" ref="B52:D52" si="16">(B42+E42+H42+K42)/4</f>
        <v>0.30625</v>
      </c>
      <c r="C52" s="17">
        <f t="shared" si="16"/>
        <v>0.25625</v>
      </c>
      <c r="D52" s="17">
        <f t="shared" si="16"/>
        <v>0.24375</v>
      </c>
    </row>
    <row r="53" ht="12.75" customHeight="1">
      <c r="A53" s="10" t="s">
        <v>208</v>
      </c>
      <c r="B53" s="17">
        <f t="shared" ref="B53:D53" si="17">(B43+E43+H43+K43)/4</f>
        <v>0.1875</v>
      </c>
      <c r="C53" s="17">
        <f t="shared" si="17"/>
        <v>0.2125</v>
      </c>
      <c r="D53" s="17">
        <f t="shared" si="17"/>
        <v>0.11875</v>
      </c>
    </row>
    <row r="54" ht="12.75" customHeight="1">
      <c r="A54" s="10" t="s">
        <v>209</v>
      </c>
      <c r="B54" s="17">
        <f t="shared" ref="B54:D54" si="18">(B44+E44+H44+K44)/4</f>
        <v>0.23125</v>
      </c>
      <c r="C54" s="17">
        <f t="shared" si="18"/>
        <v>0.23125</v>
      </c>
      <c r="D54" s="17">
        <f t="shared" si="18"/>
        <v>0.2375</v>
      </c>
    </row>
    <row r="55" ht="12.75" customHeight="1">
      <c r="A55" s="10" t="s">
        <v>210</v>
      </c>
      <c r="B55" s="17">
        <f t="shared" ref="B55:D55" si="19">(B45+E45+H45+K45)/4</f>
        <v>0.0875</v>
      </c>
      <c r="C55" s="17">
        <f t="shared" si="19"/>
        <v>0.1375</v>
      </c>
      <c r="D55" s="17">
        <f t="shared" si="19"/>
        <v>0.15</v>
      </c>
    </row>
    <row r="56" ht="12.75" customHeight="1">
      <c r="A56" s="10" t="s">
        <v>211</v>
      </c>
      <c r="B56" s="17">
        <f t="shared" ref="B56:D56" si="20">(B46+E46+H46+K46)/4</f>
        <v>0.1875</v>
      </c>
      <c r="C56" s="17">
        <f t="shared" si="20"/>
        <v>0.1625</v>
      </c>
      <c r="D56" s="17">
        <f t="shared" si="20"/>
        <v>0.25</v>
      </c>
    </row>
    <row r="57" ht="12.75" customHeight="1"/>
    <row r="58" ht="12.75" customHeight="1"/>
    <row r="59" ht="12.75" customHeight="1">
      <c r="A59" s="10" t="s">
        <v>242</v>
      </c>
    </row>
    <row r="60" ht="12.75" customHeight="1">
      <c r="A60" s="16" t="s">
        <v>414</v>
      </c>
      <c r="B60" s="10"/>
      <c r="C60" s="12"/>
      <c r="D60" s="12"/>
    </row>
    <row r="61" ht="12.75" customHeight="1">
      <c r="B61" s="12" t="s">
        <v>215</v>
      </c>
      <c r="C61" s="12" t="s">
        <v>216</v>
      </c>
      <c r="D61" s="12" t="s">
        <v>217</v>
      </c>
      <c r="E61" s="12" t="s">
        <v>218</v>
      </c>
    </row>
    <row r="62" ht="12.75" customHeight="1">
      <c r="A62" s="10" t="s">
        <v>207</v>
      </c>
      <c r="B62" s="17">
        <f t="shared" ref="B62:B66" si="21">(B42+C42+D42)/3</f>
        <v>0.1666666667</v>
      </c>
      <c r="C62" s="17">
        <f t="shared" ref="C62:C66" si="22">(E42+F42+G42)/3</f>
        <v>0.3166666667</v>
      </c>
      <c r="D62" s="17">
        <f t="shared" ref="D62:D66" si="23">(H42+I42+J42)/3</f>
        <v>0.3</v>
      </c>
      <c r="E62" s="10">
        <f t="shared" ref="E62:E66" si="24">(K42+L42+M42)/3</f>
        <v>0.2916666667</v>
      </c>
    </row>
    <row r="63" ht="12.75" customHeight="1">
      <c r="A63" s="10" t="s">
        <v>208</v>
      </c>
      <c r="B63" s="17">
        <f t="shared" si="21"/>
        <v>0.08333333333</v>
      </c>
      <c r="C63" s="17">
        <f t="shared" si="22"/>
        <v>0.1916666667</v>
      </c>
      <c r="D63" s="17">
        <f t="shared" si="23"/>
        <v>0.1833333333</v>
      </c>
      <c r="E63" s="10">
        <f t="shared" si="24"/>
        <v>0.2333333333</v>
      </c>
    </row>
    <row r="64" ht="12.75" customHeight="1">
      <c r="A64" s="10" t="s">
        <v>209</v>
      </c>
      <c r="B64" s="17">
        <f t="shared" si="21"/>
        <v>0.3333333333</v>
      </c>
      <c r="C64" s="17">
        <f t="shared" si="22"/>
        <v>0.1583333333</v>
      </c>
      <c r="D64" s="17">
        <f t="shared" si="23"/>
        <v>0.225</v>
      </c>
      <c r="E64" s="10">
        <f t="shared" si="24"/>
        <v>0.2166666667</v>
      </c>
    </row>
    <row r="65" ht="12.75" customHeight="1">
      <c r="A65" s="10" t="s">
        <v>210</v>
      </c>
      <c r="B65" s="17">
        <f t="shared" si="21"/>
        <v>0.1083333333</v>
      </c>
      <c r="C65" s="17">
        <f t="shared" si="22"/>
        <v>0.15</v>
      </c>
      <c r="D65" s="17">
        <f t="shared" si="23"/>
        <v>0.1416666667</v>
      </c>
      <c r="E65" s="10">
        <f t="shared" si="24"/>
        <v>0.1</v>
      </c>
    </row>
    <row r="66" ht="12.75" customHeight="1">
      <c r="A66" s="10" t="s">
        <v>211</v>
      </c>
      <c r="B66" s="17">
        <f t="shared" si="21"/>
        <v>0.3083333333</v>
      </c>
      <c r="C66" s="17">
        <f t="shared" si="22"/>
        <v>0.1833333333</v>
      </c>
      <c r="D66" s="17">
        <f t="shared" si="23"/>
        <v>0.15</v>
      </c>
      <c r="E66" s="10">
        <f t="shared" si="24"/>
        <v>0.1583333333</v>
      </c>
    </row>
    <row r="67" ht="12.75" customHeight="1"/>
    <row r="68" ht="12.75" customHeight="1">
      <c r="A68" s="16" t="str">
        <f>CONCAT(A60, " and Levels")</f>
        <v>Common Suggestions - Recall
Aggregated over LLMs and Levels</v>
      </c>
    </row>
    <row r="69" ht="12.75" customHeight="1">
      <c r="A69" s="10" t="s">
        <v>207</v>
      </c>
      <c r="B69" s="17">
        <f t="shared" ref="B69:B73" si="25">AVERAGE(B62:E62)</f>
        <v>0.26875</v>
      </c>
    </row>
    <row r="70" ht="12.75" customHeight="1">
      <c r="A70" s="10" t="s">
        <v>208</v>
      </c>
      <c r="B70" s="17">
        <f t="shared" si="25"/>
        <v>0.1729166667</v>
      </c>
    </row>
    <row r="71" ht="12.75" customHeight="1">
      <c r="A71" s="10" t="s">
        <v>209</v>
      </c>
      <c r="B71" s="17">
        <f t="shared" si="25"/>
        <v>0.2333333333</v>
      </c>
    </row>
    <row r="72" ht="12.75" customHeight="1">
      <c r="A72" s="10" t="s">
        <v>210</v>
      </c>
      <c r="B72" s="17">
        <f t="shared" si="25"/>
        <v>0.125</v>
      </c>
    </row>
    <row r="73" ht="12.75" customHeight="1">
      <c r="A73" s="10" t="s">
        <v>211</v>
      </c>
      <c r="B73" s="17">
        <f t="shared" si="25"/>
        <v>0.2</v>
      </c>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D1 B11:D11 B21:D21 B31:D31 B40:M40 B50:D50 B60:D60">
      <formula1>Hist_Step1!$B$1:$DQ$1</formula1>
    </dataValidation>
  </dataValidation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4" width="4.63"/>
    <col customWidth="1" min="5" max="13" width="4.88"/>
    <col customWidth="1" min="14" max="33" width="4.0"/>
    <col customWidth="1" min="34" max="42" width="8.63"/>
  </cols>
  <sheetData>
    <row r="1" ht="12.75" customHeight="1">
      <c r="A1" s="16" t="s">
        <v>415</v>
      </c>
      <c r="B1" s="12" t="s">
        <v>416</v>
      </c>
      <c r="C1" s="12" t="s">
        <v>417</v>
      </c>
      <c r="D1" s="12" t="s">
        <v>418</v>
      </c>
    </row>
    <row r="2" ht="49.5" customHeight="1">
      <c r="B2" s="12" t="str">
        <f t="shared" ref="B2:D2" si="1">IF(MID(B1,1,4)="LLM1","PaLM 2",IF(MID(B1,1,4)="LLM2","GPT-3.5", IF(MID(B1,1,4)="LLM3","Llama 2")))</f>
        <v>PaLM 2</v>
      </c>
      <c r="C2" s="12" t="str">
        <f t="shared" si="1"/>
        <v>GPT-3.5</v>
      </c>
      <c r="D2" s="12" t="str">
        <f t="shared" si="1"/>
        <v>Llama 2</v>
      </c>
    </row>
    <row r="3" ht="12.75" customHeight="1">
      <c r="A3" s="10" t="str">
        <f>BarChart_Step1!A2</f>
        <v>Strongly Agree</v>
      </c>
      <c r="B3" s="17">
        <f>HLOOKUP(B1,BarChart_Step1!$B$1:$DQ$13,2)/40</f>
        <v>0.225</v>
      </c>
      <c r="C3" s="17">
        <f>HLOOKUP(C1,BarChart_Step1!$B$1:$DQ$13,2)/40</f>
        <v>0.15</v>
      </c>
      <c r="D3" s="17">
        <f>HLOOKUP(D1,BarChart_Step1!$B$1:$DQ$13,2)/40</f>
        <v>0.175</v>
      </c>
    </row>
    <row r="4" ht="12.75" customHeight="1">
      <c r="A4" s="10" t="str">
        <f>BarChart_Step1!A3</f>
        <v>Agree</v>
      </c>
      <c r="B4" s="17">
        <f>HLOOKUP(B1,BarChart_Step1!$B$1:$DQ$13,3)/40</f>
        <v>0.425</v>
      </c>
      <c r="C4" s="17">
        <f>HLOOKUP(C1,BarChart_Step1!$B$1:$DQ$13,3)/40</f>
        <v>0.2</v>
      </c>
      <c r="D4" s="17">
        <f>HLOOKUP(D1,BarChart_Step1!$B$1:$DQ$13,3)/40</f>
        <v>0.225</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row>
    <row r="5" ht="12.75" customHeight="1">
      <c r="A5" s="10" t="str">
        <f>BarChart_Step1!A4</f>
        <v>Neutral</v>
      </c>
      <c r="B5" s="17">
        <f>HLOOKUP(B1,BarChart_Step1!$B$1:$DQ$13,4)/40</f>
        <v>0.2</v>
      </c>
      <c r="C5" s="17">
        <f>HLOOKUP(C1,BarChart_Step1!$B$1:$DQ$13,4)/40</f>
        <v>0.2</v>
      </c>
      <c r="D5" s="17">
        <f>HLOOKUP(D1,BarChart_Step1!$B$1:$DQ$13,4)/40</f>
        <v>0.35</v>
      </c>
    </row>
    <row r="6" ht="12.75" customHeight="1">
      <c r="A6" s="10" t="str">
        <f>BarChart_Step1!A5</f>
        <v>Disagree</v>
      </c>
      <c r="B6" s="17">
        <f>HLOOKUP(B1,BarChart_Step1!$B$1:$DQ$13,5)/40</f>
        <v>0.05</v>
      </c>
      <c r="C6" s="17">
        <f>HLOOKUP(C1,BarChart_Step1!$B$1:$DQ$13,5)/40</f>
        <v>0.325</v>
      </c>
      <c r="D6" s="17">
        <f>HLOOKUP(D1,BarChart_Step1!$B$1:$DQ$13,5)/40</f>
        <v>0.075</v>
      </c>
    </row>
    <row r="7" ht="12.75" customHeight="1">
      <c r="A7" s="10" t="str">
        <f>BarChart_Step1!A6</f>
        <v>Strongly Disagree</v>
      </c>
      <c r="B7" s="17">
        <f>HLOOKUP(B1,BarChart_Step1!$B$1:$DQ$13,6)/40</f>
        <v>0.1</v>
      </c>
      <c r="C7" s="17">
        <f>HLOOKUP(C1,BarChart_Step1!$B$1:$DQ$13,6)/40</f>
        <v>0.125</v>
      </c>
      <c r="D7" s="17">
        <f>HLOOKUP(D1,BarChart_Step1!$B$1:$DQ$13,6)/40</f>
        <v>0.175</v>
      </c>
    </row>
    <row r="8" ht="12.75" customHeight="1">
      <c r="B8" s="13"/>
      <c r="C8" s="13"/>
      <c r="D8" s="13"/>
    </row>
    <row r="9" ht="12.75" customHeight="1">
      <c r="B9" s="13"/>
      <c r="C9" s="13"/>
      <c r="D9" s="13"/>
    </row>
    <row r="10" ht="12.75" customHeight="1"/>
    <row r="11" ht="12.75" customHeight="1">
      <c r="A11" s="16" t="s">
        <v>419</v>
      </c>
      <c r="B11" s="12" t="s">
        <v>420</v>
      </c>
      <c r="C11" s="12" t="s">
        <v>421</v>
      </c>
      <c r="D11" s="12" t="s">
        <v>422</v>
      </c>
    </row>
    <row r="12" ht="12.75" customHeight="1">
      <c r="B12" s="12" t="str">
        <f t="shared" ref="B12:D12" si="2">IF(MID(B11,1,4)="LLM1","PaLM 2",IF(MID(B11,1,4)="LLM2","GPT-3.5", IF(MID(B11,1,4)="LLM3","Llama 2")))</f>
        <v>PaLM 2</v>
      </c>
      <c r="C12" s="12" t="str">
        <f t="shared" si="2"/>
        <v>GPT-3.5</v>
      </c>
      <c r="D12" s="12" t="str">
        <f t="shared" si="2"/>
        <v>Llama 2</v>
      </c>
    </row>
    <row r="13" ht="12.75" customHeight="1">
      <c r="A13" s="10" t="str">
        <f t="shared" ref="A13:A17" si="3">A3</f>
        <v>Strongly Agree</v>
      </c>
      <c r="B13" s="17">
        <f>HLOOKUP(B11,BarChart_Step1!$B$1:$DQ$13,2)/40</f>
        <v>0.225</v>
      </c>
      <c r="C13" s="17">
        <f>HLOOKUP(C11,BarChart_Step1!$B$1:$DQ$13,2)/40</f>
        <v>0.25</v>
      </c>
      <c r="D13" s="17">
        <f>HLOOKUP(D11,BarChart_Step1!$B$1:$DQ$13,2)/40</f>
        <v>0.175</v>
      </c>
    </row>
    <row r="14" ht="12.75" customHeight="1">
      <c r="A14" s="10" t="str">
        <f t="shared" si="3"/>
        <v>Agree</v>
      </c>
      <c r="B14" s="17">
        <f>HLOOKUP(B11,BarChart_Step1!$B$1:$DQ$13,3)/40</f>
        <v>0.375</v>
      </c>
      <c r="C14" s="17">
        <f>HLOOKUP(C11,BarChart_Step1!$B$1:$DQ$13,3)/40</f>
        <v>0.425</v>
      </c>
      <c r="D14" s="17">
        <f>HLOOKUP(D11,BarChart_Step1!$B$1:$DQ$13,3)/40</f>
        <v>0.3</v>
      </c>
      <c r="E14" s="12"/>
      <c r="F14" s="12"/>
      <c r="G14" s="12"/>
      <c r="H14" s="12"/>
      <c r="I14" s="12"/>
      <c r="J14" s="12"/>
      <c r="K14" s="12"/>
      <c r="L14" s="12"/>
      <c r="M14" s="12"/>
      <c r="N14" s="12"/>
      <c r="O14" s="12"/>
      <c r="P14" s="12"/>
      <c r="Q14" s="12"/>
    </row>
    <row r="15" ht="12.75" customHeight="1">
      <c r="A15" s="10" t="str">
        <f t="shared" si="3"/>
        <v>Neutral</v>
      </c>
      <c r="B15" s="17">
        <f>HLOOKUP(B11,BarChart_Step1!$B$1:$DQ$13,4)/40</f>
        <v>0.225</v>
      </c>
      <c r="C15" s="17">
        <f>HLOOKUP(C11,BarChart_Step1!$B$1:$DQ$13,4)/40</f>
        <v>0.3</v>
      </c>
      <c r="D15" s="17">
        <f>HLOOKUP(D11,BarChart_Step1!$B$1:$DQ$13,4)/40</f>
        <v>0.225</v>
      </c>
    </row>
    <row r="16" ht="12.75" customHeight="1">
      <c r="A16" s="10" t="str">
        <f t="shared" si="3"/>
        <v>Disagree</v>
      </c>
      <c r="B16" s="17">
        <f>HLOOKUP(B11,BarChart_Step1!$B$1:$DQ$13,5)/40</f>
        <v>0.1</v>
      </c>
      <c r="C16" s="17">
        <f>HLOOKUP(C11,BarChart_Step1!$B$1:$DQ$13,5)/40</f>
        <v>0</v>
      </c>
      <c r="D16" s="17">
        <f>HLOOKUP(D11,BarChart_Step1!$B$1:$DQ$13,5)/40</f>
        <v>0.075</v>
      </c>
    </row>
    <row r="17" ht="12.75" customHeight="1">
      <c r="A17" s="10" t="str">
        <f t="shared" si="3"/>
        <v>Strongly Disagree</v>
      </c>
      <c r="B17" s="17">
        <f>HLOOKUP(B11,BarChart_Step1!$B$1:$DQ$13,6)/40</f>
        <v>0.075</v>
      </c>
      <c r="C17" s="17">
        <f>HLOOKUP(C11,BarChart_Step1!$B$1:$DQ$13,6)/40</f>
        <v>0.025</v>
      </c>
      <c r="D17" s="17">
        <f>HLOOKUP(D11,BarChart_Step1!$B$1:$DQ$13,6)/40</f>
        <v>0.225</v>
      </c>
    </row>
    <row r="18" ht="12.75" customHeight="1">
      <c r="B18" s="13"/>
      <c r="C18" s="13"/>
      <c r="D18" s="13"/>
    </row>
    <row r="19" ht="12.75" customHeight="1">
      <c r="B19" s="13"/>
      <c r="C19" s="13"/>
      <c r="D19" s="13"/>
    </row>
    <row r="20" ht="12.75" customHeight="1"/>
    <row r="21" ht="12.75" customHeight="1">
      <c r="A21" s="16" t="s">
        <v>423</v>
      </c>
      <c r="B21" s="12" t="s">
        <v>424</v>
      </c>
      <c r="C21" s="12" t="s">
        <v>425</v>
      </c>
      <c r="D21" s="12" t="s">
        <v>426</v>
      </c>
    </row>
    <row r="22" ht="12.75" customHeight="1">
      <c r="B22" s="12" t="str">
        <f t="shared" ref="B22:D22" si="4">IF(MID(B21,1,4)="LLM1","PaLM 2",IF(MID(B21,1,4)="LLM2","GPT-3.5", IF(MID(B21,1,4)="LLM3","Llama 2")))</f>
        <v>PaLM 2</v>
      </c>
      <c r="C22" s="12" t="str">
        <f t="shared" si="4"/>
        <v>GPT-3.5</v>
      </c>
      <c r="D22" s="12" t="str">
        <f t="shared" si="4"/>
        <v>Llama 2</v>
      </c>
    </row>
    <row r="23" ht="12.75" customHeight="1">
      <c r="A23" s="10" t="str">
        <f t="shared" ref="A23:A27" si="5">A13</f>
        <v>Strongly Agree</v>
      </c>
      <c r="B23" s="17">
        <f>HLOOKUP(B21,BarChart_Step1!$B$1:$DQ$13,2)/40</f>
        <v>0.3</v>
      </c>
      <c r="C23" s="17">
        <f>HLOOKUP(C21,BarChart_Step1!$B$1:$DQ$13,2)/40</f>
        <v>0.225</v>
      </c>
      <c r="D23" s="17">
        <f>HLOOKUP(D21,BarChart_Step1!$B$1:$DQ$13,2)/40</f>
        <v>0.175</v>
      </c>
    </row>
    <row r="24" ht="12.75" customHeight="1">
      <c r="A24" s="10" t="str">
        <f t="shared" si="5"/>
        <v>Agree</v>
      </c>
      <c r="B24" s="17">
        <f>HLOOKUP(B21,BarChart_Step1!$B$1:$DQ$13,3)/40</f>
        <v>0.4</v>
      </c>
      <c r="C24" s="17">
        <f>HLOOKUP(C21,BarChart_Step1!$B$1:$DQ$13,3)/40</f>
        <v>0.525</v>
      </c>
      <c r="D24" s="17">
        <f>HLOOKUP(D21,BarChart_Step1!$B$1:$DQ$13,3)/40</f>
        <v>0.275</v>
      </c>
    </row>
    <row r="25" ht="12.75" customHeight="1">
      <c r="A25" s="10" t="str">
        <f t="shared" si="5"/>
        <v>Neutral</v>
      </c>
      <c r="B25" s="17">
        <f>HLOOKUP(B21,BarChart_Step1!$B$1:$DQ$13,4)/40</f>
        <v>0.15</v>
      </c>
      <c r="C25" s="17">
        <f>HLOOKUP(C21,BarChart_Step1!$B$1:$DQ$13,4)/40</f>
        <v>0.225</v>
      </c>
      <c r="D25" s="17">
        <f>HLOOKUP(D21,BarChart_Step1!$B$1:$DQ$13,4)/40</f>
        <v>0.375</v>
      </c>
    </row>
    <row r="26" ht="12.75" customHeight="1">
      <c r="A26" s="10" t="str">
        <f t="shared" si="5"/>
        <v>Disagree</v>
      </c>
      <c r="B26" s="17">
        <f>HLOOKUP(B21,BarChart_Step1!$B$1:$DQ$13,5)/40</f>
        <v>0.075</v>
      </c>
      <c r="C26" s="17">
        <f>HLOOKUP(C21,BarChart_Step1!$B$1:$DQ$13,5)/40</f>
        <v>0.025</v>
      </c>
      <c r="D26" s="17">
        <f>HLOOKUP(D21,BarChart_Step1!$B$1:$DQ$13,5)/40</f>
        <v>0.025</v>
      </c>
    </row>
    <row r="27" ht="12.75" customHeight="1">
      <c r="A27" s="10" t="str">
        <f t="shared" si="5"/>
        <v>Strongly Disagree</v>
      </c>
      <c r="B27" s="17">
        <f>HLOOKUP(B21,BarChart_Step1!$B$1:$DQ$13,6)/40</f>
        <v>0.075</v>
      </c>
      <c r="C27" s="17">
        <f>HLOOKUP(C21,BarChart_Step1!$B$1:$DQ$13,6)/40</f>
        <v>0</v>
      </c>
      <c r="D27" s="17">
        <f>HLOOKUP(D21,BarChart_Step1!$B$1:$DQ$13,6)/40</f>
        <v>0.15</v>
      </c>
    </row>
    <row r="28" ht="12.75" customHeight="1"/>
    <row r="29" ht="12.75" customHeight="1"/>
    <row r="30" ht="12.75" customHeight="1"/>
    <row r="31" ht="12.75" customHeight="1">
      <c r="A31" s="16" t="s">
        <v>427</v>
      </c>
      <c r="B31" s="12" t="s">
        <v>428</v>
      </c>
      <c r="C31" s="12" t="s">
        <v>429</v>
      </c>
      <c r="D31" s="12" t="s">
        <v>430</v>
      </c>
    </row>
    <row r="32" ht="12.75" customHeight="1">
      <c r="B32" s="12" t="str">
        <f t="shared" ref="B32:D32" si="6">IF(MID(B31,1,4)="LLM1","PaLM 2",IF(MID(B31,1,4)="LLM2","GPT-3.5", IF(MID(B31,1,4)="LLM3","Llama 2")))</f>
        <v>PaLM 2</v>
      </c>
      <c r="C32" s="12" t="str">
        <f t="shared" si="6"/>
        <v>GPT-3.5</v>
      </c>
      <c r="D32" s="12" t="str">
        <f t="shared" si="6"/>
        <v>Llama 2</v>
      </c>
    </row>
    <row r="33" ht="12.75" customHeight="1">
      <c r="A33" s="10" t="str">
        <f t="shared" ref="A33:A37" si="7">A23</f>
        <v>Strongly Agree</v>
      </c>
      <c r="B33" s="17">
        <f>HLOOKUP(B31,BarChart_Step1!$B$1:$DQ$13,2)/40</f>
        <v>0.325</v>
      </c>
      <c r="C33" s="17">
        <f>HLOOKUP(C31,BarChart_Step1!$B$1:$DQ$13,2)/40</f>
        <v>0.25</v>
      </c>
      <c r="D33" s="17">
        <f>HLOOKUP(D31,BarChart_Step1!$B$1:$DQ$13,2)/40</f>
        <v>0.2</v>
      </c>
    </row>
    <row r="34" ht="12.75" customHeight="1">
      <c r="A34" s="10" t="str">
        <f t="shared" si="7"/>
        <v>Agree</v>
      </c>
      <c r="B34" s="17">
        <f>HLOOKUP(B31,BarChart_Step1!$B$1:$DQ$13,3)/40</f>
        <v>0.4</v>
      </c>
      <c r="C34" s="17">
        <f>HLOOKUP(C31,BarChart_Step1!$B$1:$DQ$13,3)/40</f>
        <v>0.425</v>
      </c>
      <c r="D34" s="17">
        <f>HLOOKUP(D31,BarChart_Step1!$B$1:$DQ$13,3)/40</f>
        <v>0.275</v>
      </c>
    </row>
    <row r="35" ht="12.75" customHeight="1">
      <c r="A35" s="10" t="str">
        <f t="shared" si="7"/>
        <v>Neutral</v>
      </c>
      <c r="B35" s="17">
        <f>HLOOKUP(B31,BarChart_Step1!$B$1:$DQ$13,4)/40</f>
        <v>0.15</v>
      </c>
      <c r="C35" s="17">
        <f>HLOOKUP(C31,BarChart_Step1!$B$1:$DQ$13,4)/40</f>
        <v>0.325</v>
      </c>
      <c r="D35" s="17">
        <f>HLOOKUP(D31,BarChart_Step1!$B$1:$DQ$13,4)/40</f>
        <v>0.25</v>
      </c>
    </row>
    <row r="36" ht="12.75" customHeight="1">
      <c r="A36" s="10" t="str">
        <f t="shared" si="7"/>
        <v>Disagree</v>
      </c>
      <c r="B36" s="17">
        <f>HLOOKUP(B31,BarChart_Step1!$B$1:$DQ$13,5)/40</f>
        <v>0.1</v>
      </c>
      <c r="C36" s="17">
        <f>HLOOKUP(C31,BarChart_Step1!$B$1:$DQ$13,5)/40</f>
        <v>0</v>
      </c>
      <c r="D36" s="17">
        <f>HLOOKUP(D31,BarChart_Step1!$B$1:$DQ$13,5)/40</f>
        <v>0.075</v>
      </c>
    </row>
    <row r="37" ht="12.75" customHeight="1">
      <c r="A37" s="10" t="str">
        <f t="shared" si="7"/>
        <v>Strongly Disagree</v>
      </c>
      <c r="B37" s="17">
        <f>HLOOKUP(B31,BarChart_Step1!$B$1:$DQ$13,6)/40</f>
        <v>0.025</v>
      </c>
      <c r="C37" s="17">
        <f>HLOOKUP(C31,BarChart_Step1!$B$1:$DQ$13,6)/40</f>
        <v>0</v>
      </c>
      <c r="D37" s="17">
        <f>HLOOKUP(D31,BarChart_Step1!$B$1:$DQ$13,6)/40</f>
        <v>0.2</v>
      </c>
    </row>
    <row r="38" ht="12.75" customHeight="1"/>
    <row r="39" ht="12.75" customHeight="1">
      <c r="A39" s="10" t="s">
        <v>238</v>
      </c>
    </row>
    <row r="40" ht="12.75" customHeight="1">
      <c r="A40" s="16" t="s">
        <v>431</v>
      </c>
      <c r="B40" s="12" t="str">
        <f t="shared" ref="B40:D40" si="8">B1</f>
        <v>LLM1P1 [References - P]</v>
      </c>
      <c r="C40" s="12" t="str">
        <f t="shared" si="8"/>
        <v>LLM2P1 [References - P]</v>
      </c>
      <c r="D40" s="12" t="str">
        <f t="shared" si="8"/>
        <v>LLM3P1 [References - P]</v>
      </c>
      <c r="E40" s="12" t="str">
        <f t="shared" ref="E40:G40" si="9">B11</f>
        <v>LLM1P2 [References - P]</v>
      </c>
      <c r="F40" s="12" t="str">
        <f t="shared" si="9"/>
        <v>LLM2P2 [References - P]</v>
      </c>
      <c r="G40" s="12" t="str">
        <f t="shared" si="9"/>
        <v>LLM3P2 [References - P]</v>
      </c>
      <c r="H40" s="12" t="str">
        <f t="shared" ref="H40:J40" si="10">B21</f>
        <v>LLM1P3 [References - P]</v>
      </c>
      <c r="I40" s="12" t="str">
        <f t="shared" si="10"/>
        <v>LLM2P3 [References - P]</v>
      </c>
      <c r="J40" s="12" t="str">
        <f t="shared" si="10"/>
        <v>LLM3P3 [References - P]</v>
      </c>
      <c r="K40" s="12" t="str">
        <f t="shared" ref="K40:M40" si="11">B31</f>
        <v>LLM1P4 [References - P]</v>
      </c>
      <c r="L40" s="12" t="str">
        <f t="shared" si="11"/>
        <v>LLM2P4 [References - P]</v>
      </c>
      <c r="M40" s="12" t="str">
        <f t="shared" si="11"/>
        <v>LLM3P4 [References - P]</v>
      </c>
    </row>
    <row r="41" ht="12.75" customHeight="1">
      <c r="B41" s="12" t="str">
        <f>IF(MID(B40,1,4)="LLM1","PaLM2P1",IF(MID(B40,1,4)="LLM2","GPT-3.5", IF(MID(B40,1,4)="LLM3","Llama 2")))</f>
        <v>PaLM2P1</v>
      </c>
      <c r="C41" s="12" t="str">
        <f>IF(MID(C40,1,4)="LLM1","PaLM 2",IF(MID(C40,1,4)="LLM2","GPT-3.5P1", IF(MID(C40,1,4)="LLM3","Llama 2")))</f>
        <v>GPT-3.5P1</v>
      </c>
      <c r="D41" s="12" t="str">
        <f>IF(MID(D40,1,4)="LLM1","PaLM 2",IF(MID(D40,1,4)="LLM2","GPT-3.5", IF(MID(D40,1,4)="LLM3","Llama2P1")))</f>
        <v>Llama2P1</v>
      </c>
      <c r="E41" s="12" t="str">
        <f t="shared" ref="E41:G41" si="12">IF(MID(E40,1,4)="LLM1","PaLM2P2",IF(MID(E40,1,4)="LLM2","GPT-3.5P2", IF(MID(E40,1,4)="LLM3","Llama2P2")))</f>
        <v>PaLM2P2</v>
      </c>
      <c r="F41" s="12" t="str">
        <f t="shared" si="12"/>
        <v>GPT-3.5P2</v>
      </c>
      <c r="G41" s="12" t="str">
        <f t="shared" si="12"/>
        <v>Llama2P2</v>
      </c>
      <c r="H41" s="12" t="str">
        <f t="shared" ref="H41:J41" si="13">IF(MID(H40,1,4)="LLM1","PaLM2P3",IF(MID(H40,1,4)="LLM2","GPT-3.5P3", IF(MID(H40,1,4)="LLM3","Llama2P3")))</f>
        <v>PaLM2P3</v>
      </c>
      <c r="I41" s="12" t="str">
        <f t="shared" si="13"/>
        <v>GPT-3.5P3</v>
      </c>
      <c r="J41" s="12" t="str">
        <f t="shared" si="13"/>
        <v>Llama2P3</v>
      </c>
      <c r="K41" s="12" t="str">
        <f t="shared" ref="K41:M41" si="14">IF(MID(K40,1,4)="LLM1","PaLM2P4",IF(MID(K40,1,4)="LLM2","GPT-3.5P4", IF(MID(K40,1,4)="LLM3","Llama2P4")))</f>
        <v>PaLM2P4</v>
      </c>
      <c r="L41" s="12" t="str">
        <f t="shared" si="14"/>
        <v>GPT-3.5P4</v>
      </c>
      <c r="M41" s="12" t="str">
        <f t="shared" si="14"/>
        <v>Llama2P4</v>
      </c>
    </row>
    <row r="42" ht="12.75" customHeight="1">
      <c r="A42" s="10" t="s">
        <v>207</v>
      </c>
      <c r="B42" s="17">
        <f>HLOOKUP(B40,BarChart_Step1!$B$1:$DQ$13,2)/40</f>
        <v>0.225</v>
      </c>
      <c r="C42" s="17">
        <f>HLOOKUP(C40,BarChart_Step1!$B$1:$DQ$13,2)/40</f>
        <v>0.15</v>
      </c>
      <c r="D42" s="17">
        <f>HLOOKUP(D40,BarChart_Step1!$B$1:$DQ$13,2)/40</f>
        <v>0.175</v>
      </c>
      <c r="E42" s="17">
        <f>HLOOKUP(E40,BarChart_Step1!$B$1:$DQ$13,2)/40</f>
        <v>0.225</v>
      </c>
      <c r="F42" s="17">
        <f>HLOOKUP(F40,BarChart_Step1!$B$1:$DQ$13,2)/40</f>
        <v>0.25</v>
      </c>
      <c r="G42" s="17">
        <f>HLOOKUP(G40,BarChart_Step1!$B$1:$DQ$13,2)/40</f>
        <v>0.175</v>
      </c>
      <c r="H42" s="17">
        <f>HLOOKUP(H40,BarChart_Step1!$B$1:$DQ$13,2)/40</f>
        <v>0.3</v>
      </c>
      <c r="I42" s="17">
        <f>HLOOKUP(I40,BarChart_Step1!$B$1:$DQ$13,2)/40</f>
        <v>0.225</v>
      </c>
      <c r="J42" s="17">
        <f>HLOOKUP(J40,BarChart_Step1!$B$1:$DQ$13,2)/40</f>
        <v>0.175</v>
      </c>
      <c r="K42" s="17">
        <f>HLOOKUP(K40,BarChart_Step1!$B$1:$DQ$13,2)/40</f>
        <v>0.325</v>
      </c>
      <c r="L42" s="17">
        <f>HLOOKUP(L40,BarChart_Step1!$B$1:$DQ$13,2)/40</f>
        <v>0.25</v>
      </c>
      <c r="M42" s="17">
        <f>HLOOKUP(M40,BarChart_Step1!$B$1:$DQ$13,2)/40</f>
        <v>0.2</v>
      </c>
    </row>
    <row r="43" ht="12.75" customHeight="1">
      <c r="A43" s="10" t="s">
        <v>208</v>
      </c>
      <c r="B43" s="17">
        <f>HLOOKUP(B40,BarChart_Step1!$B$1:$DQ$13,3)/40</f>
        <v>0.425</v>
      </c>
      <c r="C43" s="17">
        <f>HLOOKUP(C40,BarChart_Step1!$B$1:$DQ$13,3)/40</f>
        <v>0.2</v>
      </c>
      <c r="D43" s="17">
        <f>HLOOKUP(D40,BarChart_Step1!$B$1:$DQ$13,3)/40</f>
        <v>0.225</v>
      </c>
      <c r="E43" s="17">
        <f>HLOOKUP(E40,BarChart_Step1!$B$1:$DQ$13,3)/40</f>
        <v>0.375</v>
      </c>
      <c r="F43" s="17">
        <f>HLOOKUP(F40,BarChart_Step1!$B$1:$DQ$13,3)/40</f>
        <v>0.425</v>
      </c>
      <c r="G43" s="17">
        <f>HLOOKUP(G40,BarChart_Step1!$B$1:$DQ$13,3)/40</f>
        <v>0.3</v>
      </c>
      <c r="H43" s="17">
        <f>HLOOKUP(H40,BarChart_Step1!$B$1:$DQ$13,3)/40</f>
        <v>0.4</v>
      </c>
      <c r="I43" s="17">
        <f>HLOOKUP(I40,BarChart_Step1!$B$1:$DQ$13,3)/40</f>
        <v>0.525</v>
      </c>
      <c r="J43" s="17">
        <f>HLOOKUP(J40,BarChart_Step1!$B$1:$DQ$13,3)/40</f>
        <v>0.275</v>
      </c>
      <c r="K43" s="17">
        <f>HLOOKUP(K40,BarChart_Step1!$B$1:$DQ$13,3)/40</f>
        <v>0.4</v>
      </c>
      <c r="L43" s="17">
        <f>HLOOKUP(L40,BarChart_Step1!$B$1:$DQ$13,3)/40</f>
        <v>0.425</v>
      </c>
      <c r="M43" s="17">
        <f>HLOOKUP(M40,BarChart_Step1!$B$1:$DQ$13,3)/40</f>
        <v>0.275</v>
      </c>
    </row>
    <row r="44" ht="12.75" customHeight="1">
      <c r="A44" s="10" t="s">
        <v>209</v>
      </c>
      <c r="B44" s="17">
        <f>HLOOKUP(B40,BarChart_Step1!$B$1:$DQ$13,4)/40</f>
        <v>0.2</v>
      </c>
      <c r="C44" s="17">
        <f>HLOOKUP(C40,BarChart_Step1!$B$1:$DQ$13,4)/40</f>
        <v>0.2</v>
      </c>
      <c r="D44" s="17">
        <f>HLOOKUP(D40,BarChart_Step1!$B$1:$DQ$13,4)/40</f>
        <v>0.35</v>
      </c>
      <c r="E44" s="17">
        <f>HLOOKUP(E40,BarChart_Step1!$B$1:$DQ$13,4)/40</f>
        <v>0.225</v>
      </c>
      <c r="F44" s="17">
        <f>HLOOKUP(F40,BarChart_Step1!$B$1:$DQ$13,4)/40</f>
        <v>0.3</v>
      </c>
      <c r="G44" s="17">
        <f>HLOOKUP(G40,BarChart_Step1!$B$1:$DQ$13,4)/40</f>
        <v>0.225</v>
      </c>
      <c r="H44" s="17">
        <f>HLOOKUP(H40,BarChart_Step1!$B$1:$DQ$13,4)/40</f>
        <v>0.15</v>
      </c>
      <c r="I44" s="17">
        <f>HLOOKUP(I40,BarChart_Step1!$B$1:$DQ$13,4)/40</f>
        <v>0.225</v>
      </c>
      <c r="J44" s="17">
        <f>HLOOKUP(J40,BarChart_Step1!$B$1:$DQ$13,4)/40</f>
        <v>0.375</v>
      </c>
      <c r="K44" s="17">
        <f>HLOOKUP(K40,BarChart_Step1!$B$1:$DQ$13,4)/40</f>
        <v>0.15</v>
      </c>
      <c r="L44" s="17">
        <f>HLOOKUP(L40,BarChart_Step1!$B$1:$DQ$13,4)/40</f>
        <v>0.325</v>
      </c>
      <c r="M44" s="17">
        <f>HLOOKUP(M40,BarChart_Step1!$B$1:$DQ$13,4)/40</f>
        <v>0.25</v>
      </c>
    </row>
    <row r="45" ht="12.75" customHeight="1">
      <c r="A45" s="10" t="s">
        <v>210</v>
      </c>
      <c r="B45" s="17">
        <f>HLOOKUP(B40,BarChart_Step1!$B$1:$DQ$13,5)/40</f>
        <v>0.05</v>
      </c>
      <c r="C45" s="17">
        <f>HLOOKUP(C40,BarChart_Step1!$B$1:$DQ$13,5)/40</f>
        <v>0.325</v>
      </c>
      <c r="D45" s="17">
        <f>HLOOKUP(D40,BarChart_Step1!$B$1:$DQ$13,5)/40</f>
        <v>0.075</v>
      </c>
      <c r="E45" s="17">
        <f>HLOOKUP(E40,BarChart_Step1!$B$1:$DQ$13,5)/40</f>
        <v>0.1</v>
      </c>
      <c r="F45" s="17">
        <f>HLOOKUP(F40,BarChart_Step1!$B$1:$DQ$13,5)/40</f>
        <v>0</v>
      </c>
      <c r="G45" s="17">
        <f>HLOOKUP(G40,BarChart_Step1!$B$1:$DQ$13,5)/40</f>
        <v>0.075</v>
      </c>
      <c r="H45" s="17">
        <f>HLOOKUP(H40,BarChart_Step1!$B$1:$DQ$13,5)/40</f>
        <v>0.075</v>
      </c>
      <c r="I45" s="17">
        <f>HLOOKUP(I40,BarChart_Step1!$B$1:$DQ$13,5)/40</f>
        <v>0.025</v>
      </c>
      <c r="J45" s="17">
        <f>HLOOKUP(J40,BarChart_Step1!$B$1:$DQ$13,5)/40</f>
        <v>0.025</v>
      </c>
      <c r="K45" s="17">
        <f>HLOOKUP(K40,BarChart_Step1!$B$1:$DQ$13,5)/40</f>
        <v>0.1</v>
      </c>
      <c r="L45" s="17">
        <f>HLOOKUP(L40,BarChart_Step1!$B$1:$DQ$13,5)/40</f>
        <v>0</v>
      </c>
      <c r="M45" s="17">
        <f>HLOOKUP(M40,BarChart_Step1!$B$1:$DQ$13,5)/40</f>
        <v>0.075</v>
      </c>
    </row>
    <row r="46" ht="12.75" customHeight="1">
      <c r="A46" s="10" t="s">
        <v>211</v>
      </c>
      <c r="B46" s="17">
        <f>HLOOKUP(B40,BarChart_Step1!$B$1:$DQ$13,6)/40</f>
        <v>0.1</v>
      </c>
      <c r="C46" s="17">
        <f>HLOOKUP(C40,BarChart_Step1!$B$1:$DQ$13,6)/40</f>
        <v>0.125</v>
      </c>
      <c r="D46" s="17">
        <f>HLOOKUP(D40,BarChart_Step1!$B$1:$DQ$13,6)/40</f>
        <v>0.175</v>
      </c>
      <c r="E46" s="17">
        <f>HLOOKUP(E40,BarChart_Step1!$B$1:$DQ$13,6)/40</f>
        <v>0.075</v>
      </c>
      <c r="F46" s="17">
        <f>HLOOKUP(F40,BarChart_Step1!$B$1:$DQ$13,6)/40</f>
        <v>0.025</v>
      </c>
      <c r="G46" s="17">
        <f>HLOOKUP(G40,BarChart_Step1!$B$1:$DQ$13,6)/40</f>
        <v>0.225</v>
      </c>
      <c r="H46" s="17">
        <f>HLOOKUP(H40,BarChart_Step1!$B$1:$DQ$13,6)/40</f>
        <v>0.075</v>
      </c>
      <c r="I46" s="17">
        <f>HLOOKUP(I40,BarChart_Step1!$B$1:$DQ$13,6)/40</f>
        <v>0</v>
      </c>
      <c r="J46" s="17">
        <f>HLOOKUP(J40,BarChart_Step1!$B$1:$DQ$13,6)/40</f>
        <v>0.15</v>
      </c>
      <c r="K46" s="17">
        <f>HLOOKUP(K40,BarChart_Step1!$B$1:$DQ$13,6)/40</f>
        <v>0.025</v>
      </c>
      <c r="L46" s="17">
        <f>HLOOKUP(L40,BarChart_Step1!$B$1:$DQ$13,6)/40</f>
        <v>0</v>
      </c>
      <c r="M46" s="17">
        <f>HLOOKUP(M40,BarChart_Step1!$B$1:$DQ$13,6)/40</f>
        <v>0.2</v>
      </c>
    </row>
    <row r="47" ht="12.75" customHeight="1"/>
    <row r="48" ht="12.75" customHeight="1"/>
    <row r="49" ht="12.75" customHeight="1">
      <c r="A49" s="10" t="s">
        <v>240</v>
      </c>
    </row>
    <row r="50" ht="12.75" customHeight="1">
      <c r="A50" s="16" t="s">
        <v>432</v>
      </c>
      <c r="B50" s="12" t="s">
        <v>223</v>
      </c>
      <c r="C50" s="12" t="s">
        <v>224</v>
      </c>
      <c r="D50" s="12" t="s">
        <v>225</v>
      </c>
    </row>
    <row r="51" ht="12.75" customHeight="1">
      <c r="B51" s="12" t="str">
        <f t="shared" ref="B51:D51" si="15">IF(MID(B50,1,4)="LLM1","PaLM2",IF(MID(B50,1,4)="LLM2","GPT-3.5", IF(MID(B50,1,4)="LLM3","Llama2")))</f>
        <v>PaLM2</v>
      </c>
      <c r="C51" s="12" t="str">
        <f t="shared" si="15"/>
        <v>GPT-3.5</v>
      </c>
      <c r="D51" s="12" t="str">
        <f t="shared" si="15"/>
        <v>Llama2</v>
      </c>
    </row>
    <row r="52" ht="12.75" customHeight="1">
      <c r="A52" s="10" t="s">
        <v>207</v>
      </c>
      <c r="B52" s="17">
        <f t="shared" ref="B52:D52" si="16">(B42+E42+H42+K42)/4</f>
        <v>0.26875</v>
      </c>
      <c r="C52" s="17">
        <f t="shared" si="16"/>
        <v>0.21875</v>
      </c>
      <c r="D52" s="17">
        <f t="shared" si="16"/>
        <v>0.18125</v>
      </c>
    </row>
    <row r="53" ht="12.75" customHeight="1">
      <c r="A53" s="10" t="s">
        <v>208</v>
      </c>
      <c r="B53" s="17">
        <f t="shared" ref="B53:D53" si="17">(B43+E43+H43+K43)/4</f>
        <v>0.4</v>
      </c>
      <c r="C53" s="17">
        <f t="shared" si="17"/>
        <v>0.39375</v>
      </c>
      <c r="D53" s="17">
        <f t="shared" si="17"/>
        <v>0.26875</v>
      </c>
    </row>
    <row r="54" ht="12.75" customHeight="1">
      <c r="A54" s="10" t="s">
        <v>209</v>
      </c>
      <c r="B54" s="17">
        <f t="shared" ref="B54:D54" si="18">(B44+E44+H44+K44)/4</f>
        <v>0.18125</v>
      </c>
      <c r="C54" s="17">
        <f t="shared" si="18"/>
        <v>0.2625</v>
      </c>
      <c r="D54" s="17">
        <f t="shared" si="18"/>
        <v>0.3</v>
      </c>
    </row>
    <row r="55" ht="12.75" customHeight="1">
      <c r="A55" s="10" t="s">
        <v>210</v>
      </c>
      <c r="B55" s="17">
        <f t="shared" ref="B55:D55" si="19">(B45+E45+H45+K45)/4</f>
        <v>0.08125</v>
      </c>
      <c r="C55" s="17">
        <f t="shared" si="19"/>
        <v>0.0875</v>
      </c>
      <c r="D55" s="17">
        <f t="shared" si="19"/>
        <v>0.0625</v>
      </c>
    </row>
    <row r="56" ht="12.75" customHeight="1">
      <c r="A56" s="10" t="s">
        <v>211</v>
      </c>
      <c r="B56" s="17">
        <f t="shared" ref="B56:D56" si="20">(B46+E46+H46+K46)/4</f>
        <v>0.06875</v>
      </c>
      <c r="C56" s="17">
        <f t="shared" si="20"/>
        <v>0.0375</v>
      </c>
      <c r="D56" s="17">
        <f t="shared" si="20"/>
        <v>0.1875</v>
      </c>
    </row>
    <row r="57" ht="12.75" customHeight="1"/>
    <row r="58" ht="12.75" customHeight="1"/>
    <row r="59" ht="12.75" customHeight="1">
      <c r="A59" s="10" t="s">
        <v>242</v>
      </c>
    </row>
    <row r="60" ht="12.75" customHeight="1">
      <c r="A60" s="16" t="s">
        <v>433</v>
      </c>
      <c r="B60" s="10"/>
      <c r="C60" s="12"/>
      <c r="D60" s="12"/>
    </row>
    <row r="61" ht="12.75" customHeight="1">
      <c r="B61" s="12" t="s">
        <v>215</v>
      </c>
      <c r="C61" s="12" t="s">
        <v>216</v>
      </c>
      <c r="D61" s="12" t="s">
        <v>217</v>
      </c>
      <c r="E61" s="12" t="s">
        <v>218</v>
      </c>
    </row>
    <row r="62" ht="12.75" customHeight="1">
      <c r="A62" s="10" t="s">
        <v>207</v>
      </c>
      <c r="B62" s="17">
        <f t="shared" ref="B62:B66" si="21">(B42+C42+D42)/3</f>
        <v>0.1833333333</v>
      </c>
      <c r="C62" s="17">
        <f t="shared" ref="C62:C66" si="22">(E42+F42+G42)/3</f>
        <v>0.2166666667</v>
      </c>
      <c r="D62" s="17">
        <f t="shared" ref="D62:D66" si="23">(H42+I42+J42)/3</f>
        <v>0.2333333333</v>
      </c>
      <c r="E62" s="10">
        <f t="shared" ref="E62:E66" si="24">(K42+L42+M42)/3</f>
        <v>0.2583333333</v>
      </c>
    </row>
    <row r="63" ht="12.75" customHeight="1">
      <c r="A63" s="10" t="s">
        <v>208</v>
      </c>
      <c r="B63" s="17">
        <f t="shared" si="21"/>
        <v>0.2833333333</v>
      </c>
      <c r="C63" s="17">
        <f t="shared" si="22"/>
        <v>0.3666666667</v>
      </c>
      <c r="D63" s="17">
        <f t="shared" si="23"/>
        <v>0.4</v>
      </c>
      <c r="E63" s="10">
        <f t="shared" si="24"/>
        <v>0.3666666667</v>
      </c>
    </row>
    <row r="64" ht="12.75" customHeight="1">
      <c r="A64" s="10" t="s">
        <v>209</v>
      </c>
      <c r="B64" s="17">
        <f t="shared" si="21"/>
        <v>0.25</v>
      </c>
      <c r="C64" s="17">
        <f t="shared" si="22"/>
        <v>0.25</v>
      </c>
      <c r="D64" s="17">
        <f t="shared" si="23"/>
        <v>0.25</v>
      </c>
      <c r="E64" s="10">
        <f t="shared" si="24"/>
        <v>0.2416666667</v>
      </c>
    </row>
    <row r="65" ht="12.75" customHeight="1">
      <c r="A65" s="10" t="s">
        <v>210</v>
      </c>
      <c r="B65" s="17">
        <f t="shared" si="21"/>
        <v>0.15</v>
      </c>
      <c r="C65" s="17">
        <f t="shared" si="22"/>
        <v>0.05833333333</v>
      </c>
      <c r="D65" s="17">
        <f t="shared" si="23"/>
        <v>0.04166666667</v>
      </c>
      <c r="E65" s="10">
        <f t="shared" si="24"/>
        <v>0.05833333333</v>
      </c>
    </row>
    <row r="66" ht="12.75" customHeight="1">
      <c r="A66" s="10" t="s">
        <v>211</v>
      </c>
      <c r="B66" s="17">
        <f t="shared" si="21"/>
        <v>0.1333333333</v>
      </c>
      <c r="C66" s="17">
        <f t="shared" si="22"/>
        <v>0.1083333333</v>
      </c>
      <c r="D66" s="17">
        <f t="shared" si="23"/>
        <v>0.075</v>
      </c>
      <c r="E66" s="10">
        <f t="shared" si="24"/>
        <v>0.075</v>
      </c>
    </row>
    <row r="67" ht="12.75" customHeight="1"/>
    <row r="68" ht="12.75" customHeight="1">
      <c r="A68" s="16" t="str">
        <f>CONCAT(A60, " and Levels")</f>
        <v>Missing References - Precision
Aggregated over LLMs and Levels</v>
      </c>
    </row>
    <row r="69" ht="12.75" customHeight="1">
      <c r="A69" s="10" t="s">
        <v>207</v>
      </c>
      <c r="B69" s="17">
        <f t="shared" ref="B69:B73" si="25">AVERAGE(B62:E62)</f>
        <v>0.2229166667</v>
      </c>
    </row>
    <row r="70" ht="12.75" customHeight="1">
      <c r="A70" s="10" t="s">
        <v>208</v>
      </c>
      <c r="B70" s="17">
        <f t="shared" si="25"/>
        <v>0.3541666667</v>
      </c>
    </row>
    <row r="71" ht="12.75" customHeight="1">
      <c r="A71" s="10" t="s">
        <v>209</v>
      </c>
      <c r="B71" s="17">
        <f t="shared" si="25"/>
        <v>0.2479166667</v>
      </c>
    </row>
    <row r="72" ht="12.75" customHeight="1">
      <c r="A72" s="10" t="s">
        <v>210</v>
      </c>
      <c r="B72" s="17">
        <f t="shared" si="25"/>
        <v>0.07708333333</v>
      </c>
    </row>
    <row r="73" ht="12.75" customHeight="1">
      <c r="A73" s="10" t="s">
        <v>211</v>
      </c>
      <c r="B73" s="17">
        <f t="shared" si="25"/>
        <v>0.09791666667</v>
      </c>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D1 B11:D11 B21:D21 B31:D31 B40:M40 B50:D50 B60:D60">
      <formula1>Hist_Step1!$B$1:$DQ$1</formula1>
    </dataValidation>
  </dataValidation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4.63"/>
    <col customWidth="1" min="3" max="4" width="4.75"/>
    <col customWidth="1" min="5" max="7" width="4.88"/>
    <col customWidth="1" min="8" max="10" width="4.75"/>
    <col customWidth="1" min="11" max="13" width="5.38"/>
    <col customWidth="1" min="14" max="33" width="4.0"/>
    <col customWidth="1" min="34" max="36" width="8.63"/>
  </cols>
  <sheetData>
    <row r="1" ht="12.75" customHeight="1">
      <c r="A1" s="16" t="s">
        <v>434</v>
      </c>
      <c r="B1" s="12" t="s">
        <v>416</v>
      </c>
      <c r="C1" s="12" t="s">
        <v>417</v>
      </c>
      <c r="D1" s="12" t="s">
        <v>418</v>
      </c>
      <c r="E1" s="12" t="s">
        <v>435</v>
      </c>
      <c r="F1" s="12" t="s">
        <v>436</v>
      </c>
      <c r="G1" s="12" t="s">
        <v>437</v>
      </c>
    </row>
    <row r="2" ht="49.5" customHeight="1">
      <c r="B2" s="12" t="str">
        <f t="shared" ref="B2:G2" si="1">IF(MID(B1,1,4)="LLM1","PaLM 2",IF(MID(B1,1,4)="LLM2","GPT-3.5", IF(MID(B1,1,4)="LLM3","Llama 2")))</f>
        <v>PaLM 2</v>
      </c>
      <c r="C2" s="12" t="str">
        <f t="shared" si="1"/>
        <v>GPT-3.5</v>
      </c>
      <c r="D2" s="12" t="str">
        <f t="shared" si="1"/>
        <v>Llama 2</v>
      </c>
      <c r="E2" s="12" t="str">
        <f t="shared" si="1"/>
        <v>PaLM 2</v>
      </c>
      <c r="F2" s="12" t="str">
        <f t="shared" si="1"/>
        <v>GPT-3.5</v>
      </c>
      <c r="G2" s="12" t="str">
        <f t="shared" si="1"/>
        <v>Llama 2</v>
      </c>
    </row>
    <row r="3" ht="12.75" customHeight="1">
      <c r="A3" s="10" t="s">
        <v>249</v>
      </c>
      <c r="B3" s="17">
        <f>HLOOKUP(B1,BarChart_Step1!$B$1:$DQ$13,2)/40</f>
        <v>0.225</v>
      </c>
      <c r="C3" s="17">
        <f>HLOOKUP(C1,BarChart_Step1!$B$1:$DQ$13,2)/40</f>
        <v>0.15</v>
      </c>
      <c r="D3" s="17">
        <f>HLOOKUP(D1,BarChart_Step1!$B$1:$DQ$13,2)/40</f>
        <v>0.175</v>
      </c>
      <c r="E3" s="17">
        <f>HLOOKUP(E1,BarChart_Step1!$B$1:$DQ$13,2)/40</f>
        <v>0.225</v>
      </c>
      <c r="F3" s="17">
        <f>HLOOKUP(F1,BarChart_Step1!$B$1:$DQ$13,2)/40</f>
        <v>0.15</v>
      </c>
      <c r="G3" s="17">
        <f>HLOOKUP(G1,BarChart_Step1!$B$1:$DQ$13,2)/40</f>
        <v>0.175</v>
      </c>
    </row>
    <row r="4" ht="12.75" customHeight="1">
      <c r="A4" s="10" t="s">
        <v>250</v>
      </c>
      <c r="B4" s="17">
        <f t="shared" ref="B4:D4" si="2">E3</f>
        <v>0.225</v>
      </c>
      <c r="C4" s="17">
        <f t="shared" si="2"/>
        <v>0.15</v>
      </c>
      <c r="D4" s="17">
        <f t="shared" si="2"/>
        <v>0.175</v>
      </c>
      <c r="E4" s="17">
        <f>HLOOKUP(E1,BarChart_Step1!$B$1:$DQ$13,3)/40</f>
        <v>0.425</v>
      </c>
      <c r="F4" s="17">
        <f>HLOOKUP(F1,BarChart_Step1!$B$1:$DQ$13,3)/40</f>
        <v>0.2</v>
      </c>
      <c r="G4" s="17">
        <f>HLOOKUP(G1,BarChart_Step1!$B$1:$DQ$13,3)/40</f>
        <v>0.225</v>
      </c>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row>
    <row r="5" ht="12.75" customHeight="1">
      <c r="A5" s="10" t="s">
        <v>251</v>
      </c>
      <c r="B5" s="17">
        <f>HLOOKUP(B1,BarChart_Step1!$B$1:$DQ$13,3)/40</f>
        <v>0.425</v>
      </c>
      <c r="C5" s="17">
        <f>HLOOKUP(C1,BarChart_Step1!$B$1:$DQ$13,3)/40</f>
        <v>0.2</v>
      </c>
      <c r="D5" s="17">
        <f>HLOOKUP(D1,BarChart_Step1!$B$1:$DQ$13,3)/40</f>
        <v>0.225</v>
      </c>
      <c r="E5" s="17">
        <f>HLOOKUP(E1,BarChart_Step1!$B$1:$DQ$13,4)/40</f>
        <v>0.2</v>
      </c>
      <c r="F5" s="17">
        <f>HLOOKUP(F1,BarChart_Step1!$B$1:$DQ$13,4)/40</f>
        <v>0.2</v>
      </c>
      <c r="G5" s="17">
        <f>HLOOKUP(G1,BarChart_Step1!$B$1:$DQ$13,4)/40</f>
        <v>0.35</v>
      </c>
    </row>
    <row r="6" ht="12.75" customHeight="1">
      <c r="A6" s="10" t="s">
        <v>252</v>
      </c>
      <c r="B6" s="17">
        <f t="shared" ref="B6:D6" si="3">E4</f>
        <v>0.425</v>
      </c>
      <c r="C6" s="17">
        <f t="shared" si="3"/>
        <v>0.2</v>
      </c>
      <c r="D6" s="17">
        <f t="shared" si="3"/>
        <v>0.225</v>
      </c>
      <c r="E6" s="17">
        <f>HLOOKUP(E1,BarChart_Step1!$B$1:$DQ$13,5)/40</f>
        <v>0.05</v>
      </c>
      <c r="F6" s="17">
        <f>HLOOKUP(F1,BarChart_Step1!$B$1:$DQ$13,5)/40</f>
        <v>0.325</v>
      </c>
      <c r="G6" s="17">
        <f>HLOOKUP(G1,BarChart_Step1!$B$1:$DQ$13,5)/40</f>
        <v>0.075</v>
      </c>
    </row>
    <row r="7" ht="12.75" customHeight="1">
      <c r="A7" s="10" t="s">
        <v>253</v>
      </c>
      <c r="B7" s="17">
        <f>HLOOKUP(B1,BarChart_Step1!$B$1:$DQ$13,4)/40</f>
        <v>0.2</v>
      </c>
      <c r="C7" s="17">
        <f>HLOOKUP(C1,BarChart_Step1!$B$1:$DQ$13,4)/40</f>
        <v>0.2</v>
      </c>
      <c r="D7" s="17">
        <f>HLOOKUP(D1,BarChart_Step1!$B$1:$DQ$13,4)/40</f>
        <v>0.35</v>
      </c>
      <c r="E7" s="17">
        <f>HLOOKUP(E1,BarChart_Step1!$B$1:$DQ$13,6)/40</f>
        <v>0.1</v>
      </c>
      <c r="F7" s="17">
        <f>HLOOKUP(F1,BarChart_Step1!$B$1:$DQ$13,6)/40</f>
        <v>0.125</v>
      </c>
      <c r="G7" s="17">
        <f>HLOOKUP(G1,BarChart_Step1!$B$1:$DQ$13,6)/40</f>
        <v>0.175</v>
      </c>
    </row>
    <row r="8" ht="12.75" customHeight="1">
      <c r="A8" s="10" t="s">
        <v>254</v>
      </c>
      <c r="B8" s="17">
        <f t="shared" ref="B8:D8" si="4">E5</f>
        <v>0.2</v>
      </c>
      <c r="C8" s="17">
        <f t="shared" si="4"/>
        <v>0.2</v>
      </c>
      <c r="D8" s="17">
        <f t="shared" si="4"/>
        <v>0.35</v>
      </c>
    </row>
    <row r="9" ht="12.75" customHeight="1">
      <c r="A9" s="10" t="s">
        <v>255</v>
      </c>
      <c r="B9" s="17">
        <f>HLOOKUP(B1,BarChart_Step1!$B$1:$DQ$13,5)/40</f>
        <v>0.05</v>
      </c>
      <c r="C9" s="17">
        <f>HLOOKUP(C1,BarChart_Step1!$B$1:$DQ$13,5)/40</f>
        <v>0.325</v>
      </c>
      <c r="D9" s="17">
        <f>HLOOKUP(D1,BarChart_Step1!$B$1:$DQ$13,5)/40</f>
        <v>0.075</v>
      </c>
    </row>
    <row r="10" ht="12.75" customHeight="1">
      <c r="A10" s="10" t="s">
        <v>256</v>
      </c>
      <c r="B10" s="17">
        <f t="shared" ref="B10:D10" si="5">E6</f>
        <v>0.05</v>
      </c>
      <c r="C10" s="17">
        <f t="shared" si="5"/>
        <v>0.325</v>
      </c>
      <c r="D10" s="17">
        <f t="shared" si="5"/>
        <v>0.075</v>
      </c>
    </row>
    <row r="11" ht="12.75" customHeight="1">
      <c r="A11" s="10" t="s">
        <v>257</v>
      </c>
      <c r="B11" s="17">
        <f>HLOOKUP(B1,BarChart_Step1!$B$1:$DQ$13,6)/40</f>
        <v>0.1</v>
      </c>
      <c r="C11" s="17">
        <f>HLOOKUP(C1,BarChart_Step1!$B$1:$DQ$13,6)/40</f>
        <v>0.125</v>
      </c>
      <c r="D11" s="17">
        <f>HLOOKUP(D1,BarChart_Step1!$B$1:$DQ$13,6)/40</f>
        <v>0.175</v>
      </c>
    </row>
    <row r="12" ht="12.75" customHeight="1">
      <c r="A12" s="10" t="s">
        <v>258</v>
      </c>
      <c r="B12" s="17">
        <f t="shared" ref="B12:D12" si="6">E7</f>
        <v>0.1</v>
      </c>
      <c r="C12" s="17">
        <f t="shared" si="6"/>
        <v>0.125</v>
      </c>
      <c r="D12" s="17">
        <f t="shared" si="6"/>
        <v>0.175</v>
      </c>
    </row>
    <row r="13" ht="12.75" customHeight="1">
      <c r="B13" s="17"/>
      <c r="C13" s="17"/>
      <c r="D13" s="17"/>
    </row>
    <row r="14" ht="12.75" customHeight="1">
      <c r="B14" s="13"/>
      <c r="C14" s="13"/>
      <c r="D14" s="13"/>
    </row>
    <row r="15" ht="12.75" customHeight="1">
      <c r="B15" s="13"/>
      <c r="C15" s="13"/>
      <c r="D15" s="13"/>
    </row>
    <row r="16" ht="12.75" customHeight="1"/>
    <row r="17" ht="12.75" customHeight="1">
      <c r="A17" s="16" t="s">
        <v>438</v>
      </c>
      <c r="B17" s="12" t="s">
        <v>420</v>
      </c>
      <c r="C17" s="12" t="s">
        <v>421</v>
      </c>
      <c r="D17" s="12" t="s">
        <v>422</v>
      </c>
      <c r="E17" s="12" t="s">
        <v>439</v>
      </c>
      <c r="F17" s="12" t="s">
        <v>440</v>
      </c>
      <c r="G17" s="12" t="s">
        <v>441</v>
      </c>
    </row>
    <row r="18" ht="12.75" customHeight="1">
      <c r="B18" s="12" t="str">
        <f t="shared" ref="B18:G18" si="7">IF(MID(B17,1,4)="LLM1","PaLM 2",IF(MID(B17,1,4)="LLM2","GPT-3.5", IF(MID(B17,1,4)="LLM3","Llama 2")))</f>
        <v>PaLM 2</v>
      </c>
      <c r="C18" s="12" t="str">
        <f t="shared" si="7"/>
        <v>GPT-3.5</v>
      </c>
      <c r="D18" s="12" t="str">
        <f t="shared" si="7"/>
        <v>Llama 2</v>
      </c>
      <c r="E18" s="12" t="str">
        <f t="shared" si="7"/>
        <v>PaLM 2</v>
      </c>
      <c r="F18" s="12" t="str">
        <f t="shared" si="7"/>
        <v>GPT-3.5</v>
      </c>
      <c r="G18" s="12" t="str">
        <f t="shared" si="7"/>
        <v>Llama 2</v>
      </c>
    </row>
    <row r="19" ht="12.75" customHeight="1">
      <c r="A19" s="10" t="s">
        <v>249</v>
      </c>
      <c r="B19" s="17">
        <f>HLOOKUP(B17,BarChart_Step1!$B$1:$DQ$13,2)/40</f>
        <v>0.225</v>
      </c>
      <c r="C19" s="17">
        <f>HLOOKUP(C17,BarChart_Step1!$B$1:$DQ$13,2)/40</f>
        <v>0.25</v>
      </c>
      <c r="D19" s="17">
        <f>HLOOKUP(D17,BarChart_Step1!$B$1:$DQ$13,2)/40</f>
        <v>0.175</v>
      </c>
      <c r="E19" s="17">
        <f>HLOOKUP(E17,BarChart_Step1!$B$1:$DQ$13,2)/40</f>
        <v>0.225</v>
      </c>
      <c r="F19" s="17">
        <f>HLOOKUP(F17,BarChart_Step1!$B$1:$DQ$13,2)/40</f>
        <v>0.25</v>
      </c>
      <c r="G19" s="17">
        <f>HLOOKUP(G17,BarChart_Step1!$B$1:$DQ$13,2)/40</f>
        <v>0.175</v>
      </c>
    </row>
    <row r="20" ht="12.75" customHeight="1">
      <c r="A20" s="10" t="s">
        <v>250</v>
      </c>
      <c r="B20" s="17">
        <f t="shared" ref="B20:D20" si="8">E19</f>
        <v>0.225</v>
      </c>
      <c r="C20" s="17">
        <f t="shared" si="8"/>
        <v>0.25</v>
      </c>
      <c r="D20" s="17">
        <f t="shared" si="8"/>
        <v>0.175</v>
      </c>
      <c r="E20" s="17">
        <f>HLOOKUP(E17,BarChart_Step1!$B$1:$DQ$13,3)/40</f>
        <v>0.375</v>
      </c>
      <c r="F20" s="17">
        <f>HLOOKUP(F17,BarChart_Step1!$B$1:$DQ$13,3)/40</f>
        <v>0.425</v>
      </c>
      <c r="G20" s="17">
        <f>HLOOKUP(G17,BarChart_Step1!$B$1:$DQ$13,3)/40</f>
        <v>0.3</v>
      </c>
      <c r="H20" s="12"/>
      <c r="I20" s="12"/>
      <c r="J20" s="12"/>
      <c r="K20" s="12"/>
      <c r="L20" s="12"/>
      <c r="M20" s="12"/>
      <c r="N20" s="12"/>
      <c r="O20" s="12"/>
      <c r="P20" s="12"/>
      <c r="Q20" s="12"/>
    </row>
    <row r="21" ht="12.75" customHeight="1">
      <c r="A21" s="10" t="s">
        <v>251</v>
      </c>
      <c r="B21" s="17">
        <f>HLOOKUP(B17,BarChart_Step1!$B$1:$DQ$13,3)/40</f>
        <v>0.375</v>
      </c>
      <c r="C21" s="17">
        <f>HLOOKUP(C17,BarChart_Step1!$B$1:$DQ$13,3)/40</f>
        <v>0.425</v>
      </c>
      <c r="D21" s="17">
        <f>HLOOKUP(D17,BarChart_Step1!$B$1:$DQ$13,3)/40</f>
        <v>0.3</v>
      </c>
      <c r="E21" s="17">
        <f>HLOOKUP(E17,BarChart_Step1!$B$1:$DQ$13,4)/40</f>
        <v>0.225</v>
      </c>
      <c r="F21" s="17">
        <f>HLOOKUP(F17,BarChart_Step1!$B$1:$DQ$13,4)/40</f>
        <v>0.3</v>
      </c>
      <c r="G21" s="17">
        <f>HLOOKUP(G17,BarChart_Step1!$B$1:$DQ$13,4)/40</f>
        <v>0.225</v>
      </c>
    </row>
    <row r="22" ht="12.75" customHeight="1">
      <c r="A22" s="10" t="s">
        <v>252</v>
      </c>
      <c r="B22" s="17">
        <f t="shared" ref="B22:D22" si="9">E20</f>
        <v>0.375</v>
      </c>
      <c r="C22" s="17">
        <f t="shared" si="9"/>
        <v>0.425</v>
      </c>
      <c r="D22" s="17">
        <f t="shared" si="9"/>
        <v>0.3</v>
      </c>
      <c r="E22" s="17">
        <f>HLOOKUP(E17,BarChart_Step1!$B$1:$DQ$13,5)/40</f>
        <v>0.1</v>
      </c>
      <c r="F22" s="17">
        <f>HLOOKUP(F17,BarChart_Step1!$B$1:$DQ$13,5)/40</f>
        <v>0</v>
      </c>
      <c r="G22" s="17">
        <f>HLOOKUP(G17,BarChart_Step1!$B$1:$DQ$13,5)/40</f>
        <v>0.075</v>
      </c>
    </row>
    <row r="23" ht="12.75" customHeight="1">
      <c r="A23" s="10" t="s">
        <v>253</v>
      </c>
      <c r="B23" s="17">
        <f>HLOOKUP(B17,BarChart_Step1!$B$1:$DQ$13,4)/40</f>
        <v>0.225</v>
      </c>
      <c r="C23" s="17">
        <f>HLOOKUP(C17,BarChart_Step1!$B$1:$DQ$13,4)/40</f>
        <v>0.3</v>
      </c>
      <c r="D23" s="17">
        <f>HLOOKUP(D17,BarChart_Step1!$B$1:$DQ$13,4)/40</f>
        <v>0.225</v>
      </c>
      <c r="E23" s="17">
        <f>HLOOKUP(E17,BarChart_Step1!$B$1:$DQ$13,6)/40</f>
        <v>0.075</v>
      </c>
      <c r="F23" s="17">
        <f>HLOOKUP(F17,BarChart_Step1!$B$1:$DQ$13,6)/40</f>
        <v>0.025</v>
      </c>
      <c r="G23" s="17">
        <f>HLOOKUP(G17,BarChart_Step1!$B$1:$DQ$13,6)/40</f>
        <v>0.225</v>
      </c>
    </row>
    <row r="24" ht="12.75" customHeight="1">
      <c r="A24" s="10" t="s">
        <v>254</v>
      </c>
      <c r="B24" s="17">
        <f t="shared" ref="B24:D24" si="10">E21</f>
        <v>0.225</v>
      </c>
      <c r="C24" s="17">
        <f t="shared" si="10"/>
        <v>0.3</v>
      </c>
      <c r="D24" s="17">
        <f t="shared" si="10"/>
        <v>0.225</v>
      </c>
    </row>
    <row r="25" ht="12.75" customHeight="1">
      <c r="A25" s="10" t="s">
        <v>255</v>
      </c>
      <c r="B25" s="17">
        <f>HLOOKUP(B17,BarChart_Step1!$B$1:$DQ$13,5)/40</f>
        <v>0.1</v>
      </c>
      <c r="C25" s="17">
        <f>HLOOKUP(C17,BarChart_Step1!$B$1:$DQ$13,5)/40</f>
        <v>0</v>
      </c>
      <c r="D25" s="17">
        <f>HLOOKUP(D17,BarChart_Step1!$B$1:$DQ$13,5)/40</f>
        <v>0.075</v>
      </c>
    </row>
    <row r="26" ht="12.75" customHeight="1">
      <c r="A26" s="10" t="s">
        <v>256</v>
      </c>
      <c r="B26" s="17">
        <f t="shared" ref="B26:D26" si="11">E22</f>
        <v>0.1</v>
      </c>
      <c r="C26" s="17">
        <f t="shared" si="11"/>
        <v>0</v>
      </c>
      <c r="D26" s="17">
        <f t="shared" si="11"/>
        <v>0.075</v>
      </c>
    </row>
    <row r="27" ht="12.75" customHeight="1">
      <c r="A27" s="10" t="s">
        <v>257</v>
      </c>
      <c r="B27" s="17">
        <f>HLOOKUP(B17,BarChart_Step1!$B$1:$DQ$13,6)/40</f>
        <v>0.075</v>
      </c>
      <c r="C27" s="17">
        <f>HLOOKUP(C17,BarChart_Step1!$B$1:$DQ$13,6)/40</f>
        <v>0.025</v>
      </c>
      <c r="D27" s="17">
        <f>HLOOKUP(D17,BarChart_Step1!$B$1:$DQ$13,6)/40</f>
        <v>0.225</v>
      </c>
    </row>
    <row r="28" ht="12.75" customHeight="1">
      <c r="A28" s="10" t="s">
        <v>258</v>
      </c>
      <c r="B28" s="17">
        <f t="shared" ref="B28:D28" si="12">E23</f>
        <v>0.075</v>
      </c>
      <c r="C28" s="17">
        <f t="shared" si="12"/>
        <v>0.025</v>
      </c>
      <c r="D28" s="17">
        <f t="shared" si="12"/>
        <v>0.225</v>
      </c>
    </row>
    <row r="29" ht="12.75" customHeight="1"/>
    <row r="30" ht="12.75" customHeight="1">
      <c r="A30" s="16" t="s">
        <v>442</v>
      </c>
      <c r="B30" s="12" t="s">
        <v>424</v>
      </c>
      <c r="C30" s="12" t="s">
        <v>425</v>
      </c>
      <c r="D30" s="12" t="s">
        <v>426</v>
      </c>
      <c r="E30" s="12" t="s">
        <v>443</v>
      </c>
      <c r="F30" s="12" t="s">
        <v>444</v>
      </c>
      <c r="G30" s="12" t="s">
        <v>445</v>
      </c>
    </row>
    <row r="31" ht="12.75" customHeight="1">
      <c r="B31" s="12" t="str">
        <f t="shared" ref="B31:G31" si="13">IF(MID(B30,1,4)="LLM1","PaLM 2",IF(MID(B30,1,4)="LLM2","GPT-3.5", IF(MID(B30,1,4)="LLM3","Llama 2")))</f>
        <v>PaLM 2</v>
      </c>
      <c r="C31" s="12" t="str">
        <f t="shared" si="13"/>
        <v>GPT-3.5</v>
      </c>
      <c r="D31" s="12" t="str">
        <f t="shared" si="13"/>
        <v>Llama 2</v>
      </c>
      <c r="E31" s="12" t="str">
        <f t="shared" si="13"/>
        <v>PaLM 2</v>
      </c>
      <c r="F31" s="12" t="str">
        <f t="shared" si="13"/>
        <v>GPT-3.5</v>
      </c>
      <c r="G31" s="12" t="str">
        <f t="shared" si="13"/>
        <v>Llama 2</v>
      </c>
    </row>
    <row r="32" ht="12.75" customHeight="1">
      <c r="A32" s="10" t="str">
        <f t="shared" ref="A32:A41" si="14">A19</f>
        <v>SA-P</v>
      </c>
      <c r="B32" s="17">
        <f>HLOOKUP(B30,BarChart_Step1!$B$1:$DQ$13,2)/40</f>
        <v>0.3</v>
      </c>
      <c r="C32" s="17">
        <f>HLOOKUP(C30,BarChart_Step1!$B$1:$DQ$13,2)/40</f>
        <v>0.225</v>
      </c>
      <c r="D32" s="17">
        <f>HLOOKUP(D30,BarChart_Step1!$B$1:$DQ$13,2)/40</f>
        <v>0.175</v>
      </c>
      <c r="E32" s="17">
        <f>HLOOKUP(E30,BarChart_Step1!$B$1:$DQ$13,2)/40</f>
        <v>0.3</v>
      </c>
      <c r="F32" s="17">
        <f>HLOOKUP(F30,BarChart_Step1!$B$1:$DQ$13,2)/40</f>
        <v>0.225</v>
      </c>
      <c r="G32" s="17">
        <f>HLOOKUP(G30,BarChart_Step1!$B$1:$DQ$13,2)/40</f>
        <v>0.175</v>
      </c>
    </row>
    <row r="33" ht="12.75" customHeight="1">
      <c r="A33" s="10" t="str">
        <f t="shared" si="14"/>
        <v>SA-R</v>
      </c>
      <c r="B33" s="17">
        <f t="shared" ref="B33:D33" si="15">E32</f>
        <v>0.3</v>
      </c>
      <c r="C33" s="17">
        <f t="shared" si="15"/>
        <v>0.225</v>
      </c>
      <c r="D33" s="17">
        <f t="shared" si="15"/>
        <v>0.175</v>
      </c>
      <c r="E33" s="17">
        <f>HLOOKUP(E30,BarChart_Step1!$B$1:$DQ$13,3)/40</f>
        <v>0.4</v>
      </c>
      <c r="F33" s="17">
        <f>HLOOKUP(F30,BarChart_Step1!$B$1:$DQ$13,3)/40</f>
        <v>0.525</v>
      </c>
      <c r="G33" s="17">
        <f>HLOOKUP(G30,BarChart_Step1!$B$1:$DQ$13,3)/40</f>
        <v>0.275</v>
      </c>
    </row>
    <row r="34" ht="12.75" customHeight="1">
      <c r="A34" s="10" t="str">
        <f t="shared" si="14"/>
        <v>A-P</v>
      </c>
      <c r="B34" s="17">
        <f>HLOOKUP(B30,BarChart_Step1!$B$1:$DQ$13,3)/40</f>
        <v>0.4</v>
      </c>
      <c r="C34" s="17">
        <f>HLOOKUP(C30,BarChart_Step1!$B$1:$DQ$13,3)/40</f>
        <v>0.525</v>
      </c>
      <c r="D34" s="17">
        <f>HLOOKUP(D30,BarChart_Step1!$B$1:$DQ$13,3)/40</f>
        <v>0.275</v>
      </c>
      <c r="E34" s="17">
        <f>HLOOKUP(E30,BarChart_Step1!$B$1:$DQ$13,4)/40</f>
        <v>0.15</v>
      </c>
      <c r="F34" s="17">
        <f>HLOOKUP(F30,BarChart_Step1!$B$1:$DQ$13,4)/40</f>
        <v>0.225</v>
      </c>
      <c r="G34" s="17">
        <f>HLOOKUP(G30,BarChart_Step1!$B$1:$DQ$13,4)/40</f>
        <v>0.375</v>
      </c>
    </row>
    <row r="35" ht="12.75" customHeight="1">
      <c r="A35" s="10" t="str">
        <f t="shared" si="14"/>
        <v>A-R</v>
      </c>
      <c r="B35" s="17">
        <f t="shared" ref="B35:D35" si="16">E33</f>
        <v>0.4</v>
      </c>
      <c r="C35" s="17">
        <f t="shared" si="16"/>
        <v>0.525</v>
      </c>
      <c r="D35" s="17">
        <f t="shared" si="16"/>
        <v>0.275</v>
      </c>
      <c r="E35" s="17">
        <f>HLOOKUP(E30,BarChart_Step1!$B$1:$DQ$13,5)/40</f>
        <v>0.075</v>
      </c>
      <c r="F35" s="17">
        <f>HLOOKUP(F30,BarChart_Step1!$B$1:$DQ$13,5)/40</f>
        <v>0.025</v>
      </c>
      <c r="G35" s="17">
        <f>HLOOKUP(G30,BarChart_Step1!$B$1:$DQ$13,5)/40</f>
        <v>0.025</v>
      </c>
    </row>
    <row r="36" ht="12.75" customHeight="1">
      <c r="A36" s="10" t="str">
        <f t="shared" si="14"/>
        <v>N-P</v>
      </c>
      <c r="B36" s="17">
        <f>HLOOKUP(B30,BarChart_Step1!$B$1:$DQ$13,4)/40</f>
        <v>0.15</v>
      </c>
      <c r="C36" s="17">
        <f>HLOOKUP(C30,BarChart_Step1!$B$1:$DQ$13,4)/40</f>
        <v>0.225</v>
      </c>
      <c r="D36" s="17">
        <f>HLOOKUP(D30,BarChart_Step1!$B$1:$DQ$13,4)/40</f>
        <v>0.375</v>
      </c>
      <c r="E36" s="17">
        <f>HLOOKUP(E30,BarChart_Step1!$B$1:$DQ$13,6)/40</f>
        <v>0.075</v>
      </c>
      <c r="F36" s="17">
        <f>HLOOKUP(F30,BarChart_Step1!$B$1:$DQ$13,6)/40</f>
        <v>0</v>
      </c>
      <c r="G36" s="17">
        <f>HLOOKUP(G30,BarChart_Step1!$B$1:$DQ$13,6)/40</f>
        <v>0.15</v>
      </c>
    </row>
    <row r="37" ht="12.75" customHeight="1">
      <c r="A37" s="10" t="str">
        <f t="shared" si="14"/>
        <v>N-R</v>
      </c>
      <c r="B37" s="17">
        <f t="shared" ref="B37:D37" si="17">E34</f>
        <v>0.15</v>
      </c>
      <c r="C37" s="17">
        <f t="shared" si="17"/>
        <v>0.225</v>
      </c>
      <c r="D37" s="17">
        <f t="shared" si="17"/>
        <v>0.375</v>
      </c>
    </row>
    <row r="38" ht="12.75" customHeight="1">
      <c r="A38" s="10" t="str">
        <f t="shared" si="14"/>
        <v>D-P</v>
      </c>
      <c r="B38" s="17">
        <f>HLOOKUP(B30,BarChart_Step1!$B$1:$DQ$13,5)/40</f>
        <v>0.075</v>
      </c>
      <c r="C38" s="17">
        <f>HLOOKUP(C30,BarChart_Step1!$B$1:$DQ$13,5)/40</f>
        <v>0.025</v>
      </c>
      <c r="D38" s="17">
        <f>HLOOKUP(D30,BarChart_Step1!$B$1:$DQ$13,5)/40</f>
        <v>0.025</v>
      </c>
    </row>
    <row r="39" ht="12.75" customHeight="1">
      <c r="A39" s="10" t="str">
        <f t="shared" si="14"/>
        <v>D-R</v>
      </c>
      <c r="B39" s="17">
        <f t="shared" ref="B39:D39" si="18">E35</f>
        <v>0.075</v>
      </c>
      <c r="C39" s="17">
        <f t="shared" si="18"/>
        <v>0.025</v>
      </c>
      <c r="D39" s="17">
        <f t="shared" si="18"/>
        <v>0.025</v>
      </c>
    </row>
    <row r="40" ht="12.75" customHeight="1">
      <c r="A40" s="10" t="str">
        <f t="shared" si="14"/>
        <v>SD-P</v>
      </c>
      <c r="B40" s="17">
        <f>HLOOKUP(B30,BarChart_Step1!$B$1:$DQ$13,6)/40</f>
        <v>0.075</v>
      </c>
      <c r="C40" s="17">
        <f>HLOOKUP(C30,BarChart_Step1!$B$1:$DQ$13,6)/40</f>
        <v>0</v>
      </c>
      <c r="D40" s="17">
        <f>HLOOKUP(D30,BarChart_Step1!$B$1:$DQ$13,6)/40</f>
        <v>0.15</v>
      </c>
    </row>
    <row r="41" ht="12.75" customHeight="1">
      <c r="A41" s="10" t="str">
        <f t="shared" si="14"/>
        <v>SD-R</v>
      </c>
      <c r="B41" s="17">
        <f t="shared" ref="B41:D41" si="19">E36</f>
        <v>0.075</v>
      </c>
      <c r="C41" s="17">
        <f t="shared" si="19"/>
        <v>0</v>
      </c>
      <c r="D41" s="17">
        <f t="shared" si="19"/>
        <v>0.15</v>
      </c>
    </row>
    <row r="42" ht="12.75" customHeight="1"/>
    <row r="43" ht="12.75" customHeight="1">
      <c r="A43" s="16" t="s">
        <v>446</v>
      </c>
      <c r="B43" s="12" t="s">
        <v>428</v>
      </c>
      <c r="C43" s="12" t="s">
        <v>429</v>
      </c>
      <c r="D43" s="12" t="s">
        <v>430</v>
      </c>
      <c r="E43" s="12" t="s">
        <v>447</v>
      </c>
      <c r="F43" s="12" t="s">
        <v>448</v>
      </c>
      <c r="G43" s="12" t="s">
        <v>449</v>
      </c>
    </row>
    <row r="44" ht="12.75" customHeight="1">
      <c r="B44" s="12" t="str">
        <f t="shared" ref="B44:G44" si="20">IF(MID(B43,1,4)="LLM1","PaLM 2",IF(MID(B43,1,4)="LLM2","GPT-3.5", IF(MID(B43,1,4)="LLM3","Llama 2")))</f>
        <v>PaLM 2</v>
      </c>
      <c r="C44" s="12" t="str">
        <f t="shared" si="20"/>
        <v>GPT-3.5</v>
      </c>
      <c r="D44" s="12" t="str">
        <f t="shared" si="20"/>
        <v>Llama 2</v>
      </c>
      <c r="E44" s="12" t="str">
        <f t="shared" si="20"/>
        <v>PaLM 2</v>
      </c>
      <c r="F44" s="12" t="str">
        <f t="shared" si="20"/>
        <v>GPT-3.5</v>
      </c>
      <c r="G44" s="12" t="str">
        <f t="shared" si="20"/>
        <v>Llama 2</v>
      </c>
    </row>
    <row r="45" ht="12.75" customHeight="1">
      <c r="A45" s="10" t="str">
        <f t="shared" ref="A45:A54" si="21">A32</f>
        <v>SA-P</v>
      </c>
      <c r="B45" s="17">
        <f>HLOOKUP(B43,BarChart_Step1!$B$1:$DQ$13,2)/40</f>
        <v>0.325</v>
      </c>
      <c r="C45" s="17">
        <f>HLOOKUP(C43,BarChart_Step1!$B$1:$DQ$13,2)/40</f>
        <v>0.25</v>
      </c>
      <c r="D45" s="17">
        <f>HLOOKUP(D43,BarChart_Step1!$B$1:$DQ$13,2)/40</f>
        <v>0.2</v>
      </c>
      <c r="E45" s="17">
        <f>HLOOKUP(E43,BarChart_Step1!$B$1:$DQ$13,2)/40</f>
        <v>0.325</v>
      </c>
      <c r="F45" s="17">
        <f>HLOOKUP(F43,BarChart_Step1!$B$1:$DQ$13,2)/40</f>
        <v>0.25</v>
      </c>
      <c r="G45" s="17">
        <f>HLOOKUP(G43,BarChart_Step1!$B$1:$DQ$13,2)/40</f>
        <v>0.2</v>
      </c>
    </row>
    <row r="46" ht="12.75" customHeight="1">
      <c r="A46" s="10" t="str">
        <f t="shared" si="21"/>
        <v>SA-R</v>
      </c>
      <c r="B46" s="17">
        <f t="shared" ref="B46:D46" si="22">E45</f>
        <v>0.325</v>
      </c>
      <c r="C46" s="17">
        <f t="shared" si="22"/>
        <v>0.25</v>
      </c>
      <c r="D46" s="17">
        <f t="shared" si="22"/>
        <v>0.2</v>
      </c>
      <c r="E46" s="17">
        <f>HLOOKUP(E43,BarChart_Step1!$B$1:$DQ$13,3)/40</f>
        <v>0.4</v>
      </c>
      <c r="F46" s="17">
        <f>HLOOKUP(F43,BarChart_Step1!$B$1:$DQ$13,3)/40</f>
        <v>0.425</v>
      </c>
      <c r="G46" s="17">
        <f>HLOOKUP(G43,BarChart_Step1!$B$1:$DQ$13,3)/40</f>
        <v>0.275</v>
      </c>
    </row>
    <row r="47" ht="12.75" customHeight="1">
      <c r="A47" s="10" t="str">
        <f t="shared" si="21"/>
        <v>A-P</v>
      </c>
      <c r="B47" s="17">
        <f>HLOOKUP(B43,BarChart_Step1!$B$1:$DQ$13,3)/40</f>
        <v>0.4</v>
      </c>
      <c r="C47" s="17">
        <f>HLOOKUP(C43,BarChart_Step1!$B$1:$DQ$13,3)/40</f>
        <v>0.425</v>
      </c>
      <c r="D47" s="17">
        <f>HLOOKUP(D43,BarChart_Step1!$B$1:$DQ$13,3)/40</f>
        <v>0.275</v>
      </c>
      <c r="E47" s="17">
        <f>HLOOKUP(E43,BarChart_Step1!$B$1:$DQ$13,4)/40</f>
        <v>0.15</v>
      </c>
      <c r="F47" s="17">
        <f>HLOOKUP(F43,BarChart_Step1!$B$1:$DQ$13,4)/40</f>
        <v>0.325</v>
      </c>
      <c r="G47" s="17">
        <f>HLOOKUP(G43,BarChart_Step1!$B$1:$DQ$13,4)/40</f>
        <v>0.25</v>
      </c>
    </row>
    <row r="48" ht="12.75" customHeight="1">
      <c r="A48" s="10" t="str">
        <f t="shared" si="21"/>
        <v>A-R</v>
      </c>
      <c r="B48" s="17">
        <f t="shared" ref="B48:D48" si="23">E46</f>
        <v>0.4</v>
      </c>
      <c r="C48" s="17">
        <f t="shared" si="23"/>
        <v>0.425</v>
      </c>
      <c r="D48" s="17">
        <f t="shared" si="23"/>
        <v>0.275</v>
      </c>
      <c r="E48" s="17">
        <f>HLOOKUP(E43,BarChart_Step1!$B$1:$DQ$13,5)/40</f>
        <v>0.1</v>
      </c>
      <c r="F48" s="17">
        <f>HLOOKUP(F43,BarChart_Step1!$B$1:$DQ$13,5)/40</f>
        <v>0</v>
      </c>
      <c r="G48" s="17">
        <f>HLOOKUP(G43,BarChart_Step1!$B$1:$DQ$13,5)/40</f>
        <v>0.075</v>
      </c>
    </row>
    <row r="49" ht="12.75" customHeight="1">
      <c r="A49" s="10" t="str">
        <f t="shared" si="21"/>
        <v>N-P</v>
      </c>
      <c r="B49" s="17">
        <f>HLOOKUP(B43,BarChart_Step1!$B$1:$DQ$13,4)/40</f>
        <v>0.15</v>
      </c>
      <c r="C49" s="17">
        <f>HLOOKUP(C43,BarChart_Step1!$B$1:$DQ$13,4)/40</f>
        <v>0.325</v>
      </c>
      <c r="D49" s="17">
        <f>HLOOKUP(D43,BarChart_Step1!$B$1:$DQ$13,4)/40</f>
        <v>0.25</v>
      </c>
      <c r="E49" s="17">
        <f>HLOOKUP(E43,BarChart_Step1!$B$1:$DQ$13,6)/40</f>
        <v>0.025</v>
      </c>
      <c r="F49" s="17">
        <f>HLOOKUP(F43,BarChart_Step1!$B$1:$DQ$13,6)/40</f>
        <v>0</v>
      </c>
      <c r="G49" s="17">
        <f>HLOOKUP(G43,BarChart_Step1!$B$1:$DQ$13,6)/40</f>
        <v>0.2</v>
      </c>
    </row>
    <row r="50" ht="12.75" customHeight="1">
      <c r="A50" s="10" t="str">
        <f t="shared" si="21"/>
        <v>N-R</v>
      </c>
      <c r="B50" s="17">
        <f t="shared" ref="B50:D50" si="24">E47</f>
        <v>0.15</v>
      </c>
      <c r="C50" s="17">
        <f t="shared" si="24"/>
        <v>0.325</v>
      </c>
      <c r="D50" s="17">
        <f t="shared" si="24"/>
        <v>0.25</v>
      </c>
    </row>
    <row r="51" ht="12.75" customHeight="1">
      <c r="A51" s="10" t="str">
        <f t="shared" si="21"/>
        <v>D-P</v>
      </c>
      <c r="B51" s="17">
        <f>HLOOKUP(B43,BarChart_Step1!$B$1:$DQ$13,5)/40</f>
        <v>0.1</v>
      </c>
      <c r="C51" s="17">
        <f>HLOOKUP(C43,BarChart_Step1!$B$1:$DQ$13,5)/40</f>
        <v>0</v>
      </c>
      <c r="D51" s="17">
        <f>HLOOKUP(D43,BarChart_Step1!$B$1:$DQ$13,5)/40</f>
        <v>0.075</v>
      </c>
    </row>
    <row r="52" ht="12.75" customHeight="1">
      <c r="A52" s="10" t="str">
        <f t="shared" si="21"/>
        <v>D-R</v>
      </c>
      <c r="B52" s="17">
        <f t="shared" ref="B52:D52" si="25">E48</f>
        <v>0.1</v>
      </c>
      <c r="C52" s="17">
        <f t="shared" si="25"/>
        <v>0</v>
      </c>
      <c r="D52" s="17">
        <f t="shared" si="25"/>
        <v>0.075</v>
      </c>
    </row>
    <row r="53" ht="12.75" customHeight="1">
      <c r="A53" s="10" t="str">
        <f t="shared" si="21"/>
        <v>SD-P</v>
      </c>
      <c r="B53" s="17">
        <f>HLOOKUP(B43,BarChart_Step1!$B$1:$DQ$13,6)/40</f>
        <v>0.025</v>
      </c>
      <c r="C53" s="17">
        <f>HLOOKUP(C43,BarChart_Step1!$B$1:$DQ$13,6)/40</f>
        <v>0</v>
      </c>
      <c r="D53" s="17">
        <f>HLOOKUP(D43,BarChart_Step1!$B$1:$DQ$13,6)/40</f>
        <v>0.2</v>
      </c>
    </row>
    <row r="54" ht="12.75" customHeight="1">
      <c r="A54" s="10" t="str">
        <f t="shared" si="21"/>
        <v>SD-R</v>
      </c>
      <c r="B54" s="17">
        <f t="shared" ref="B54:D54" si="26">E49</f>
        <v>0.025</v>
      </c>
      <c r="C54" s="17">
        <f t="shared" si="26"/>
        <v>0</v>
      </c>
      <c r="D54" s="17">
        <f t="shared" si="26"/>
        <v>0.2</v>
      </c>
    </row>
    <row r="55" ht="12.75" customHeight="1"/>
    <row r="56" ht="12.75" customHeight="1">
      <c r="A56" s="10" t="s">
        <v>238</v>
      </c>
    </row>
    <row r="57" ht="12.75" customHeight="1">
      <c r="A57" s="16" t="s">
        <v>450</v>
      </c>
      <c r="B57" s="12" t="s">
        <v>416</v>
      </c>
      <c r="C57" s="12" t="s">
        <v>417</v>
      </c>
      <c r="D57" s="12" t="s">
        <v>418</v>
      </c>
      <c r="E57" s="12" t="s">
        <v>420</v>
      </c>
      <c r="F57" s="12" t="s">
        <v>421</v>
      </c>
      <c r="G57" s="12" t="s">
        <v>422</v>
      </c>
      <c r="H57" s="12" t="s">
        <v>424</v>
      </c>
      <c r="I57" s="12" t="s">
        <v>425</v>
      </c>
      <c r="J57" s="12" t="s">
        <v>426</v>
      </c>
      <c r="K57" s="12" t="s">
        <v>428</v>
      </c>
      <c r="L57" s="12" t="s">
        <v>429</v>
      </c>
      <c r="M57" s="12" t="s">
        <v>430</v>
      </c>
    </row>
    <row r="58" ht="54.0" customHeight="1">
      <c r="B58" s="12" t="str">
        <f>IF(MID(B57,1,4)="LLM1","PaLM2P1",IF(MID(B57,1,4)="LLM2","GPT-3.5", IF(MID(B57,1,4)="LLM3","Llama 2")))</f>
        <v>PaLM2P1</v>
      </c>
      <c r="C58" s="12" t="str">
        <f>IF(MID(C57,1,4)="LLM1","PaLM 2",IF(MID(C57,1,4)="LLM2","GPT-3.5P1", IF(MID(C57,1,4)="LLM3","Llama 2")))</f>
        <v>GPT-3.5P1</v>
      </c>
      <c r="D58" s="12" t="str">
        <f>IF(MID(D57,1,4)="LLM1","PaLM 2",IF(MID(D57,1,4)="LLM2","GPT-3.5", IF(MID(D57,1,4)="LLM3","Llama2P1")))</f>
        <v>Llama2P1</v>
      </c>
      <c r="E58" s="12" t="str">
        <f t="shared" ref="E58:G58" si="27">IF(MID(E57,1,4)="LLM1","PaLM2P2",IF(MID(E57,1,4)="LLM2","GPT-3.5P2", IF(MID(E57,1,4)="LLM3","Llama2P2")))</f>
        <v>PaLM2P2</v>
      </c>
      <c r="F58" s="12" t="str">
        <f t="shared" si="27"/>
        <v>GPT-3.5P2</v>
      </c>
      <c r="G58" s="12" t="str">
        <f t="shared" si="27"/>
        <v>Llama2P2</v>
      </c>
      <c r="H58" s="12" t="str">
        <f t="shared" ref="H58:J58" si="28">IF(MID(H57,1,4)="LLM1","PaLM2P3",IF(MID(H57,1,4)="LLM2","GPT-3.5P3", IF(MID(H57,1,4)="LLM3","Llama2P3")))</f>
        <v>PaLM2P3</v>
      </c>
      <c r="I58" s="12" t="str">
        <f t="shared" si="28"/>
        <v>GPT-3.5P3</v>
      </c>
      <c r="J58" s="12" t="str">
        <f t="shared" si="28"/>
        <v>Llama2P3</v>
      </c>
      <c r="K58" s="12" t="str">
        <f t="shared" ref="K58:M58" si="29">IF(MID(K57,1,4)="LLM1","PaLM2P4",IF(MID(K57,1,4)="LLM2","GPT-3.5P4", IF(MID(K57,1,4)="LLM3","Llama2P4")))</f>
        <v>PaLM2P4</v>
      </c>
      <c r="L58" s="12" t="str">
        <f t="shared" si="29"/>
        <v>GPT-3.5P4</v>
      </c>
      <c r="M58" s="12" t="str">
        <f t="shared" si="29"/>
        <v>Llama2P4</v>
      </c>
    </row>
    <row r="59" ht="12.75" customHeight="1">
      <c r="A59" s="10" t="s">
        <v>207</v>
      </c>
      <c r="B59" s="17">
        <f>HLOOKUP(B57,BarChart_Step1!$B$1:$DQ$13,2)/40</f>
        <v>0.225</v>
      </c>
      <c r="C59" s="17">
        <f>HLOOKUP(C57,BarChart_Step1!$B$1:$DQ$13,2)/40</f>
        <v>0.15</v>
      </c>
      <c r="D59" s="17">
        <f>HLOOKUP(D57,BarChart_Step1!$B$1:$DQ$13,2)/40</f>
        <v>0.175</v>
      </c>
      <c r="E59" s="17">
        <f>HLOOKUP(E57,BarChart_Step1!$B$1:$DQ$13,2)/40</f>
        <v>0.225</v>
      </c>
      <c r="F59" s="17">
        <f>HLOOKUP(F57,BarChart_Step1!$B$1:$DQ$13,2)/40</f>
        <v>0.25</v>
      </c>
      <c r="G59" s="17">
        <f>HLOOKUP(G57,BarChart_Step1!$B$1:$DQ$13,2)/40</f>
        <v>0.175</v>
      </c>
      <c r="H59" s="17">
        <f>HLOOKUP(H57,BarChart_Step1!$B$1:$DQ$13,2)/40</f>
        <v>0.3</v>
      </c>
      <c r="I59" s="17">
        <f>HLOOKUP(I57,BarChart_Step1!$B$1:$DQ$13,2)/40</f>
        <v>0.225</v>
      </c>
      <c r="J59" s="17">
        <f>HLOOKUP(J57,BarChart_Step1!$B$1:$DQ$13,2)/40</f>
        <v>0.175</v>
      </c>
      <c r="K59" s="17">
        <f>HLOOKUP(K57,BarChart_Step1!$B$1:$DQ$13,2)/40</f>
        <v>0.325</v>
      </c>
      <c r="L59" s="17">
        <f>HLOOKUP(L57,BarChart_Step1!$B$1:$DQ$13,2)/40</f>
        <v>0.25</v>
      </c>
      <c r="M59" s="17">
        <f>HLOOKUP(M57,BarChart_Step1!$B$1:$DQ$13,2)/40</f>
        <v>0.2</v>
      </c>
    </row>
    <row r="60" ht="12.75" customHeight="1">
      <c r="A60" s="10" t="s">
        <v>208</v>
      </c>
      <c r="B60" s="17">
        <f>HLOOKUP(B57,BarChart_Step1!$B$1:$DQ$13,3)/40</f>
        <v>0.425</v>
      </c>
      <c r="C60" s="17">
        <f>HLOOKUP(C57,BarChart_Step1!$B$1:$DQ$13,3)/40</f>
        <v>0.2</v>
      </c>
      <c r="D60" s="17">
        <f>HLOOKUP(D57,BarChart_Step1!$B$1:$DQ$13,3)/40</f>
        <v>0.225</v>
      </c>
      <c r="E60" s="17">
        <f>HLOOKUP(E57,BarChart_Step1!$B$1:$DQ$13,3)/40</f>
        <v>0.375</v>
      </c>
      <c r="F60" s="17">
        <f>HLOOKUP(F57,BarChart_Step1!$B$1:$DQ$13,3)/40</f>
        <v>0.425</v>
      </c>
      <c r="G60" s="17">
        <f>HLOOKUP(G57,BarChart_Step1!$B$1:$DQ$13,3)/40</f>
        <v>0.3</v>
      </c>
      <c r="H60" s="17">
        <f>HLOOKUP(H57,BarChart_Step1!$B$1:$DQ$13,3)/40</f>
        <v>0.4</v>
      </c>
      <c r="I60" s="17">
        <f>HLOOKUP(I57,BarChart_Step1!$B$1:$DQ$13,3)/40</f>
        <v>0.525</v>
      </c>
      <c r="J60" s="17">
        <f>HLOOKUP(J57,BarChart_Step1!$B$1:$DQ$13,3)/40</f>
        <v>0.275</v>
      </c>
      <c r="K60" s="17">
        <f>HLOOKUP(K57,BarChart_Step1!$B$1:$DQ$13,3)/40</f>
        <v>0.4</v>
      </c>
      <c r="L60" s="17">
        <f>HLOOKUP(L57,BarChart_Step1!$B$1:$DQ$13,3)/40</f>
        <v>0.425</v>
      </c>
      <c r="M60" s="17">
        <f>HLOOKUP(M57,BarChart_Step1!$B$1:$DQ$13,3)/40</f>
        <v>0.275</v>
      </c>
    </row>
    <row r="61" ht="12.75" customHeight="1">
      <c r="A61" s="10" t="s">
        <v>209</v>
      </c>
      <c r="B61" s="17">
        <f>HLOOKUP(B57,BarChart_Step1!$B$1:$DQ$13,4)/40</f>
        <v>0.2</v>
      </c>
      <c r="C61" s="17">
        <f>HLOOKUP(C57,BarChart_Step1!$B$1:$DQ$13,4)/40</f>
        <v>0.2</v>
      </c>
      <c r="D61" s="17">
        <f>HLOOKUP(D57,BarChart_Step1!$B$1:$DQ$13,4)/40</f>
        <v>0.35</v>
      </c>
      <c r="E61" s="17">
        <f>HLOOKUP(E57,BarChart_Step1!$B$1:$DQ$13,4)/40</f>
        <v>0.225</v>
      </c>
      <c r="F61" s="17">
        <f>HLOOKUP(F57,BarChart_Step1!$B$1:$DQ$13,4)/40</f>
        <v>0.3</v>
      </c>
      <c r="G61" s="17">
        <f>HLOOKUP(G57,BarChart_Step1!$B$1:$DQ$13,4)/40</f>
        <v>0.225</v>
      </c>
      <c r="H61" s="17">
        <f>HLOOKUP(H57,BarChart_Step1!$B$1:$DQ$13,4)/40</f>
        <v>0.15</v>
      </c>
      <c r="I61" s="17">
        <f>HLOOKUP(I57,BarChart_Step1!$B$1:$DQ$13,4)/40</f>
        <v>0.225</v>
      </c>
      <c r="J61" s="17">
        <f>HLOOKUP(J57,BarChart_Step1!$B$1:$DQ$13,4)/40</f>
        <v>0.375</v>
      </c>
      <c r="K61" s="17">
        <f>HLOOKUP(K57,BarChart_Step1!$B$1:$DQ$13,4)/40</f>
        <v>0.15</v>
      </c>
      <c r="L61" s="17">
        <f>HLOOKUP(L57,BarChart_Step1!$B$1:$DQ$13,4)/40</f>
        <v>0.325</v>
      </c>
      <c r="M61" s="17">
        <f>HLOOKUP(M57,BarChart_Step1!$B$1:$DQ$13,4)/40</f>
        <v>0.25</v>
      </c>
    </row>
    <row r="62" ht="12.75" customHeight="1">
      <c r="A62" s="10" t="s">
        <v>210</v>
      </c>
      <c r="B62" s="17">
        <f>HLOOKUP(B57,BarChart_Step1!$B$1:$DQ$13,5)/40</f>
        <v>0.05</v>
      </c>
      <c r="C62" s="17">
        <f>HLOOKUP(C57,BarChart_Step1!$B$1:$DQ$13,5)/40</f>
        <v>0.325</v>
      </c>
      <c r="D62" s="17">
        <f>HLOOKUP(D57,BarChart_Step1!$B$1:$DQ$13,5)/40</f>
        <v>0.075</v>
      </c>
      <c r="E62" s="17">
        <f>HLOOKUP(E57,BarChart_Step1!$B$1:$DQ$13,5)/40</f>
        <v>0.1</v>
      </c>
      <c r="F62" s="17">
        <f>HLOOKUP(F57,BarChart_Step1!$B$1:$DQ$13,5)/40</f>
        <v>0</v>
      </c>
      <c r="G62" s="17">
        <f>HLOOKUP(G57,BarChart_Step1!$B$1:$DQ$13,5)/40</f>
        <v>0.075</v>
      </c>
      <c r="H62" s="17">
        <f>HLOOKUP(H57,BarChart_Step1!$B$1:$DQ$13,5)/40</f>
        <v>0.075</v>
      </c>
      <c r="I62" s="17">
        <f>HLOOKUP(I57,BarChart_Step1!$B$1:$DQ$13,5)/40</f>
        <v>0.025</v>
      </c>
      <c r="J62" s="17">
        <f>HLOOKUP(J57,BarChart_Step1!$B$1:$DQ$13,5)/40</f>
        <v>0.025</v>
      </c>
      <c r="K62" s="17">
        <f>HLOOKUP(K57,BarChart_Step1!$B$1:$DQ$13,5)/40</f>
        <v>0.1</v>
      </c>
      <c r="L62" s="17">
        <f>HLOOKUP(L57,BarChart_Step1!$B$1:$DQ$13,5)/40</f>
        <v>0</v>
      </c>
      <c r="M62" s="17">
        <f>HLOOKUP(M57,BarChart_Step1!$B$1:$DQ$13,5)/40</f>
        <v>0.075</v>
      </c>
    </row>
    <row r="63" ht="12.75" customHeight="1">
      <c r="A63" s="10" t="s">
        <v>211</v>
      </c>
      <c r="B63" s="17">
        <f>HLOOKUP(B57,BarChart_Step1!$B$1:$DQ$13,6)/40</f>
        <v>0.1</v>
      </c>
      <c r="C63" s="17">
        <f>HLOOKUP(C57,BarChart_Step1!$B$1:$DQ$13,6)/40</f>
        <v>0.125</v>
      </c>
      <c r="D63" s="17">
        <f>HLOOKUP(D57,BarChart_Step1!$B$1:$DQ$13,6)/40</f>
        <v>0.175</v>
      </c>
      <c r="E63" s="17">
        <f>HLOOKUP(E57,BarChart_Step1!$B$1:$DQ$13,6)/40</f>
        <v>0.075</v>
      </c>
      <c r="F63" s="17">
        <f>HLOOKUP(F57,BarChart_Step1!$B$1:$DQ$13,6)/40</f>
        <v>0.025</v>
      </c>
      <c r="G63" s="17">
        <f>HLOOKUP(G57,BarChart_Step1!$B$1:$DQ$13,6)/40</f>
        <v>0.225</v>
      </c>
      <c r="H63" s="17">
        <f>HLOOKUP(H57,BarChart_Step1!$B$1:$DQ$13,6)/40</f>
        <v>0.075</v>
      </c>
      <c r="I63" s="17">
        <f>HLOOKUP(I57,BarChart_Step1!$B$1:$DQ$13,6)/40</f>
        <v>0</v>
      </c>
      <c r="J63" s="17">
        <f>HLOOKUP(J57,BarChart_Step1!$B$1:$DQ$13,6)/40</f>
        <v>0.15</v>
      </c>
      <c r="K63" s="17">
        <f>HLOOKUP(K57,BarChart_Step1!$B$1:$DQ$13,6)/40</f>
        <v>0.025</v>
      </c>
      <c r="L63" s="17">
        <f>HLOOKUP(L57,BarChart_Step1!$B$1:$DQ$13,6)/40</f>
        <v>0</v>
      </c>
      <c r="M63" s="17">
        <f>HLOOKUP(M57,BarChart_Step1!$B$1:$DQ$13,6)/40</f>
        <v>0.2</v>
      </c>
    </row>
    <row r="64" ht="12.75" customHeight="1"/>
    <row r="65" ht="12.75" customHeight="1"/>
    <row r="66" ht="12.75" customHeight="1">
      <c r="A66" s="10" t="s">
        <v>240</v>
      </c>
    </row>
    <row r="67" ht="12.75" customHeight="1">
      <c r="A67" s="16" t="s">
        <v>451</v>
      </c>
      <c r="B67" s="12" t="s">
        <v>416</v>
      </c>
      <c r="C67" s="12" t="s">
        <v>417</v>
      </c>
      <c r="D67" s="12" t="s">
        <v>418</v>
      </c>
      <c r="E67" s="12" t="s">
        <v>435</v>
      </c>
      <c r="F67" s="12" t="s">
        <v>417</v>
      </c>
      <c r="G67" s="12" t="s">
        <v>418</v>
      </c>
      <c r="H67" s="12"/>
      <c r="I67" s="12"/>
      <c r="J67" s="12"/>
      <c r="K67" s="12"/>
      <c r="L67" s="12"/>
      <c r="M67" s="12"/>
    </row>
    <row r="68" ht="12.75" customHeight="1">
      <c r="B68" s="12" t="str">
        <f t="shared" ref="B68:D68" si="30">CONCATENATE(IF(MID(B67,1,4)="LLM1","PaLM2",IF(MID(B67,1,4)="LLM2","GPT-3.5", IF(MID(B67,1,4)="LLM3","Llama2"))),"")</f>
        <v>PaLM2</v>
      </c>
      <c r="C68" s="12" t="str">
        <f t="shared" si="30"/>
        <v>GPT-3.5</v>
      </c>
      <c r="D68" s="12" t="str">
        <f t="shared" si="30"/>
        <v>Llama2</v>
      </c>
      <c r="E68" s="12" t="str">
        <f t="shared" ref="E68:G68" si="31">CONCATENATE(IF(MID(E67,1,4)="LLM1","PaLM2",IF(MID(E67,1,4)="LLM2","GPT-3.5", IF(MID(E67,1,4)="LLM3","Llama2"))),"-R")</f>
        <v>PaLM2-R</v>
      </c>
      <c r="F68" s="12" t="str">
        <f t="shared" si="31"/>
        <v>GPT-3.5-R</v>
      </c>
      <c r="G68" s="12" t="str">
        <f t="shared" si="31"/>
        <v>Llama2-R</v>
      </c>
      <c r="H68" s="12"/>
      <c r="I68" s="12"/>
      <c r="J68" s="12"/>
      <c r="K68" s="12"/>
      <c r="L68" s="12"/>
      <c r="M68" s="12"/>
    </row>
    <row r="69" ht="12.75" customHeight="1">
      <c r="A69" s="10" t="str">
        <f t="shared" ref="A69:A78" si="33">A45</f>
        <v>SA-P</v>
      </c>
      <c r="B69" s="17">
        <f t="shared" ref="B69:D69" si="32">(B59+E59+H59+K59)/4</f>
        <v>0.26875</v>
      </c>
      <c r="C69" s="17">
        <f t="shared" si="32"/>
        <v>0.21875</v>
      </c>
      <c r="D69" s="17">
        <f t="shared" si="32"/>
        <v>0.18125</v>
      </c>
      <c r="E69" s="17">
        <f>BC_MR_R!B52</f>
        <v>0.26875</v>
      </c>
      <c r="F69" s="17">
        <f>BC_MR_R!C52</f>
        <v>0.21875</v>
      </c>
      <c r="G69" s="17">
        <f>BC_MR_R!D52</f>
        <v>0.18125</v>
      </c>
      <c r="H69" s="17"/>
      <c r="I69" s="17"/>
      <c r="J69" s="17"/>
      <c r="K69" s="17"/>
      <c r="L69" s="17"/>
      <c r="M69" s="17"/>
    </row>
    <row r="70" ht="12.75" customHeight="1">
      <c r="A70" s="10" t="str">
        <f t="shared" si="33"/>
        <v>SA-R</v>
      </c>
      <c r="B70" s="17">
        <f t="shared" ref="B70:D70" si="34">E69</f>
        <v>0.26875</v>
      </c>
      <c r="C70" s="17">
        <f t="shared" si="34"/>
        <v>0.21875</v>
      </c>
      <c r="D70" s="17">
        <f t="shared" si="34"/>
        <v>0.18125</v>
      </c>
      <c r="E70" s="17">
        <f>BC_MR_R!B53</f>
        <v>0.4</v>
      </c>
      <c r="F70" s="17">
        <f>BC_MR_R!C53</f>
        <v>0.39375</v>
      </c>
      <c r="G70" s="17">
        <f>BC_MR_R!D53</f>
        <v>0.26875</v>
      </c>
      <c r="H70" s="17"/>
      <c r="I70" s="17"/>
      <c r="J70" s="17"/>
      <c r="K70" s="17"/>
      <c r="L70" s="17"/>
      <c r="M70" s="17"/>
    </row>
    <row r="71" ht="12.75" customHeight="1">
      <c r="A71" s="10" t="str">
        <f t="shared" si="33"/>
        <v>A-P</v>
      </c>
      <c r="B71" s="17">
        <f t="shared" ref="B71:D71" si="35">(B60+E60+H60+K60)/4</f>
        <v>0.4</v>
      </c>
      <c r="C71" s="17">
        <f t="shared" si="35"/>
        <v>0.39375</v>
      </c>
      <c r="D71" s="17">
        <f t="shared" si="35"/>
        <v>0.26875</v>
      </c>
      <c r="E71" s="17">
        <f>BC_MR_R!B54</f>
        <v>0.18125</v>
      </c>
      <c r="F71" s="17">
        <f>BC_MR_R!C54</f>
        <v>0.2625</v>
      </c>
      <c r="G71" s="17">
        <f>BC_MR_R!D54</f>
        <v>0.3</v>
      </c>
      <c r="H71" s="17"/>
      <c r="I71" s="17"/>
      <c r="J71" s="17"/>
      <c r="K71" s="17"/>
      <c r="L71" s="17"/>
      <c r="M71" s="17"/>
    </row>
    <row r="72" ht="12.75" customHeight="1">
      <c r="A72" s="10" t="str">
        <f t="shared" si="33"/>
        <v>A-R</v>
      </c>
      <c r="B72" s="17">
        <f t="shared" ref="B72:D72" si="36">E70</f>
        <v>0.4</v>
      </c>
      <c r="C72" s="17">
        <f t="shared" si="36"/>
        <v>0.39375</v>
      </c>
      <c r="D72" s="17">
        <f t="shared" si="36"/>
        <v>0.26875</v>
      </c>
      <c r="E72" s="17">
        <f>BC_MR_R!B55</f>
        <v>0.08125</v>
      </c>
      <c r="F72" s="17">
        <f>BC_MR_R!C55</f>
        <v>0.0875</v>
      </c>
      <c r="G72" s="17">
        <f>BC_MR_R!D55</f>
        <v>0.0625</v>
      </c>
      <c r="H72" s="17"/>
      <c r="I72" s="17"/>
      <c r="J72" s="17"/>
      <c r="K72" s="17"/>
      <c r="L72" s="17"/>
      <c r="M72" s="17"/>
    </row>
    <row r="73" ht="12.75" customHeight="1">
      <c r="A73" s="10" t="str">
        <f t="shared" si="33"/>
        <v>N-P</v>
      </c>
      <c r="B73" s="17">
        <f t="shared" ref="B73:D73" si="37">(B61+E61+H61+K61)/4</f>
        <v>0.18125</v>
      </c>
      <c r="C73" s="17">
        <f t="shared" si="37"/>
        <v>0.2625</v>
      </c>
      <c r="D73" s="17">
        <f t="shared" si="37"/>
        <v>0.3</v>
      </c>
      <c r="E73" s="17">
        <f>BC_MR_R!B56</f>
        <v>0.06875</v>
      </c>
      <c r="F73" s="17">
        <f>BC_MR_R!C56</f>
        <v>0.0375</v>
      </c>
      <c r="G73" s="17">
        <f>BC_MR_R!D56</f>
        <v>0.1875</v>
      </c>
      <c r="H73" s="17"/>
      <c r="I73" s="17"/>
      <c r="J73" s="17"/>
      <c r="K73" s="17"/>
      <c r="L73" s="17"/>
      <c r="M73" s="17"/>
    </row>
    <row r="74" ht="12.75" customHeight="1">
      <c r="A74" s="10" t="str">
        <f t="shared" si="33"/>
        <v>N-R</v>
      </c>
      <c r="B74" s="17">
        <f t="shared" ref="B74:D74" si="38">E71</f>
        <v>0.18125</v>
      </c>
      <c r="C74" s="17">
        <f t="shared" si="38"/>
        <v>0.2625</v>
      </c>
      <c r="D74" s="17">
        <f t="shared" si="38"/>
        <v>0.3</v>
      </c>
    </row>
    <row r="75" ht="12.75" customHeight="1">
      <c r="A75" s="10" t="str">
        <f t="shared" si="33"/>
        <v>D-P</v>
      </c>
      <c r="B75" s="17">
        <f t="shared" ref="B75:D75" si="39">(B62+E62+H62+K62)/4</f>
        <v>0.08125</v>
      </c>
      <c r="C75" s="17">
        <f t="shared" si="39"/>
        <v>0.0875</v>
      </c>
      <c r="D75" s="17">
        <f t="shared" si="39"/>
        <v>0.0625</v>
      </c>
    </row>
    <row r="76" ht="12.75" customHeight="1">
      <c r="A76" s="10" t="str">
        <f t="shared" si="33"/>
        <v>D-R</v>
      </c>
      <c r="B76" s="17">
        <f t="shared" ref="B76:D76" si="40">E72</f>
        <v>0.08125</v>
      </c>
      <c r="C76" s="17">
        <f t="shared" si="40"/>
        <v>0.0875</v>
      </c>
      <c r="D76" s="17">
        <f t="shared" si="40"/>
        <v>0.0625</v>
      </c>
    </row>
    <row r="77" ht="12.75" customHeight="1">
      <c r="A77" s="10" t="str">
        <f t="shared" si="33"/>
        <v>SD-P</v>
      </c>
      <c r="B77" s="17">
        <f t="shared" ref="B77:D77" si="41">(B63+E63+H63+K63)/4</f>
        <v>0.06875</v>
      </c>
      <c r="C77" s="17">
        <f t="shared" si="41"/>
        <v>0.0375</v>
      </c>
      <c r="D77" s="17">
        <f t="shared" si="41"/>
        <v>0.1875</v>
      </c>
    </row>
    <row r="78" ht="12.75" customHeight="1">
      <c r="A78" s="10" t="str">
        <f t="shared" si="33"/>
        <v>SD-R</v>
      </c>
      <c r="B78" s="17">
        <f t="shared" ref="B78:D78" si="42">E73</f>
        <v>0.06875</v>
      </c>
      <c r="C78" s="17">
        <f t="shared" si="42"/>
        <v>0.0375</v>
      </c>
      <c r="D78" s="17">
        <f t="shared" si="42"/>
        <v>0.1875</v>
      </c>
    </row>
    <row r="79" ht="12.75" customHeight="1"/>
    <row r="80" ht="12.75" customHeight="1"/>
    <row r="81" ht="12.75" customHeight="1">
      <c r="A81" s="10" t="s">
        <v>242</v>
      </c>
    </row>
    <row r="82" ht="12.75" customHeight="1">
      <c r="A82" s="16" t="s">
        <v>452</v>
      </c>
      <c r="B82" s="10"/>
      <c r="C82" s="12"/>
      <c r="D82" s="12"/>
    </row>
    <row r="83" ht="12.75" customHeight="1">
      <c r="B83" s="12" t="s">
        <v>215</v>
      </c>
      <c r="C83" s="12" t="s">
        <v>216</v>
      </c>
      <c r="D83" s="12" t="s">
        <v>217</v>
      </c>
      <c r="E83" s="12" t="s">
        <v>218</v>
      </c>
    </row>
    <row r="84" ht="12.75" customHeight="1">
      <c r="A84" s="10" t="str">
        <f t="shared" ref="A84:A93" si="43">A69</f>
        <v>SA-P</v>
      </c>
      <c r="B84" s="17">
        <f>(B59+C59+D59)/3</f>
        <v>0.1833333333</v>
      </c>
      <c r="C84" s="17">
        <f>(E59+F59+G59)/3</f>
        <v>0.2166666667</v>
      </c>
      <c r="D84" s="17">
        <f>(H59+I59+J59)/3</f>
        <v>0.2333333333</v>
      </c>
      <c r="E84" s="10">
        <f>(K59+L59+M59)/3</f>
        <v>0.2583333333</v>
      </c>
    </row>
    <row r="85" ht="12.75" customHeight="1">
      <c r="A85" s="10" t="str">
        <f t="shared" si="43"/>
        <v>SA-R</v>
      </c>
      <c r="B85" s="17">
        <f>BC_MR_R!B62</f>
        <v>0.1833333333</v>
      </c>
      <c r="C85" s="17">
        <f>BC_MR_R!C62</f>
        <v>0.2166666667</v>
      </c>
      <c r="D85" s="17">
        <f>BC_MR_R!D62</f>
        <v>0.2333333333</v>
      </c>
      <c r="E85" s="17">
        <f>BC_MR_R!E62</f>
        <v>0.2583333333</v>
      </c>
    </row>
    <row r="86" ht="12.75" customHeight="1">
      <c r="A86" s="10" t="str">
        <f t="shared" si="43"/>
        <v>A-P</v>
      </c>
      <c r="B86" s="17">
        <f>(B60+C60+D60)/3</f>
        <v>0.2833333333</v>
      </c>
      <c r="C86" s="17">
        <f>(E60+F60+G60)/3</f>
        <v>0.3666666667</v>
      </c>
      <c r="D86" s="17">
        <f>(H60+I60+J60)/3</f>
        <v>0.4</v>
      </c>
      <c r="E86" s="10">
        <f>(K60+L60+M60)/3</f>
        <v>0.3666666667</v>
      </c>
    </row>
    <row r="87" ht="12.75" customHeight="1">
      <c r="A87" s="10" t="str">
        <f t="shared" si="43"/>
        <v>A-R</v>
      </c>
      <c r="B87" s="17">
        <f>BC_MR_R!B63</f>
        <v>0.2833333333</v>
      </c>
      <c r="C87" s="17">
        <f>BC_MR_R!C63</f>
        <v>0.3666666667</v>
      </c>
      <c r="D87" s="17">
        <f>BC_MR_R!D63</f>
        <v>0.4</v>
      </c>
      <c r="E87" s="17">
        <f>BC_MR_R!E63</f>
        <v>0.3666666667</v>
      </c>
    </row>
    <row r="88" ht="12.75" customHeight="1">
      <c r="A88" s="10" t="str">
        <f t="shared" si="43"/>
        <v>N-P</v>
      </c>
      <c r="B88" s="17">
        <f>(B61+C61+D61)/3</f>
        <v>0.25</v>
      </c>
      <c r="C88" s="17">
        <f>(E61+F61+G61)/3</f>
        <v>0.25</v>
      </c>
      <c r="D88" s="17">
        <f>(H61+I61+J61)/3</f>
        <v>0.25</v>
      </c>
      <c r="E88" s="10">
        <f>(K61+L61+M61)/3</f>
        <v>0.2416666667</v>
      </c>
    </row>
    <row r="89" ht="12.75" customHeight="1">
      <c r="A89" s="10" t="str">
        <f t="shared" si="43"/>
        <v>N-R</v>
      </c>
      <c r="B89" s="17">
        <f>BC_MR_R!B64</f>
        <v>0.25</v>
      </c>
      <c r="C89" s="17">
        <f>BC_MR_R!C64</f>
        <v>0.25</v>
      </c>
      <c r="D89" s="17">
        <f>BC_MR_R!D64</f>
        <v>0.25</v>
      </c>
      <c r="E89" s="17">
        <f>BC_MR_R!E64</f>
        <v>0.2416666667</v>
      </c>
    </row>
    <row r="90" ht="12.75" customHeight="1">
      <c r="A90" s="10" t="str">
        <f t="shared" si="43"/>
        <v>D-P</v>
      </c>
      <c r="B90" s="17">
        <f>(B62+C62+D62)/3</f>
        <v>0.15</v>
      </c>
      <c r="C90" s="17">
        <f>(E62+F62+G62)/3</f>
        <v>0.05833333333</v>
      </c>
      <c r="D90" s="17">
        <f>(H62+I62+J62)/3</f>
        <v>0.04166666667</v>
      </c>
      <c r="E90" s="10">
        <f>(K62+L62+M62)/3</f>
        <v>0.05833333333</v>
      </c>
    </row>
    <row r="91" ht="12.75" customHeight="1">
      <c r="A91" s="10" t="str">
        <f t="shared" si="43"/>
        <v>D-R</v>
      </c>
      <c r="B91" s="17">
        <f>BC_MR_R!B55</f>
        <v>0.08125</v>
      </c>
      <c r="C91" s="17">
        <f>BC_MR_R!C55</f>
        <v>0.0875</v>
      </c>
      <c r="D91" s="17">
        <f>BC_MR_R!D55</f>
        <v>0.0625</v>
      </c>
      <c r="E91" s="17" t="str">
        <f>BC_MR_R!E55</f>
        <v/>
      </c>
    </row>
    <row r="92" ht="12.75" customHeight="1">
      <c r="A92" s="10" t="str">
        <f t="shared" si="43"/>
        <v>SD-P</v>
      </c>
      <c r="B92" s="17">
        <f>(B63+C63+D63)/3</f>
        <v>0.1333333333</v>
      </c>
      <c r="C92" s="17">
        <f>(E63+F63+G63)/3</f>
        <v>0.1083333333</v>
      </c>
      <c r="D92" s="17">
        <f>(H63+I63+J63)/3</f>
        <v>0.075</v>
      </c>
      <c r="E92" s="10">
        <f>(K63+L63+M63)/3</f>
        <v>0.075</v>
      </c>
    </row>
    <row r="93" ht="12.75" customHeight="1">
      <c r="A93" s="10" t="str">
        <f t="shared" si="43"/>
        <v>SD-R</v>
      </c>
      <c r="B93" s="17">
        <f>BC_MR_R!B66</f>
        <v>0.1333333333</v>
      </c>
      <c r="C93" s="17">
        <f>BC_MR_R!C66</f>
        <v>0.1083333333</v>
      </c>
      <c r="D93" s="17">
        <f>BC_MR_R!D66</f>
        <v>0.075</v>
      </c>
      <c r="E93" s="17">
        <f>BC_MR_R!E66</f>
        <v>0.075</v>
      </c>
    </row>
    <row r="94" ht="12.75" customHeight="1"/>
    <row r="95" ht="12.75" customHeight="1">
      <c r="A95" s="16" t="str">
        <f>CONCAT(A82, " and Levels")</f>
        <v>Missing References - Aggregated over LLMs and Levels</v>
      </c>
      <c r="B95" s="12" t="s">
        <v>274</v>
      </c>
      <c r="C95" s="12" t="s">
        <v>275</v>
      </c>
    </row>
    <row r="96" ht="12.75" customHeight="1">
      <c r="A96" s="18" t="s">
        <v>126</v>
      </c>
      <c r="B96" s="17">
        <f>AVERAGE(B84:E84)</f>
        <v>0.2229166667</v>
      </c>
      <c r="C96" s="17">
        <f>BC_MR_R!B69</f>
        <v>0.2229166667</v>
      </c>
    </row>
    <row r="97" ht="12.75" customHeight="1">
      <c r="A97" s="10" t="s">
        <v>127</v>
      </c>
      <c r="B97" s="17">
        <f>AVERAGE(B86:E86)</f>
        <v>0.3541666667</v>
      </c>
      <c r="C97" s="17">
        <f>BC_MR_R!B70</f>
        <v>0.3541666667</v>
      </c>
    </row>
    <row r="98" ht="12.75" customHeight="1">
      <c r="A98" s="10" t="s">
        <v>128</v>
      </c>
      <c r="B98" s="17">
        <f>AVERAGE(B88:E88)</f>
        <v>0.2479166667</v>
      </c>
      <c r="C98" s="17">
        <f>BC_MR_R!B71</f>
        <v>0.2479166667</v>
      </c>
    </row>
    <row r="99" ht="12.75" customHeight="1">
      <c r="A99" s="10" t="s">
        <v>130</v>
      </c>
      <c r="B99" s="17">
        <f>AVERAGE(B90:E90)</f>
        <v>0.07708333333</v>
      </c>
      <c r="C99" s="17">
        <f>BC_MR_R!B72</f>
        <v>0.07708333333</v>
      </c>
    </row>
    <row r="100" ht="12.75" customHeight="1">
      <c r="A100" s="10" t="s">
        <v>129</v>
      </c>
      <c r="B100" s="17">
        <f>AVERAGE(B92:E92)</f>
        <v>0.09791666667</v>
      </c>
      <c r="C100" s="17">
        <f>BC_MR_R!B73</f>
        <v>0.09791666667</v>
      </c>
    </row>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G1 B17:G17 B30:G30 B43:G43 B57:M57 B67:M67 B82:D82">
      <formula1>Hist_Step1!$B$1:$DQ$1</formula1>
    </dataValidation>
  </dataValidation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4" width="4.63"/>
    <col customWidth="1" min="5" max="13" width="5.0"/>
    <col customWidth="1" min="14" max="33" width="4.0"/>
    <col customWidth="1" min="34" max="52" width="8.63"/>
  </cols>
  <sheetData>
    <row r="1" ht="12.75" customHeight="1">
      <c r="A1" s="16" t="s">
        <v>453</v>
      </c>
      <c r="B1" s="12" t="s">
        <v>435</v>
      </c>
      <c r="C1" s="12" t="s">
        <v>436</v>
      </c>
      <c r="D1" s="12" t="s">
        <v>437</v>
      </c>
    </row>
    <row r="2" ht="49.5" customHeight="1">
      <c r="B2" s="12" t="str">
        <f t="shared" ref="B2:D2" si="1">IF(MID(B1,1,4)="LLM1","PaLM 2",IF(MID(B1,1,4)="LLM2","GPT-3.5", IF(MID(B1,1,4)="LLM3","Llama 2")))</f>
        <v>PaLM 2</v>
      </c>
      <c r="C2" s="12" t="str">
        <f t="shared" si="1"/>
        <v>GPT-3.5</v>
      </c>
      <c r="D2" s="12" t="str">
        <f t="shared" si="1"/>
        <v>Llama 2</v>
      </c>
    </row>
    <row r="3" ht="12.75" customHeight="1">
      <c r="A3" s="10" t="str">
        <f>BarChart_Step1!A2</f>
        <v>Strongly Agree</v>
      </c>
      <c r="B3" s="17">
        <f>HLOOKUP(B1,BarChart_Step1!$B$1:$DQ$13,2)/40</f>
        <v>0.225</v>
      </c>
      <c r="C3" s="17">
        <f>HLOOKUP(C1,BarChart_Step1!$B$1:$DQ$13,2)/40</f>
        <v>0.15</v>
      </c>
      <c r="D3" s="17">
        <f>HLOOKUP(D1,BarChart_Step1!$B$1:$DQ$13,2)/40</f>
        <v>0.175</v>
      </c>
    </row>
    <row r="4" ht="12.75" customHeight="1">
      <c r="A4" s="10" t="str">
        <f>BarChart_Step1!A3</f>
        <v>Agree</v>
      </c>
      <c r="B4" s="17">
        <f>HLOOKUP(B1,BarChart_Step1!$B$1:$DQ$13,3)/40</f>
        <v>0.425</v>
      </c>
      <c r="C4" s="17">
        <f>HLOOKUP(C1,BarChart_Step1!$B$1:$DQ$13,3)/40</f>
        <v>0.2</v>
      </c>
      <c r="D4" s="17">
        <f>HLOOKUP(D1,BarChart_Step1!$B$1:$DQ$13,3)/40</f>
        <v>0.225</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row>
    <row r="5" ht="12.75" customHeight="1">
      <c r="A5" s="10" t="str">
        <f>BarChart_Step1!A4</f>
        <v>Neutral</v>
      </c>
      <c r="B5" s="17">
        <f>HLOOKUP(B1,BarChart_Step1!$B$1:$DQ$13,4)/40</f>
        <v>0.2</v>
      </c>
      <c r="C5" s="17">
        <f>HLOOKUP(C1,BarChart_Step1!$B$1:$DQ$13,4)/40</f>
        <v>0.2</v>
      </c>
      <c r="D5" s="17">
        <f>HLOOKUP(D1,BarChart_Step1!$B$1:$DQ$13,4)/40</f>
        <v>0.35</v>
      </c>
    </row>
    <row r="6" ht="12.75" customHeight="1">
      <c r="A6" s="10" t="str">
        <f>BarChart_Step1!A5</f>
        <v>Disagree</v>
      </c>
      <c r="B6" s="17">
        <f>HLOOKUP(B1,BarChart_Step1!$B$1:$DQ$13,5)/40</f>
        <v>0.05</v>
      </c>
      <c r="C6" s="17">
        <f>HLOOKUP(C1,BarChart_Step1!$B$1:$DQ$13,5)/40</f>
        <v>0.325</v>
      </c>
      <c r="D6" s="17">
        <f>HLOOKUP(D1,BarChart_Step1!$B$1:$DQ$13,5)/40</f>
        <v>0.075</v>
      </c>
    </row>
    <row r="7" ht="12.75" customHeight="1">
      <c r="A7" s="10" t="str">
        <f>BarChart_Step1!A6</f>
        <v>Strongly Disagree</v>
      </c>
      <c r="B7" s="17">
        <f>HLOOKUP(B1,BarChart_Step1!$B$1:$DQ$13,6)/40</f>
        <v>0.1</v>
      </c>
      <c r="C7" s="17">
        <f>HLOOKUP(C1,BarChart_Step1!$B$1:$DQ$13,6)/40</f>
        <v>0.125</v>
      </c>
      <c r="D7" s="17">
        <f>HLOOKUP(D1,BarChart_Step1!$B$1:$DQ$13,6)/40</f>
        <v>0.175</v>
      </c>
    </row>
    <row r="8" ht="12.75" customHeight="1">
      <c r="B8" s="13"/>
      <c r="C8" s="13"/>
      <c r="D8" s="13"/>
    </row>
    <row r="9" ht="12.75" customHeight="1">
      <c r="B9" s="13"/>
      <c r="C9" s="13"/>
      <c r="D9" s="13"/>
    </row>
    <row r="10" ht="12.75" customHeight="1"/>
    <row r="11" ht="12.75" customHeight="1">
      <c r="A11" s="16" t="s">
        <v>454</v>
      </c>
      <c r="B11" s="12" t="s">
        <v>439</v>
      </c>
      <c r="C11" s="12" t="s">
        <v>440</v>
      </c>
      <c r="D11" s="12" t="s">
        <v>441</v>
      </c>
    </row>
    <row r="12" ht="12.75" customHeight="1">
      <c r="B12" s="12" t="str">
        <f t="shared" ref="B12:D12" si="2">IF(MID(B11,1,4)="LLM1","PaLM 2",IF(MID(B11,1,4)="LLM2","GPT-3.5", IF(MID(B11,1,4)="LLM3","Llama 2")))</f>
        <v>PaLM 2</v>
      </c>
      <c r="C12" s="12" t="str">
        <f t="shared" si="2"/>
        <v>GPT-3.5</v>
      </c>
      <c r="D12" s="12" t="str">
        <f t="shared" si="2"/>
        <v>Llama 2</v>
      </c>
    </row>
    <row r="13" ht="12.75" customHeight="1">
      <c r="A13" s="10" t="str">
        <f t="shared" ref="A13:A17" si="3">A3</f>
        <v>Strongly Agree</v>
      </c>
      <c r="B13" s="17">
        <f>HLOOKUP(B11,BarChart_Step1!$B$1:$DQ$13,2)/40</f>
        <v>0.225</v>
      </c>
      <c r="C13" s="17">
        <f>HLOOKUP(C11,BarChart_Step1!$B$1:$DQ$13,2)/40</f>
        <v>0.25</v>
      </c>
      <c r="D13" s="17">
        <f>HLOOKUP(D11,BarChart_Step1!$B$1:$DQ$13,2)/40</f>
        <v>0.175</v>
      </c>
    </row>
    <row r="14" ht="12.75" customHeight="1">
      <c r="A14" s="10" t="str">
        <f t="shared" si="3"/>
        <v>Agree</v>
      </c>
      <c r="B14" s="17">
        <f>HLOOKUP(B11,BarChart_Step1!$B$1:$DQ$13,3)/40</f>
        <v>0.375</v>
      </c>
      <c r="C14" s="17">
        <f>HLOOKUP(C11,BarChart_Step1!$B$1:$DQ$13,3)/40</f>
        <v>0.425</v>
      </c>
      <c r="D14" s="17">
        <f>HLOOKUP(D11,BarChart_Step1!$B$1:$DQ$13,3)/40</f>
        <v>0.3</v>
      </c>
      <c r="E14" s="12"/>
      <c r="F14" s="12"/>
      <c r="G14" s="12"/>
      <c r="H14" s="12"/>
      <c r="I14" s="12"/>
      <c r="J14" s="12"/>
      <c r="K14" s="12"/>
      <c r="L14" s="12"/>
      <c r="M14" s="12"/>
      <c r="N14" s="12"/>
      <c r="O14" s="12"/>
      <c r="P14" s="12"/>
      <c r="Q14" s="12"/>
    </row>
    <row r="15" ht="12.75" customHeight="1">
      <c r="A15" s="10" t="str">
        <f t="shared" si="3"/>
        <v>Neutral</v>
      </c>
      <c r="B15" s="17">
        <f>HLOOKUP(B11,BarChart_Step1!$B$1:$DQ$13,4)/40</f>
        <v>0.225</v>
      </c>
      <c r="C15" s="17">
        <f>HLOOKUP(C11,BarChart_Step1!$B$1:$DQ$13,4)/40</f>
        <v>0.3</v>
      </c>
      <c r="D15" s="17">
        <f>HLOOKUP(D11,BarChart_Step1!$B$1:$DQ$13,4)/40</f>
        <v>0.225</v>
      </c>
    </row>
    <row r="16" ht="12.75" customHeight="1">
      <c r="A16" s="10" t="str">
        <f t="shared" si="3"/>
        <v>Disagree</v>
      </c>
      <c r="B16" s="17">
        <f>HLOOKUP(B11,BarChart_Step1!$B$1:$DQ$13,5)/40</f>
        <v>0.1</v>
      </c>
      <c r="C16" s="17">
        <f>HLOOKUP(C11,BarChart_Step1!$B$1:$DQ$13,5)/40</f>
        <v>0</v>
      </c>
      <c r="D16" s="17">
        <f>HLOOKUP(D11,BarChart_Step1!$B$1:$DQ$13,5)/40</f>
        <v>0.075</v>
      </c>
    </row>
    <row r="17" ht="12.75" customHeight="1">
      <c r="A17" s="10" t="str">
        <f t="shared" si="3"/>
        <v>Strongly Disagree</v>
      </c>
      <c r="B17" s="17">
        <f>HLOOKUP(B11,BarChart_Step1!$B$1:$DQ$13,6)/40</f>
        <v>0.075</v>
      </c>
      <c r="C17" s="17">
        <f>HLOOKUP(C11,BarChart_Step1!$B$1:$DQ$13,6)/40</f>
        <v>0.025</v>
      </c>
      <c r="D17" s="17">
        <f>HLOOKUP(D11,BarChart_Step1!$B$1:$DQ$13,6)/40</f>
        <v>0.225</v>
      </c>
    </row>
    <row r="18" ht="12.75" customHeight="1">
      <c r="B18" s="13"/>
      <c r="C18" s="13"/>
      <c r="D18" s="13"/>
    </row>
    <row r="19" ht="12.75" customHeight="1">
      <c r="B19" s="13"/>
      <c r="C19" s="13"/>
      <c r="D19" s="13"/>
    </row>
    <row r="20" ht="12.75" customHeight="1"/>
    <row r="21" ht="12.75" customHeight="1">
      <c r="A21" s="16" t="s">
        <v>455</v>
      </c>
      <c r="B21" s="12" t="s">
        <v>443</v>
      </c>
      <c r="C21" s="12" t="s">
        <v>444</v>
      </c>
      <c r="D21" s="12" t="s">
        <v>445</v>
      </c>
    </row>
    <row r="22" ht="12.75" customHeight="1">
      <c r="B22" s="12" t="str">
        <f t="shared" ref="B22:D22" si="4">IF(MID(B21,1,4)="LLM1","PaLM 2",IF(MID(B21,1,4)="LLM2","GPT-3.5", IF(MID(B21,1,4)="LLM3","Llama 2")))</f>
        <v>PaLM 2</v>
      </c>
      <c r="C22" s="12" t="str">
        <f t="shared" si="4"/>
        <v>GPT-3.5</v>
      </c>
      <c r="D22" s="12" t="str">
        <f t="shared" si="4"/>
        <v>Llama 2</v>
      </c>
    </row>
    <row r="23" ht="12.75" customHeight="1">
      <c r="A23" s="10" t="str">
        <f t="shared" ref="A23:A27" si="5">A13</f>
        <v>Strongly Agree</v>
      </c>
      <c r="B23" s="17">
        <f>HLOOKUP(B21,BarChart_Step1!$B$1:$DQ$13,2)/40</f>
        <v>0.3</v>
      </c>
      <c r="C23" s="17">
        <f>HLOOKUP(C21,BarChart_Step1!$B$1:$DQ$13,2)/40</f>
        <v>0.225</v>
      </c>
      <c r="D23" s="17">
        <f>HLOOKUP(D21,BarChart_Step1!$B$1:$DQ$13,2)/40</f>
        <v>0.175</v>
      </c>
    </row>
    <row r="24" ht="12.75" customHeight="1">
      <c r="A24" s="10" t="str">
        <f t="shared" si="5"/>
        <v>Agree</v>
      </c>
      <c r="B24" s="17">
        <f>HLOOKUP(B21,BarChart_Step1!$B$1:$DQ$13,3)/40</f>
        <v>0.4</v>
      </c>
      <c r="C24" s="17">
        <f>HLOOKUP(C21,BarChart_Step1!$B$1:$DQ$13,3)/40</f>
        <v>0.525</v>
      </c>
      <c r="D24" s="17">
        <f>HLOOKUP(D21,BarChart_Step1!$B$1:$DQ$13,3)/40</f>
        <v>0.275</v>
      </c>
    </row>
    <row r="25" ht="12.75" customHeight="1">
      <c r="A25" s="10" t="str">
        <f t="shared" si="5"/>
        <v>Neutral</v>
      </c>
      <c r="B25" s="17">
        <f>HLOOKUP(B21,BarChart_Step1!$B$1:$DQ$13,4)/40</f>
        <v>0.15</v>
      </c>
      <c r="C25" s="17">
        <f>HLOOKUP(C21,BarChart_Step1!$B$1:$DQ$13,4)/40</f>
        <v>0.225</v>
      </c>
      <c r="D25" s="17">
        <f>HLOOKUP(D21,BarChart_Step1!$B$1:$DQ$13,4)/40</f>
        <v>0.375</v>
      </c>
    </row>
    <row r="26" ht="12.75" customHeight="1">
      <c r="A26" s="10" t="str">
        <f t="shared" si="5"/>
        <v>Disagree</v>
      </c>
      <c r="B26" s="17">
        <f>HLOOKUP(B21,BarChart_Step1!$B$1:$DQ$13,5)/40</f>
        <v>0.075</v>
      </c>
      <c r="C26" s="17">
        <f>HLOOKUP(C21,BarChart_Step1!$B$1:$DQ$13,5)/40</f>
        <v>0.025</v>
      </c>
      <c r="D26" s="17">
        <f>HLOOKUP(D21,BarChart_Step1!$B$1:$DQ$13,5)/40</f>
        <v>0.025</v>
      </c>
    </row>
    <row r="27" ht="12.75" customHeight="1">
      <c r="A27" s="10" t="str">
        <f t="shared" si="5"/>
        <v>Strongly Disagree</v>
      </c>
      <c r="B27" s="17">
        <f>HLOOKUP(B21,BarChart_Step1!$B$1:$DQ$13,6)/40</f>
        <v>0.075</v>
      </c>
      <c r="C27" s="17">
        <f>HLOOKUP(C21,BarChart_Step1!$B$1:$DQ$13,6)/40</f>
        <v>0</v>
      </c>
      <c r="D27" s="17">
        <f>HLOOKUP(D21,BarChart_Step1!$B$1:$DQ$13,6)/40</f>
        <v>0.15</v>
      </c>
    </row>
    <row r="28" ht="12.75" customHeight="1"/>
    <row r="29" ht="12.75" customHeight="1"/>
    <row r="30" ht="12.75" customHeight="1"/>
    <row r="31" ht="12.75" customHeight="1">
      <c r="A31" s="16" t="s">
        <v>456</v>
      </c>
      <c r="B31" s="12" t="s">
        <v>447</v>
      </c>
      <c r="C31" s="12" t="s">
        <v>448</v>
      </c>
      <c r="D31" s="12" t="s">
        <v>449</v>
      </c>
    </row>
    <row r="32" ht="12.75" customHeight="1">
      <c r="B32" s="12" t="str">
        <f t="shared" ref="B32:D32" si="6">IF(MID(B31,1,4)="LLM1","PaLM 2",IF(MID(B31,1,4)="LLM2","GPT-3.5", IF(MID(B31,1,4)="LLM3","Llama 2")))</f>
        <v>PaLM 2</v>
      </c>
      <c r="C32" s="12" t="str">
        <f t="shared" si="6"/>
        <v>GPT-3.5</v>
      </c>
      <c r="D32" s="12" t="str">
        <f t="shared" si="6"/>
        <v>Llama 2</v>
      </c>
    </row>
    <row r="33" ht="12.75" customHeight="1">
      <c r="A33" s="10" t="str">
        <f t="shared" ref="A33:A37" si="7">A23</f>
        <v>Strongly Agree</v>
      </c>
      <c r="B33" s="17">
        <f>HLOOKUP(B31,BarChart_Step1!$B$1:$DQ$13,2)/40</f>
        <v>0.325</v>
      </c>
      <c r="C33" s="17">
        <f>HLOOKUP(C31,BarChart_Step1!$B$1:$DQ$13,2)/40</f>
        <v>0.25</v>
      </c>
      <c r="D33" s="17">
        <f>HLOOKUP(D31,BarChart_Step1!$B$1:$DQ$13,2)/40</f>
        <v>0.2</v>
      </c>
    </row>
    <row r="34" ht="12.75" customHeight="1">
      <c r="A34" s="10" t="str">
        <f t="shared" si="7"/>
        <v>Agree</v>
      </c>
      <c r="B34" s="17">
        <f>HLOOKUP(B31,BarChart_Step1!$B$1:$DQ$13,3)/40</f>
        <v>0.4</v>
      </c>
      <c r="C34" s="17">
        <f>HLOOKUP(C31,BarChart_Step1!$B$1:$DQ$13,3)/40</f>
        <v>0.425</v>
      </c>
      <c r="D34" s="17">
        <f>HLOOKUP(D31,BarChart_Step1!$B$1:$DQ$13,3)/40</f>
        <v>0.275</v>
      </c>
    </row>
    <row r="35" ht="12.75" customHeight="1">
      <c r="A35" s="10" t="str">
        <f t="shared" si="7"/>
        <v>Neutral</v>
      </c>
      <c r="B35" s="17">
        <f>HLOOKUP(B31,BarChart_Step1!$B$1:$DQ$13,4)/40</f>
        <v>0.15</v>
      </c>
      <c r="C35" s="17">
        <f>HLOOKUP(C31,BarChart_Step1!$B$1:$DQ$13,4)/40</f>
        <v>0.325</v>
      </c>
      <c r="D35" s="17">
        <f>HLOOKUP(D31,BarChart_Step1!$B$1:$DQ$13,4)/40</f>
        <v>0.25</v>
      </c>
    </row>
    <row r="36" ht="12.75" customHeight="1">
      <c r="A36" s="10" t="str">
        <f t="shared" si="7"/>
        <v>Disagree</v>
      </c>
      <c r="B36" s="17">
        <f>HLOOKUP(B31,BarChart_Step1!$B$1:$DQ$13,5)/40</f>
        <v>0.1</v>
      </c>
      <c r="C36" s="17">
        <f>HLOOKUP(C31,BarChart_Step1!$B$1:$DQ$13,5)/40</f>
        <v>0</v>
      </c>
      <c r="D36" s="17">
        <f>HLOOKUP(D31,BarChart_Step1!$B$1:$DQ$13,5)/40</f>
        <v>0.075</v>
      </c>
    </row>
    <row r="37" ht="12.75" customHeight="1">
      <c r="A37" s="10" t="str">
        <f t="shared" si="7"/>
        <v>Strongly Disagree</v>
      </c>
      <c r="B37" s="17">
        <f>HLOOKUP(B31,BarChart_Step1!$B$1:$DQ$13,6)/40</f>
        <v>0.025</v>
      </c>
      <c r="C37" s="17">
        <f>HLOOKUP(C31,BarChart_Step1!$B$1:$DQ$13,6)/40</f>
        <v>0</v>
      </c>
      <c r="D37" s="17">
        <f>HLOOKUP(D31,BarChart_Step1!$B$1:$DQ$13,6)/40</f>
        <v>0.2</v>
      </c>
    </row>
    <row r="38" ht="12.75" customHeight="1"/>
    <row r="39" ht="12.75" customHeight="1">
      <c r="A39" s="10" t="s">
        <v>238</v>
      </c>
    </row>
    <row r="40" ht="12.75" customHeight="1">
      <c r="A40" s="16" t="s">
        <v>457</v>
      </c>
      <c r="B40" s="12" t="str">
        <f t="shared" ref="B40:D40" si="8">B1</f>
        <v>LLM1P1 [References - R]</v>
      </c>
      <c r="C40" s="12" t="str">
        <f t="shared" si="8"/>
        <v>LLM2P1 [References - R]</v>
      </c>
      <c r="D40" s="12" t="str">
        <f t="shared" si="8"/>
        <v>LLM3P1 [References - R]</v>
      </c>
      <c r="E40" s="12" t="str">
        <f t="shared" ref="E40:G40" si="9">B11</f>
        <v>LLM1P2 [References - R]</v>
      </c>
      <c r="F40" s="12" t="str">
        <f t="shared" si="9"/>
        <v>LLM2P2 [References - R]</v>
      </c>
      <c r="G40" s="12" t="str">
        <f t="shared" si="9"/>
        <v>LLM3P2 [References - R]</v>
      </c>
      <c r="H40" s="12" t="str">
        <f t="shared" ref="H40:J40" si="10">B21</f>
        <v>LLM1P3 [References - R]</v>
      </c>
      <c r="I40" s="12" t="str">
        <f t="shared" si="10"/>
        <v>LLM2P3 [References - R]</v>
      </c>
      <c r="J40" s="12" t="str">
        <f t="shared" si="10"/>
        <v>LLM3P3 [References - R]</v>
      </c>
      <c r="K40" s="12" t="str">
        <f t="shared" ref="K40:M40" si="11">B31</f>
        <v>LLM1P4 [References - R]</v>
      </c>
      <c r="L40" s="12" t="str">
        <f t="shared" si="11"/>
        <v>LLM2P4 [References - R]</v>
      </c>
      <c r="M40" s="12" t="str">
        <f t="shared" si="11"/>
        <v>LLM3P4 [References - R]</v>
      </c>
    </row>
    <row r="41" ht="12.75" customHeight="1">
      <c r="B41" s="12" t="str">
        <f>IF(MID(B40,1,4)="LLM1","PaLM2P1",IF(MID(B40,1,4)="LLM2","GPT-3.5", IF(MID(B40,1,4)="LLM3","Llama 2")))</f>
        <v>PaLM2P1</v>
      </c>
      <c r="C41" s="12" t="str">
        <f>IF(MID(C40,1,4)="LLM1","PaLM 2",IF(MID(C40,1,4)="LLM2","GPT-3.5P1", IF(MID(C40,1,4)="LLM3","Llama 2")))</f>
        <v>GPT-3.5P1</v>
      </c>
      <c r="D41" s="12" t="str">
        <f>IF(MID(D40,1,4)="LLM1","PaLM 2",IF(MID(D40,1,4)="LLM2","GPT-3.5", IF(MID(D40,1,4)="LLM3","Llama2P1")))</f>
        <v>Llama2P1</v>
      </c>
      <c r="E41" s="12" t="str">
        <f t="shared" ref="E41:G41" si="12">IF(MID(E40,1,4)="LLM1","PaLM2P2",IF(MID(E40,1,4)="LLM2","GPT-3.5P2", IF(MID(E40,1,4)="LLM3","Llama2P2")))</f>
        <v>PaLM2P2</v>
      </c>
      <c r="F41" s="12" t="str">
        <f t="shared" si="12"/>
        <v>GPT-3.5P2</v>
      </c>
      <c r="G41" s="12" t="str">
        <f t="shared" si="12"/>
        <v>Llama2P2</v>
      </c>
      <c r="H41" s="12" t="str">
        <f t="shared" ref="H41:J41" si="13">IF(MID(H40,1,4)="LLM1","PaLM2P3",IF(MID(H40,1,4)="LLM2","GPT-3.5P3", IF(MID(H40,1,4)="LLM3","Llama2P3")))</f>
        <v>PaLM2P3</v>
      </c>
      <c r="I41" s="12" t="str">
        <f t="shared" si="13"/>
        <v>GPT-3.5P3</v>
      </c>
      <c r="J41" s="12" t="str">
        <f t="shared" si="13"/>
        <v>Llama2P3</v>
      </c>
      <c r="K41" s="12" t="str">
        <f t="shared" ref="K41:M41" si="14">IF(MID(K40,1,4)="LLM1","PaLM2P4",IF(MID(K40,1,4)="LLM2","GPT-3.5P4", IF(MID(K40,1,4)="LLM3","Llama2P4")))</f>
        <v>PaLM2P4</v>
      </c>
      <c r="L41" s="12" t="str">
        <f t="shared" si="14"/>
        <v>GPT-3.5P4</v>
      </c>
      <c r="M41" s="12" t="str">
        <f t="shared" si="14"/>
        <v>Llama2P4</v>
      </c>
    </row>
    <row r="42" ht="12.75" customHeight="1">
      <c r="A42" s="10" t="s">
        <v>207</v>
      </c>
      <c r="B42" s="17">
        <f>HLOOKUP(B40,BarChart_Step1!$B$1:$DQ$13,2)/40</f>
        <v>0.225</v>
      </c>
      <c r="C42" s="17">
        <f>HLOOKUP(C40,BarChart_Step1!$B$1:$DQ$13,2)/40</f>
        <v>0.15</v>
      </c>
      <c r="D42" s="17">
        <f>HLOOKUP(D40,BarChart_Step1!$B$1:$DQ$13,2)/40</f>
        <v>0.175</v>
      </c>
      <c r="E42" s="17">
        <f>HLOOKUP(E40,BarChart_Step1!$B$1:$DQ$13,2)/40</f>
        <v>0.225</v>
      </c>
      <c r="F42" s="17">
        <f>HLOOKUP(F40,BarChart_Step1!$B$1:$DQ$13,2)/40</f>
        <v>0.25</v>
      </c>
      <c r="G42" s="17">
        <f>HLOOKUP(G40,BarChart_Step1!$B$1:$DQ$13,2)/40</f>
        <v>0.175</v>
      </c>
      <c r="H42" s="17">
        <f>HLOOKUP(H40,BarChart_Step1!$B$1:$DQ$13,2)/40</f>
        <v>0.3</v>
      </c>
      <c r="I42" s="17">
        <f>HLOOKUP(I40,BarChart_Step1!$B$1:$DQ$13,2)/40</f>
        <v>0.225</v>
      </c>
      <c r="J42" s="17">
        <f>HLOOKUP(J40,BarChart_Step1!$B$1:$DQ$13,2)/40</f>
        <v>0.175</v>
      </c>
      <c r="K42" s="17">
        <f>HLOOKUP(K40,BarChart_Step1!$B$1:$DQ$13,2)/40</f>
        <v>0.325</v>
      </c>
      <c r="L42" s="17">
        <f>HLOOKUP(L40,BarChart_Step1!$B$1:$DQ$13,2)/40</f>
        <v>0.25</v>
      </c>
      <c r="M42" s="17">
        <f>HLOOKUP(M40,BarChart_Step1!$B$1:$DQ$13,2)/40</f>
        <v>0.2</v>
      </c>
    </row>
    <row r="43" ht="12.75" customHeight="1">
      <c r="A43" s="10" t="s">
        <v>208</v>
      </c>
      <c r="B43" s="17">
        <f>HLOOKUP(B40,BarChart_Step1!$B$1:$DQ$13,3)/40</f>
        <v>0.425</v>
      </c>
      <c r="C43" s="17">
        <f>HLOOKUP(C40,BarChart_Step1!$B$1:$DQ$13,3)/40</f>
        <v>0.2</v>
      </c>
      <c r="D43" s="17">
        <f>HLOOKUP(D40,BarChart_Step1!$B$1:$DQ$13,3)/40</f>
        <v>0.225</v>
      </c>
      <c r="E43" s="17">
        <f>HLOOKUP(E40,BarChart_Step1!$B$1:$DQ$13,3)/40</f>
        <v>0.375</v>
      </c>
      <c r="F43" s="17">
        <f>HLOOKUP(F40,BarChart_Step1!$B$1:$DQ$13,3)/40</f>
        <v>0.425</v>
      </c>
      <c r="G43" s="17">
        <f>HLOOKUP(G40,BarChart_Step1!$B$1:$DQ$13,3)/40</f>
        <v>0.3</v>
      </c>
      <c r="H43" s="17">
        <f>HLOOKUP(H40,BarChart_Step1!$B$1:$DQ$13,3)/40</f>
        <v>0.4</v>
      </c>
      <c r="I43" s="17">
        <f>HLOOKUP(I40,BarChart_Step1!$B$1:$DQ$13,3)/40</f>
        <v>0.525</v>
      </c>
      <c r="J43" s="17">
        <f>HLOOKUP(J40,BarChart_Step1!$B$1:$DQ$13,3)/40</f>
        <v>0.275</v>
      </c>
      <c r="K43" s="17">
        <f>HLOOKUP(K40,BarChart_Step1!$B$1:$DQ$13,3)/40</f>
        <v>0.4</v>
      </c>
      <c r="L43" s="17">
        <f>HLOOKUP(L40,BarChart_Step1!$B$1:$DQ$13,3)/40</f>
        <v>0.425</v>
      </c>
      <c r="M43" s="17">
        <f>HLOOKUP(M40,BarChart_Step1!$B$1:$DQ$13,3)/40</f>
        <v>0.275</v>
      </c>
    </row>
    <row r="44" ht="12.75" customHeight="1">
      <c r="A44" s="10" t="s">
        <v>209</v>
      </c>
      <c r="B44" s="17">
        <f>HLOOKUP(B40,BarChart_Step1!$B$1:$DQ$13,4)/40</f>
        <v>0.2</v>
      </c>
      <c r="C44" s="17">
        <f>HLOOKUP(C40,BarChart_Step1!$B$1:$DQ$13,4)/40</f>
        <v>0.2</v>
      </c>
      <c r="D44" s="17">
        <f>HLOOKUP(D40,BarChart_Step1!$B$1:$DQ$13,4)/40</f>
        <v>0.35</v>
      </c>
      <c r="E44" s="17">
        <f>HLOOKUP(E40,BarChart_Step1!$B$1:$DQ$13,4)/40</f>
        <v>0.225</v>
      </c>
      <c r="F44" s="17">
        <f>HLOOKUP(F40,BarChart_Step1!$B$1:$DQ$13,4)/40</f>
        <v>0.3</v>
      </c>
      <c r="G44" s="17">
        <f>HLOOKUP(G40,BarChart_Step1!$B$1:$DQ$13,4)/40</f>
        <v>0.225</v>
      </c>
      <c r="H44" s="17">
        <f>HLOOKUP(H40,BarChart_Step1!$B$1:$DQ$13,4)/40</f>
        <v>0.15</v>
      </c>
      <c r="I44" s="17">
        <f>HLOOKUP(I40,BarChart_Step1!$B$1:$DQ$13,4)/40</f>
        <v>0.225</v>
      </c>
      <c r="J44" s="17">
        <f>HLOOKUP(J40,BarChart_Step1!$B$1:$DQ$13,4)/40</f>
        <v>0.375</v>
      </c>
      <c r="K44" s="17">
        <f>HLOOKUP(K40,BarChart_Step1!$B$1:$DQ$13,4)/40</f>
        <v>0.15</v>
      </c>
      <c r="L44" s="17">
        <f>HLOOKUP(L40,BarChart_Step1!$B$1:$DQ$13,4)/40</f>
        <v>0.325</v>
      </c>
      <c r="M44" s="17">
        <f>HLOOKUP(M40,BarChart_Step1!$B$1:$DQ$13,4)/40</f>
        <v>0.25</v>
      </c>
    </row>
    <row r="45" ht="12.75" customHeight="1">
      <c r="A45" s="10" t="s">
        <v>210</v>
      </c>
      <c r="B45" s="17">
        <f>HLOOKUP(B40,BarChart_Step1!$B$1:$DQ$13,5)/40</f>
        <v>0.05</v>
      </c>
      <c r="C45" s="17">
        <f>HLOOKUP(C40,BarChart_Step1!$B$1:$DQ$13,5)/40</f>
        <v>0.325</v>
      </c>
      <c r="D45" s="17">
        <f>HLOOKUP(D40,BarChart_Step1!$B$1:$DQ$13,5)/40</f>
        <v>0.075</v>
      </c>
      <c r="E45" s="17">
        <f>HLOOKUP(E40,BarChart_Step1!$B$1:$DQ$13,5)/40</f>
        <v>0.1</v>
      </c>
      <c r="F45" s="17">
        <f>HLOOKUP(F40,BarChart_Step1!$B$1:$DQ$13,5)/40</f>
        <v>0</v>
      </c>
      <c r="G45" s="17">
        <f>HLOOKUP(G40,BarChart_Step1!$B$1:$DQ$13,5)/40</f>
        <v>0.075</v>
      </c>
      <c r="H45" s="17">
        <f>HLOOKUP(H40,BarChart_Step1!$B$1:$DQ$13,5)/40</f>
        <v>0.075</v>
      </c>
      <c r="I45" s="17">
        <f>HLOOKUP(I40,BarChart_Step1!$B$1:$DQ$13,5)/40</f>
        <v>0.025</v>
      </c>
      <c r="J45" s="17">
        <f>HLOOKUP(J40,BarChart_Step1!$B$1:$DQ$13,5)/40</f>
        <v>0.025</v>
      </c>
      <c r="K45" s="17">
        <f>HLOOKUP(K40,BarChart_Step1!$B$1:$DQ$13,5)/40</f>
        <v>0.1</v>
      </c>
      <c r="L45" s="17">
        <f>HLOOKUP(L40,BarChart_Step1!$B$1:$DQ$13,5)/40</f>
        <v>0</v>
      </c>
      <c r="M45" s="17">
        <f>HLOOKUP(M40,BarChart_Step1!$B$1:$DQ$13,5)/40</f>
        <v>0.075</v>
      </c>
    </row>
    <row r="46" ht="12.75" customHeight="1">
      <c r="A46" s="10" t="s">
        <v>211</v>
      </c>
      <c r="B46" s="17">
        <f>HLOOKUP(B40,BarChart_Step1!$B$1:$DQ$13,6)/40</f>
        <v>0.1</v>
      </c>
      <c r="C46" s="17">
        <f>HLOOKUP(C40,BarChart_Step1!$B$1:$DQ$13,6)/40</f>
        <v>0.125</v>
      </c>
      <c r="D46" s="17">
        <f>HLOOKUP(D40,BarChart_Step1!$B$1:$DQ$13,6)/40</f>
        <v>0.175</v>
      </c>
      <c r="E46" s="17">
        <f>HLOOKUP(E40,BarChart_Step1!$B$1:$DQ$13,6)/40</f>
        <v>0.075</v>
      </c>
      <c r="F46" s="17">
        <f>HLOOKUP(F40,BarChart_Step1!$B$1:$DQ$13,6)/40</f>
        <v>0.025</v>
      </c>
      <c r="G46" s="17">
        <f>HLOOKUP(G40,BarChart_Step1!$B$1:$DQ$13,6)/40</f>
        <v>0.225</v>
      </c>
      <c r="H46" s="17">
        <f>HLOOKUP(H40,BarChart_Step1!$B$1:$DQ$13,6)/40</f>
        <v>0.075</v>
      </c>
      <c r="I46" s="17">
        <f>HLOOKUP(I40,BarChart_Step1!$B$1:$DQ$13,6)/40</f>
        <v>0</v>
      </c>
      <c r="J46" s="17">
        <f>HLOOKUP(J40,BarChart_Step1!$B$1:$DQ$13,6)/40</f>
        <v>0.15</v>
      </c>
      <c r="K46" s="17">
        <f>HLOOKUP(K40,BarChart_Step1!$B$1:$DQ$13,6)/40</f>
        <v>0.025</v>
      </c>
      <c r="L46" s="17">
        <f>HLOOKUP(L40,BarChart_Step1!$B$1:$DQ$13,6)/40</f>
        <v>0</v>
      </c>
      <c r="M46" s="17">
        <f>HLOOKUP(M40,BarChart_Step1!$B$1:$DQ$13,6)/40</f>
        <v>0.2</v>
      </c>
    </row>
    <row r="47" ht="12.75" customHeight="1"/>
    <row r="48" ht="12.75" customHeight="1"/>
    <row r="49" ht="12.75" customHeight="1">
      <c r="A49" s="10" t="s">
        <v>240</v>
      </c>
    </row>
    <row r="50" ht="12.75" customHeight="1">
      <c r="A50" s="16" t="s">
        <v>458</v>
      </c>
      <c r="B50" s="12" t="s">
        <v>223</v>
      </c>
      <c r="C50" s="12" t="s">
        <v>224</v>
      </c>
      <c r="D50" s="12" t="s">
        <v>225</v>
      </c>
    </row>
    <row r="51" ht="12.75" customHeight="1">
      <c r="B51" s="12" t="str">
        <f t="shared" ref="B51:D51" si="15">IF(MID(B50,1,4)="LLM1","PaLM2",IF(MID(B50,1,4)="LLM2","GPT-3.5", IF(MID(B50,1,4)="LLM3","Llama2")))</f>
        <v>PaLM2</v>
      </c>
      <c r="C51" s="12" t="str">
        <f t="shared" si="15"/>
        <v>GPT-3.5</v>
      </c>
      <c r="D51" s="12" t="str">
        <f t="shared" si="15"/>
        <v>Llama2</v>
      </c>
    </row>
    <row r="52" ht="12.75" customHeight="1">
      <c r="A52" s="10" t="s">
        <v>207</v>
      </c>
      <c r="B52" s="17">
        <f t="shared" ref="B52:D52" si="16">(B42+E42+H42+K42)/4</f>
        <v>0.26875</v>
      </c>
      <c r="C52" s="17">
        <f t="shared" si="16"/>
        <v>0.21875</v>
      </c>
      <c r="D52" s="17">
        <f t="shared" si="16"/>
        <v>0.18125</v>
      </c>
    </row>
    <row r="53" ht="12.75" customHeight="1">
      <c r="A53" s="10" t="s">
        <v>208</v>
      </c>
      <c r="B53" s="17">
        <f t="shared" ref="B53:D53" si="17">(B43+E43+H43+K43)/4</f>
        <v>0.4</v>
      </c>
      <c r="C53" s="17">
        <f t="shared" si="17"/>
        <v>0.39375</v>
      </c>
      <c r="D53" s="17">
        <f t="shared" si="17"/>
        <v>0.26875</v>
      </c>
    </row>
    <row r="54" ht="12.75" customHeight="1">
      <c r="A54" s="10" t="s">
        <v>209</v>
      </c>
      <c r="B54" s="17">
        <f t="shared" ref="B54:D54" si="18">(B44+E44+H44+K44)/4</f>
        <v>0.18125</v>
      </c>
      <c r="C54" s="17">
        <f t="shared" si="18"/>
        <v>0.2625</v>
      </c>
      <c r="D54" s="17">
        <f t="shared" si="18"/>
        <v>0.3</v>
      </c>
    </row>
    <row r="55" ht="12.75" customHeight="1">
      <c r="A55" s="10" t="s">
        <v>210</v>
      </c>
      <c r="B55" s="17">
        <f t="shared" ref="B55:D55" si="19">(B45+E45+H45+K45)/4</f>
        <v>0.08125</v>
      </c>
      <c r="C55" s="17">
        <f t="shared" si="19"/>
        <v>0.0875</v>
      </c>
      <c r="D55" s="17">
        <f t="shared" si="19"/>
        <v>0.0625</v>
      </c>
    </row>
    <row r="56" ht="12.75" customHeight="1">
      <c r="A56" s="10" t="s">
        <v>211</v>
      </c>
      <c r="B56" s="17">
        <f t="shared" ref="B56:D56" si="20">(B46+E46+H46+K46)/4</f>
        <v>0.06875</v>
      </c>
      <c r="C56" s="17">
        <f t="shared" si="20"/>
        <v>0.0375</v>
      </c>
      <c r="D56" s="17">
        <f t="shared" si="20"/>
        <v>0.1875</v>
      </c>
    </row>
    <row r="57" ht="12.75" customHeight="1"/>
    <row r="58" ht="12.75" customHeight="1"/>
    <row r="59" ht="12.75" customHeight="1">
      <c r="A59" s="10" t="s">
        <v>242</v>
      </c>
    </row>
    <row r="60" ht="12.75" customHeight="1">
      <c r="A60" s="16" t="s">
        <v>459</v>
      </c>
      <c r="B60" s="10"/>
      <c r="C60" s="12"/>
      <c r="D60" s="12"/>
    </row>
    <row r="61" ht="12.75" customHeight="1">
      <c r="B61" s="12" t="s">
        <v>215</v>
      </c>
      <c r="C61" s="12" t="s">
        <v>216</v>
      </c>
      <c r="D61" s="12" t="s">
        <v>217</v>
      </c>
      <c r="E61" s="12" t="s">
        <v>218</v>
      </c>
    </row>
    <row r="62" ht="12.75" customHeight="1">
      <c r="A62" s="10" t="s">
        <v>207</v>
      </c>
      <c r="B62" s="17">
        <f t="shared" ref="B62:B66" si="21">(B42+C42+D42)/3</f>
        <v>0.1833333333</v>
      </c>
      <c r="C62" s="17">
        <f t="shared" ref="C62:C66" si="22">(E42+F42+G42)/3</f>
        <v>0.2166666667</v>
      </c>
      <c r="D62" s="17">
        <f t="shared" ref="D62:D66" si="23">(H42+I42+J42)/3</f>
        <v>0.2333333333</v>
      </c>
      <c r="E62" s="10">
        <f t="shared" ref="E62:E66" si="24">(K42+L42+M42)/3</f>
        <v>0.2583333333</v>
      </c>
    </row>
    <row r="63" ht="12.75" customHeight="1">
      <c r="A63" s="10" t="s">
        <v>208</v>
      </c>
      <c r="B63" s="17">
        <f t="shared" si="21"/>
        <v>0.2833333333</v>
      </c>
      <c r="C63" s="17">
        <f t="shared" si="22"/>
        <v>0.3666666667</v>
      </c>
      <c r="D63" s="17">
        <f t="shared" si="23"/>
        <v>0.4</v>
      </c>
      <c r="E63" s="10">
        <f t="shared" si="24"/>
        <v>0.3666666667</v>
      </c>
    </row>
    <row r="64" ht="12.75" customHeight="1">
      <c r="A64" s="10" t="s">
        <v>209</v>
      </c>
      <c r="B64" s="17">
        <f t="shared" si="21"/>
        <v>0.25</v>
      </c>
      <c r="C64" s="17">
        <f t="shared" si="22"/>
        <v>0.25</v>
      </c>
      <c r="D64" s="17">
        <f t="shared" si="23"/>
        <v>0.25</v>
      </c>
      <c r="E64" s="10">
        <f t="shared" si="24"/>
        <v>0.2416666667</v>
      </c>
    </row>
    <row r="65" ht="12.75" customHeight="1">
      <c r="A65" s="10" t="s">
        <v>210</v>
      </c>
      <c r="B65" s="17">
        <f t="shared" si="21"/>
        <v>0.15</v>
      </c>
      <c r="C65" s="17">
        <f t="shared" si="22"/>
        <v>0.05833333333</v>
      </c>
      <c r="D65" s="17">
        <f t="shared" si="23"/>
        <v>0.04166666667</v>
      </c>
      <c r="E65" s="10">
        <f t="shared" si="24"/>
        <v>0.05833333333</v>
      </c>
    </row>
    <row r="66" ht="12.75" customHeight="1">
      <c r="A66" s="10" t="s">
        <v>211</v>
      </c>
      <c r="B66" s="17">
        <f t="shared" si="21"/>
        <v>0.1333333333</v>
      </c>
      <c r="C66" s="17">
        <f t="shared" si="22"/>
        <v>0.1083333333</v>
      </c>
      <c r="D66" s="17">
        <f t="shared" si="23"/>
        <v>0.075</v>
      </c>
      <c r="E66" s="10">
        <f t="shared" si="24"/>
        <v>0.075</v>
      </c>
    </row>
    <row r="67" ht="12.75" customHeight="1"/>
    <row r="68" ht="12.75" customHeight="1">
      <c r="A68" s="16" t="str">
        <f>CONCAT(A60, " and Levels")</f>
        <v>Missing References - Recall
Aggregated over LLMs and Levels</v>
      </c>
    </row>
    <row r="69" ht="12.75" customHeight="1">
      <c r="A69" s="10" t="s">
        <v>207</v>
      </c>
      <c r="B69" s="17">
        <f t="shared" ref="B69:B73" si="25">AVERAGE(B62:E62)</f>
        <v>0.2229166667</v>
      </c>
    </row>
    <row r="70" ht="12.75" customHeight="1">
      <c r="A70" s="10" t="s">
        <v>208</v>
      </c>
      <c r="B70" s="17">
        <f t="shared" si="25"/>
        <v>0.3541666667</v>
      </c>
    </row>
    <row r="71" ht="12.75" customHeight="1">
      <c r="A71" s="10" t="s">
        <v>209</v>
      </c>
      <c r="B71" s="17">
        <f t="shared" si="25"/>
        <v>0.2479166667</v>
      </c>
    </row>
    <row r="72" ht="12.75" customHeight="1">
      <c r="A72" s="10" t="s">
        <v>210</v>
      </c>
      <c r="B72" s="17">
        <f t="shared" si="25"/>
        <v>0.07708333333</v>
      </c>
    </row>
    <row r="73" ht="12.75" customHeight="1">
      <c r="A73" s="10" t="s">
        <v>211</v>
      </c>
      <c r="B73" s="17">
        <f t="shared" si="25"/>
        <v>0.09791666667</v>
      </c>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B1:D1 B11:D11 B21:D21 B31:D31 B40:M40 B50:D50 B60:D60">
      <formula1>Hist_Step1!$B$1:$DQ$1</formula1>
    </dataValidation>
  </dataValidation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45" width="4.0"/>
    <col customWidth="1" min="46" max="46" width="3.25"/>
    <col customWidth="1" min="47" max="47" width="4.0"/>
    <col customWidth="1" min="48" max="48" width="3.25"/>
    <col customWidth="1" min="49" max="87" width="4.0"/>
    <col customWidth="1" min="88" max="89" width="3.25"/>
    <col customWidth="1" min="90" max="121" width="4.0"/>
  </cols>
  <sheetData>
    <row r="1" ht="12.75" customHeight="1">
      <c r="B1" s="12" t="str">
        <f>MID('Form Responses 1'!E1,36,LEN('Form Responses 1'!E1)-35)</f>
        <v>LLM1P1 [Core Contrib. - P]</v>
      </c>
      <c r="C1" s="12" t="str">
        <f>MID('Form Responses 1'!F1,36,LEN('Form Responses 1'!F1)-35)</f>
        <v>LLM1P1 [Core Contrib. - R]</v>
      </c>
      <c r="D1" s="12" t="str">
        <f>MID('Form Responses 1'!G1,36,LEN('Form Responses 1'!G1)-35)</f>
        <v>LLM1P1 [Strengths - P]</v>
      </c>
      <c r="E1" s="12" t="str">
        <f>MID('Form Responses 1'!H1,36,LEN('Form Responses 1'!H1)-35)</f>
        <v>LLM1P1 [Strengths - R]</v>
      </c>
      <c r="F1" s="12" t="str">
        <f>MID('Form Responses 1'!I1,36,LEN('Form Responses 1'!I1)-35)</f>
        <v>LLM1P1 [Weaknesses - P]</v>
      </c>
      <c r="G1" s="12" t="str">
        <f>MID('Form Responses 1'!J1,36,LEN('Form Responses 1'!J1)-35)</f>
        <v>LLM1P1 [Weaknesses - R]</v>
      </c>
      <c r="H1" s="12" t="str">
        <f>MID('Form Responses 1'!K1,36,LEN('Form Responses 1'!K1)-35)</f>
        <v>LLM1P1 [Suggestions - P]</v>
      </c>
      <c r="I1" s="12" t="str">
        <f>MID('Form Responses 1'!L1,36,LEN('Form Responses 1'!L1)-35)</f>
        <v>LLM1P1 [Suggestions - R]</v>
      </c>
      <c r="J1" s="12" t="str">
        <f>MID('Form Responses 1'!M1,36,LEN('Form Responses 1'!M1)-35)</f>
        <v>LLM1P1 [References - P]</v>
      </c>
      <c r="K1" s="12" t="str">
        <f>MID('Form Responses 1'!N1,36,LEN('Form Responses 1'!N1)-35)</f>
        <v>LLM1P1 [References - R]</v>
      </c>
      <c r="L1" s="12" t="str">
        <f>MID('Form Responses 1'!O1,36,LEN('Form Responses 1'!O1)-35)</f>
        <v>LLM1P2 [Core Contrib. - P]</v>
      </c>
      <c r="M1" s="12" t="str">
        <f>MID('Form Responses 1'!P1,36,LEN('Form Responses 1'!P1)-35)</f>
        <v>LLM1P2 [Core Contrib. - R]</v>
      </c>
      <c r="N1" s="12" t="str">
        <f>MID('Form Responses 1'!Q1,36,LEN('Form Responses 1'!Q1)-35)</f>
        <v>LLM1P2 [Strengths - P]</v>
      </c>
      <c r="O1" s="12" t="str">
        <f>MID('Form Responses 1'!R1,36,LEN('Form Responses 1'!R1)-35)</f>
        <v>LLM1P2 [Strengths - R]</v>
      </c>
      <c r="P1" s="12" t="str">
        <f>MID('Form Responses 1'!S1,36,LEN('Form Responses 1'!S1)-35)</f>
        <v>LLM1P2 [Weaknesses - P]</v>
      </c>
      <c r="Q1" s="12" t="str">
        <f>MID('Form Responses 1'!T1,36,LEN('Form Responses 1'!T1)-35)</f>
        <v>LLM1P2 [Weaknesses - R]</v>
      </c>
      <c r="R1" s="12" t="str">
        <f>MID('Form Responses 1'!U1,36,LEN('Form Responses 1'!U1)-35)</f>
        <v>LLM1P2 [Suggestions - P]</v>
      </c>
      <c r="S1" s="12" t="str">
        <f>MID('Form Responses 1'!V1,36,LEN('Form Responses 1'!V1)-35)</f>
        <v>LLM1P2 [Suggestions - R]</v>
      </c>
      <c r="T1" s="12" t="str">
        <f>MID('Form Responses 1'!W1,36,LEN('Form Responses 1'!W1)-35)</f>
        <v>LLM1P2 [References - P]</v>
      </c>
      <c r="U1" s="12" t="str">
        <f>MID('Form Responses 1'!X1,36,LEN('Form Responses 1'!X1)-35)</f>
        <v>LLM1P2 [References - R]</v>
      </c>
      <c r="V1" s="12" t="str">
        <f>MID('Form Responses 1'!Y1,36,LEN('Form Responses 1'!Y1)-35)</f>
        <v>LLM1P3 [Core Contrib. - P]</v>
      </c>
      <c r="W1" s="12" t="str">
        <f>MID('Form Responses 1'!Z1,36,LEN('Form Responses 1'!Z1)-35)</f>
        <v>LLM1P3 [Core Contrib. - R]</v>
      </c>
      <c r="X1" s="12" t="str">
        <f>MID('Form Responses 1'!AA1,36,LEN('Form Responses 1'!AA1)-35)</f>
        <v>LLM1P3 [Strengths - P]</v>
      </c>
      <c r="Y1" s="12" t="str">
        <f>MID('Form Responses 1'!AB1,36,LEN('Form Responses 1'!AB1)-35)</f>
        <v>LLM1P3 [Strengths - R]</v>
      </c>
      <c r="Z1" s="12" t="str">
        <f>MID('Form Responses 1'!AC1,36,LEN('Form Responses 1'!AC1)-35)</f>
        <v>LLM1P3 [Weaknesses - P]</v>
      </c>
      <c r="AA1" s="12" t="str">
        <f>MID('Form Responses 1'!AD1,36,LEN('Form Responses 1'!AD1)-35)</f>
        <v>LLM1P3 [Weaknesses - R]</v>
      </c>
      <c r="AB1" s="12" t="str">
        <f>MID('Form Responses 1'!AE1,36,LEN('Form Responses 1'!AE1)-35)</f>
        <v>LLM1P3 [Suggestions - P]</v>
      </c>
      <c r="AC1" s="12" t="str">
        <f>MID('Form Responses 1'!AF1,36,LEN('Form Responses 1'!AF1)-35)</f>
        <v>LLM1P3 [Suggestions - R]</v>
      </c>
      <c r="AD1" s="12" t="str">
        <f>MID('Form Responses 1'!AG1,36,LEN('Form Responses 1'!AG1)-35)</f>
        <v>LLM1P3 [References - P]</v>
      </c>
      <c r="AE1" s="12" t="str">
        <f>MID('Form Responses 1'!AH1,36,LEN('Form Responses 1'!AH1)-35)</f>
        <v>LLM1P3 [References - R]</v>
      </c>
      <c r="AF1" s="12" t="str">
        <f>MID('Form Responses 1'!AI1,36,LEN('Form Responses 1'!AI1)-35)</f>
        <v>LLM1P4 [Core Contrib. - P]</v>
      </c>
      <c r="AG1" s="12" t="str">
        <f>MID('Form Responses 1'!AJ1,36,LEN('Form Responses 1'!AJ1)-35)</f>
        <v>LLM1P4 [Core Contrib. - R]</v>
      </c>
      <c r="AH1" s="12" t="str">
        <f>MID('Form Responses 1'!AK1,36,LEN('Form Responses 1'!AK1)-35)</f>
        <v>LLM1P4 [Strengths - P]</v>
      </c>
      <c r="AI1" s="12" t="str">
        <f>MID('Form Responses 1'!AL1,36,LEN('Form Responses 1'!AL1)-35)</f>
        <v>LLM1P4 [Strengths - R]</v>
      </c>
      <c r="AJ1" s="12" t="str">
        <f>MID('Form Responses 1'!AM1,36,LEN('Form Responses 1'!AM1)-35)</f>
        <v>LLM1P4 [Weaknesses - P]</v>
      </c>
      <c r="AK1" s="12" t="str">
        <f>MID('Form Responses 1'!AN1,36,LEN('Form Responses 1'!AN1)-35)</f>
        <v>LLM1P4 [Weaknesses - R]</v>
      </c>
      <c r="AL1" s="12" t="str">
        <f>MID('Form Responses 1'!AO1,36,LEN('Form Responses 1'!AO1)-35)</f>
        <v>LLM1P4 [Suggestions - P]</v>
      </c>
      <c r="AM1" s="12" t="str">
        <f>MID('Form Responses 1'!AP1,36,LEN('Form Responses 1'!AP1)-35)</f>
        <v>LLM1P4 [Suggestions - R]</v>
      </c>
      <c r="AN1" s="12" t="str">
        <f>MID('Form Responses 1'!AQ1,36,LEN('Form Responses 1'!AQ1)-35)</f>
        <v>LLM1P4 [References - P]</v>
      </c>
      <c r="AO1" s="12" t="str">
        <f>MID('Form Responses 1'!AR1,36,LEN('Form Responses 1'!AR1)-35)</f>
        <v>LLM1P4 [References - R]</v>
      </c>
      <c r="AP1" s="12" t="str">
        <f>MID('Form Responses 1'!AS1,36,LEN('Form Responses 1'!AS1)-35)</f>
        <v>LLM2P1 [Core Contrib. - P]</v>
      </c>
      <c r="AQ1" s="12" t="str">
        <f>MID('Form Responses 1'!AT1,36,LEN('Form Responses 1'!AT1)-35)</f>
        <v>LLM2P1 [Core Contrib. - R]</v>
      </c>
      <c r="AR1" s="12" t="str">
        <f>MID('Form Responses 1'!AU1,36,LEN('Form Responses 1'!AU1)-35)</f>
        <v>LLM2P1 [Strengths - P]</v>
      </c>
      <c r="AS1" s="12" t="str">
        <f>MID('Form Responses 1'!AV1,36,LEN('Form Responses 1'!AV1)-35)</f>
        <v>LLM2P1 [Strengths - R]</v>
      </c>
      <c r="AT1" s="12" t="str">
        <f>MID('Form Responses 1'!AW1,36,LEN('Form Responses 1'!AW1)-35)</f>
        <v>LLM2P1 [Weaknesses - P]</v>
      </c>
      <c r="AU1" s="12" t="str">
        <f>MID('Form Responses 1'!AX1,36,LEN('Form Responses 1'!AX1)-35)</f>
        <v>LLM2P1 [Weaknesses - R]</v>
      </c>
      <c r="AV1" s="12" t="str">
        <f>MID('Form Responses 1'!AY1,36,LEN('Form Responses 1'!AY1)-35)</f>
        <v>LLM2P1 [Suggestions - P]</v>
      </c>
      <c r="AW1" s="12" t="str">
        <f>MID('Form Responses 1'!AZ1,36,LEN('Form Responses 1'!AZ1)-35)</f>
        <v>LLM2P1 [Suggestions - R]</v>
      </c>
      <c r="AX1" s="12" t="str">
        <f>MID('Form Responses 1'!BA1,36,LEN('Form Responses 1'!BA1)-35)</f>
        <v>LLM2P1 [References - P]</v>
      </c>
      <c r="AY1" s="12" t="str">
        <f>MID('Form Responses 1'!BB1,36,LEN('Form Responses 1'!BB1)-35)</f>
        <v>LLM2P1 [References - R]</v>
      </c>
      <c r="AZ1" s="12" t="str">
        <f>MID('Form Responses 1'!BC1,36,LEN('Form Responses 1'!BC1)-35)</f>
        <v>LLM2P2 [Core Contrib. - P]</v>
      </c>
      <c r="BA1" s="12" t="str">
        <f>MID('Form Responses 1'!BD1,36,LEN('Form Responses 1'!BD1)-35)</f>
        <v>LLM2P2 [Core Contrib. - R]</v>
      </c>
      <c r="BB1" s="12" t="str">
        <f>MID('Form Responses 1'!BE1,36,LEN('Form Responses 1'!BE1)-35)</f>
        <v>LLM2P2 [Strengths - P]</v>
      </c>
      <c r="BC1" s="12" t="str">
        <f>MID('Form Responses 1'!BF1,36,LEN('Form Responses 1'!BF1)-35)</f>
        <v>LLM2P2 [Strengths - R]</v>
      </c>
      <c r="BD1" s="12" t="str">
        <f>MID('Form Responses 1'!BG1,36,LEN('Form Responses 1'!BG1)-35)</f>
        <v>LLM2P2 [Weaknesses - P]</v>
      </c>
      <c r="BE1" s="12" t="str">
        <f>MID('Form Responses 1'!BH1,36,LEN('Form Responses 1'!BH1)-35)</f>
        <v>LLM2P2 [Weaknesses - R]</v>
      </c>
      <c r="BF1" s="12" t="str">
        <f>MID('Form Responses 1'!BI1,36,LEN('Form Responses 1'!BI1)-35)</f>
        <v>LLM2P2 [Suggestions - P]</v>
      </c>
      <c r="BG1" s="12" t="str">
        <f>MID('Form Responses 1'!BJ1,36,LEN('Form Responses 1'!BJ1)-35)</f>
        <v>LLM2P2 [Suggestions - R]</v>
      </c>
      <c r="BH1" s="12" t="str">
        <f>MID('Form Responses 1'!BK1,36,LEN('Form Responses 1'!BK1)-35)</f>
        <v>LLM2P2 [References - P]</v>
      </c>
      <c r="BI1" s="12" t="str">
        <f>MID('Form Responses 1'!BL1,36,LEN('Form Responses 1'!BL1)-35)</f>
        <v>LLM2P2 [References - R]</v>
      </c>
      <c r="BJ1" s="12" t="str">
        <f>MID('Form Responses 1'!BM1,36,LEN('Form Responses 1'!BM1)-35)</f>
        <v>LLM2P3 [Core Contrib. - P]</v>
      </c>
      <c r="BK1" s="12" t="str">
        <f>MID('Form Responses 1'!BN1,36,LEN('Form Responses 1'!BN1)-35)</f>
        <v>LLM2P3 [Core Contrib. - R]</v>
      </c>
      <c r="BL1" s="12" t="str">
        <f>MID('Form Responses 1'!BO1,36,LEN('Form Responses 1'!BO1)-35)</f>
        <v>LLM2P3 [Strengths - P]</v>
      </c>
      <c r="BM1" s="12" t="str">
        <f>MID('Form Responses 1'!BP1,36,LEN('Form Responses 1'!BP1)-35)</f>
        <v>LLM2P3 [Strengths - R]</v>
      </c>
      <c r="BN1" s="12" t="str">
        <f>MID('Form Responses 1'!BQ1,36,LEN('Form Responses 1'!BQ1)-35)</f>
        <v>LLM2P3 [Weaknesses - P]</v>
      </c>
      <c r="BO1" s="12" t="str">
        <f>MID('Form Responses 1'!BR1,36,LEN('Form Responses 1'!BR1)-35)</f>
        <v>LLM2P3 [Weaknesses - R]</v>
      </c>
      <c r="BP1" s="12" t="str">
        <f>MID('Form Responses 1'!BS1,36,LEN('Form Responses 1'!BS1)-35)</f>
        <v>LLM2P3 [Suggestions - P]</v>
      </c>
      <c r="BQ1" s="12" t="str">
        <f>MID('Form Responses 1'!BT1,36,LEN('Form Responses 1'!BT1)-35)</f>
        <v>LLM2P3 [Suggestions - R]</v>
      </c>
      <c r="BR1" s="12" t="str">
        <f>MID('Form Responses 1'!BU1,36,LEN('Form Responses 1'!BU1)-35)</f>
        <v>LLM2P3 [References - P]</v>
      </c>
      <c r="BS1" s="12" t="str">
        <f>MID('Form Responses 1'!BV1,36,LEN('Form Responses 1'!BV1)-35)</f>
        <v>LLM2P3 [References - R]</v>
      </c>
      <c r="BT1" s="12" t="str">
        <f>MID('Form Responses 1'!BW1,36,LEN('Form Responses 1'!BW1)-35)</f>
        <v>LLM2P4 [Core Contrib. - P]</v>
      </c>
      <c r="BU1" s="12" t="str">
        <f>MID('Form Responses 1'!BX1,36,LEN('Form Responses 1'!BX1)-35)</f>
        <v>LLM2P4 [Core Contrib. - R]</v>
      </c>
      <c r="BV1" s="12" t="str">
        <f>MID('Form Responses 1'!BY1,36,LEN('Form Responses 1'!BY1)-35)</f>
        <v>LLM2P4 [Strengths - P]</v>
      </c>
      <c r="BW1" s="12" t="str">
        <f>MID('Form Responses 1'!BZ1,36,LEN('Form Responses 1'!BZ1)-35)</f>
        <v>LLM2P4 [Strengths - R]</v>
      </c>
      <c r="BX1" s="12" t="str">
        <f>MID('Form Responses 1'!CA1,36,LEN('Form Responses 1'!CA1)-35)</f>
        <v>LLM2P4 [Weaknesses - P]</v>
      </c>
      <c r="BY1" s="12" t="str">
        <f>MID('Form Responses 1'!CB1,36,LEN('Form Responses 1'!CB1)-35)</f>
        <v>LLM2P4 [Weaknesses - R]</v>
      </c>
      <c r="BZ1" s="12" t="str">
        <f>MID('Form Responses 1'!CC1,36,LEN('Form Responses 1'!CC1)-35)</f>
        <v>LLM2P4 [Suggestions - P]</v>
      </c>
      <c r="CA1" s="12" t="str">
        <f>MID('Form Responses 1'!CD1,36,LEN('Form Responses 1'!CD1)-35)</f>
        <v>LLM2P4 [Suggestions - R]</v>
      </c>
      <c r="CB1" s="12" t="str">
        <f>MID('Form Responses 1'!CE1,36,LEN('Form Responses 1'!CE1)-35)</f>
        <v>LLM2P4 [References - P]</v>
      </c>
      <c r="CC1" s="12" t="str">
        <f>MID('Form Responses 1'!CF1,36,LEN('Form Responses 1'!CF1)-35)</f>
        <v>LLM2P4 [References - R]</v>
      </c>
      <c r="CD1" s="12" t="str">
        <f>MID('Form Responses 1'!CG1,36,LEN('Form Responses 1'!CG1)-35)</f>
        <v>LLM3P1 [Core Contrib. - P]</v>
      </c>
      <c r="CE1" s="12" t="str">
        <f>MID('Form Responses 1'!CH1,36,LEN('Form Responses 1'!CH1)-35)</f>
        <v>LLM3P1 [Core Contrib. - R]</v>
      </c>
      <c r="CF1" s="12" t="str">
        <f>MID('Form Responses 1'!CI1,36,LEN('Form Responses 1'!CI1)-35)</f>
        <v>LLM3P1 [Strengths - P]</v>
      </c>
      <c r="CG1" s="12" t="str">
        <f>MID('Form Responses 1'!CJ1,36,LEN('Form Responses 1'!CJ1)-35)</f>
        <v>LLM3P1 [Strengths - R]</v>
      </c>
      <c r="CH1" s="12" t="str">
        <f>MID('Form Responses 1'!CK1,36,LEN('Form Responses 1'!CK1)-35)</f>
        <v>LLM3P1 [Weaknesses - P]</v>
      </c>
      <c r="CI1" s="12" t="str">
        <f>MID('Form Responses 1'!CL1,36,LEN('Form Responses 1'!CL1)-35)</f>
        <v>LLM3P1 [Weaknesses - R]</v>
      </c>
      <c r="CJ1" s="12" t="str">
        <f>MID('Form Responses 1'!CM1,36,LEN('Form Responses 1'!CM1)-35)</f>
        <v>LLM3P1 [Suggestions - P]</v>
      </c>
      <c r="CK1" s="12" t="str">
        <f>MID('Form Responses 1'!CN1,36,LEN('Form Responses 1'!CN1)-35)</f>
        <v>LLM3P1 [Suggestions - R]</v>
      </c>
      <c r="CL1" s="12" t="str">
        <f>MID('Form Responses 1'!CO1,36,LEN('Form Responses 1'!CO1)-35)</f>
        <v>LLM3P1 [References - P]</v>
      </c>
      <c r="CM1" s="12" t="str">
        <f>MID('Form Responses 1'!CP1,36,LEN('Form Responses 1'!CP1)-35)</f>
        <v>LLM3P1 [References - R]</v>
      </c>
      <c r="CN1" s="12" t="str">
        <f>MID('Form Responses 1'!CQ1,36,LEN('Form Responses 1'!CQ1)-35)</f>
        <v>LLM3P2 [Core Contrib. - P]</v>
      </c>
      <c r="CO1" s="12" t="str">
        <f>MID('Form Responses 1'!CR1,36,LEN('Form Responses 1'!CR1)-35)</f>
        <v>LLM3P2 [Core Contrib. - R]</v>
      </c>
      <c r="CP1" s="12" t="str">
        <f>MID('Form Responses 1'!CS1,36,LEN('Form Responses 1'!CS1)-35)</f>
        <v>LLM3P2 [Strengths - P]</v>
      </c>
      <c r="CQ1" s="12" t="str">
        <f>MID('Form Responses 1'!CT1,36,LEN('Form Responses 1'!CT1)-35)</f>
        <v>LLM3P2 [Strengths - R]</v>
      </c>
      <c r="CR1" s="12" t="str">
        <f>MID('Form Responses 1'!CU1,36,LEN('Form Responses 1'!CU1)-35)</f>
        <v>LLM3P2 [Weaknesses - P]</v>
      </c>
      <c r="CS1" s="12" t="str">
        <f>MID('Form Responses 1'!CV1,36,LEN('Form Responses 1'!CV1)-35)</f>
        <v>LLM3P2 [Weaknesses - R]</v>
      </c>
      <c r="CT1" s="12" t="str">
        <f>MID('Form Responses 1'!CW1,36,LEN('Form Responses 1'!CW1)-35)</f>
        <v>LLM3P2 [Suggestions - P]</v>
      </c>
      <c r="CU1" s="12" t="str">
        <f>MID('Form Responses 1'!CX1,36,LEN('Form Responses 1'!CX1)-35)</f>
        <v>LLM3P2 [Suggestions - R]</v>
      </c>
      <c r="CV1" s="12" t="str">
        <f>MID('Form Responses 1'!CY1,36,LEN('Form Responses 1'!CY1)-35)</f>
        <v>LLM3P2 [References - P]</v>
      </c>
      <c r="CW1" s="12" t="str">
        <f>MID('Form Responses 1'!CZ1,36,LEN('Form Responses 1'!CZ1)-35)</f>
        <v>LLM3P2 [References - R]</v>
      </c>
      <c r="CX1" s="12" t="str">
        <f>MID('Form Responses 1'!DA1,36,LEN('Form Responses 1'!DA1)-35)</f>
        <v>LLM3P3 [Core Contrib. - P]</v>
      </c>
      <c r="CY1" s="12" t="str">
        <f>MID('Form Responses 1'!DB1,36,LEN('Form Responses 1'!DB1)-35)</f>
        <v>LLM3P3 [Core Contrib. - R]</v>
      </c>
      <c r="CZ1" s="12" t="str">
        <f>MID('Form Responses 1'!DC1,36,LEN('Form Responses 1'!DC1)-35)</f>
        <v>LLM3P3 [Strengths - P]</v>
      </c>
      <c r="DA1" s="12" t="str">
        <f>MID('Form Responses 1'!DD1,36,LEN('Form Responses 1'!DD1)-35)</f>
        <v>LLM3P3 [Strengths - R]</v>
      </c>
      <c r="DB1" s="12" t="str">
        <f>MID('Form Responses 1'!DE1,36,LEN('Form Responses 1'!DE1)-35)</f>
        <v>LLM3P3 [Weaknesses - P]</v>
      </c>
      <c r="DC1" s="12" t="str">
        <f>MID('Form Responses 1'!DF1,36,LEN('Form Responses 1'!DF1)-35)</f>
        <v>LLM3P3 [Weaknesses - R]</v>
      </c>
      <c r="DD1" s="12" t="str">
        <f>MID('Form Responses 1'!DG1,36,LEN('Form Responses 1'!DG1)-35)</f>
        <v>LLM3P3 [Suggestions - P]</v>
      </c>
      <c r="DE1" s="12" t="str">
        <f>MID('Form Responses 1'!DH1,36,LEN('Form Responses 1'!DH1)-35)</f>
        <v>LLM3P3 [Suggestions - R]</v>
      </c>
      <c r="DF1" s="12" t="str">
        <f>MID('Form Responses 1'!DI1,36,LEN('Form Responses 1'!DI1)-35)</f>
        <v>LLM3P3 [References - P]</v>
      </c>
      <c r="DG1" s="12" t="str">
        <f>MID('Form Responses 1'!DJ1,36,LEN('Form Responses 1'!DJ1)-35)</f>
        <v>LLM3P3 [References - R]</v>
      </c>
      <c r="DH1" s="12" t="str">
        <f>MID('Form Responses 1'!DK1,36,LEN('Form Responses 1'!DK1)-35)</f>
        <v>LLM3P4 [Core Contrib. - P]</v>
      </c>
      <c r="DI1" s="12" t="str">
        <f>MID('Form Responses 1'!DL1,36,LEN('Form Responses 1'!DL1)-35)</f>
        <v>LLM3P4 [Core Contrib. - R]</v>
      </c>
      <c r="DJ1" s="12" t="str">
        <f>MID('Form Responses 1'!DM1,36,LEN('Form Responses 1'!DM1)-35)</f>
        <v>LLM3P4 [Strengths - P]</v>
      </c>
      <c r="DK1" s="12" t="str">
        <f>MID('Form Responses 1'!DN1,36,LEN('Form Responses 1'!DN1)-35)</f>
        <v>LLM3P4 [Strengths - R]</v>
      </c>
      <c r="DL1" s="12" t="str">
        <f>MID('Form Responses 1'!DO1,36,LEN('Form Responses 1'!DO1)-35)</f>
        <v>LLM3P4 [Weaknesses - P]</v>
      </c>
      <c r="DM1" s="12" t="str">
        <f>MID('Form Responses 1'!DP1,36,LEN('Form Responses 1'!DP1)-35)</f>
        <v>LLM3P4 [Weaknesses - R]</v>
      </c>
      <c r="DN1" s="12" t="str">
        <f>MID('Form Responses 1'!DQ1,36,LEN('Form Responses 1'!DQ1)-35)</f>
        <v>LLM3P4 [Suggestions - P]</v>
      </c>
      <c r="DO1" s="12" t="str">
        <f>MID('Form Responses 1'!DR1,36,LEN('Form Responses 1'!DR1)-35)</f>
        <v>LLM3P4 [Suggestions - R]</v>
      </c>
      <c r="DP1" s="12" t="str">
        <f>MID('Form Responses 1'!DS1,36,LEN('Form Responses 1'!DS1)-35)</f>
        <v>LLM3P4 [References - P]</v>
      </c>
      <c r="DQ1" s="12" t="str">
        <f>MID('Form Responses 1'!DT1,36,LEN('Form Responses 1'!DT1)-35)</f>
        <v>LLM3P4 [References - R]</v>
      </c>
    </row>
    <row r="2" ht="12.75" customHeight="1">
      <c r="A2" s="13" t="s">
        <v>207</v>
      </c>
      <c r="B2" s="10">
        <f>COUNTIF('Form Responses 1'!E$2:E$41,"=SA")</f>
        <v>12</v>
      </c>
      <c r="C2" s="10">
        <f>COUNTIF('Form Responses 1'!F$2:F$41,"=SA")</f>
        <v>9</v>
      </c>
      <c r="D2" s="10">
        <f>COUNTIF('Form Responses 1'!G$2:G$41,"=SA")</f>
        <v>6</v>
      </c>
      <c r="E2" s="10">
        <f>COUNTIF('Form Responses 1'!H$2:H$41,"=SA")</f>
        <v>8</v>
      </c>
      <c r="F2" s="10">
        <f>COUNTIF('Form Responses 1'!I$2:I$41,"=SA")</f>
        <v>4</v>
      </c>
      <c r="G2" s="10">
        <f>COUNTIF('Form Responses 1'!J$2:J$41,"=SA")</f>
        <v>8</v>
      </c>
      <c r="H2" s="10">
        <f>COUNTIF('Form Responses 1'!K$2:K$41,"=SA")</f>
        <v>6</v>
      </c>
      <c r="I2" s="10">
        <f>COUNTIF('Form Responses 1'!L$2:L$41,"=SA")</f>
        <v>10</v>
      </c>
      <c r="J2" s="10">
        <f>COUNTIF('Form Responses 1'!M$2:M$41,"=SA")</f>
        <v>12</v>
      </c>
      <c r="K2" s="10">
        <f>COUNTIF('Form Responses 1'!N$2:N$41,"=SA")</f>
        <v>10</v>
      </c>
      <c r="L2" s="10">
        <f>COUNTIF('Form Responses 1'!O$2:O$41,"=SA")</f>
        <v>11</v>
      </c>
      <c r="M2" s="10">
        <f>COUNTIF('Form Responses 1'!P$2:P$41,"=SA")</f>
        <v>9</v>
      </c>
      <c r="N2" s="10">
        <f>COUNTIF('Form Responses 1'!Q$2:Q$41,"=SA")</f>
        <v>9</v>
      </c>
      <c r="O2" s="10">
        <f>COUNTIF('Form Responses 1'!R$2:R$41,"=SA")</f>
        <v>13</v>
      </c>
      <c r="P2" s="10">
        <f>COUNTIF('Form Responses 1'!S$2:S$41,"=SA")</f>
        <v>8</v>
      </c>
      <c r="Q2" s="10">
        <f>COUNTIF('Form Responses 1'!T$2:T$41,"=SA")</f>
        <v>11</v>
      </c>
      <c r="R2" s="10">
        <f>COUNTIF('Form Responses 1'!U$2:U$41,"=SA")</f>
        <v>5</v>
      </c>
      <c r="S2" s="10">
        <f>COUNTIF('Form Responses 1'!V$2:V$41,"=SA")</f>
        <v>12</v>
      </c>
      <c r="T2" s="10">
        <f>COUNTIF('Form Responses 1'!W$2:W$41,"=SA")</f>
        <v>15</v>
      </c>
      <c r="U2" s="10">
        <f>COUNTIF('Form Responses 1'!X$2:X$41,"=SA")</f>
        <v>13</v>
      </c>
      <c r="V2" s="10">
        <f>COUNTIF('Form Responses 1'!Y$2:Y$41,"=SA")</f>
        <v>10</v>
      </c>
      <c r="W2" s="10">
        <f>COUNTIF('Form Responses 1'!Z$2:Z$41,"=SA")</f>
        <v>12</v>
      </c>
      <c r="X2" s="10">
        <f>COUNTIF('Form Responses 1'!AA$2:AA$41,"=SA")</f>
        <v>6</v>
      </c>
      <c r="Y2" s="10">
        <f>COUNTIF('Form Responses 1'!AB$2:AB$41,"=SA")</f>
        <v>12</v>
      </c>
      <c r="Z2" s="10">
        <f>COUNTIF('Form Responses 1'!AC$2:AC$41,"=SA")</f>
        <v>5</v>
      </c>
      <c r="AA2" s="10">
        <f>COUNTIF('Form Responses 1'!AD$2:AD$41,"=SA")</f>
        <v>9</v>
      </c>
      <c r="AB2" s="10">
        <f>COUNTIF('Form Responses 1'!AE$2:AE$41,"=SA")</f>
        <v>8</v>
      </c>
      <c r="AC2" s="10">
        <f>COUNTIF('Form Responses 1'!AF$2:AF$41,"=SA")</f>
        <v>8</v>
      </c>
      <c r="AD2" s="10">
        <f>COUNTIF('Form Responses 1'!AG$2:AG$41,"=SA")</f>
        <v>14</v>
      </c>
      <c r="AE2" s="10">
        <f>COUNTIF('Form Responses 1'!AH$2:AH$41,"=SA")</f>
        <v>13</v>
      </c>
      <c r="AF2" s="10">
        <f>COUNTIF('Form Responses 1'!AI$2:AI$41,"=SA")</f>
        <v>13</v>
      </c>
      <c r="AG2" s="10">
        <f>COUNTIF('Form Responses 1'!AJ$2:AJ$41,"=SA")</f>
        <v>13</v>
      </c>
      <c r="AH2" s="10">
        <f>COUNTIF('Form Responses 1'!AK$2:AK$41,"=SA")</f>
        <v>6</v>
      </c>
      <c r="AI2" s="10">
        <f>COUNTIF('Form Responses 1'!AL$2:AL$41,"=SA")</f>
        <v>10</v>
      </c>
      <c r="AJ2" s="10">
        <f>COUNTIF('Form Responses 1'!AM$2:AM$41,"=SA")</f>
        <v>3</v>
      </c>
      <c r="AK2" s="10">
        <f>COUNTIF('Form Responses 1'!AN$2:AN$41,"=SA")</f>
        <v>9</v>
      </c>
      <c r="AL2" s="10">
        <f>COUNTIF('Form Responses 1'!AO$2:AO$41,"=SA")</f>
        <v>5</v>
      </c>
      <c r="AM2" s="10">
        <f>COUNTIF('Form Responses 1'!AP$2:AP$41,"=SA")</f>
        <v>9</v>
      </c>
      <c r="AN2" s="10">
        <f>COUNTIF('Form Responses 1'!AQ$2:AQ$41,"=SA")</f>
        <v>14</v>
      </c>
      <c r="AO2" s="10">
        <f>COUNTIF('Form Responses 1'!AR$2:AR$41,"=SA")</f>
        <v>13</v>
      </c>
      <c r="AP2" s="10">
        <f>COUNTIF('Form Responses 1'!AS$2:AS$41,"=SA")</f>
        <v>10</v>
      </c>
      <c r="AQ2" s="10">
        <f>COUNTIF('Form Responses 1'!AT$2:AT$41,"=SA")</f>
        <v>6</v>
      </c>
      <c r="AR2" s="10">
        <f>COUNTIF('Form Responses 1'!AU$2:AU$41,"=SA")</f>
        <v>6</v>
      </c>
      <c r="AS2" s="10">
        <f>COUNTIF('Form Responses 1'!AV$2:AV$41,"=SA")</f>
        <v>2</v>
      </c>
      <c r="AT2" s="10">
        <f>COUNTIF('Form Responses 1'!AW$2:AW$41,"=SA")</f>
        <v>2</v>
      </c>
      <c r="AU2" s="10">
        <f>COUNTIF('Form Responses 1'!AX$2:AX$41,"=SA")</f>
        <v>6</v>
      </c>
      <c r="AV2" s="10">
        <f>COUNTIF('Form Responses 1'!AY$2:AY$41,"=SA")</f>
        <v>3</v>
      </c>
      <c r="AW2" s="10">
        <f>COUNTIF('Form Responses 1'!AZ$2:AZ$41,"=SA")</f>
        <v>6</v>
      </c>
      <c r="AX2" s="10">
        <f>COUNTIF('Form Responses 1'!BA$2:BA$41,"=SA")</f>
        <v>11</v>
      </c>
      <c r="AY2" s="10">
        <f>COUNTIF('Form Responses 1'!BB$2:BB$41,"=SA")</f>
        <v>10</v>
      </c>
      <c r="AZ2" s="10">
        <f>COUNTIF('Form Responses 1'!BC$2:BC$41,"=SA")</f>
        <v>11</v>
      </c>
      <c r="BA2" s="10">
        <f>COUNTIF('Form Responses 1'!BD$2:BD$41,"=SA")</f>
        <v>10</v>
      </c>
      <c r="BB2" s="10">
        <f>COUNTIF('Form Responses 1'!BE$2:BE$41,"=SA")</f>
        <v>5</v>
      </c>
      <c r="BC2" s="10">
        <f>COUNTIF('Form Responses 1'!BF$2:BF$41,"=SA")</f>
        <v>13</v>
      </c>
      <c r="BD2" s="10">
        <f>COUNTIF('Form Responses 1'!BG$2:BG$41,"=SA")</f>
        <v>2</v>
      </c>
      <c r="BE2" s="10">
        <f>COUNTIF('Form Responses 1'!BH$2:BH$41,"=SA")</f>
        <v>11</v>
      </c>
      <c r="BF2" s="10">
        <f>COUNTIF('Form Responses 1'!BI$2:BI$41,"=SA")</f>
        <v>3</v>
      </c>
      <c r="BG2" s="10">
        <f>COUNTIF('Form Responses 1'!BJ$2:BJ$41,"=SA")</f>
        <v>9</v>
      </c>
      <c r="BH2" s="10">
        <f>COUNTIF('Form Responses 1'!BK$2:BK$41,"=SA")</f>
        <v>13</v>
      </c>
      <c r="BI2" s="10">
        <f>COUNTIF('Form Responses 1'!BL$2:BL$41,"=SA")</f>
        <v>13</v>
      </c>
      <c r="BJ2" s="10">
        <f>COUNTIF('Form Responses 1'!BM$2:BM$41,"=SA")</f>
        <v>9</v>
      </c>
      <c r="BK2" s="10">
        <f>COUNTIF('Form Responses 1'!BN$2:BN$41,"=SA")</f>
        <v>9</v>
      </c>
      <c r="BL2" s="10">
        <f>COUNTIF('Form Responses 1'!BO$2:BO$41,"=SA")</f>
        <v>9</v>
      </c>
      <c r="BM2" s="10">
        <f>COUNTIF('Form Responses 1'!BP$2:BP$41,"=SA")</f>
        <v>13</v>
      </c>
      <c r="BN2" s="10">
        <f>COUNTIF('Form Responses 1'!BQ$2:BQ$41,"=SA")</f>
        <v>4</v>
      </c>
      <c r="BO2" s="10">
        <f>COUNTIF('Form Responses 1'!BR$2:BR$41,"=SA")</f>
        <v>13</v>
      </c>
      <c r="BP2" s="10">
        <f>COUNTIF('Form Responses 1'!BS$2:BS$41,"=SA")</f>
        <v>3</v>
      </c>
      <c r="BQ2" s="10">
        <f>COUNTIF('Form Responses 1'!BT$2:BT$41,"=SA")</f>
        <v>13</v>
      </c>
      <c r="BR2" s="10">
        <f>COUNTIF('Form Responses 1'!BU$2:BU$41,"=SA")</f>
        <v>17</v>
      </c>
      <c r="BS2" s="10">
        <f>COUNTIF('Form Responses 1'!BV$2:BV$41,"=SA")</f>
        <v>16</v>
      </c>
      <c r="BT2" s="10">
        <f>COUNTIF('Form Responses 1'!BW$2:BW$41,"=SA")</f>
        <v>10</v>
      </c>
      <c r="BU2" s="10">
        <f>COUNTIF('Form Responses 1'!BX$2:BX$41,"=SA")</f>
        <v>10</v>
      </c>
      <c r="BV2" s="10">
        <f>COUNTIF('Form Responses 1'!BY$2:BY$41,"=SA")</f>
        <v>9</v>
      </c>
      <c r="BW2" s="10">
        <f>COUNTIF('Form Responses 1'!BZ$2:BZ$41,"=SA")</f>
        <v>10</v>
      </c>
      <c r="BX2" s="10">
        <f>COUNTIF('Form Responses 1'!CA$2:CA$41,"=SA")</f>
        <v>4</v>
      </c>
      <c r="BY2" s="10">
        <f>COUNTIF('Form Responses 1'!CB$2:CB$41,"=SA")</f>
        <v>11</v>
      </c>
      <c r="BZ2" s="10">
        <f>COUNTIF('Form Responses 1'!CC$2:CC$41,"=SA")</f>
        <v>4</v>
      </c>
      <c r="CA2" s="10">
        <f>COUNTIF('Form Responses 1'!CD$2:CD$41,"=SA")</f>
        <v>12</v>
      </c>
      <c r="CB2" s="10">
        <f>COUNTIF('Form Responses 1'!CE$2:CE$41,"=SA")</f>
        <v>13</v>
      </c>
      <c r="CC2" s="10">
        <f>COUNTIF('Form Responses 1'!CF$2:CF$41,"=SA")</f>
        <v>11</v>
      </c>
      <c r="CD2" s="10">
        <f>COUNTIF('Form Responses 1'!CG$2:CG$41,"=SA")</f>
        <v>4</v>
      </c>
      <c r="CE2" s="10">
        <f>COUNTIF('Form Responses 1'!CH$2:CH$41,"=SA")</f>
        <v>7</v>
      </c>
      <c r="CF2" s="10">
        <f>COUNTIF('Form Responses 1'!CI$2:CI$41,"=SA")</f>
        <v>3</v>
      </c>
      <c r="CG2" s="10">
        <f>COUNTIF('Form Responses 1'!CJ$2:CJ$41,"=SA")</f>
        <v>6</v>
      </c>
      <c r="CH2" s="10">
        <f>COUNTIF('Form Responses 1'!CK$2:CK$41,"=SA")</f>
        <v>1</v>
      </c>
      <c r="CI2" s="10">
        <f>COUNTIF('Form Responses 1'!CL$2:CL$41,"=SA")</f>
        <v>8</v>
      </c>
      <c r="CJ2" s="10">
        <f>COUNTIF('Form Responses 1'!CM$2:CM$41,"=SA")</f>
        <v>1</v>
      </c>
      <c r="CK2" s="10">
        <f>COUNTIF('Form Responses 1'!CN$2:CN$41,"=SA")</f>
        <v>4</v>
      </c>
      <c r="CL2" s="10">
        <f>COUNTIF('Form Responses 1'!CO$2:CO$41,"=SA")</f>
        <v>9</v>
      </c>
      <c r="CM2" s="10">
        <f>COUNTIF('Form Responses 1'!CP$2:CP$41,"=SA")</f>
        <v>8</v>
      </c>
      <c r="CN2" s="10">
        <f>COUNTIF('Form Responses 1'!CQ$2:CQ$41,"=SA")</f>
        <v>6</v>
      </c>
      <c r="CO2" s="10">
        <f>COUNTIF('Form Responses 1'!CR$2:CR$41,"=SA")</f>
        <v>7</v>
      </c>
      <c r="CP2" s="10">
        <f>COUNTIF('Form Responses 1'!CS$2:CS$41,"=SA")</f>
        <v>1</v>
      </c>
      <c r="CQ2" s="10">
        <f>COUNTIF('Form Responses 1'!CT$2:CT$41,"=SA")</f>
        <v>9</v>
      </c>
      <c r="CR2" s="10">
        <f>COUNTIF('Form Responses 1'!CU$2:CU$41,"=SA")</f>
        <v>1</v>
      </c>
      <c r="CS2" s="10">
        <f>COUNTIF('Form Responses 1'!CV$2:CV$41,"=SA")</f>
        <v>8</v>
      </c>
      <c r="CT2" s="10">
        <f>COUNTIF('Form Responses 1'!CW$2:CW$41,"=SA")</f>
        <v>1</v>
      </c>
      <c r="CU2" s="10">
        <f>COUNTIF('Form Responses 1'!CX$2:CX$41,"=SA")</f>
        <v>8</v>
      </c>
      <c r="CV2" s="10">
        <f>COUNTIF('Form Responses 1'!CY$2:CY$41,"=SA")</f>
        <v>13</v>
      </c>
      <c r="CW2" s="10">
        <f>COUNTIF('Form Responses 1'!CZ$2:CZ$41,"=SA")</f>
        <v>12</v>
      </c>
      <c r="CX2" s="10">
        <f>COUNTIF('Form Responses 1'!DA$2:DA$41,"=SA")</f>
        <v>10</v>
      </c>
      <c r="CY2" s="10">
        <f>COUNTIF('Form Responses 1'!DB$2:DB$41,"=SA")</f>
        <v>7</v>
      </c>
      <c r="CZ2" s="10">
        <f>COUNTIF('Form Responses 1'!DC$2:DC$41,"=SA")</f>
        <v>3</v>
      </c>
      <c r="DA2" s="10">
        <f>COUNTIF('Form Responses 1'!DD$2:DD$41,"=SA")</f>
        <v>7</v>
      </c>
      <c r="DB2" s="10">
        <f>COUNTIF('Form Responses 1'!DE$2:DE$41,"=SA")</f>
        <v>2</v>
      </c>
      <c r="DC2" s="10">
        <f>COUNTIF('Form Responses 1'!DF$2:DF$41,"=SA")</f>
        <v>7</v>
      </c>
      <c r="DD2" s="10">
        <f>COUNTIF('Form Responses 1'!DG$2:DG$41,"=SA")</f>
        <v>2</v>
      </c>
      <c r="DE2" s="10">
        <f>COUNTIF('Form Responses 1'!DH$2:DH$41,"=SA")</f>
        <v>6</v>
      </c>
      <c r="DF2" s="10">
        <f>COUNTIF('Form Responses 1'!DI$2:DI$41,"=SA")</f>
        <v>11</v>
      </c>
      <c r="DG2" s="10">
        <f>COUNTIF('Form Responses 1'!DJ$2:DJ$41,"=SA")</f>
        <v>11</v>
      </c>
      <c r="DH2" s="10">
        <f>COUNTIF('Form Responses 1'!DK$2:DK$41,"=SA")</f>
        <v>5</v>
      </c>
      <c r="DI2" s="10">
        <f>COUNTIF('Form Responses 1'!DL$2:DL$41,"=SA")</f>
        <v>8</v>
      </c>
      <c r="DJ2" s="10">
        <f>COUNTIF('Form Responses 1'!DM$2:DM$41,"=SA")</f>
        <v>3</v>
      </c>
      <c r="DK2" s="10">
        <f>COUNTIF('Form Responses 1'!DN$2:DN$41,"=SA")</f>
        <v>7</v>
      </c>
      <c r="DL2" s="10">
        <f>COUNTIF('Form Responses 1'!DO$2:DO$41,"=SA")</f>
        <v>2</v>
      </c>
      <c r="DM2" s="10">
        <f>COUNTIF('Form Responses 1'!DP$2:DP$41,"=SA")</f>
        <v>5</v>
      </c>
      <c r="DN2" s="10">
        <f>COUNTIF('Form Responses 1'!DQ$2:DQ$41,"=SA")</f>
        <v>3</v>
      </c>
      <c r="DO2" s="10">
        <f>COUNTIF('Form Responses 1'!DR$2:DR$41,"=SA")</f>
        <v>4</v>
      </c>
      <c r="DP2" s="10">
        <f>COUNTIF('Form Responses 1'!DS$2:DS$41,"=SA")</f>
        <v>13</v>
      </c>
      <c r="DQ2" s="10">
        <f>COUNTIF('Form Responses 1'!DT$2:DT$41,"=SA")</f>
        <v>12</v>
      </c>
    </row>
    <row r="3" ht="12.75" customHeight="1">
      <c r="A3" s="13" t="s">
        <v>208</v>
      </c>
      <c r="B3" s="10">
        <f>COUNTIF('Form Responses 1'!E$2:E$41,"=A")</f>
        <v>14</v>
      </c>
      <c r="C3" s="10">
        <f>COUNTIF('Form Responses 1'!F$2:F$41,"=A")</f>
        <v>17</v>
      </c>
      <c r="D3" s="10">
        <f>COUNTIF('Form Responses 1'!G$2:G$41,"=A")</f>
        <v>11</v>
      </c>
      <c r="E3" s="10">
        <f>COUNTIF('Form Responses 1'!H$2:H$41,"=A")</f>
        <v>11</v>
      </c>
      <c r="F3" s="10">
        <f>COUNTIF('Form Responses 1'!I$2:I$41,"=A")</f>
        <v>8</v>
      </c>
      <c r="G3" s="10">
        <f>COUNTIF('Form Responses 1'!J$2:J$41,"=A")</f>
        <v>12</v>
      </c>
      <c r="H3" s="10">
        <f>COUNTIF('Form Responses 1'!K$2:K$41,"=A")</f>
        <v>5</v>
      </c>
      <c r="I3" s="10">
        <f>COUNTIF('Form Responses 1'!L$2:L$41,"=A")</f>
        <v>6</v>
      </c>
      <c r="J3" s="10">
        <f>COUNTIF('Form Responses 1'!M$2:M$41,"=A")</f>
        <v>3</v>
      </c>
      <c r="K3" s="10">
        <f>COUNTIF('Form Responses 1'!N$2:N$41,"=A")</f>
        <v>3</v>
      </c>
      <c r="L3" s="10">
        <f>COUNTIF('Form Responses 1'!O$2:O$41,"=A")</f>
        <v>18</v>
      </c>
      <c r="M3" s="10">
        <f>COUNTIF('Form Responses 1'!P$2:P$41,"=A")</f>
        <v>15</v>
      </c>
      <c r="N3" s="10">
        <f>COUNTIF('Form Responses 1'!Q$2:Q$41,"=A")</f>
        <v>7</v>
      </c>
      <c r="O3" s="10">
        <f>COUNTIF('Form Responses 1'!R$2:R$41,"=A")</f>
        <v>7</v>
      </c>
      <c r="P3" s="10">
        <f>COUNTIF('Form Responses 1'!S$2:S$41,"=A")</f>
        <v>9</v>
      </c>
      <c r="Q3" s="10">
        <f>COUNTIF('Form Responses 1'!T$2:T$41,"=A")</f>
        <v>10</v>
      </c>
      <c r="R3" s="10">
        <f>COUNTIF('Form Responses 1'!U$2:U$41,"=A")</f>
        <v>9</v>
      </c>
      <c r="S3" s="10">
        <f>COUNTIF('Form Responses 1'!V$2:V$41,"=A")</f>
        <v>9</v>
      </c>
      <c r="T3" s="10">
        <f>COUNTIF('Form Responses 1'!W$2:W$41,"=A")</f>
        <v>7</v>
      </c>
      <c r="U3" s="10">
        <f>COUNTIF('Form Responses 1'!X$2:X$41,"=A")</f>
        <v>9</v>
      </c>
      <c r="V3" s="10">
        <f>COUNTIF('Form Responses 1'!Y$2:Y$41,"=A")</f>
        <v>19</v>
      </c>
      <c r="W3" s="10">
        <f>COUNTIF('Form Responses 1'!Z$2:Z$41,"=A")</f>
        <v>16</v>
      </c>
      <c r="X3" s="10">
        <f>COUNTIF('Form Responses 1'!AA$2:AA$41,"=A")</f>
        <v>16</v>
      </c>
      <c r="Y3" s="10">
        <f>COUNTIF('Form Responses 1'!AB$2:AB$41,"=A")</f>
        <v>10</v>
      </c>
      <c r="Z3" s="10">
        <f>COUNTIF('Form Responses 1'!AC$2:AC$41,"=A")</f>
        <v>15</v>
      </c>
      <c r="AA3" s="10">
        <f>COUNTIF('Form Responses 1'!AD$2:AD$41,"=A")</f>
        <v>6</v>
      </c>
      <c r="AB3" s="10">
        <f>COUNTIF('Form Responses 1'!AE$2:AE$41,"=A")</f>
        <v>9</v>
      </c>
      <c r="AC3" s="10">
        <f>COUNTIF('Form Responses 1'!AF$2:AF$41,"=A")</f>
        <v>12</v>
      </c>
      <c r="AD3" s="10">
        <f>COUNTIF('Form Responses 1'!AG$2:AG$41,"=A")</f>
        <v>6</v>
      </c>
      <c r="AE3" s="10">
        <f>COUNTIF('Form Responses 1'!AH$2:AH$41,"=A")</f>
        <v>8</v>
      </c>
      <c r="AF3" s="10">
        <f>COUNTIF('Form Responses 1'!AI$2:AI$41,"=A")</f>
        <v>15</v>
      </c>
      <c r="AG3" s="10">
        <f>COUNTIF('Form Responses 1'!AJ$2:AJ$41,"=A")</f>
        <v>16</v>
      </c>
      <c r="AH3" s="10">
        <f>COUNTIF('Form Responses 1'!AK$2:AK$41,"=A")</f>
        <v>18</v>
      </c>
      <c r="AI3" s="10">
        <f>COUNTIF('Form Responses 1'!AL$2:AL$41,"=A")</f>
        <v>10</v>
      </c>
      <c r="AJ3" s="10">
        <f>COUNTIF('Form Responses 1'!AM$2:AM$41,"=A")</f>
        <v>16</v>
      </c>
      <c r="AK3" s="10">
        <f>COUNTIF('Form Responses 1'!AN$2:AN$41,"=A")</f>
        <v>9</v>
      </c>
      <c r="AL3" s="10">
        <f>COUNTIF('Form Responses 1'!AO$2:AO$41,"=A")</f>
        <v>12</v>
      </c>
      <c r="AM3" s="10">
        <f>COUNTIF('Form Responses 1'!AP$2:AP$41,"=A")</f>
        <v>11</v>
      </c>
      <c r="AN3" s="10">
        <f>COUNTIF('Form Responses 1'!AQ$2:AQ$41,"=A")</f>
        <v>9</v>
      </c>
      <c r="AO3" s="10">
        <f>COUNTIF('Form Responses 1'!AR$2:AR$41,"=A")</f>
        <v>12</v>
      </c>
      <c r="AP3" s="10">
        <f>COUNTIF('Form Responses 1'!AS$2:AS$41,"=A")</f>
        <v>11</v>
      </c>
      <c r="AQ3" s="10">
        <f>COUNTIF('Form Responses 1'!AT$2:AT$41,"=A")</f>
        <v>8</v>
      </c>
      <c r="AR3" s="10">
        <f>COUNTIF('Form Responses 1'!AU$2:AU$41,"=A")</f>
        <v>5</v>
      </c>
      <c r="AS3" s="10">
        <f>COUNTIF('Form Responses 1'!AV$2:AV$41,"=A")</f>
        <v>7</v>
      </c>
      <c r="AT3" s="10">
        <f>COUNTIF('Form Responses 1'!AW$2:AW$41,"=A")</f>
        <v>6</v>
      </c>
      <c r="AU3" s="10">
        <f>COUNTIF('Form Responses 1'!AX$2:AX$41,"=A")</f>
        <v>7</v>
      </c>
      <c r="AV3" s="10">
        <f>COUNTIF('Form Responses 1'!AY$2:AY$41,"=A")</f>
        <v>5</v>
      </c>
      <c r="AW3" s="10">
        <f>COUNTIF('Form Responses 1'!AZ$2:AZ$41,"=A")</f>
        <v>2</v>
      </c>
      <c r="AX3" s="10">
        <f>COUNTIF('Form Responses 1'!BA$2:BA$41,"=A")</f>
        <v>2</v>
      </c>
      <c r="AY3" s="10">
        <f>COUNTIF('Form Responses 1'!BB$2:BB$41,"=A")</f>
        <v>2</v>
      </c>
      <c r="AZ3" s="10">
        <f>COUNTIF('Form Responses 1'!BC$2:BC$41,"=A")</f>
        <v>22</v>
      </c>
      <c r="BA3" s="10">
        <f>COUNTIF('Form Responses 1'!BD$2:BD$41,"=A")</f>
        <v>17</v>
      </c>
      <c r="BB3" s="10">
        <f>COUNTIF('Form Responses 1'!BE$2:BE$41,"=A")</f>
        <v>19</v>
      </c>
      <c r="BC3" s="10">
        <f>COUNTIF('Form Responses 1'!BF$2:BF$41,"=A")</f>
        <v>10</v>
      </c>
      <c r="BD3" s="10">
        <f>COUNTIF('Form Responses 1'!BG$2:BG$41,"=A")</f>
        <v>10</v>
      </c>
      <c r="BE3" s="10">
        <f>COUNTIF('Form Responses 1'!BH$2:BH$41,"=A")</f>
        <v>20</v>
      </c>
      <c r="BF3" s="10">
        <f>COUNTIF('Form Responses 1'!BI$2:BI$41,"=A")</f>
        <v>14</v>
      </c>
      <c r="BG3" s="10">
        <f>COUNTIF('Form Responses 1'!BJ$2:BJ$41,"=A")</f>
        <v>13</v>
      </c>
      <c r="BH3" s="10">
        <f>COUNTIF('Form Responses 1'!BK$2:BK$41,"=A")</f>
        <v>7</v>
      </c>
      <c r="BI3" s="10">
        <f>COUNTIF('Form Responses 1'!BL$2:BL$41,"=A")</f>
        <v>11</v>
      </c>
      <c r="BJ3" s="10">
        <f>COUNTIF('Form Responses 1'!BM$2:BM$41,"=A")</f>
        <v>20</v>
      </c>
      <c r="BK3" s="10">
        <f>COUNTIF('Form Responses 1'!BN$2:BN$41,"=A")</f>
        <v>21</v>
      </c>
      <c r="BL3" s="10">
        <f>COUNTIF('Form Responses 1'!BO$2:BO$41,"=A")</f>
        <v>16</v>
      </c>
      <c r="BM3" s="10">
        <f>COUNTIF('Form Responses 1'!BP$2:BP$41,"=A")</f>
        <v>12</v>
      </c>
      <c r="BN3" s="10">
        <f>COUNTIF('Form Responses 1'!BQ$2:BQ$41,"=A")</f>
        <v>20</v>
      </c>
      <c r="BO3" s="10">
        <f>COUNTIF('Form Responses 1'!BR$2:BR$41,"=A")</f>
        <v>12</v>
      </c>
      <c r="BP3" s="10">
        <f>COUNTIF('Form Responses 1'!BS$2:BS$41,"=A")</f>
        <v>12</v>
      </c>
      <c r="BQ3" s="10">
        <f>COUNTIF('Form Responses 1'!BT$2:BT$41,"=A")</f>
        <v>12</v>
      </c>
      <c r="BR3" s="10">
        <f>COUNTIF('Form Responses 1'!BU$2:BU$41,"=A")</f>
        <v>4</v>
      </c>
      <c r="BS3" s="10">
        <f>COUNTIF('Form Responses 1'!BV$2:BV$41,"=A")</f>
        <v>3</v>
      </c>
      <c r="BT3" s="10">
        <f>COUNTIF('Form Responses 1'!BW$2:BW$41,"=A")</f>
        <v>23</v>
      </c>
      <c r="BU3" s="10">
        <f>COUNTIF('Form Responses 1'!BX$2:BX$41,"=A")</f>
        <v>17</v>
      </c>
      <c r="BV3" s="10">
        <f>COUNTIF('Form Responses 1'!BY$2:BY$41,"=A")</f>
        <v>18</v>
      </c>
      <c r="BW3" s="10">
        <f>COUNTIF('Form Responses 1'!BZ$2:BZ$41,"=A")</f>
        <v>13</v>
      </c>
      <c r="BX3" s="10">
        <f>COUNTIF('Form Responses 1'!CA$2:CA$41,"=A")</f>
        <v>14</v>
      </c>
      <c r="BY3" s="10">
        <f>COUNTIF('Form Responses 1'!CB$2:CB$41,"=A")</f>
        <v>14</v>
      </c>
      <c r="BZ3" s="10">
        <f>COUNTIF('Form Responses 1'!CC$2:CC$41,"=A")</f>
        <v>14</v>
      </c>
      <c r="CA3" s="10">
        <f>COUNTIF('Form Responses 1'!CD$2:CD$41,"=A")</f>
        <v>14</v>
      </c>
      <c r="CB3" s="10">
        <f>COUNTIF('Form Responses 1'!CE$2:CE$41,"=A")</f>
        <v>2</v>
      </c>
      <c r="CC3" s="10">
        <f>COUNTIF('Form Responses 1'!CF$2:CF$41,"=A")</f>
        <v>2</v>
      </c>
      <c r="CD3" s="10">
        <f>COUNTIF('Form Responses 1'!CG$2:CG$41,"=A")</f>
        <v>12</v>
      </c>
      <c r="CE3" s="10">
        <f>COUNTIF('Form Responses 1'!CH$2:CH$41,"=A")</f>
        <v>9</v>
      </c>
      <c r="CF3" s="10">
        <f>COUNTIF('Form Responses 1'!CI$2:CI$41,"=A")</f>
        <v>8</v>
      </c>
      <c r="CG3" s="10">
        <f>COUNTIF('Form Responses 1'!CJ$2:CJ$41,"=A")</f>
        <v>7</v>
      </c>
      <c r="CH3" s="10">
        <f>COUNTIF('Form Responses 1'!CK$2:CK$41,"=A")</f>
        <v>9</v>
      </c>
      <c r="CI3" s="10">
        <f>COUNTIF('Form Responses 1'!CL$2:CL$41,"=A")</f>
        <v>6</v>
      </c>
      <c r="CJ3" s="10">
        <f>COUNTIF('Form Responses 1'!CM$2:CM$41,"=A")</f>
        <v>5</v>
      </c>
      <c r="CK3" s="10">
        <f>COUNTIF('Form Responses 1'!CN$2:CN$41,"=A")</f>
        <v>4</v>
      </c>
      <c r="CL3" s="10">
        <f>COUNTIF('Form Responses 1'!CO$2:CO$41,"=A")</f>
        <v>0</v>
      </c>
      <c r="CM3" s="10">
        <f>COUNTIF('Form Responses 1'!CP$2:CP$41,"=A")</f>
        <v>0</v>
      </c>
      <c r="CN3" s="10">
        <f>COUNTIF('Form Responses 1'!CQ$2:CQ$41,"=A")</f>
        <v>11</v>
      </c>
      <c r="CO3" s="10">
        <f>COUNTIF('Form Responses 1'!CR$2:CR$41,"=A")</f>
        <v>12</v>
      </c>
      <c r="CP3" s="10">
        <f>COUNTIF('Form Responses 1'!CS$2:CS$41,"=A")</f>
        <v>17</v>
      </c>
      <c r="CQ3" s="10">
        <f>COUNTIF('Form Responses 1'!CT$2:CT$41,"=A")</f>
        <v>10</v>
      </c>
      <c r="CR3" s="10">
        <f>COUNTIF('Form Responses 1'!CU$2:CU$41,"=A")</f>
        <v>15</v>
      </c>
      <c r="CS3" s="10">
        <f>COUNTIF('Form Responses 1'!CV$2:CV$41,"=A")</f>
        <v>15</v>
      </c>
      <c r="CT3" s="10">
        <f>COUNTIF('Form Responses 1'!CW$2:CW$41,"=A")</f>
        <v>9</v>
      </c>
      <c r="CU3" s="10">
        <f>COUNTIF('Form Responses 1'!CX$2:CX$41,"=A")</f>
        <v>10</v>
      </c>
      <c r="CV3" s="10">
        <f>COUNTIF('Form Responses 1'!CY$2:CY$41,"=A")</f>
        <v>5</v>
      </c>
      <c r="CW3" s="10">
        <f>COUNTIF('Form Responses 1'!CZ$2:CZ$41,"=A")</f>
        <v>5</v>
      </c>
      <c r="CX3" s="10">
        <f>COUNTIF('Form Responses 1'!DA$2:DA$41,"=A")</f>
        <v>14</v>
      </c>
      <c r="CY3" s="10">
        <f>COUNTIF('Form Responses 1'!DB$2:DB$41,"=A")</f>
        <v>11</v>
      </c>
      <c r="CZ3" s="10">
        <f>COUNTIF('Form Responses 1'!DC$2:DC$41,"=A")</f>
        <v>17</v>
      </c>
      <c r="DA3" s="10">
        <f>COUNTIF('Form Responses 1'!DD$2:DD$41,"=A")</f>
        <v>11</v>
      </c>
      <c r="DB3" s="10">
        <f>COUNTIF('Form Responses 1'!DE$2:DE$41,"=A")</f>
        <v>16</v>
      </c>
      <c r="DC3" s="10">
        <f>COUNTIF('Form Responses 1'!DF$2:DF$41,"=A")</f>
        <v>12</v>
      </c>
      <c r="DD3" s="10">
        <f>COUNTIF('Form Responses 1'!DG$2:DG$41,"=A")</f>
        <v>8</v>
      </c>
      <c r="DE3" s="10">
        <f>COUNTIF('Form Responses 1'!DH$2:DH$41,"=A")</f>
        <v>10</v>
      </c>
      <c r="DF3" s="10">
        <f>COUNTIF('Form Responses 1'!DI$2:DI$41,"=A")</f>
        <v>2</v>
      </c>
      <c r="DG3" s="10">
        <f>COUNTIF('Form Responses 1'!DJ$2:DJ$41,"=A")</f>
        <v>2</v>
      </c>
      <c r="DH3" s="10">
        <f>COUNTIF('Form Responses 1'!DK$2:DK$41,"=A")</f>
        <v>18</v>
      </c>
      <c r="DI3" s="10">
        <f>COUNTIF('Form Responses 1'!DL$2:DL$41,"=A")</f>
        <v>11</v>
      </c>
      <c r="DJ3" s="10">
        <f>COUNTIF('Form Responses 1'!DM$2:DM$41,"=A")</f>
        <v>14</v>
      </c>
      <c r="DK3" s="10">
        <f>COUNTIF('Form Responses 1'!DN$2:DN$41,"=A")</f>
        <v>8</v>
      </c>
      <c r="DL3" s="10">
        <f>COUNTIF('Form Responses 1'!DO$2:DO$41,"=A")</f>
        <v>18</v>
      </c>
      <c r="DM3" s="10">
        <f>COUNTIF('Form Responses 1'!DP$2:DP$41,"=A")</f>
        <v>9</v>
      </c>
      <c r="DN3" s="10">
        <f>COUNTIF('Form Responses 1'!DQ$2:DQ$41,"=A")</f>
        <v>12</v>
      </c>
      <c r="DO3" s="10">
        <f>COUNTIF('Form Responses 1'!DR$2:DR$41,"=A")</f>
        <v>16</v>
      </c>
      <c r="DP3" s="10">
        <f>COUNTIF('Form Responses 1'!DS$2:DS$41,"=A")</f>
        <v>3</v>
      </c>
      <c r="DQ3" s="10">
        <f>COUNTIF('Form Responses 1'!DT$2:DT$41,"=A")</f>
        <v>3</v>
      </c>
    </row>
    <row r="4" ht="12.75" customHeight="1">
      <c r="A4" s="13" t="s">
        <v>209</v>
      </c>
      <c r="B4" s="10">
        <f>COUNTIF('Form Responses 1'!E$2:E$41,"=N")</f>
        <v>7</v>
      </c>
      <c r="C4" s="10">
        <f>COUNTIF('Form Responses 1'!F$2:F$41,"=N")</f>
        <v>8</v>
      </c>
      <c r="D4" s="10">
        <f>COUNTIF('Form Responses 1'!G$2:G$41,"=N")</f>
        <v>10</v>
      </c>
      <c r="E4" s="10">
        <f>COUNTIF('Form Responses 1'!H$2:H$41,"=N")</f>
        <v>8</v>
      </c>
      <c r="F4" s="10">
        <f>COUNTIF('Form Responses 1'!I$2:I$41,"=N")</f>
        <v>13</v>
      </c>
      <c r="G4" s="10">
        <f>COUNTIF('Form Responses 1'!J$2:J$41,"=N")</f>
        <v>7</v>
      </c>
      <c r="H4" s="10">
        <f>COUNTIF('Form Responses 1'!K$2:K$41,"=N")</f>
        <v>14</v>
      </c>
      <c r="I4" s="10">
        <f>COUNTIF('Form Responses 1'!L$2:L$41,"=N")</f>
        <v>9</v>
      </c>
      <c r="J4" s="10">
        <f>COUNTIF('Form Responses 1'!M$2:M$41,"=N")</f>
        <v>15</v>
      </c>
      <c r="K4" s="10">
        <f>COUNTIF('Form Responses 1'!N$2:N$41,"=N")</f>
        <v>15</v>
      </c>
      <c r="L4" s="10">
        <f>COUNTIF('Form Responses 1'!O$2:O$41,"=N")</f>
        <v>4</v>
      </c>
      <c r="M4" s="10">
        <f>COUNTIF('Form Responses 1'!P$2:P$41,"=N")</f>
        <v>9</v>
      </c>
      <c r="N4" s="10">
        <f>COUNTIF('Form Responses 1'!Q$2:Q$41,"=N")</f>
        <v>17</v>
      </c>
      <c r="O4" s="10">
        <f>COUNTIF('Form Responses 1'!R$2:R$41,"=N")</f>
        <v>8</v>
      </c>
      <c r="P4" s="10">
        <f>COUNTIF('Form Responses 1'!S$2:S$41,"=N")</f>
        <v>12</v>
      </c>
      <c r="Q4" s="10">
        <f>COUNTIF('Form Responses 1'!T$2:T$41,"=N")</f>
        <v>3</v>
      </c>
      <c r="R4" s="10">
        <f>COUNTIF('Form Responses 1'!U$2:U$41,"=N")</f>
        <v>14</v>
      </c>
      <c r="S4" s="10">
        <f>COUNTIF('Form Responses 1'!V$2:V$41,"=N")</f>
        <v>5</v>
      </c>
      <c r="T4" s="10">
        <f>COUNTIF('Form Responses 1'!W$2:W$41,"=N")</f>
        <v>9</v>
      </c>
      <c r="U4" s="10">
        <f>COUNTIF('Form Responses 1'!X$2:X$41,"=N")</f>
        <v>8</v>
      </c>
      <c r="V4" s="10">
        <f>COUNTIF('Form Responses 1'!Y$2:Y$41,"=N")</f>
        <v>7</v>
      </c>
      <c r="W4" s="10">
        <f>COUNTIF('Form Responses 1'!Z$2:Z$41,"=N")</f>
        <v>6</v>
      </c>
      <c r="X4" s="10">
        <f>COUNTIF('Form Responses 1'!AA$2:AA$41,"=N")</f>
        <v>11</v>
      </c>
      <c r="Y4" s="10">
        <f>COUNTIF('Form Responses 1'!AB$2:AB$41,"=N")</f>
        <v>11</v>
      </c>
      <c r="Z4" s="10">
        <f>COUNTIF('Form Responses 1'!AC$2:AC$41,"=N")</f>
        <v>10</v>
      </c>
      <c r="AA4" s="10">
        <f>COUNTIF('Form Responses 1'!AD$2:AD$41,"=N")</f>
        <v>14</v>
      </c>
      <c r="AB4" s="10">
        <f>COUNTIF('Form Responses 1'!AE$2:AE$41,"=N")</f>
        <v>9</v>
      </c>
      <c r="AC4" s="10">
        <f>COUNTIF('Form Responses 1'!AF$2:AF$41,"=N")</f>
        <v>7</v>
      </c>
      <c r="AD4" s="10">
        <f>COUNTIF('Form Responses 1'!AG$2:AG$41,"=N")</f>
        <v>8</v>
      </c>
      <c r="AE4" s="10">
        <f>COUNTIF('Form Responses 1'!AH$2:AH$41,"=N")</f>
        <v>8</v>
      </c>
      <c r="AF4" s="10">
        <f>COUNTIF('Form Responses 1'!AI$2:AI$41,"=N")</f>
        <v>7</v>
      </c>
      <c r="AG4" s="10">
        <f>COUNTIF('Form Responses 1'!AJ$2:AJ$41,"=N")</f>
        <v>6</v>
      </c>
      <c r="AH4" s="10">
        <f>COUNTIF('Form Responses 1'!AK$2:AK$41,"=N")</f>
        <v>9</v>
      </c>
      <c r="AI4" s="10">
        <f>COUNTIF('Form Responses 1'!AL$2:AL$41,"=N")</f>
        <v>10</v>
      </c>
      <c r="AJ4" s="10">
        <f>COUNTIF('Form Responses 1'!AM$2:AM$41,"=N")</f>
        <v>11</v>
      </c>
      <c r="AK4" s="10">
        <f>COUNTIF('Form Responses 1'!AN$2:AN$41,"=N")</f>
        <v>13</v>
      </c>
      <c r="AL4" s="10">
        <f>COUNTIF('Form Responses 1'!AO$2:AO$41,"=N")</f>
        <v>9</v>
      </c>
      <c r="AM4" s="10">
        <f>COUNTIF('Form Responses 1'!AP$2:AP$41,"=N")</f>
        <v>9</v>
      </c>
      <c r="AN4" s="10">
        <f>COUNTIF('Form Responses 1'!AQ$2:AQ$41,"=N")</f>
        <v>10</v>
      </c>
      <c r="AO4" s="10">
        <f>COUNTIF('Form Responses 1'!AR$2:AR$41,"=N")</f>
        <v>6</v>
      </c>
      <c r="AP4" s="10">
        <f>COUNTIF('Form Responses 1'!AS$2:AS$41,"=N")</f>
        <v>8</v>
      </c>
      <c r="AQ4" s="10">
        <f>COUNTIF('Form Responses 1'!AT$2:AT$41,"=N")</f>
        <v>8</v>
      </c>
      <c r="AR4" s="10">
        <f>COUNTIF('Form Responses 1'!AU$2:AU$41,"=N")</f>
        <v>12</v>
      </c>
      <c r="AS4" s="10">
        <f>COUNTIF('Form Responses 1'!AV$2:AV$41,"=N")</f>
        <v>14</v>
      </c>
      <c r="AT4" s="10">
        <f>COUNTIF('Form Responses 1'!AW$2:AW$41,"=N")</f>
        <v>10</v>
      </c>
      <c r="AU4" s="10">
        <f>COUNTIF('Form Responses 1'!AX$2:AX$41,"=N")</f>
        <v>9</v>
      </c>
      <c r="AV4" s="10">
        <f>COUNTIF('Form Responses 1'!AY$2:AY$41,"=N")</f>
        <v>9</v>
      </c>
      <c r="AW4" s="10">
        <f>COUNTIF('Form Responses 1'!AZ$2:AZ$41,"=N")</f>
        <v>11</v>
      </c>
      <c r="AX4" s="10">
        <f>COUNTIF('Form Responses 1'!BA$2:BA$41,"=N")</f>
        <v>11</v>
      </c>
      <c r="AY4" s="10">
        <f>COUNTIF('Form Responses 1'!BB$2:BB$41,"=N")</f>
        <v>11</v>
      </c>
      <c r="AZ4" s="10">
        <f>COUNTIF('Form Responses 1'!BC$2:BC$41,"=N")</f>
        <v>6</v>
      </c>
      <c r="BA4" s="10">
        <f>COUNTIF('Form Responses 1'!BD$2:BD$41,"=N")</f>
        <v>12</v>
      </c>
      <c r="BB4" s="10">
        <f>COUNTIF('Form Responses 1'!BE$2:BE$41,"=N")</f>
        <v>9</v>
      </c>
      <c r="BC4" s="10">
        <f>COUNTIF('Form Responses 1'!BF$2:BF$41,"=N")</f>
        <v>11</v>
      </c>
      <c r="BD4" s="10">
        <f>COUNTIF('Form Responses 1'!BG$2:BG$41,"=N")</f>
        <v>19</v>
      </c>
      <c r="BE4" s="10">
        <f>COUNTIF('Form Responses 1'!BH$2:BH$41,"=N")</f>
        <v>5</v>
      </c>
      <c r="BF4" s="10">
        <f>COUNTIF('Form Responses 1'!BI$2:BI$41,"=N")</f>
        <v>14</v>
      </c>
      <c r="BG4" s="10">
        <f>COUNTIF('Form Responses 1'!BJ$2:BJ$41,"=N")</f>
        <v>10</v>
      </c>
      <c r="BH4" s="10">
        <f>COUNTIF('Form Responses 1'!BK$2:BK$41,"=N")</f>
        <v>9</v>
      </c>
      <c r="BI4" s="10">
        <f>COUNTIF('Form Responses 1'!BL$2:BL$41,"=N")</f>
        <v>6</v>
      </c>
      <c r="BJ4" s="10">
        <f>COUNTIF('Form Responses 1'!BM$2:BM$41,"=N")</f>
        <v>8</v>
      </c>
      <c r="BK4" s="10">
        <f>COUNTIF('Form Responses 1'!BN$2:BN$41,"=N")</f>
        <v>9</v>
      </c>
      <c r="BL4" s="10">
        <f>COUNTIF('Form Responses 1'!BO$2:BO$41,"=N")</f>
        <v>9</v>
      </c>
      <c r="BM4" s="10">
        <f>COUNTIF('Form Responses 1'!BP$2:BP$41,"=N")</f>
        <v>12</v>
      </c>
      <c r="BN4" s="10">
        <f>COUNTIF('Form Responses 1'!BQ$2:BQ$41,"=N")</f>
        <v>11</v>
      </c>
      <c r="BO4" s="10">
        <f>COUNTIF('Form Responses 1'!BR$2:BR$41,"=N")</f>
        <v>10</v>
      </c>
      <c r="BP4" s="10">
        <f>COUNTIF('Form Responses 1'!BS$2:BS$41,"=N")</f>
        <v>17</v>
      </c>
      <c r="BQ4" s="10">
        <f>COUNTIF('Form Responses 1'!BT$2:BT$41,"=N")</f>
        <v>8</v>
      </c>
      <c r="BR4" s="10">
        <f>COUNTIF('Form Responses 1'!BU$2:BU$41,"=N")</f>
        <v>5</v>
      </c>
      <c r="BS4" s="10">
        <f>COUNTIF('Form Responses 1'!BV$2:BV$41,"=N")</f>
        <v>7</v>
      </c>
      <c r="BT4" s="10">
        <f>COUNTIF('Form Responses 1'!BW$2:BW$41,"=N")</f>
        <v>6</v>
      </c>
      <c r="BU4" s="10">
        <f>COUNTIF('Form Responses 1'!BX$2:BX$41,"=N")</f>
        <v>13</v>
      </c>
      <c r="BV4" s="10">
        <f>COUNTIF('Form Responses 1'!BY$2:BY$41,"=N")</f>
        <v>7</v>
      </c>
      <c r="BW4" s="10">
        <f>COUNTIF('Form Responses 1'!BZ$2:BZ$41,"=N")</f>
        <v>10</v>
      </c>
      <c r="BX4" s="10">
        <f>COUNTIF('Form Responses 1'!CA$2:CA$41,"=N")</f>
        <v>13</v>
      </c>
      <c r="BY4" s="10">
        <f>COUNTIF('Form Responses 1'!CB$2:CB$41,"=N")</f>
        <v>7</v>
      </c>
      <c r="BZ4" s="10">
        <f>COUNTIF('Form Responses 1'!CC$2:CC$41,"=N")</f>
        <v>9</v>
      </c>
      <c r="CA4" s="10">
        <f>COUNTIF('Form Responses 1'!CD$2:CD$41,"=N")</f>
        <v>7</v>
      </c>
      <c r="CB4" s="10">
        <f>COUNTIF('Form Responses 1'!CE$2:CE$41,"=N")</f>
        <v>8</v>
      </c>
      <c r="CC4" s="10">
        <f>COUNTIF('Form Responses 1'!CF$2:CF$41,"=N")</f>
        <v>9</v>
      </c>
      <c r="CD4" s="10">
        <f>COUNTIF('Form Responses 1'!CG$2:CG$41,"=N")</f>
        <v>8</v>
      </c>
      <c r="CE4" s="10">
        <f>COUNTIF('Form Responses 1'!CH$2:CH$41,"=N")</f>
        <v>14</v>
      </c>
      <c r="CF4" s="10">
        <f>COUNTIF('Form Responses 1'!CI$2:CI$41,"=N")</f>
        <v>11</v>
      </c>
      <c r="CG4" s="10">
        <f>COUNTIF('Form Responses 1'!CJ$2:CJ$41,"=N")</f>
        <v>11</v>
      </c>
      <c r="CH4" s="10">
        <f>COUNTIF('Form Responses 1'!CK$2:CK$41,"=N")</f>
        <v>10</v>
      </c>
      <c r="CI4" s="10">
        <f>COUNTIF('Form Responses 1'!CL$2:CL$41,"=N")</f>
        <v>11</v>
      </c>
      <c r="CJ4" s="10">
        <f>COUNTIF('Form Responses 1'!CM$2:CM$41,"=N")</f>
        <v>8</v>
      </c>
      <c r="CK4" s="10">
        <f>COUNTIF('Form Responses 1'!CN$2:CN$41,"=N")</f>
        <v>9</v>
      </c>
      <c r="CL4" s="10">
        <f>COUNTIF('Form Responses 1'!CO$2:CO$41,"=N")</f>
        <v>11</v>
      </c>
      <c r="CM4" s="10">
        <f>COUNTIF('Form Responses 1'!CP$2:CP$41,"=N")</f>
        <v>11</v>
      </c>
      <c r="CN4" s="10">
        <f>COUNTIF('Form Responses 1'!CQ$2:CQ$41,"=N")</f>
        <v>10</v>
      </c>
      <c r="CO4" s="10">
        <f>COUNTIF('Form Responses 1'!CR$2:CR$41,"=N")</f>
        <v>9</v>
      </c>
      <c r="CP4" s="10">
        <f>COUNTIF('Form Responses 1'!CS$2:CS$41,"=N")</f>
        <v>5</v>
      </c>
      <c r="CQ4" s="10">
        <f>COUNTIF('Form Responses 1'!CT$2:CT$41,"=N")</f>
        <v>12</v>
      </c>
      <c r="CR4" s="10">
        <f>COUNTIF('Form Responses 1'!CU$2:CU$41,"=N")</f>
        <v>12</v>
      </c>
      <c r="CS4" s="10">
        <f>COUNTIF('Form Responses 1'!CV$2:CV$41,"=N")</f>
        <v>8</v>
      </c>
      <c r="CT4" s="10">
        <f>COUNTIF('Form Responses 1'!CW$2:CW$41,"=N")</f>
        <v>16</v>
      </c>
      <c r="CU4" s="10">
        <f>COUNTIF('Form Responses 1'!CX$2:CX$41,"=N")</f>
        <v>9</v>
      </c>
      <c r="CV4" s="10">
        <f>COUNTIF('Form Responses 1'!CY$2:CY$41,"=N")</f>
        <v>6</v>
      </c>
      <c r="CW4" s="10">
        <f>COUNTIF('Form Responses 1'!CZ$2:CZ$41,"=N")</f>
        <v>5</v>
      </c>
      <c r="CX4" s="10">
        <f>COUNTIF('Form Responses 1'!DA$2:DA$41,"=N")</f>
        <v>9</v>
      </c>
      <c r="CY4" s="10">
        <f>COUNTIF('Form Responses 1'!DB$2:DB$41,"=N")</f>
        <v>15</v>
      </c>
      <c r="CZ4" s="10">
        <f>COUNTIF('Form Responses 1'!DC$2:DC$41,"=N")</f>
        <v>13</v>
      </c>
      <c r="DA4" s="10">
        <f>COUNTIF('Form Responses 1'!DD$2:DD$41,"=N")</f>
        <v>12</v>
      </c>
      <c r="DB4" s="10">
        <f>COUNTIF('Form Responses 1'!DE$2:DE$41,"=N")</f>
        <v>12</v>
      </c>
      <c r="DC4" s="10">
        <f>COUNTIF('Form Responses 1'!DF$2:DF$41,"=N")</f>
        <v>13</v>
      </c>
      <c r="DD4" s="10">
        <f>COUNTIF('Form Responses 1'!DG$2:DG$41,"=N")</f>
        <v>15</v>
      </c>
      <c r="DE4" s="10">
        <f>COUNTIF('Form Responses 1'!DH$2:DH$41,"=N")</f>
        <v>15</v>
      </c>
      <c r="DF4" s="10">
        <f>COUNTIF('Form Responses 1'!DI$2:DI$41,"=N")</f>
        <v>10</v>
      </c>
      <c r="DG4" s="10">
        <f>COUNTIF('Form Responses 1'!DJ$2:DJ$41,"=N")</f>
        <v>10</v>
      </c>
      <c r="DH4" s="10">
        <f>COUNTIF('Form Responses 1'!DK$2:DK$41,"=N")</f>
        <v>8</v>
      </c>
      <c r="DI4" s="10">
        <f>COUNTIF('Form Responses 1'!DL$2:DL$41,"=N")</f>
        <v>10</v>
      </c>
      <c r="DJ4" s="10">
        <f>COUNTIF('Form Responses 1'!DM$2:DM$41,"=N")</f>
        <v>13</v>
      </c>
      <c r="DK4" s="10">
        <f>COUNTIF('Form Responses 1'!DN$2:DN$41,"=N")</f>
        <v>15</v>
      </c>
      <c r="DL4" s="10">
        <f>COUNTIF('Form Responses 1'!DO$2:DO$41,"=N")</f>
        <v>8</v>
      </c>
      <c r="DM4" s="10">
        <f>COUNTIF('Form Responses 1'!DP$2:DP$41,"=N")</f>
        <v>13</v>
      </c>
      <c r="DN4" s="10">
        <f>COUNTIF('Form Responses 1'!DQ$2:DQ$41,"=N")</f>
        <v>11</v>
      </c>
      <c r="DO4" s="10">
        <f>COUNTIF('Form Responses 1'!DR$2:DR$41,"=N")</f>
        <v>5</v>
      </c>
      <c r="DP4" s="10">
        <f>COUNTIF('Form Responses 1'!DS$2:DS$41,"=N")</f>
        <v>10</v>
      </c>
      <c r="DQ4" s="10">
        <f>COUNTIF('Form Responses 1'!DT$2:DT$41,"=N")</f>
        <v>10</v>
      </c>
    </row>
    <row r="5" ht="12.75" customHeight="1">
      <c r="A5" s="13" t="s">
        <v>210</v>
      </c>
      <c r="B5" s="10">
        <f>COUNTIF('Form Responses 1'!E$2:E$41,"=D")</f>
        <v>4</v>
      </c>
      <c r="C5" s="10">
        <f>COUNTIF('Form Responses 1'!F$2:F$41,"=D")</f>
        <v>2</v>
      </c>
      <c r="D5" s="10">
        <f>COUNTIF('Form Responses 1'!G$2:G$41,"=D")</f>
        <v>8</v>
      </c>
      <c r="E5" s="10">
        <f>COUNTIF('Form Responses 1'!H$2:H$41,"=D")</f>
        <v>6</v>
      </c>
      <c r="F5" s="10">
        <f>COUNTIF('Form Responses 1'!I$2:I$41,"=D")</f>
        <v>9</v>
      </c>
      <c r="G5" s="10">
        <f>COUNTIF('Form Responses 1'!J$2:J$41,"=D")</f>
        <v>6</v>
      </c>
      <c r="H5" s="10">
        <f>COUNTIF('Form Responses 1'!K$2:K$41,"=D")</f>
        <v>5</v>
      </c>
      <c r="I5" s="10">
        <f>COUNTIF('Form Responses 1'!L$2:L$41,"=D")</f>
        <v>6</v>
      </c>
      <c r="J5" s="10">
        <f>COUNTIF('Form Responses 1'!M$2:M$41,"=D")</f>
        <v>1</v>
      </c>
      <c r="K5" s="10">
        <f>COUNTIF('Form Responses 1'!N$2:N$41,"=D")</f>
        <v>1</v>
      </c>
      <c r="L5" s="10">
        <f>COUNTIF('Form Responses 1'!O$2:O$41,"=D")</f>
        <v>5</v>
      </c>
      <c r="M5" s="10">
        <f>COUNTIF('Form Responses 1'!P$2:P$41,"=D")</f>
        <v>4</v>
      </c>
      <c r="N5" s="10">
        <f>COUNTIF('Form Responses 1'!Q$2:Q$41,"=D")</f>
        <v>2</v>
      </c>
      <c r="O5" s="10">
        <f>COUNTIF('Form Responses 1'!R$2:R$41,"=D")</f>
        <v>8</v>
      </c>
      <c r="P5" s="10">
        <f>COUNTIF('Form Responses 1'!S$2:S$41,"=D")</f>
        <v>6</v>
      </c>
      <c r="Q5" s="10">
        <f>COUNTIF('Form Responses 1'!T$2:T$41,"=D")</f>
        <v>9</v>
      </c>
      <c r="R5" s="10">
        <f>COUNTIF('Form Responses 1'!U$2:U$41,"=D")</f>
        <v>7</v>
      </c>
      <c r="S5" s="10">
        <f>COUNTIF('Form Responses 1'!V$2:V$41,"=D")</f>
        <v>11</v>
      </c>
      <c r="T5" s="10">
        <f>COUNTIF('Form Responses 1'!W$2:W$41,"=D")</f>
        <v>2</v>
      </c>
      <c r="U5" s="10">
        <f>COUNTIF('Form Responses 1'!X$2:X$41,"=D")</f>
        <v>3</v>
      </c>
      <c r="V5" s="10">
        <f>COUNTIF('Form Responses 1'!Y$2:Y$41,"=D")</f>
        <v>2</v>
      </c>
      <c r="W5" s="10">
        <f>COUNTIF('Form Responses 1'!Z$2:Z$41,"=D")</f>
        <v>3</v>
      </c>
      <c r="X5" s="10">
        <f>COUNTIF('Form Responses 1'!AA$2:AA$41,"=D")</f>
        <v>4</v>
      </c>
      <c r="Y5" s="10">
        <f>COUNTIF('Form Responses 1'!AB$2:AB$41,"=D")</f>
        <v>4</v>
      </c>
      <c r="Z5" s="10">
        <f>COUNTIF('Form Responses 1'!AC$2:AC$41,"=D")</f>
        <v>4</v>
      </c>
      <c r="AA5" s="10">
        <f>COUNTIF('Form Responses 1'!AD$2:AD$41,"=D")</f>
        <v>6</v>
      </c>
      <c r="AB5" s="10">
        <f>COUNTIF('Form Responses 1'!AE$2:AE$41,"=D")</f>
        <v>8</v>
      </c>
      <c r="AC5" s="10">
        <f>COUNTIF('Form Responses 1'!AF$2:AF$41,"=D")</f>
        <v>8</v>
      </c>
      <c r="AD5" s="10">
        <f>COUNTIF('Form Responses 1'!AG$2:AG$41,"=D")</f>
        <v>3</v>
      </c>
      <c r="AE5" s="10">
        <f>COUNTIF('Form Responses 1'!AH$2:AH$41,"=D")</f>
        <v>3</v>
      </c>
      <c r="AF5" s="10">
        <f>COUNTIF('Form Responses 1'!AI$2:AI$41,"=D")</f>
        <v>4</v>
      </c>
      <c r="AG5" s="10">
        <f>COUNTIF('Form Responses 1'!AJ$2:AJ$41,"=D")</f>
        <v>4</v>
      </c>
      <c r="AH5" s="10">
        <f>COUNTIF('Form Responses 1'!AK$2:AK$41,"=D")</f>
        <v>4</v>
      </c>
      <c r="AI5" s="10">
        <f>COUNTIF('Form Responses 1'!AL$2:AL$41,"=D")</f>
        <v>7</v>
      </c>
      <c r="AJ5" s="10">
        <f>COUNTIF('Form Responses 1'!AM$2:AM$41,"=D")</f>
        <v>4</v>
      </c>
      <c r="AK5" s="10">
        <f>COUNTIF('Form Responses 1'!AN$2:AN$41,"=D")</f>
        <v>3</v>
      </c>
      <c r="AL5" s="10">
        <f>COUNTIF('Form Responses 1'!AO$2:AO$41,"=D")</f>
        <v>7</v>
      </c>
      <c r="AM5" s="10">
        <f>COUNTIF('Form Responses 1'!AP$2:AP$41,"=D")</f>
        <v>6</v>
      </c>
      <c r="AN5" s="10">
        <f>COUNTIF('Form Responses 1'!AQ$2:AQ$41,"=D")</f>
        <v>2</v>
      </c>
      <c r="AO5" s="10">
        <f>COUNTIF('Form Responses 1'!AR$2:AR$41,"=D")</f>
        <v>2</v>
      </c>
      <c r="AP5" s="10">
        <f>COUNTIF('Form Responses 1'!AS$2:AS$41,"=D")</f>
        <v>7</v>
      </c>
      <c r="AQ5" s="10">
        <f>COUNTIF('Form Responses 1'!AT$2:AT$41,"=D")</f>
        <v>13</v>
      </c>
      <c r="AR5" s="10">
        <f>COUNTIF('Form Responses 1'!AU$2:AU$41,"=D")</f>
        <v>4</v>
      </c>
      <c r="AS5" s="10">
        <f>COUNTIF('Form Responses 1'!AV$2:AV$41,"=D")</f>
        <v>6</v>
      </c>
      <c r="AT5" s="10">
        <f>COUNTIF('Form Responses 1'!AW$2:AW$41,"=D")</f>
        <v>13</v>
      </c>
      <c r="AU5" s="10">
        <f>COUNTIF('Form Responses 1'!AX$2:AX$41,"=D")</f>
        <v>11</v>
      </c>
      <c r="AV5" s="10">
        <f>COUNTIF('Form Responses 1'!AY$2:AY$41,"=D")</f>
        <v>11</v>
      </c>
      <c r="AW5" s="10">
        <f>COUNTIF('Form Responses 1'!AZ$2:AZ$41,"=D")</f>
        <v>11</v>
      </c>
      <c r="AX5" s="10">
        <f>COUNTIF('Form Responses 1'!BA$2:BA$41,"=D")</f>
        <v>4</v>
      </c>
      <c r="AY5" s="10">
        <f>COUNTIF('Form Responses 1'!BB$2:BB$41,"=D")</f>
        <v>4</v>
      </c>
      <c r="AZ5" s="10">
        <f>COUNTIF('Form Responses 1'!BC$2:BC$41,"=D")</f>
        <v>0</v>
      </c>
      <c r="BA5" s="10">
        <f>COUNTIF('Form Responses 1'!BD$2:BD$41,"=D")</f>
        <v>0</v>
      </c>
      <c r="BB5" s="10">
        <f>COUNTIF('Form Responses 1'!BE$2:BE$41,"=D")</f>
        <v>5</v>
      </c>
      <c r="BC5" s="10">
        <f>COUNTIF('Form Responses 1'!BF$2:BF$41,"=D")</f>
        <v>5</v>
      </c>
      <c r="BD5" s="10">
        <f>COUNTIF('Form Responses 1'!BG$2:BG$41,"=D")</f>
        <v>6</v>
      </c>
      <c r="BE5" s="10">
        <f>COUNTIF('Form Responses 1'!BH$2:BH$41,"=D")</f>
        <v>4</v>
      </c>
      <c r="BF5" s="10">
        <f>COUNTIF('Form Responses 1'!BI$2:BI$41,"=D")</f>
        <v>7</v>
      </c>
      <c r="BG5" s="10">
        <f>COUNTIF('Form Responses 1'!BJ$2:BJ$41,"=D")</f>
        <v>7</v>
      </c>
      <c r="BH5" s="10">
        <f>COUNTIF('Form Responses 1'!BK$2:BK$41,"=D")</f>
        <v>5</v>
      </c>
      <c r="BI5" s="10">
        <f>COUNTIF('Form Responses 1'!BL$2:BL$41,"=D")</f>
        <v>4</v>
      </c>
      <c r="BJ5" s="10">
        <f>COUNTIF('Form Responses 1'!BM$2:BM$41,"=D")</f>
        <v>3</v>
      </c>
      <c r="BK5" s="10">
        <f>COUNTIF('Form Responses 1'!BN$2:BN$41,"=D")</f>
        <v>1</v>
      </c>
      <c r="BL5" s="10">
        <f>COUNTIF('Form Responses 1'!BO$2:BO$41,"=D")</f>
        <v>5</v>
      </c>
      <c r="BM5" s="10">
        <f>COUNTIF('Form Responses 1'!BP$2:BP$41,"=D")</f>
        <v>3</v>
      </c>
      <c r="BN5" s="10">
        <f>COUNTIF('Form Responses 1'!BQ$2:BQ$41,"=D")</f>
        <v>3</v>
      </c>
      <c r="BO5" s="10">
        <f>COUNTIF('Form Responses 1'!BR$2:BR$41,"=D")</f>
        <v>5</v>
      </c>
      <c r="BP5" s="10">
        <f>COUNTIF('Form Responses 1'!BS$2:BS$41,"=D")</f>
        <v>4</v>
      </c>
      <c r="BQ5" s="10">
        <f>COUNTIF('Form Responses 1'!BT$2:BT$41,"=D")</f>
        <v>7</v>
      </c>
      <c r="BR5" s="10">
        <f>COUNTIF('Form Responses 1'!BU$2:BU$41,"=D")</f>
        <v>7</v>
      </c>
      <c r="BS5" s="10">
        <f>COUNTIF('Form Responses 1'!BV$2:BV$41,"=D")</f>
        <v>6</v>
      </c>
      <c r="BT5" s="10">
        <f>COUNTIF('Form Responses 1'!BW$2:BW$41,"=D")</f>
        <v>1</v>
      </c>
      <c r="BU5" s="10">
        <f>COUNTIF('Form Responses 1'!BX$2:BX$41,"=D")</f>
        <v>0</v>
      </c>
      <c r="BV5" s="10">
        <f>COUNTIF('Form Responses 1'!BY$2:BY$41,"=D")</f>
        <v>4</v>
      </c>
      <c r="BW5" s="10">
        <f>COUNTIF('Form Responses 1'!BZ$2:BZ$41,"=D")</f>
        <v>6</v>
      </c>
      <c r="BX5" s="10">
        <f>COUNTIF('Form Responses 1'!CA$2:CA$41,"=D")</f>
        <v>7</v>
      </c>
      <c r="BY5" s="10">
        <f>COUNTIF('Form Responses 1'!CB$2:CB$41,"=D")</f>
        <v>7</v>
      </c>
      <c r="BZ5" s="10">
        <f>COUNTIF('Form Responses 1'!CC$2:CC$41,"=D")</f>
        <v>9</v>
      </c>
      <c r="CA5" s="10">
        <f>COUNTIF('Form Responses 1'!CD$2:CD$41,"=D")</f>
        <v>4</v>
      </c>
      <c r="CB5" s="10">
        <f>COUNTIF('Form Responses 1'!CE$2:CE$41,"=D")</f>
        <v>8</v>
      </c>
      <c r="CC5" s="10">
        <f>COUNTIF('Form Responses 1'!CF$2:CF$41,"=D")</f>
        <v>8</v>
      </c>
      <c r="CD5" s="10">
        <f>COUNTIF('Form Responses 1'!CG$2:CG$41,"=D")</f>
        <v>9</v>
      </c>
      <c r="CE5" s="10">
        <f>COUNTIF('Form Responses 1'!CH$2:CH$41,"=D")</f>
        <v>3</v>
      </c>
      <c r="CF5" s="10">
        <f>COUNTIF('Form Responses 1'!CI$2:CI$41,"=D")</f>
        <v>13</v>
      </c>
      <c r="CG5" s="10">
        <f>COUNTIF('Form Responses 1'!CJ$2:CJ$41,"=D")</f>
        <v>9</v>
      </c>
      <c r="CH5" s="10">
        <f>COUNTIF('Form Responses 1'!CK$2:CK$41,"=D")</f>
        <v>15</v>
      </c>
      <c r="CI5" s="10">
        <f>COUNTIF('Form Responses 1'!CL$2:CL$41,"=D")</f>
        <v>11</v>
      </c>
      <c r="CJ5" s="10">
        <f>COUNTIF('Form Responses 1'!CM$2:CM$41,"=D")</f>
        <v>10</v>
      </c>
      <c r="CK5" s="10">
        <f>COUNTIF('Form Responses 1'!CN$2:CN$41,"=D")</f>
        <v>8</v>
      </c>
      <c r="CL5" s="10">
        <f>COUNTIF('Form Responses 1'!CO$2:CO$41,"=D")</f>
        <v>6</v>
      </c>
      <c r="CM5" s="10">
        <f>COUNTIF('Form Responses 1'!CP$2:CP$41,"=D")</f>
        <v>6</v>
      </c>
      <c r="CN5" s="10">
        <f>COUNTIF('Form Responses 1'!CQ$2:CQ$41,"=D")</f>
        <v>2</v>
      </c>
      <c r="CO5" s="10">
        <f>COUNTIF('Form Responses 1'!CR$2:CR$41,"=D")</f>
        <v>3</v>
      </c>
      <c r="CP5" s="10">
        <f>COUNTIF('Form Responses 1'!CS$2:CS$41,"=D")</f>
        <v>12</v>
      </c>
      <c r="CQ5" s="10">
        <f>COUNTIF('Form Responses 1'!CT$2:CT$41,"=D")</f>
        <v>6</v>
      </c>
      <c r="CR5" s="10">
        <f>COUNTIF('Form Responses 1'!CU$2:CU$41,"=D")</f>
        <v>8</v>
      </c>
      <c r="CS5" s="10">
        <f>COUNTIF('Form Responses 1'!CV$2:CV$41,"=D")</f>
        <v>7</v>
      </c>
      <c r="CT5" s="10">
        <f>COUNTIF('Form Responses 1'!CW$2:CW$41,"=D")</f>
        <v>5</v>
      </c>
      <c r="CU5" s="10">
        <f>COUNTIF('Form Responses 1'!CX$2:CX$41,"=D")</f>
        <v>8</v>
      </c>
      <c r="CV5" s="10">
        <f>COUNTIF('Form Responses 1'!CY$2:CY$41,"=D")</f>
        <v>5</v>
      </c>
      <c r="CW5" s="10">
        <f>COUNTIF('Form Responses 1'!CZ$2:CZ$41,"=D")</f>
        <v>6</v>
      </c>
      <c r="CX5" s="10">
        <f>COUNTIF('Form Responses 1'!DA$2:DA$41,"=D")</f>
        <v>2</v>
      </c>
      <c r="CY5" s="10">
        <f>COUNTIF('Form Responses 1'!DB$2:DB$41,"=D")</f>
        <v>1</v>
      </c>
      <c r="CZ5" s="10">
        <f>COUNTIF('Form Responses 1'!DC$2:DC$41,"=D")</f>
        <v>4</v>
      </c>
      <c r="DA5" s="10">
        <f>COUNTIF('Form Responses 1'!DD$2:DD$41,"=D")</f>
        <v>8</v>
      </c>
      <c r="DB5" s="10">
        <f>COUNTIF('Form Responses 1'!DE$2:DE$41,"=D")</f>
        <v>8</v>
      </c>
      <c r="DC5" s="10">
        <f>COUNTIF('Form Responses 1'!DF$2:DF$41,"=D")</f>
        <v>6</v>
      </c>
      <c r="DD5" s="10">
        <f>COUNTIF('Form Responses 1'!DG$2:DG$41,"=D")</f>
        <v>8</v>
      </c>
      <c r="DE5" s="10">
        <f>COUNTIF('Form Responses 1'!DH$2:DH$41,"=D")</f>
        <v>4</v>
      </c>
      <c r="DF5" s="10">
        <f>COUNTIF('Form Responses 1'!DI$2:DI$41,"=D")</f>
        <v>5</v>
      </c>
      <c r="DG5" s="10">
        <f>COUNTIF('Form Responses 1'!DJ$2:DJ$41,"=D")</f>
        <v>4</v>
      </c>
      <c r="DH5" s="10">
        <f>COUNTIF('Form Responses 1'!DK$2:DK$41,"=D")</f>
        <v>2</v>
      </c>
      <c r="DI5" s="10">
        <f>COUNTIF('Form Responses 1'!DL$2:DL$41,"=D")</f>
        <v>3</v>
      </c>
      <c r="DJ5" s="10">
        <f>COUNTIF('Form Responses 1'!DM$2:DM$41,"=D")</f>
        <v>5</v>
      </c>
      <c r="DK5" s="10">
        <f>COUNTIF('Form Responses 1'!DN$2:DN$41,"=D")</f>
        <v>5</v>
      </c>
      <c r="DL5" s="10">
        <f>COUNTIF('Form Responses 1'!DO$2:DO$41,"=D")</f>
        <v>6</v>
      </c>
      <c r="DM5" s="10">
        <f>COUNTIF('Form Responses 1'!DP$2:DP$41,"=D")</f>
        <v>7</v>
      </c>
      <c r="DN5" s="10">
        <f>COUNTIF('Form Responses 1'!DQ$2:DQ$41,"=D")</f>
        <v>6</v>
      </c>
      <c r="DO5" s="10">
        <f>COUNTIF('Form Responses 1'!DR$2:DR$41,"=D")</f>
        <v>7</v>
      </c>
      <c r="DP5" s="10">
        <f>COUNTIF('Form Responses 1'!DS$2:DS$41,"=D")</f>
        <v>4</v>
      </c>
      <c r="DQ5" s="10">
        <f>COUNTIF('Form Responses 1'!DT$2:DT$41,"=D")</f>
        <v>4</v>
      </c>
    </row>
    <row r="6" ht="12.75" customHeight="1">
      <c r="A6" s="13" t="s">
        <v>211</v>
      </c>
      <c r="B6" s="10">
        <f>COUNTIF('Form Responses 1'!E$2:E$41,"=SD")</f>
        <v>3</v>
      </c>
      <c r="C6" s="10">
        <f>COUNTIF('Form Responses 1'!F$2:F$41,"=SD")</f>
        <v>4</v>
      </c>
      <c r="D6" s="10">
        <f>COUNTIF('Form Responses 1'!G$2:G$41,"=SD")</f>
        <v>5</v>
      </c>
      <c r="E6" s="10">
        <f>COUNTIF('Form Responses 1'!H$2:H$41,"=SD")</f>
        <v>7</v>
      </c>
      <c r="F6" s="10">
        <f>COUNTIF('Form Responses 1'!I$2:I$41,"=SD")</f>
        <v>6</v>
      </c>
      <c r="G6" s="10">
        <f>COUNTIF('Form Responses 1'!J$2:J$41,"=SD")</f>
        <v>7</v>
      </c>
      <c r="H6" s="10">
        <f>COUNTIF('Form Responses 1'!K$2:K$41,"=SD")</f>
        <v>10</v>
      </c>
      <c r="I6" s="10">
        <f>COUNTIF('Form Responses 1'!L$2:L$41,"=SD")</f>
        <v>9</v>
      </c>
      <c r="J6" s="10">
        <f>COUNTIF('Form Responses 1'!M$2:M$41,"=SD")</f>
        <v>9</v>
      </c>
      <c r="K6" s="10">
        <f>COUNTIF('Form Responses 1'!N$2:N$41,"=SD")</f>
        <v>11</v>
      </c>
      <c r="L6" s="10">
        <f>COUNTIF('Form Responses 1'!O$2:O$41,"=SD")</f>
        <v>2</v>
      </c>
      <c r="M6" s="10">
        <f>COUNTIF('Form Responses 1'!P$2:P$41,"=SD")</f>
        <v>3</v>
      </c>
      <c r="N6" s="10">
        <f>COUNTIF('Form Responses 1'!Q$2:Q$41,"=SD")</f>
        <v>5</v>
      </c>
      <c r="O6" s="10">
        <f>COUNTIF('Form Responses 1'!R$2:R$41,"=SD")</f>
        <v>4</v>
      </c>
      <c r="P6" s="10">
        <f>COUNTIF('Form Responses 1'!S$2:S$41,"=SD")</f>
        <v>5</v>
      </c>
      <c r="Q6" s="10">
        <f>COUNTIF('Form Responses 1'!T$2:T$41,"=SD")</f>
        <v>7</v>
      </c>
      <c r="R6" s="10">
        <f>COUNTIF('Form Responses 1'!U$2:U$41,"=SD")</f>
        <v>5</v>
      </c>
      <c r="S6" s="10">
        <f>COUNTIF('Form Responses 1'!V$2:V$41,"=SD")</f>
        <v>3</v>
      </c>
      <c r="T6" s="10">
        <f>COUNTIF('Form Responses 1'!W$2:W$41,"=SD")</f>
        <v>7</v>
      </c>
      <c r="U6" s="10">
        <f>COUNTIF('Form Responses 1'!X$2:X$41,"=SD")</f>
        <v>7</v>
      </c>
      <c r="V6" s="10">
        <f>COUNTIF('Form Responses 1'!Y$2:Y$41,"=SD")</f>
        <v>2</v>
      </c>
      <c r="W6" s="10">
        <f>COUNTIF('Form Responses 1'!Z$2:Z$41,"=SD")</f>
        <v>3</v>
      </c>
      <c r="X6" s="10">
        <f>COUNTIF('Form Responses 1'!AA$2:AA$41,"=SD")</f>
        <v>3</v>
      </c>
      <c r="Y6" s="10">
        <f>COUNTIF('Form Responses 1'!AB$2:AB$41,"=SD")</f>
        <v>3</v>
      </c>
      <c r="Z6" s="10">
        <f>COUNTIF('Form Responses 1'!AC$2:AC$41,"=SD")</f>
        <v>6</v>
      </c>
      <c r="AA6" s="10">
        <f>COUNTIF('Form Responses 1'!AD$2:AD$41,"=SD")</f>
        <v>5</v>
      </c>
      <c r="AB6" s="10">
        <f>COUNTIF('Form Responses 1'!AE$2:AE$41,"=SD")</f>
        <v>6</v>
      </c>
      <c r="AC6" s="10">
        <f>COUNTIF('Form Responses 1'!AF$2:AF$41,"=SD")</f>
        <v>5</v>
      </c>
      <c r="AD6" s="10">
        <f>COUNTIF('Form Responses 1'!AG$2:AG$41,"=SD")</f>
        <v>9</v>
      </c>
      <c r="AE6" s="10">
        <f>COUNTIF('Form Responses 1'!AH$2:AH$41,"=SD")</f>
        <v>8</v>
      </c>
      <c r="AF6" s="10">
        <f>COUNTIF('Form Responses 1'!AI$2:AI$41,"=SD")</f>
        <v>1</v>
      </c>
      <c r="AG6" s="10">
        <f>COUNTIF('Form Responses 1'!AJ$2:AJ$41,"=SD")</f>
        <v>1</v>
      </c>
      <c r="AH6" s="10">
        <f>COUNTIF('Form Responses 1'!AK$2:AK$41,"=SD")</f>
        <v>3</v>
      </c>
      <c r="AI6" s="10">
        <f>COUNTIF('Form Responses 1'!AL$2:AL$41,"=SD")</f>
        <v>3</v>
      </c>
      <c r="AJ6" s="10">
        <f>COUNTIF('Form Responses 1'!AM$2:AM$41,"=SD")</f>
        <v>6</v>
      </c>
      <c r="AK6" s="10">
        <f>COUNTIF('Form Responses 1'!AN$2:AN$41,"=SD")</f>
        <v>6</v>
      </c>
      <c r="AL6" s="10">
        <f>COUNTIF('Form Responses 1'!AO$2:AO$41,"=SD")</f>
        <v>7</v>
      </c>
      <c r="AM6" s="10">
        <f>COUNTIF('Form Responses 1'!AP$2:AP$41,"=SD")</f>
        <v>5</v>
      </c>
      <c r="AN6" s="10">
        <f>COUNTIF('Form Responses 1'!AQ$2:AQ$41,"=SD")</f>
        <v>5</v>
      </c>
      <c r="AO6" s="10">
        <f>COUNTIF('Form Responses 1'!AR$2:AR$41,"=SD")</f>
        <v>7</v>
      </c>
      <c r="AP6" s="10">
        <f>COUNTIF('Form Responses 1'!AS$2:AS$41,"=SD")</f>
        <v>4</v>
      </c>
      <c r="AQ6" s="10">
        <f>COUNTIF('Form Responses 1'!AT$2:AT$41,"=SD")</f>
        <v>5</v>
      </c>
      <c r="AR6" s="10">
        <f>COUNTIF('Form Responses 1'!AU$2:AU$41,"=SD")</f>
        <v>13</v>
      </c>
      <c r="AS6" s="10">
        <f>COUNTIF('Form Responses 1'!AV$2:AV$41,"=SD")</f>
        <v>11</v>
      </c>
      <c r="AT6" s="10">
        <f>COUNTIF('Form Responses 1'!AW$2:AW$41,"=SD")</f>
        <v>9</v>
      </c>
      <c r="AU6" s="10">
        <f>COUNTIF('Form Responses 1'!AX$2:AX$41,"=SD")</f>
        <v>7</v>
      </c>
      <c r="AV6" s="10">
        <f>COUNTIF('Form Responses 1'!AY$2:AY$41,"=SD")</f>
        <v>12</v>
      </c>
      <c r="AW6" s="10">
        <f>COUNTIF('Form Responses 1'!AZ$2:AZ$41,"=SD")</f>
        <v>10</v>
      </c>
      <c r="AX6" s="10">
        <f>COUNTIF('Form Responses 1'!BA$2:BA$41,"=SD")</f>
        <v>12</v>
      </c>
      <c r="AY6" s="10">
        <f>COUNTIF('Form Responses 1'!BB$2:BB$41,"=SD")</f>
        <v>13</v>
      </c>
      <c r="AZ6" s="10">
        <f>COUNTIF('Form Responses 1'!BC$2:BC$41,"=SD")</f>
        <v>1</v>
      </c>
      <c r="BA6" s="10">
        <f>COUNTIF('Form Responses 1'!BD$2:BD$41,"=SD")</f>
        <v>1</v>
      </c>
      <c r="BB6" s="10">
        <f>COUNTIF('Form Responses 1'!BE$2:BE$41,"=SD")</f>
        <v>2</v>
      </c>
      <c r="BC6" s="10">
        <f>COUNTIF('Form Responses 1'!BF$2:BF$41,"=SD")</f>
        <v>1</v>
      </c>
      <c r="BD6" s="10">
        <f>COUNTIF('Form Responses 1'!BG$2:BG$41,"=SD")</f>
        <v>3</v>
      </c>
      <c r="BE6" s="10">
        <f>COUNTIF('Form Responses 1'!BH$2:BH$41,"=SD")</f>
        <v>0</v>
      </c>
      <c r="BF6" s="10">
        <f>COUNTIF('Form Responses 1'!BI$2:BI$41,"=SD")</f>
        <v>2</v>
      </c>
      <c r="BG6" s="10">
        <f>COUNTIF('Form Responses 1'!BJ$2:BJ$41,"=SD")</f>
        <v>1</v>
      </c>
      <c r="BH6" s="10">
        <f>COUNTIF('Form Responses 1'!BK$2:BK$41,"=SD")</f>
        <v>6</v>
      </c>
      <c r="BI6" s="10">
        <f>COUNTIF('Form Responses 1'!BL$2:BL$41,"=SD")</f>
        <v>6</v>
      </c>
      <c r="BJ6" s="10">
        <f>COUNTIF('Form Responses 1'!BM$2:BM$41,"=SD")</f>
        <v>0</v>
      </c>
      <c r="BK6" s="10">
        <f>COUNTIF('Form Responses 1'!BN$2:BN$41,"=SD")</f>
        <v>0</v>
      </c>
      <c r="BL6" s="10">
        <f>COUNTIF('Form Responses 1'!BO$2:BO$41,"=SD")</f>
        <v>1</v>
      </c>
      <c r="BM6" s="10">
        <f>COUNTIF('Form Responses 1'!BP$2:BP$41,"=SD")</f>
        <v>0</v>
      </c>
      <c r="BN6" s="10">
        <f>COUNTIF('Form Responses 1'!BQ$2:BQ$41,"=SD")</f>
        <v>2</v>
      </c>
      <c r="BO6" s="10">
        <f>COUNTIF('Form Responses 1'!BR$2:BR$41,"=SD")</f>
        <v>0</v>
      </c>
      <c r="BP6" s="10">
        <f>COUNTIF('Form Responses 1'!BS$2:BS$41,"=SD")</f>
        <v>4</v>
      </c>
      <c r="BQ6" s="10">
        <f>COUNTIF('Form Responses 1'!BT$2:BT$41,"=SD")</f>
        <v>0</v>
      </c>
      <c r="BR6" s="10">
        <f>COUNTIF('Form Responses 1'!BU$2:BU$41,"=SD")</f>
        <v>7</v>
      </c>
      <c r="BS6" s="10">
        <f>COUNTIF('Form Responses 1'!BV$2:BV$41,"=SD")</f>
        <v>8</v>
      </c>
      <c r="BT6" s="10">
        <f>COUNTIF('Form Responses 1'!BW$2:BW$41,"=SD")</f>
        <v>0</v>
      </c>
      <c r="BU6" s="10">
        <f>COUNTIF('Form Responses 1'!BX$2:BX$41,"=SD")</f>
        <v>0</v>
      </c>
      <c r="BV6" s="10">
        <f>COUNTIF('Form Responses 1'!BY$2:BY$41,"=SD")</f>
        <v>2</v>
      </c>
      <c r="BW6" s="10">
        <f>COUNTIF('Form Responses 1'!BZ$2:BZ$41,"=SD")</f>
        <v>1</v>
      </c>
      <c r="BX6" s="10">
        <f>COUNTIF('Form Responses 1'!CA$2:CA$41,"=SD")</f>
        <v>2</v>
      </c>
      <c r="BY6" s="10">
        <f>COUNTIF('Form Responses 1'!CB$2:CB$41,"=SD")</f>
        <v>1</v>
      </c>
      <c r="BZ6" s="10">
        <f>COUNTIF('Form Responses 1'!CC$2:CC$41,"=SD")</f>
        <v>4</v>
      </c>
      <c r="CA6" s="10">
        <f>COUNTIF('Form Responses 1'!CD$2:CD$41,"=SD")</f>
        <v>3</v>
      </c>
      <c r="CB6" s="10">
        <f>COUNTIF('Form Responses 1'!CE$2:CE$41,"=SD")</f>
        <v>9</v>
      </c>
      <c r="CC6" s="10">
        <f>COUNTIF('Form Responses 1'!CF$2:CF$41,"=SD")</f>
        <v>10</v>
      </c>
      <c r="CD6" s="10">
        <f>COUNTIF('Form Responses 1'!CG$2:CG$41,"=SD")</f>
        <v>7</v>
      </c>
      <c r="CE6" s="10">
        <f>COUNTIF('Form Responses 1'!CH$2:CH$41,"=SD")</f>
        <v>7</v>
      </c>
      <c r="CF6" s="10">
        <f>COUNTIF('Form Responses 1'!CI$2:CI$41,"=SD")</f>
        <v>5</v>
      </c>
      <c r="CG6" s="10">
        <f>COUNTIF('Form Responses 1'!CJ$2:CJ$41,"=SD")</f>
        <v>7</v>
      </c>
      <c r="CH6" s="10">
        <f>COUNTIF('Form Responses 1'!CK$2:CK$41,"=SD")</f>
        <v>5</v>
      </c>
      <c r="CI6" s="10">
        <f>COUNTIF('Form Responses 1'!CL$2:CL$41,"=SD")</f>
        <v>4</v>
      </c>
      <c r="CJ6" s="10">
        <f>COUNTIF('Form Responses 1'!CM$2:CM$41,"=SD")</f>
        <v>16</v>
      </c>
      <c r="CK6" s="10">
        <f>COUNTIF('Form Responses 1'!CN$2:CN$41,"=SD")</f>
        <v>15</v>
      </c>
      <c r="CL6" s="10">
        <f>COUNTIF('Form Responses 1'!CO$2:CO$41,"=SD")</f>
        <v>14</v>
      </c>
      <c r="CM6" s="10">
        <f>COUNTIF('Form Responses 1'!CP$2:CP$41,"=SD")</f>
        <v>15</v>
      </c>
      <c r="CN6" s="10">
        <f>COUNTIF('Form Responses 1'!CQ$2:CQ$41,"=SD")</f>
        <v>11</v>
      </c>
      <c r="CO6" s="10">
        <f>COUNTIF('Form Responses 1'!CR$2:CR$41,"=SD")</f>
        <v>9</v>
      </c>
      <c r="CP6" s="10">
        <f>COUNTIF('Form Responses 1'!CS$2:CS$41,"=SD")</f>
        <v>5</v>
      </c>
      <c r="CQ6" s="10">
        <f>COUNTIF('Form Responses 1'!CT$2:CT$41,"=SD")</f>
        <v>3</v>
      </c>
      <c r="CR6" s="10">
        <f>COUNTIF('Form Responses 1'!CU$2:CU$41,"=SD")</f>
        <v>4</v>
      </c>
      <c r="CS6" s="10">
        <f>COUNTIF('Form Responses 1'!CV$2:CV$41,"=SD")</f>
        <v>2</v>
      </c>
      <c r="CT6" s="10">
        <f>COUNTIF('Form Responses 1'!CW$2:CW$41,"=SD")</f>
        <v>9</v>
      </c>
      <c r="CU6" s="10">
        <f>COUNTIF('Form Responses 1'!CX$2:CX$41,"=SD")</f>
        <v>5</v>
      </c>
      <c r="CV6" s="10">
        <f>COUNTIF('Form Responses 1'!CY$2:CY$41,"=SD")</f>
        <v>11</v>
      </c>
      <c r="CW6" s="10">
        <f>COUNTIF('Form Responses 1'!CZ$2:CZ$41,"=SD")</f>
        <v>12</v>
      </c>
      <c r="CX6" s="10">
        <f>COUNTIF('Form Responses 1'!DA$2:DA$41,"=SD")</f>
        <v>5</v>
      </c>
      <c r="CY6" s="10">
        <f>COUNTIF('Form Responses 1'!DB$2:DB$41,"=SD")</f>
        <v>6</v>
      </c>
      <c r="CZ6" s="10">
        <f>COUNTIF('Form Responses 1'!DC$2:DC$41,"=SD")</f>
        <v>3</v>
      </c>
      <c r="DA6" s="10">
        <f>COUNTIF('Form Responses 1'!DD$2:DD$41,"=SD")</f>
        <v>2</v>
      </c>
      <c r="DB6" s="10">
        <f>COUNTIF('Form Responses 1'!DE$2:DE$41,"=SD")</f>
        <v>2</v>
      </c>
      <c r="DC6" s="10">
        <f>COUNTIF('Form Responses 1'!DF$2:DF$41,"=SD")</f>
        <v>2</v>
      </c>
      <c r="DD6" s="10">
        <f>COUNTIF('Form Responses 1'!DG$2:DG$41,"=SD")</f>
        <v>7</v>
      </c>
      <c r="DE6" s="10">
        <f>COUNTIF('Form Responses 1'!DH$2:DH$41,"=SD")</f>
        <v>5</v>
      </c>
      <c r="DF6" s="10">
        <f>COUNTIF('Form Responses 1'!DI$2:DI$41,"=SD")</f>
        <v>12</v>
      </c>
      <c r="DG6" s="10">
        <f>COUNTIF('Form Responses 1'!DJ$2:DJ$41,"=SD")</f>
        <v>13</v>
      </c>
      <c r="DH6" s="10">
        <f>COUNTIF('Form Responses 1'!DK$2:DK$41,"=SD")</f>
        <v>7</v>
      </c>
      <c r="DI6" s="10">
        <f>COUNTIF('Form Responses 1'!DL$2:DL$41,"=SD")</f>
        <v>8</v>
      </c>
      <c r="DJ6" s="10">
        <f>COUNTIF('Form Responses 1'!DM$2:DM$41,"=SD")</f>
        <v>5</v>
      </c>
      <c r="DK6" s="10">
        <f>COUNTIF('Form Responses 1'!DN$2:DN$41,"=SD")</f>
        <v>5</v>
      </c>
      <c r="DL6" s="10">
        <f>COUNTIF('Form Responses 1'!DO$2:DO$41,"=SD")</f>
        <v>6</v>
      </c>
      <c r="DM6" s="10">
        <f>COUNTIF('Form Responses 1'!DP$2:DP$41,"=SD")</f>
        <v>6</v>
      </c>
      <c r="DN6" s="10">
        <f>COUNTIF('Form Responses 1'!DQ$2:DQ$41,"=SD")</f>
        <v>8</v>
      </c>
      <c r="DO6" s="10">
        <f>COUNTIF('Form Responses 1'!DR$2:DR$41,"=SD")</f>
        <v>8</v>
      </c>
      <c r="DP6" s="10">
        <f>COUNTIF('Form Responses 1'!DS$2:DS$41,"=SD")</f>
        <v>10</v>
      </c>
      <c r="DQ6" s="10">
        <f>COUNTIF('Form Responses 1'!DT$2:DT$41,"=SD")</f>
        <v>11</v>
      </c>
    </row>
    <row r="7" ht="12.75" customHeight="1"/>
    <row r="8" ht="12.75" customHeight="1">
      <c r="A8" s="13" t="s">
        <v>126</v>
      </c>
      <c r="B8" s="10">
        <f>B2*VLOOKUP($A8,Conversion!$A$2:$B$6,2,FALSE)</f>
        <v>48</v>
      </c>
      <c r="C8" s="10">
        <f>C2*VLOOKUP($A8,Conversion!$A$2:$B$6,2,FALSE)</f>
        <v>36</v>
      </c>
      <c r="D8" s="10">
        <f>D2*VLOOKUP($A8,Conversion!$A$2:$B$6,2,FALSE)</f>
        <v>24</v>
      </c>
      <c r="E8" s="10">
        <f>E2*VLOOKUP($A8,Conversion!$A$2:$B$6,2,FALSE)</f>
        <v>32</v>
      </c>
      <c r="F8" s="10">
        <f>F2*VLOOKUP($A8,Conversion!$A$2:$B$6,2,FALSE)</f>
        <v>16</v>
      </c>
      <c r="G8" s="10">
        <f>G2*VLOOKUP($A8,Conversion!$A$2:$B$6,2,FALSE)</f>
        <v>32</v>
      </c>
      <c r="H8" s="10">
        <f>H2*VLOOKUP($A8,Conversion!$A$2:$B$6,2,FALSE)</f>
        <v>24</v>
      </c>
      <c r="I8" s="10">
        <f>I2*VLOOKUP($A8,Conversion!$A$2:$B$6,2,FALSE)</f>
        <v>40</v>
      </c>
      <c r="J8" s="10">
        <f>J2*VLOOKUP($A8,Conversion!$A$2:$B$6,2,FALSE)</f>
        <v>48</v>
      </c>
      <c r="K8" s="10">
        <f>K2*VLOOKUP($A8,Conversion!$A$2:$B$6,2,FALSE)</f>
        <v>40</v>
      </c>
      <c r="L8" s="10">
        <f>L2*VLOOKUP($A8,Conversion!$A$2:$B$6,2,FALSE)</f>
        <v>44</v>
      </c>
      <c r="M8" s="10">
        <f>M2*VLOOKUP($A8,Conversion!$A$2:$B$6,2,FALSE)</f>
        <v>36</v>
      </c>
      <c r="N8" s="10">
        <f>N2*VLOOKUP($A8,Conversion!$A$2:$B$6,2,FALSE)</f>
        <v>36</v>
      </c>
      <c r="O8" s="10">
        <f>O2*VLOOKUP($A8,Conversion!$A$2:$B$6,2,FALSE)</f>
        <v>52</v>
      </c>
      <c r="P8" s="10">
        <f>P2*VLOOKUP($A8,Conversion!$A$2:$B$6,2,FALSE)</f>
        <v>32</v>
      </c>
      <c r="Q8" s="10">
        <f>Q2*VLOOKUP($A8,Conversion!$A$2:$B$6,2,FALSE)</f>
        <v>44</v>
      </c>
      <c r="R8" s="10">
        <f>R2*VLOOKUP($A8,Conversion!$A$2:$B$6,2,FALSE)</f>
        <v>20</v>
      </c>
      <c r="S8" s="10">
        <f>S2*VLOOKUP($A8,Conversion!$A$2:$B$6,2,FALSE)</f>
        <v>48</v>
      </c>
      <c r="T8" s="10">
        <f>T2*VLOOKUP($A8,Conversion!$A$2:$B$6,2,FALSE)</f>
        <v>60</v>
      </c>
      <c r="U8" s="10">
        <f>U2*VLOOKUP($A8,Conversion!$A$2:$B$6,2,FALSE)</f>
        <v>52</v>
      </c>
      <c r="V8" s="10">
        <f>V2*VLOOKUP($A8,Conversion!$A$2:$B$6,2,FALSE)</f>
        <v>40</v>
      </c>
      <c r="W8" s="10">
        <f>W2*VLOOKUP($A8,Conversion!$A$2:$B$6,2,FALSE)</f>
        <v>48</v>
      </c>
      <c r="X8" s="10">
        <f>X2*VLOOKUP($A8,Conversion!$A$2:$B$6,2,FALSE)</f>
        <v>24</v>
      </c>
      <c r="Y8" s="10">
        <f>Y2*VLOOKUP($A8,Conversion!$A$2:$B$6,2,FALSE)</f>
        <v>48</v>
      </c>
      <c r="Z8" s="10">
        <f>Z2*VLOOKUP($A8,Conversion!$A$2:$B$6,2,FALSE)</f>
        <v>20</v>
      </c>
      <c r="AA8" s="10">
        <f>AA2*VLOOKUP($A8,Conversion!$A$2:$B$6,2,FALSE)</f>
        <v>36</v>
      </c>
      <c r="AB8" s="10">
        <f>AB2*VLOOKUP($A8,Conversion!$A$2:$B$6,2,FALSE)</f>
        <v>32</v>
      </c>
      <c r="AC8" s="10">
        <f>AC2*VLOOKUP($A8,Conversion!$A$2:$B$6,2,FALSE)</f>
        <v>32</v>
      </c>
      <c r="AD8" s="10">
        <f>AD2*VLOOKUP($A8,Conversion!$A$2:$B$6,2,FALSE)</f>
        <v>56</v>
      </c>
      <c r="AE8" s="10">
        <f>AE2*VLOOKUP($A8,Conversion!$A$2:$B$6,2,FALSE)</f>
        <v>52</v>
      </c>
      <c r="AF8" s="10">
        <f>AF2*VLOOKUP($A8,Conversion!$A$2:$B$6,2,FALSE)</f>
        <v>52</v>
      </c>
      <c r="AG8" s="10">
        <f>AG2*VLOOKUP($A8,Conversion!$A$2:$B$6,2,FALSE)</f>
        <v>52</v>
      </c>
      <c r="AH8" s="10">
        <f>AH2*VLOOKUP($A8,Conversion!$A$2:$B$6,2,FALSE)</f>
        <v>24</v>
      </c>
      <c r="AI8" s="10">
        <f>AI2*VLOOKUP($A8,Conversion!$A$2:$B$6,2,FALSE)</f>
        <v>40</v>
      </c>
      <c r="AJ8" s="10">
        <f>AJ2*VLOOKUP($A8,Conversion!$A$2:$B$6,2,FALSE)</f>
        <v>12</v>
      </c>
      <c r="AK8" s="10">
        <f>AK2*VLOOKUP($A8,Conversion!$A$2:$B$6,2,FALSE)</f>
        <v>36</v>
      </c>
      <c r="AL8" s="10">
        <f>AL2*VLOOKUP($A8,Conversion!$A$2:$B$6,2,FALSE)</f>
        <v>20</v>
      </c>
      <c r="AM8" s="10">
        <f>AM2*VLOOKUP($A8,Conversion!$A$2:$B$6,2,FALSE)</f>
        <v>36</v>
      </c>
      <c r="AN8" s="10">
        <f>AN2*VLOOKUP($A8,Conversion!$A$2:$B$6,2,FALSE)</f>
        <v>56</v>
      </c>
      <c r="AO8" s="10">
        <f>AO2*VLOOKUP($A8,Conversion!$A$2:$B$6,2,FALSE)</f>
        <v>52</v>
      </c>
      <c r="AP8" s="10">
        <f>AP2*VLOOKUP($A8,Conversion!$A$2:$B$6,2,FALSE)</f>
        <v>40</v>
      </c>
      <c r="AQ8" s="10">
        <f>AQ2*VLOOKUP($A8,Conversion!$A$2:$B$6,2,FALSE)</f>
        <v>24</v>
      </c>
      <c r="AR8" s="10">
        <f>AR2*VLOOKUP($A8,Conversion!$A$2:$B$6,2,FALSE)</f>
        <v>24</v>
      </c>
      <c r="AS8" s="10">
        <f>AS2*VLOOKUP($A8,Conversion!$A$2:$B$6,2,FALSE)</f>
        <v>8</v>
      </c>
      <c r="AT8" s="10">
        <f>AT2*VLOOKUP($A8,Conversion!$A$2:$B$6,2,FALSE)</f>
        <v>8</v>
      </c>
      <c r="AU8" s="10">
        <f>AU2*VLOOKUP($A8,Conversion!$A$2:$B$6,2,FALSE)</f>
        <v>24</v>
      </c>
      <c r="AV8" s="10">
        <f>AV2*VLOOKUP($A8,Conversion!$A$2:$B$6,2,FALSE)</f>
        <v>12</v>
      </c>
      <c r="AW8" s="10">
        <f>AW2*VLOOKUP($A8,Conversion!$A$2:$B$6,2,FALSE)</f>
        <v>24</v>
      </c>
      <c r="AX8" s="10">
        <f>AX2*VLOOKUP($A8,Conversion!$A$2:$B$6,2,FALSE)</f>
        <v>44</v>
      </c>
      <c r="AY8" s="10">
        <f>AY2*VLOOKUP($A8,Conversion!$A$2:$B$6,2,FALSE)</f>
        <v>40</v>
      </c>
      <c r="AZ8" s="10">
        <f>AZ2*VLOOKUP($A8,Conversion!$A$2:$B$6,2,FALSE)</f>
        <v>44</v>
      </c>
      <c r="BA8" s="10">
        <f>BA2*VLOOKUP($A8,Conversion!$A$2:$B$6,2,FALSE)</f>
        <v>40</v>
      </c>
      <c r="BB8" s="10">
        <f>BB2*VLOOKUP($A8,Conversion!$A$2:$B$6,2,FALSE)</f>
        <v>20</v>
      </c>
      <c r="BC8" s="10">
        <f>BC2*VLOOKUP($A8,Conversion!$A$2:$B$6,2,FALSE)</f>
        <v>52</v>
      </c>
      <c r="BD8" s="10">
        <f>BD2*VLOOKUP($A8,Conversion!$A$2:$B$6,2,FALSE)</f>
        <v>8</v>
      </c>
      <c r="BE8" s="10">
        <f>BE2*VLOOKUP($A8,Conversion!$A$2:$B$6,2,FALSE)</f>
        <v>44</v>
      </c>
      <c r="BF8" s="10">
        <f>BF2*VLOOKUP($A8,Conversion!$A$2:$B$6,2,FALSE)</f>
        <v>12</v>
      </c>
      <c r="BG8" s="10">
        <f>BG2*VLOOKUP($A8,Conversion!$A$2:$B$6,2,FALSE)</f>
        <v>36</v>
      </c>
      <c r="BH8" s="10">
        <f>BH2*VLOOKUP($A8,Conversion!$A$2:$B$6,2,FALSE)</f>
        <v>52</v>
      </c>
      <c r="BI8" s="10">
        <f>BI2*VLOOKUP($A8,Conversion!$A$2:$B$6,2,FALSE)</f>
        <v>52</v>
      </c>
      <c r="BJ8" s="10">
        <f>BJ2*VLOOKUP($A8,Conversion!$A$2:$B$6,2,FALSE)</f>
        <v>36</v>
      </c>
      <c r="BK8" s="10">
        <f>BK2*VLOOKUP($A8,Conversion!$A$2:$B$6,2,FALSE)</f>
        <v>36</v>
      </c>
      <c r="BL8" s="10">
        <f>BL2*VLOOKUP($A8,Conversion!$A$2:$B$6,2,FALSE)</f>
        <v>36</v>
      </c>
      <c r="BM8" s="10">
        <f>BM2*VLOOKUP($A8,Conversion!$A$2:$B$6,2,FALSE)</f>
        <v>52</v>
      </c>
      <c r="BN8" s="10">
        <f>BN2*VLOOKUP($A8,Conversion!$A$2:$B$6,2,FALSE)</f>
        <v>16</v>
      </c>
      <c r="BO8" s="10">
        <f>BO2*VLOOKUP($A8,Conversion!$A$2:$B$6,2,FALSE)</f>
        <v>52</v>
      </c>
      <c r="BP8" s="10">
        <f>BP2*VLOOKUP($A8,Conversion!$A$2:$B$6,2,FALSE)</f>
        <v>12</v>
      </c>
      <c r="BQ8" s="10">
        <f>BQ2*VLOOKUP($A8,Conversion!$A$2:$B$6,2,FALSE)</f>
        <v>52</v>
      </c>
      <c r="BR8" s="10">
        <f>BR2*VLOOKUP($A8,Conversion!$A$2:$B$6,2,FALSE)</f>
        <v>68</v>
      </c>
      <c r="BS8" s="10">
        <f>BS2*VLOOKUP($A8,Conversion!$A$2:$B$6,2,FALSE)</f>
        <v>64</v>
      </c>
      <c r="BT8" s="10">
        <f>BT2*VLOOKUP($A8,Conversion!$A$2:$B$6,2,FALSE)</f>
        <v>40</v>
      </c>
      <c r="BU8" s="10">
        <f>BU2*VLOOKUP($A8,Conversion!$A$2:$B$6,2,FALSE)</f>
        <v>40</v>
      </c>
      <c r="BV8" s="10">
        <f>BV2*VLOOKUP($A8,Conversion!$A$2:$B$6,2,FALSE)</f>
        <v>36</v>
      </c>
      <c r="BW8" s="10">
        <f>BW2*VLOOKUP($A8,Conversion!$A$2:$B$6,2,FALSE)</f>
        <v>40</v>
      </c>
      <c r="BX8" s="10">
        <f>BX2*VLOOKUP($A8,Conversion!$A$2:$B$6,2,FALSE)</f>
        <v>16</v>
      </c>
      <c r="BY8" s="10">
        <f>BY2*VLOOKUP($A8,Conversion!$A$2:$B$6,2,FALSE)</f>
        <v>44</v>
      </c>
      <c r="BZ8" s="10">
        <f>BZ2*VLOOKUP($A8,Conversion!$A$2:$B$6,2,FALSE)</f>
        <v>16</v>
      </c>
      <c r="CA8" s="10">
        <f>CA2*VLOOKUP($A8,Conversion!$A$2:$B$6,2,FALSE)</f>
        <v>48</v>
      </c>
      <c r="CB8" s="10">
        <f>CB2*VLOOKUP($A8,Conversion!$A$2:$B$6,2,FALSE)</f>
        <v>52</v>
      </c>
      <c r="CC8" s="10">
        <f>CC2*VLOOKUP($A8,Conversion!$A$2:$B$6,2,FALSE)</f>
        <v>44</v>
      </c>
      <c r="CD8" s="10">
        <f>CD2*VLOOKUP($A8,Conversion!$A$2:$B$6,2,FALSE)</f>
        <v>16</v>
      </c>
      <c r="CE8" s="10">
        <f>CE2*VLOOKUP($A8,Conversion!$A$2:$B$6,2,FALSE)</f>
        <v>28</v>
      </c>
      <c r="CF8" s="10">
        <f>CF2*VLOOKUP($A8,Conversion!$A$2:$B$6,2,FALSE)</f>
        <v>12</v>
      </c>
      <c r="CG8" s="10">
        <f>CG2*VLOOKUP($A8,Conversion!$A$2:$B$6,2,FALSE)</f>
        <v>24</v>
      </c>
      <c r="CH8" s="10">
        <f>CH2*VLOOKUP($A8,Conversion!$A$2:$B$6,2,FALSE)</f>
        <v>4</v>
      </c>
      <c r="CI8" s="10">
        <f>CI2*VLOOKUP($A8,Conversion!$A$2:$B$6,2,FALSE)</f>
        <v>32</v>
      </c>
      <c r="CJ8" s="10">
        <f>CJ2*VLOOKUP($A8,Conversion!$A$2:$B$6,2,FALSE)</f>
        <v>4</v>
      </c>
      <c r="CK8" s="10">
        <f>CK2*VLOOKUP($A8,Conversion!$A$2:$B$6,2,FALSE)</f>
        <v>16</v>
      </c>
      <c r="CL8" s="10">
        <f>CL2*VLOOKUP($A8,Conversion!$A$2:$B$6,2,FALSE)</f>
        <v>36</v>
      </c>
      <c r="CM8" s="10">
        <f>CM2*VLOOKUP($A8,Conversion!$A$2:$B$6,2,FALSE)</f>
        <v>32</v>
      </c>
      <c r="CN8" s="10">
        <f>CN2*VLOOKUP($A8,Conversion!$A$2:$B$6,2,FALSE)</f>
        <v>24</v>
      </c>
      <c r="CO8" s="10">
        <f>CO2*VLOOKUP($A8,Conversion!$A$2:$B$6,2,FALSE)</f>
        <v>28</v>
      </c>
      <c r="CP8" s="10">
        <f>CP2*VLOOKUP($A8,Conversion!$A$2:$B$6,2,FALSE)</f>
        <v>4</v>
      </c>
      <c r="CQ8" s="10">
        <f>CQ2*VLOOKUP($A8,Conversion!$A$2:$B$6,2,FALSE)</f>
        <v>36</v>
      </c>
      <c r="CR8" s="10">
        <f>CR2*VLOOKUP($A8,Conversion!$A$2:$B$6,2,FALSE)</f>
        <v>4</v>
      </c>
      <c r="CS8" s="10">
        <f>CS2*VLOOKUP($A8,Conversion!$A$2:$B$6,2,FALSE)</f>
        <v>32</v>
      </c>
      <c r="CT8" s="10">
        <f>CT2*VLOOKUP($A8,Conversion!$A$2:$B$6,2,FALSE)</f>
        <v>4</v>
      </c>
      <c r="CU8" s="10">
        <f>CU2*VLOOKUP($A8,Conversion!$A$2:$B$6,2,FALSE)</f>
        <v>32</v>
      </c>
      <c r="CV8" s="10">
        <f>CV2*VLOOKUP($A8,Conversion!$A$2:$B$6,2,FALSE)</f>
        <v>52</v>
      </c>
      <c r="CW8" s="10">
        <f>CW2*VLOOKUP($A8,Conversion!$A$2:$B$6,2,FALSE)</f>
        <v>48</v>
      </c>
      <c r="CX8" s="10">
        <f>CX2*VLOOKUP($A8,Conversion!$A$2:$B$6,2,FALSE)</f>
        <v>40</v>
      </c>
      <c r="CY8" s="10">
        <f>CY2*VLOOKUP($A8,Conversion!$A$2:$B$6,2,FALSE)</f>
        <v>28</v>
      </c>
      <c r="CZ8" s="10">
        <f>CZ2*VLOOKUP($A8,Conversion!$A$2:$B$6,2,FALSE)</f>
        <v>12</v>
      </c>
      <c r="DA8" s="10">
        <f>DA2*VLOOKUP($A8,Conversion!$A$2:$B$6,2,FALSE)</f>
        <v>28</v>
      </c>
      <c r="DB8" s="10">
        <f>DB2*VLOOKUP($A8,Conversion!$A$2:$B$6,2,FALSE)</f>
        <v>8</v>
      </c>
      <c r="DC8" s="10">
        <f>DC2*VLOOKUP($A8,Conversion!$A$2:$B$6,2,FALSE)</f>
        <v>28</v>
      </c>
      <c r="DD8" s="10">
        <f>DD2*VLOOKUP($A8,Conversion!$A$2:$B$6,2,FALSE)</f>
        <v>8</v>
      </c>
      <c r="DE8" s="10">
        <f>DE2*VLOOKUP($A8,Conversion!$A$2:$B$6,2,FALSE)</f>
        <v>24</v>
      </c>
      <c r="DF8" s="10">
        <f>DF2*VLOOKUP($A8,Conversion!$A$2:$B$6,2,FALSE)</f>
        <v>44</v>
      </c>
      <c r="DG8" s="10">
        <f>DG2*VLOOKUP($A8,Conversion!$A$2:$B$6,2,FALSE)</f>
        <v>44</v>
      </c>
      <c r="DH8" s="10">
        <f>DH2*VLOOKUP($A8,Conversion!$A$2:$B$6,2,FALSE)</f>
        <v>20</v>
      </c>
      <c r="DI8" s="10">
        <f>DI2*VLOOKUP($A8,Conversion!$A$2:$B$6,2,FALSE)</f>
        <v>32</v>
      </c>
      <c r="DJ8" s="10">
        <f>DJ2*VLOOKUP($A8,Conversion!$A$2:$B$6,2,FALSE)</f>
        <v>12</v>
      </c>
      <c r="DK8" s="10">
        <f>DK2*VLOOKUP($A8,Conversion!$A$2:$B$6,2,FALSE)</f>
        <v>28</v>
      </c>
      <c r="DL8" s="10">
        <f>DL2*VLOOKUP($A8,Conversion!$A$2:$B$6,2,FALSE)</f>
        <v>8</v>
      </c>
      <c r="DM8" s="10">
        <f>DM2*VLOOKUP($A8,Conversion!$A$2:$B$6,2,FALSE)</f>
        <v>20</v>
      </c>
      <c r="DN8" s="10">
        <f>DN2*VLOOKUP($A8,Conversion!$A$2:$B$6,2,FALSE)</f>
        <v>12</v>
      </c>
      <c r="DO8" s="10">
        <f>DO2*VLOOKUP($A8,Conversion!$A$2:$B$6,2,FALSE)</f>
        <v>16</v>
      </c>
      <c r="DP8" s="10">
        <f>DP2*VLOOKUP($A8,Conversion!$A$2:$B$6,2,FALSE)</f>
        <v>52</v>
      </c>
      <c r="DQ8" s="10">
        <f>DQ2*VLOOKUP($A8,Conversion!$A$2:$B$6,2,FALSE)</f>
        <v>48</v>
      </c>
    </row>
    <row r="9" ht="12.75" customHeight="1">
      <c r="A9" s="13" t="s">
        <v>127</v>
      </c>
      <c r="B9" s="10">
        <f>B3*VLOOKUP($A9,Conversion!$A$2:$B$6,2,FALSE)</f>
        <v>42</v>
      </c>
      <c r="C9" s="10">
        <f>C3*VLOOKUP($A9,Conversion!$A$2:$B$6,2,FALSE)</f>
        <v>51</v>
      </c>
      <c r="D9" s="10">
        <f>D3*VLOOKUP($A9,Conversion!$A$2:$B$6,2,FALSE)</f>
        <v>33</v>
      </c>
      <c r="E9" s="10">
        <f>E3*VLOOKUP($A9,Conversion!$A$2:$B$6,2,FALSE)</f>
        <v>33</v>
      </c>
      <c r="F9" s="10">
        <f>F3*VLOOKUP($A9,Conversion!$A$2:$B$6,2,FALSE)</f>
        <v>24</v>
      </c>
      <c r="G9" s="10">
        <f>G3*VLOOKUP($A9,Conversion!$A$2:$B$6,2,FALSE)</f>
        <v>36</v>
      </c>
      <c r="H9" s="10">
        <f>H3*VLOOKUP($A9,Conversion!$A$2:$B$6,2,FALSE)</f>
        <v>15</v>
      </c>
      <c r="I9" s="10">
        <f>I3*VLOOKUP($A9,Conversion!$A$2:$B$6,2,FALSE)</f>
        <v>18</v>
      </c>
      <c r="J9" s="10">
        <f>J3*VLOOKUP($A9,Conversion!$A$2:$B$6,2,FALSE)</f>
        <v>9</v>
      </c>
      <c r="K9" s="10">
        <f>K3*VLOOKUP($A9,Conversion!$A$2:$B$6,2,FALSE)</f>
        <v>9</v>
      </c>
      <c r="L9" s="10">
        <f>L3*VLOOKUP($A9,Conversion!$A$2:$B$6,2,FALSE)</f>
        <v>54</v>
      </c>
      <c r="M9" s="10">
        <f>M3*VLOOKUP($A9,Conversion!$A$2:$B$6,2,FALSE)</f>
        <v>45</v>
      </c>
      <c r="N9" s="10">
        <f>N3*VLOOKUP($A9,Conversion!$A$2:$B$6,2,FALSE)</f>
        <v>21</v>
      </c>
      <c r="O9" s="10">
        <f>O3*VLOOKUP($A9,Conversion!$A$2:$B$6,2,FALSE)</f>
        <v>21</v>
      </c>
      <c r="P9" s="10">
        <f>P3*VLOOKUP($A9,Conversion!$A$2:$B$6,2,FALSE)</f>
        <v>27</v>
      </c>
      <c r="Q9" s="10">
        <f>Q3*VLOOKUP($A9,Conversion!$A$2:$B$6,2,FALSE)</f>
        <v>30</v>
      </c>
      <c r="R9" s="10">
        <f>R3*VLOOKUP($A9,Conversion!$A$2:$B$6,2,FALSE)</f>
        <v>27</v>
      </c>
      <c r="S9" s="10">
        <f>S3*VLOOKUP($A9,Conversion!$A$2:$B$6,2,FALSE)</f>
        <v>27</v>
      </c>
      <c r="T9" s="10">
        <f>T3*VLOOKUP($A9,Conversion!$A$2:$B$6,2,FALSE)</f>
        <v>21</v>
      </c>
      <c r="U9" s="10">
        <f>U3*VLOOKUP($A9,Conversion!$A$2:$B$6,2,FALSE)</f>
        <v>27</v>
      </c>
      <c r="V9" s="10">
        <f>V3*VLOOKUP($A9,Conversion!$A$2:$B$6,2,FALSE)</f>
        <v>57</v>
      </c>
      <c r="W9" s="10">
        <f>W3*VLOOKUP($A9,Conversion!$A$2:$B$6,2,FALSE)</f>
        <v>48</v>
      </c>
      <c r="X9" s="10">
        <f>X3*VLOOKUP($A9,Conversion!$A$2:$B$6,2,FALSE)</f>
        <v>48</v>
      </c>
      <c r="Y9" s="10">
        <f>Y3*VLOOKUP($A9,Conversion!$A$2:$B$6,2,FALSE)</f>
        <v>30</v>
      </c>
      <c r="Z9" s="10">
        <f>Z3*VLOOKUP($A9,Conversion!$A$2:$B$6,2,FALSE)</f>
        <v>45</v>
      </c>
      <c r="AA9" s="10">
        <f>AA3*VLOOKUP($A9,Conversion!$A$2:$B$6,2,FALSE)</f>
        <v>18</v>
      </c>
      <c r="AB9" s="10">
        <f>AB3*VLOOKUP($A9,Conversion!$A$2:$B$6,2,FALSE)</f>
        <v>27</v>
      </c>
      <c r="AC9" s="10">
        <f>AC3*VLOOKUP($A9,Conversion!$A$2:$B$6,2,FALSE)</f>
        <v>36</v>
      </c>
      <c r="AD9" s="10">
        <f>AD3*VLOOKUP($A9,Conversion!$A$2:$B$6,2,FALSE)</f>
        <v>18</v>
      </c>
      <c r="AE9" s="10">
        <f>AE3*VLOOKUP($A9,Conversion!$A$2:$B$6,2,FALSE)</f>
        <v>24</v>
      </c>
      <c r="AF9" s="10">
        <f>AF3*VLOOKUP($A9,Conversion!$A$2:$B$6,2,FALSE)</f>
        <v>45</v>
      </c>
      <c r="AG9" s="10">
        <f>AG3*VLOOKUP($A9,Conversion!$A$2:$B$6,2,FALSE)</f>
        <v>48</v>
      </c>
      <c r="AH9" s="10">
        <f>AH3*VLOOKUP($A9,Conversion!$A$2:$B$6,2,FALSE)</f>
        <v>54</v>
      </c>
      <c r="AI9" s="10">
        <f>AI3*VLOOKUP($A9,Conversion!$A$2:$B$6,2,FALSE)</f>
        <v>30</v>
      </c>
      <c r="AJ9" s="10">
        <f>AJ3*VLOOKUP($A9,Conversion!$A$2:$B$6,2,FALSE)</f>
        <v>48</v>
      </c>
      <c r="AK9" s="10">
        <f>AK3*VLOOKUP($A9,Conversion!$A$2:$B$6,2,FALSE)</f>
        <v>27</v>
      </c>
      <c r="AL9" s="10">
        <f>AL3*VLOOKUP($A9,Conversion!$A$2:$B$6,2,FALSE)</f>
        <v>36</v>
      </c>
      <c r="AM9" s="10">
        <f>AM3*VLOOKUP($A9,Conversion!$A$2:$B$6,2,FALSE)</f>
        <v>33</v>
      </c>
      <c r="AN9" s="10">
        <f>AN3*VLOOKUP($A9,Conversion!$A$2:$B$6,2,FALSE)</f>
        <v>27</v>
      </c>
      <c r="AO9" s="10">
        <f>AO3*VLOOKUP($A9,Conversion!$A$2:$B$6,2,FALSE)</f>
        <v>36</v>
      </c>
      <c r="AP9" s="10">
        <f>AP3*VLOOKUP($A9,Conversion!$A$2:$B$6,2,FALSE)</f>
        <v>33</v>
      </c>
      <c r="AQ9" s="10">
        <f>AQ3*VLOOKUP($A9,Conversion!$A$2:$B$6,2,FALSE)</f>
        <v>24</v>
      </c>
      <c r="AR9" s="10">
        <f>AR3*VLOOKUP($A9,Conversion!$A$2:$B$6,2,FALSE)</f>
        <v>15</v>
      </c>
      <c r="AS9" s="10">
        <f>AS3*VLOOKUP($A9,Conversion!$A$2:$B$6,2,FALSE)</f>
        <v>21</v>
      </c>
      <c r="AT9" s="10">
        <f>AT3*VLOOKUP($A9,Conversion!$A$2:$B$6,2,FALSE)</f>
        <v>18</v>
      </c>
      <c r="AU9" s="10">
        <f>AU3*VLOOKUP($A9,Conversion!$A$2:$B$6,2,FALSE)</f>
        <v>21</v>
      </c>
      <c r="AV9" s="10">
        <f>AV3*VLOOKUP($A9,Conversion!$A$2:$B$6,2,FALSE)</f>
        <v>15</v>
      </c>
      <c r="AW9" s="10">
        <f>AW3*VLOOKUP($A9,Conversion!$A$2:$B$6,2,FALSE)</f>
        <v>6</v>
      </c>
      <c r="AX9" s="10">
        <f>AX3*VLOOKUP($A9,Conversion!$A$2:$B$6,2,FALSE)</f>
        <v>6</v>
      </c>
      <c r="AY9" s="10">
        <f>AY3*VLOOKUP($A9,Conversion!$A$2:$B$6,2,FALSE)</f>
        <v>6</v>
      </c>
      <c r="AZ9" s="10">
        <f>AZ3*VLOOKUP($A9,Conversion!$A$2:$B$6,2,FALSE)</f>
        <v>66</v>
      </c>
      <c r="BA9" s="10">
        <f>BA3*VLOOKUP($A9,Conversion!$A$2:$B$6,2,FALSE)</f>
        <v>51</v>
      </c>
      <c r="BB9" s="10">
        <f>BB3*VLOOKUP($A9,Conversion!$A$2:$B$6,2,FALSE)</f>
        <v>57</v>
      </c>
      <c r="BC9" s="10">
        <f>BC3*VLOOKUP($A9,Conversion!$A$2:$B$6,2,FALSE)</f>
        <v>30</v>
      </c>
      <c r="BD9" s="10">
        <f>BD3*VLOOKUP($A9,Conversion!$A$2:$B$6,2,FALSE)</f>
        <v>30</v>
      </c>
      <c r="BE9" s="10">
        <f>BE3*VLOOKUP($A9,Conversion!$A$2:$B$6,2,FALSE)</f>
        <v>60</v>
      </c>
      <c r="BF9" s="10">
        <f>BF3*VLOOKUP($A9,Conversion!$A$2:$B$6,2,FALSE)</f>
        <v>42</v>
      </c>
      <c r="BG9" s="10">
        <f>BG3*VLOOKUP($A9,Conversion!$A$2:$B$6,2,FALSE)</f>
        <v>39</v>
      </c>
      <c r="BH9" s="10">
        <f>BH3*VLOOKUP($A9,Conversion!$A$2:$B$6,2,FALSE)</f>
        <v>21</v>
      </c>
      <c r="BI9" s="10">
        <f>BI3*VLOOKUP($A9,Conversion!$A$2:$B$6,2,FALSE)</f>
        <v>33</v>
      </c>
      <c r="BJ9" s="10">
        <f>BJ3*VLOOKUP($A9,Conversion!$A$2:$B$6,2,FALSE)</f>
        <v>60</v>
      </c>
      <c r="BK9" s="10">
        <f>BK3*VLOOKUP($A9,Conversion!$A$2:$B$6,2,FALSE)</f>
        <v>63</v>
      </c>
      <c r="BL9" s="10">
        <f>BL3*VLOOKUP($A9,Conversion!$A$2:$B$6,2,FALSE)</f>
        <v>48</v>
      </c>
      <c r="BM9" s="10">
        <f>BM3*VLOOKUP($A9,Conversion!$A$2:$B$6,2,FALSE)</f>
        <v>36</v>
      </c>
      <c r="BN9" s="10">
        <f>BN3*VLOOKUP($A9,Conversion!$A$2:$B$6,2,FALSE)</f>
        <v>60</v>
      </c>
      <c r="BO9" s="10">
        <f>BO3*VLOOKUP($A9,Conversion!$A$2:$B$6,2,FALSE)</f>
        <v>36</v>
      </c>
      <c r="BP9" s="10">
        <f>BP3*VLOOKUP($A9,Conversion!$A$2:$B$6,2,FALSE)</f>
        <v>36</v>
      </c>
      <c r="BQ9" s="10">
        <f>BQ3*VLOOKUP($A9,Conversion!$A$2:$B$6,2,FALSE)</f>
        <v>36</v>
      </c>
      <c r="BR9" s="10">
        <f>BR3*VLOOKUP($A9,Conversion!$A$2:$B$6,2,FALSE)</f>
        <v>12</v>
      </c>
      <c r="BS9" s="10">
        <f>BS3*VLOOKUP($A9,Conversion!$A$2:$B$6,2,FALSE)</f>
        <v>9</v>
      </c>
      <c r="BT9" s="10">
        <f>BT3*VLOOKUP($A9,Conversion!$A$2:$B$6,2,FALSE)</f>
        <v>69</v>
      </c>
      <c r="BU9" s="10">
        <f>BU3*VLOOKUP($A9,Conversion!$A$2:$B$6,2,FALSE)</f>
        <v>51</v>
      </c>
      <c r="BV9" s="10">
        <f>BV3*VLOOKUP($A9,Conversion!$A$2:$B$6,2,FALSE)</f>
        <v>54</v>
      </c>
      <c r="BW9" s="10">
        <f>BW3*VLOOKUP($A9,Conversion!$A$2:$B$6,2,FALSE)</f>
        <v>39</v>
      </c>
      <c r="BX9" s="10">
        <f>BX3*VLOOKUP($A9,Conversion!$A$2:$B$6,2,FALSE)</f>
        <v>42</v>
      </c>
      <c r="BY9" s="10">
        <f>BY3*VLOOKUP($A9,Conversion!$A$2:$B$6,2,FALSE)</f>
        <v>42</v>
      </c>
      <c r="BZ9" s="10">
        <f>BZ3*VLOOKUP($A9,Conversion!$A$2:$B$6,2,FALSE)</f>
        <v>42</v>
      </c>
      <c r="CA9" s="10">
        <f>CA3*VLOOKUP($A9,Conversion!$A$2:$B$6,2,FALSE)</f>
        <v>42</v>
      </c>
      <c r="CB9" s="10">
        <f>CB3*VLOOKUP($A9,Conversion!$A$2:$B$6,2,FALSE)</f>
        <v>6</v>
      </c>
      <c r="CC9" s="10">
        <f>CC3*VLOOKUP($A9,Conversion!$A$2:$B$6,2,FALSE)</f>
        <v>6</v>
      </c>
      <c r="CD9" s="10">
        <f>CD3*VLOOKUP($A9,Conversion!$A$2:$B$6,2,FALSE)</f>
        <v>36</v>
      </c>
      <c r="CE9" s="10">
        <f>CE3*VLOOKUP($A9,Conversion!$A$2:$B$6,2,FALSE)</f>
        <v>27</v>
      </c>
      <c r="CF9" s="10">
        <f>CF3*VLOOKUP($A9,Conversion!$A$2:$B$6,2,FALSE)</f>
        <v>24</v>
      </c>
      <c r="CG9" s="10">
        <f>CG3*VLOOKUP($A9,Conversion!$A$2:$B$6,2,FALSE)</f>
        <v>21</v>
      </c>
      <c r="CH9" s="10">
        <f>CH3*VLOOKUP($A9,Conversion!$A$2:$B$6,2,FALSE)</f>
        <v>27</v>
      </c>
      <c r="CI9" s="10">
        <f>CI3*VLOOKUP($A9,Conversion!$A$2:$B$6,2,FALSE)</f>
        <v>18</v>
      </c>
      <c r="CJ9" s="10">
        <f>CJ3*VLOOKUP($A9,Conversion!$A$2:$B$6,2,FALSE)</f>
        <v>15</v>
      </c>
      <c r="CK9" s="10">
        <f>CK3*VLOOKUP($A9,Conversion!$A$2:$B$6,2,FALSE)</f>
        <v>12</v>
      </c>
      <c r="CL9" s="10">
        <f>CL3*VLOOKUP($A9,Conversion!$A$2:$B$6,2,FALSE)</f>
        <v>0</v>
      </c>
      <c r="CM9" s="10">
        <f>CM3*VLOOKUP($A9,Conversion!$A$2:$B$6,2,FALSE)</f>
        <v>0</v>
      </c>
      <c r="CN9" s="10">
        <f>CN3*VLOOKUP($A9,Conversion!$A$2:$B$6,2,FALSE)</f>
        <v>33</v>
      </c>
      <c r="CO9" s="10">
        <f>CO3*VLOOKUP($A9,Conversion!$A$2:$B$6,2,FALSE)</f>
        <v>36</v>
      </c>
      <c r="CP9" s="10">
        <f>CP3*VLOOKUP($A9,Conversion!$A$2:$B$6,2,FALSE)</f>
        <v>51</v>
      </c>
      <c r="CQ9" s="10">
        <f>CQ3*VLOOKUP($A9,Conversion!$A$2:$B$6,2,FALSE)</f>
        <v>30</v>
      </c>
      <c r="CR9" s="10">
        <f>CR3*VLOOKUP($A9,Conversion!$A$2:$B$6,2,FALSE)</f>
        <v>45</v>
      </c>
      <c r="CS9" s="10">
        <f>CS3*VLOOKUP($A9,Conversion!$A$2:$B$6,2,FALSE)</f>
        <v>45</v>
      </c>
      <c r="CT9" s="10">
        <f>CT3*VLOOKUP($A9,Conversion!$A$2:$B$6,2,FALSE)</f>
        <v>27</v>
      </c>
      <c r="CU9" s="10">
        <f>CU3*VLOOKUP($A9,Conversion!$A$2:$B$6,2,FALSE)</f>
        <v>30</v>
      </c>
      <c r="CV9" s="10">
        <f>CV3*VLOOKUP($A9,Conversion!$A$2:$B$6,2,FALSE)</f>
        <v>15</v>
      </c>
      <c r="CW9" s="10">
        <f>CW3*VLOOKUP($A9,Conversion!$A$2:$B$6,2,FALSE)</f>
        <v>15</v>
      </c>
      <c r="CX9" s="10">
        <f>CX3*VLOOKUP($A9,Conversion!$A$2:$B$6,2,FALSE)</f>
        <v>42</v>
      </c>
      <c r="CY9" s="10">
        <f>CY3*VLOOKUP($A9,Conversion!$A$2:$B$6,2,FALSE)</f>
        <v>33</v>
      </c>
      <c r="CZ9" s="10">
        <f>CZ3*VLOOKUP($A9,Conversion!$A$2:$B$6,2,FALSE)</f>
        <v>51</v>
      </c>
      <c r="DA9" s="10">
        <f>DA3*VLOOKUP($A9,Conversion!$A$2:$B$6,2,FALSE)</f>
        <v>33</v>
      </c>
      <c r="DB9" s="10">
        <f>DB3*VLOOKUP($A9,Conversion!$A$2:$B$6,2,FALSE)</f>
        <v>48</v>
      </c>
      <c r="DC9" s="10">
        <f>DC3*VLOOKUP($A9,Conversion!$A$2:$B$6,2,FALSE)</f>
        <v>36</v>
      </c>
      <c r="DD9" s="10">
        <f>DD3*VLOOKUP($A9,Conversion!$A$2:$B$6,2,FALSE)</f>
        <v>24</v>
      </c>
      <c r="DE9" s="10">
        <f>DE3*VLOOKUP($A9,Conversion!$A$2:$B$6,2,FALSE)</f>
        <v>30</v>
      </c>
      <c r="DF9" s="10">
        <f>DF3*VLOOKUP($A9,Conversion!$A$2:$B$6,2,FALSE)</f>
        <v>6</v>
      </c>
      <c r="DG9" s="10">
        <f>DG3*VLOOKUP($A9,Conversion!$A$2:$B$6,2,FALSE)</f>
        <v>6</v>
      </c>
      <c r="DH9" s="10">
        <f>DH3*VLOOKUP($A9,Conversion!$A$2:$B$6,2,FALSE)</f>
        <v>54</v>
      </c>
      <c r="DI9" s="10">
        <f>DI3*VLOOKUP($A9,Conversion!$A$2:$B$6,2,FALSE)</f>
        <v>33</v>
      </c>
      <c r="DJ9" s="10">
        <f>DJ3*VLOOKUP($A9,Conversion!$A$2:$B$6,2,FALSE)</f>
        <v>42</v>
      </c>
      <c r="DK9" s="10">
        <f>DK3*VLOOKUP($A9,Conversion!$A$2:$B$6,2,FALSE)</f>
        <v>24</v>
      </c>
      <c r="DL9" s="10">
        <f>DL3*VLOOKUP($A9,Conversion!$A$2:$B$6,2,FALSE)</f>
        <v>54</v>
      </c>
      <c r="DM9" s="10">
        <f>DM3*VLOOKUP($A9,Conversion!$A$2:$B$6,2,FALSE)</f>
        <v>27</v>
      </c>
      <c r="DN9" s="10">
        <f>DN3*VLOOKUP($A9,Conversion!$A$2:$B$6,2,FALSE)</f>
        <v>36</v>
      </c>
      <c r="DO9" s="10">
        <f>DO3*VLOOKUP($A9,Conversion!$A$2:$B$6,2,FALSE)</f>
        <v>48</v>
      </c>
      <c r="DP9" s="10">
        <f>DP3*VLOOKUP($A9,Conversion!$A$2:$B$6,2,FALSE)</f>
        <v>9</v>
      </c>
      <c r="DQ9" s="10">
        <f>DQ3*VLOOKUP($A9,Conversion!$A$2:$B$6,2,FALSE)</f>
        <v>9</v>
      </c>
    </row>
    <row r="10" ht="12.75" customHeight="1">
      <c r="A10" s="13" t="s">
        <v>128</v>
      </c>
      <c r="B10" s="10">
        <f>B4*VLOOKUP($A10,Conversion!$A$2:$B$6,2,FALSE)</f>
        <v>14</v>
      </c>
      <c r="C10" s="10">
        <f>C4*VLOOKUP($A10,Conversion!$A$2:$B$6,2,FALSE)</f>
        <v>16</v>
      </c>
      <c r="D10" s="10">
        <f>D4*VLOOKUP($A10,Conversion!$A$2:$B$6,2,FALSE)</f>
        <v>20</v>
      </c>
      <c r="E10" s="10">
        <f>E4*VLOOKUP($A10,Conversion!$A$2:$B$6,2,FALSE)</f>
        <v>16</v>
      </c>
      <c r="F10" s="10">
        <f>F4*VLOOKUP($A10,Conversion!$A$2:$B$6,2,FALSE)</f>
        <v>26</v>
      </c>
      <c r="G10" s="10">
        <f>G4*VLOOKUP($A10,Conversion!$A$2:$B$6,2,FALSE)</f>
        <v>14</v>
      </c>
      <c r="H10" s="10">
        <f>H4*VLOOKUP($A10,Conversion!$A$2:$B$6,2,FALSE)</f>
        <v>28</v>
      </c>
      <c r="I10" s="10">
        <f>I4*VLOOKUP($A10,Conversion!$A$2:$B$6,2,FALSE)</f>
        <v>18</v>
      </c>
      <c r="J10" s="10">
        <f>J4*VLOOKUP($A10,Conversion!$A$2:$B$6,2,FALSE)</f>
        <v>30</v>
      </c>
      <c r="K10" s="10">
        <f>K4*VLOOKUP($A10,Conversion!$A$2:$B$6,2,FALSE)</f>
        <v>30</v>
      </c>
      <c r="L10" s="10">
        <f>L4*VLOOKUP($A10,Conversion!$A$2:$B$6,2,FALSE)</f>
        <v>8</v>
      </c>
      <c r="M10" s="10">
        <f>M4*VLOOKUP($A10,Conversion!$A$2:$B$6,2,FALSE)</f>
        <v>18</v>
      </c>
      <c r="N10" s="10">
        <f>N4*VLOOKUP($A10,Conversion!$A$2:$B$6,2,FALSE)</f>
        <v>34</v>
      </c>
      <c r="O10" s="10">
        <f>O4*VLOOKUP($A10,Conversion!$A$2:$B$6,2,FALSE)</f>
        <v>16</v>
      </c>
      <c r="P10" s="10">
        <f>P4*VLOOKUP($A10,Conversion!$A$2:$B$6,2,FALSE)</f>
        <v>24</v>
      </c>
      <c r="Q10" s="10">
        <f>Q4*VLOOKUP($A10,Conversion!$A$2:$B$6,2,FALSE)</f>
        <v>6</v>
      </c>
      <c r="R10" s="10">
        <f>R4*VLOOKUP($A10,Conversion!$A$2:$B$6,2,FALSE)</f>
        <v>28</v>
      </c>
      <c r="S10" s="10">
        <f>S4*VLOOKUP($A10,Conversion!$A$2:$B$6,2,FALSE)</f>
        <v>10</v>
      </c>
      <c r="T10" s="10">
        <f>T4*VLOOKUP($A10,Conversion!$A$2:$B$6,2,FALSE)</f>
        <v>18</v>
      </c>
      <c r="U10" s="10">
        <f>U4*VLOOKUP($A10,Conversion!$A$2:$B$6,2,FALSE)</f>
        <v>16</v>
      </c>
      <c r="V10" s="10">
        <f>V4*VLOOKUP($A10,Conversion!$A$2:$B$6,2,FALSE)</f>
        <v>14</v>
      </c>
      <c r="W10" s="10">
        <f>W4*VLOOKUP($A10,Conversion!$A$2:$B$6,2,FALSE)</f>
        <v>12</v>
      </c>
      <c r="X10" s="10">
        <f>X4*VLOOKUP($A10,Conversion!$A$2:$B$6,2,FALSE)</f>
        <v>22</v>
      </c>
      <c r="Y10" s="10">
        <f>Y4*VLOOKUP($A10,Conversion!$A$2:$B$6,2,FALSE)</f>
        <v>22</v>
      </c>
      <c r="Z10" s="10">
        <f>Z4*VLOOKUP($A10,Conversion!$A$2:$B$6,2,FALSE)</f>
        <v>20</v>
      </c>
      <c r="AA10" s="10">
        <f>AA4*VLOOKUP($A10,Conversion!$A$2:$B$6,2,FALSE)</f>
        <v>28</v>
      </c>
      <c r="AB10" s="10">
        <f>AB4*VLOOKUP($A10,Conversion!$A$2:$B$6,2,FALSE)</f>
        <v>18</v>
      </c>
      <c r="AC10" s="10">
        <f>AC4*VLOOKUP($A10,Conversion!$A$2:$B$6,2,FALSE)</f>
        <v>14</v>
      </c>
      <c r="AD10" s="10">
        <f>AD4*VLOOKUP($A10,Conversion!$A$2:$B$6,2,FALSE)</f>
        <v>16</v>
      </c>
      <c r="AE10" s="10">
        <f>AE4*VLOOKUP($A10,Conversion!$A$2:$B$6,2,FALSE)</f>
        <v>16</v>
      </c>
      <c r="AF10" s="10">
        <f>AF4*VLOOKUP($A10,Conversion!$A$2:$B$6,2,FALSE)</f>
        <v>14</v>
      </c>
      <c r="AG10" s="10">
        <f>AG4*VLOOKUP($A10,Conversion!$A$2:$B$6,2,FALSE)</f>
        <v>12</v>
      </c>
      <c r="AH10" s="10">
        <f>AH4*VLOOKUP($A10,Conversion!$A$2:$B$6,2,FALSE)</f>
        <v>18</v>
      </c>
      <c r="AI10" s="10">
        <f>AI4*VLOOKUP($A10,Conversion!$A$2:$B$6,2,FALSE)</f>
        <v>20</v>
      </c>
      <c r="AJ10" s="10">
        <f>AJ4*VLOOKUP($A10,Conversion!$A$2:$B$6,2,FALSE)</f>
        <v>22</v>
      </c>
      <c r="AK10" s="10">
        <f>AK4*VLOOKUP($A10,Conversion!$A$2:$B$6,2,FALSE)</f>
        <v>26</v>
      </c>
      <c r="AL10" s="10">
        <f>AL4*VLOOKUP($A10,Conversion!$A$2:$B$6,2,FALSE)</f>
        <v>18</v>
      </c>
      <c r="AM10" s="10">
        <f>AM4*VLOOKUP($A10,Conversion!$A$2:$B$6,2,FALSE)</f>
        <v>18</v>
      </c>
      <c r="AN10" s="10">
        <f>AN4*VLOOKUP($A10,Conversion!$A$2:$B$6,2,FALSE)</f>
        <v>20</v>
      </c>
      <c r="AO10" s="10">
        <f>AO4*VLOOKUP($A10,Conversion!$A$2:$B$6,2,FALSE)</f>
        <v>12</v>
      </c>
      <c r="AP10" s="10">
        <f>AP4*VLOOKUP($A10,Conversion!$A$2:$B$6,2,FALSE)</f>
        <v>16</v>
      </c>
      <c r="AQ10" s="10">
        <f>AQ4*VLOOKUP($A10,Conversion!$A$2:$B$6,2,FALSE)</f>
        <v>16</v>
      </c>
      <c r="AR10" s="10">
        <f>AR4*VLOOKUP($A10,Conversion!$A$2:$B$6,2,FALSE)</f>
        <v>24</v>
      </c>
      <c r="AS10" s="10">
        <f>AS4*VLOOKUP($A10,Conversion!$A$2:$B$6,2,FALSE)</f>
        <v>28</v>
      </c>
      <c r="AT10" s="10">
        <f>AT4*VLOOKUP($A10,Conversion!$A$2:$B$6,2,FALSE)</f>
        <v>20</v>
      </c>
      <c r="AU10" s="10">
        <f>AU4*VLOOKUP($A10,Conversion!$A$2:$B$6,2,FALSE)</f>
        <v>18</v>
      </c>
      <c r="AV10" s="10">
        <f>AV4*VLOOKUP($A10,Conversion!$A$2:$B$6,2,FALSE)</f>
        <v>18</v>
      </c>
      <c r="AW10" s="10">
        <f>AW4*VLOOKUP($A10,Conversion!$A$2:$B$6,2,FALSE)</f>
        <v>22</v>
      </c>
      <c r="AX10" s="10">
        <f>AX4*VLOOKUP($A10,Conversion!$A$2:$B$6,2,FALSE)</f>
        <v>22</v>
      </c>
      <c r="AY10" s="10">
        <f>AY4*VLOOKUP($A10,Conversion!$A$2:$B$6,2,FALSE)</f>
        <v>22</v>
      </c>
      <c r="AZ10" s="10">
        <f>AZ4*VLOOKUP($A10,Conversion!$A$2:$B$6,2,FALSE)</f>
        <v>12</v>
      </c>
      <c r="BA10" s="10">
        <f>BA4*VLOOKUP($A10,Conversion!$A$2:$B$6,2,FALSE)</f>
        <v>24</v>
      </c>
      <c r="BB10" s="10">
        <f>BB4*VLOOKUP($A10,Conversion!$A$2:$B$6,2,FALSE)</f>
        <v>18</v>
      </c>
      <c r="BC10" s="10">
        <f>BC4*VLOOKUP($A10,Conversion!$A$2:$B$6,2,FALSE)</f>
        <v>22</v>
      </c>
      <c r="BD10" s="10">
        <f>BD4*VLOOKUP($A10,Conversion!$A$2:$B$6,2,FALSE)</f>
        <v>38</v>
      </c>
      <c r="BE10" s="10">
        <f>BE4*VLOOKUP($A10,Conversion!$A$2:$B$6,2,FALSE)</f>
        <v>10</v>
      </c>
      <c r="BF10" s="10">
        <f>BF4*VLOOKUP($A10,Conversion!$A$2:$B$6,2,FALSE)</f>
        <v>28</v>
      </c>
      <c r="BG10" s="10">
        <f>BG4*VLOOKUP($A10,Conversion!$A$2:$B$6,2,FALSE)</f>
        <v>20</v>
      </c>
      <c r="BH10" s="10">
        <f>BH4*VLOOKUP($A10,Conversion!$A$2:$B$6,2,FALSE)</f>
        <v>18</v>
      </c>
      <c r="BI10" s="10">
        <f>BI4*VLOOKUP($A10,Conversion!$A$2:$B$6,2,FALSE)</f>
        <v>12</v>
      </c>
      <c r="BJ10" s="10">
        <f>BJ4*VLOOKUP($A10,Conversion!$A$2:$B$6,2,FALSE)</f>
        <v>16</v>
      </c>
      <c r="BK10" s="10">
        <f>BK4*VLOOKUP($A10,Conversion!$A$2:$B$6,2,FALSE)</f>
        <v>18</v>
      </c>
      <c r="BL10" s="10">
        <f>BL4*VLOOKUP($A10,Conversion!$A$2:$B$6,2,FALSE)</f>
        <v>18</v>
      </c>
      <c r="BM10" s="10">
        <f>BM4*VLOOKUP($A10,Conversion!$A$2:$B$6,2,FALSE)</f>
        <v>24</v>
      </c>
      <c r="BN10" s="10">
        <f>BN4*VLOOKUP($A10,Conversion!$A$2:$B$6,2,FALSE)</f>
        <v>22</v>
      </c>
      <c r="BO10" s="10">
        <f>BO4*VLOOKUP($A10,Conversion!$A$2:$B$6,2,FALSE)</f>
        <v>20</v>
      </c>
      <c r="BP10" s="10">
        <f>BP4*VLOOKUP($A10,Conversion!$A$2:$B$6,2,FALSE)</f>
        <v>34</v>
      </c>
      <c r="BQ10" s="10">
        <f>BQ4*VLOOKUP($A10,Conversion!$A$2:$B$6,2,FALSE)</f>
        <v>16</v>
      </c>
      <c r="BR10" s="10">
        <f>BR4*VLOOKUP($A10,Conversion!$A$2:$B$6,2,FALSE)</f>
        <v>10</v>
      </c>
      <c r="BS10" s="10">
        <f>BS4*VLOOKUP($A10,Conversion!$A$2:$B$6,2,FALSE)</f>
        <v>14</v>
      </c>
      <c r="BT10" s="10">
        <f>BT4*VLOOKUP($A10,Conversion!$A$2:$B$6,2,FALSE)</f>
        <v>12</v>
      </c>
      <c r="BU10" s="10">
        <f>BU4*VLOOKUP($A10,Conversion!$A$2:$B$6,2,FALSE)</f>
        <v>26</v>
      </c>
      <c r="BV10" s="10">
        <f>BV4*VLOOKUP($A10,Conversion!$A$2:$B$6,2,FALSE)</f>
        <v>14</v>
      </c>
      <c r="BW10" s="10">
        <f>BW4*VLOOKUP($A10,Conversion!$A$2:$B$6,2,FALSE)</f>
        <v>20</v>
      </c>
      <c r="BX10" s="10">
        <f>BX4*VLOOKUP($A10,Conversion!$A$2:$B$6,2,FALSE)</f>
        <v>26</v>
      </c>
      <c r="BY10" s="10">
        <f>BY4*VLOOKUP($A10,Conversion!$A$2:$B$6,2,FALSE)</f>
        <v>14</v>
      </c>
      <c r="BZ10" s="10">
        <f>BZ4*VLOOKUP($A10,Conversion!$A$2:$B$6,2,FALSE)</f>
        <v>18</v>
      </c>
      <c r="CA10" s="10">
        <f>CA4*VLOOKUP($A10,Conversion!$A$2:$B$6,2,FALSE)</f>
        <v>14</v>
      </c>
      <c r="CB10" s="10">
        <f>CB4*VLOOKUP($A10,Conversion!$A$2:$B$6,2,FALSE)</f>
        <v>16</v>
      </c>
      <c r="CC10" s="10">
        <f>CC4*VLOOKUP($A10,Conversion!$A$2:$B$6,2,FALSE)</f>
        <v>18</v>
      </c>
      <c r="CD10" s="10">
        <f>CD4*VLOOKUP($A10,Conversion!$A$2:$B$6,2,FALSE)</f>
        <v>16</v>
      </c>
      <c r="CE10" s="10">
        <f>CE4*VLOOKUP($A10,Conversion!$A$2:$B$6,2,FALSE)</f>
        <v>28</v>
      </c>
      <c r="CF10" s="10">
        <f>CF4*VLOOKUP($A10,Conversion!$A$2:$B$6,2,FALSE)</f>
        <v>22</v>
      </c>
      <c r="CG10" s="10">
        <f>CG4*VLOOKUP($A10,Conversion!$A$2:$B$6,2,FALSE)</f>
        <v>22</v>
      </c>
      <c r="CH10" s="10">
        <f>CH4*VLOOKUP($A10,Conversion!$A$2:$B$6,2,FALSE)</f>
        <v>20</v>
      </c>
      <c r="CI10" s="10">
        <f>CI4*VLOOKUP($A10,Conversion!$A$2:$B$6,2,FALSE)</f>
        <v>22</v>
      </c>
      <c r="CJ10" s="10">
        <f>CJ4*VLOOKUP($A10,Conversion!$A$2:$B$6,2,FALSE)</f>
        <v>16</v>
      </c>
      <c r="CK10" s="10">
        <f>CK4*VLOOKUP($A10,Conversion!$A$2:$B$6,2,FALSE)</f>
        <v>18</v>
      </c>
      <c r="CL10" s="10">
        <f>CL4*VLOOKUP($A10,Conversion!$A$2:$B$6,2,FALSE)</f>
        <v>22</v>
      </c>
      <c r="CM10" s="10">
        <f>CM4*VLOOKUP($A10,Conversion!$A$2:$B$6,2,FALSE)</f>
        <v>22</v>
      </c>
      <c r="CN10" s="10">
        <f>CN4*VLOOKUP($A10,Conversion!$A$2:$B$6,2,FALSE)</f>
        <v>20</v>
      </c>
      <c r="CO10" s="10">
        <f>CO4*VLOOKUP($A10,Conversion!$A$2:$B$6,2,FALSE)</f>
        <v>18</v>
      </c>
      <c r="CP10" s="10">
        <f>CP4*VLOOKUP($A10,Conversion!$A$2:$B$6,2,FALSE)</f>
        <v>10</v>
      </c>
      <c r="CQ10" s="10">
        <f>CQ4*VLOOKUP($A10,Conversion!$A$2:$B$6,2,FALSE)</f>
        <v>24</v>
      </c>
      <c r="CR10" s="10">
        <f>CR4*VLOOKUP($A10,Conversion!$A$2:$B$6,2,FALSE)</f>
        <v>24</v>
      </c>
      <c r="CS10" s="10">
        <f>CS4*VLOOKUP($A10,Conversion!$A$2:$B$6,2,FALSE)</f>
        <v>16</v>
      </c>
      <c r="CT10" s="10">
        <f>CT4*VLOOKUP($A10,Conversion!$A$2:$B$6,2,FALSE)</f>
        <v>32</v>
      </c>
      <c r="CU10" s="10">
        <f>CU4*VLOOKUP($A10,Conversion!$A$2:$B$6,2,FALSE)</f>
        <v>18</v>
      </c>
      <c r="CV10" s="10">
        <f>CV4*VLOOKUP($A10,Conversion!$A$2:$B$6,2,FALSE)</f>
        <v>12</v>
      </c>
      <c r="CW10" s="10">
        <f>CW4*VLOOKUP($A10,Conversion!$A$2:$B$6,2,FALSE)</f>
        <v>10</v>
      </c>
      <c r="CX10" s="10">
        <f>CX4*VLOOKUP($A10,Conversion!$A$2:$B$6,2,FALSE)</f>
        <v>18</v>
      </c>
      <c r="CY10" s="10">
        <f>CY4*VLOOKUP($A10,Conversion!$A$2:$B$6,2,FALSE)</f>
        <v>30</v>
      </c>
      <c r="CZ10" s="10">
        <f>CZ4*VLOOKUP($A10,Conversion!$A$2:$B$6,2,FALSE)</f>
        <v>26</v>
      </c>
      <c r="DA10" s="10">
        <f>DA4*VLOOKUP($A10,Conversion!$A$2:$B$6,2,FALSE)</f>
        <v>24</v>
      </c>
      <c r="DB10" s="10">
        <f>DB4*VLOOKUP($A10,Conversion!$A$2:$B$6,2,FALSE)</f>
        <v>24</v>
      </c>
      <c r="DC10" s="10">
        <f>DC4*VLOOKUP($A10,Conversion!$A$2:$B$6,2,FALSE)</f>
        <v>26</v>
      </c>
      <c r="DD10" s="10">
        <f>DD4*VLOOKUP($A10,Conversion!$A$2:$B$6,2,FALSE)</f>
        <v>30</v>
      </c>
      <c r="DE10" s="10">
        <f>DE4*VLOOKUP($A10,Conversion!$A$2:$B$6,2,FALSE)</f>
        <v>30</v>
      </c>
      <c r="DF10" s="10">
        <f>DF4*VLOOKUP($A10,Conversion!$A$2:$B$6,2,FALSE)</f>
        <v>20</v>
      </c>
      <c r="DG10" s="10">
        <f>DG4*VLOOKUP($A10,Conversion!$A$2:$B$6,2,FALSE)</f>
        <v>20</v>
      </c>
      <c r="DH10" s="10">
        <f>DH4*VLOOKUP($A10,Conversion!$A$2:$B$6,2,FALSE)</f>
        <v>16</v>
      </c>
      <c r="DI10" s="10">
        <f>DI4*VLOOKUP($A10,Conversion!$A$2:$B$6,2,FALSE)</f>
        <v>20</v>
      </c>
      <c r="DJ10" s="10">
        <f>DJ4*VLOOKUP($A10,Conversion!$A$2:$B$6,2,FALSE)</f>
        <v>26</v>
      </c>
      <c r="DK10" s="10">
        <f>DK4*VLOOKUP($A10,Conversion!$A$2:$B$6,2,FALSE)</f>
        <v>30</v>
      </c>
      <c r="DL10" s="10">
        <f>DL4*VLOOKUP($A10,Conversion!$A$2:$B$6,2,FALSE)</f>
        <v>16</v>
      </c>
      <c r="DM10" s="10">
        <f>DM4*VLOOKUP($A10,Conversion!$A$2:$B$6,2,FALSE)</f>
        <v>26</v>
      </c>
      <c r="DN10" s="10">
        <f>DN4*VLOOKUP($A10,Conversion!$A$2:$B$6,2,FALSE)</f>
        <v>22</v>
      </c>
      <c r="DO10" s="10">
        <f>DO4*VLOOKUP($A10,Conversion!$A$2:$B$6,2,FALSE)</f>
        <v>10</v>
      </c>
      <c r="DP10" s="10">
        <f>DP4*VLOOKUP($A10,Conversion!$A$2:$B$6,2,FALSE)</f>
        <v>20</v>
      </c>
      <c r="DQ10" s="10">
        <f>DQ4*VLOOKUP($A10,Conversion!$A$2:$B$6,2,FALSE)</f>
        <v>20</v>
      </c>
    </row>
    <row r="11" ht="12.75" customHeight="1">
      <c r="A11" s="13" t="s">
        <v>130</v>
      </c>
      <c r="B11" s="10">
        <f>B5*VLOOKUP($A11,Conversion!$A$2:$B$6,2,FALSE)</f>
        <v>4</v>
      </c>
      <c r="C11" s="10">
        <f>C5*VLOOKUP($A11,Conversion!$A$2:$B$6,2,FALSE)</f>
        <v>2</v>
      </c>
      <c r="D11" s="10">
        <f>D5*VLOOKUP($A11,Conversion!$A$2:$B$6,2,FALSE)</f>
        <v>8</v>
      </c>
      <c r="E11" s="10">
        <f>E5*VLOOKUP($A11,Conversion!$A$2:$B$6,2,FALSE)</f>
        <v>6</v>
      </c>
      <c r="F11" s="10">
        <f>F5*VLOOKUP($A11,Conversion!$A$2:$B$6,2,FALSE)</f>
        <v>9</v>
      </c>
      <c r="G11" s="10">
        <f>G5*VLOOKUP($A11,Conversion!$A$2:$B$6,2,FALSE)</f>
        <v>6</v>
      </c>
      <c r="H11" s="10">
        <f>H5*VLOOKUP($A11,Conversion!$A$2:$B$6,2,FALSE)</f>
        <v>5</v>
      </c>
      <c r="I11" s="10">
        <f>I5*VLOOKUP($A11,Conversion!$A$2:$B$6,2,FALSE)</f>
        <v>6</v>
      </c>
      <c r="J11" s="10">
        <f>J5*VLOOKUP($A11,Conversion!$A$2:$B$6,2,FALSE)</f>
        <v>1</v>
      </c>
      <c r="K11" s="10">
        <f>K5*VLOOKUP($A11,Conversion!$A$2:$B$6,2,FALSE)</f>
        <v>1</v>
      </c>
      <c r="L11" s="10">
        <f>L5*VLOOKUP($A11,Conversion!$A$2:$B$6,2,FALSE)</f>
        <v>5</v>
      </c>
      <c r="M11" s="10">
        <f>M5*VLOOKUP($A11,Conversion!$A$2:$B$6,2,FALSE)</f>
        <v>4</v>
      </c>
      <c r="N11" s="10">
        <f>N5*VLOOKUP($A11,Conversion!$A$2:$B$6,2,FALSE)</f>
        <v>2</v>
      </c>
      <c r="O11" s="10">
        <f>O5*VLOOKUP($A11,Conversion!$A$2:$B$6,2,FALSE)</f>
        <v>8</v>
      </c>
      <c r="P11" s="10">
        <f>P5*VLOOKUP($A11,Conversion!$A$2:$B$6,2,FALSE)</f>
        <v>6</v>
      </c>
      <c r="Q11" s="10">
        <f>Q5*VLOOKUP($A11,Conversion!$A$2:$B$6,2,FALSE)</f>
        <v>9</v>
      </c>
      <c r="R11" s="10">
        <f>R5*VLOOKUP($A11,Conversion!$A$2:$B$6,2,FALSE)</f>
        <v>7</v>
      </c>
      <c r="S11" s="10">
        <f>S5*VLOOKUP($A11,Conversion!$A$2:$B$6,2,FALSE)</f>
        <v>11</v>
      </c>
      <c r="T11" s="10">
        <f>T5*VLOOKUP($A11,Conversion!$A$2:$B$6,2,FALSE)</f>
        <v>2</v>
      </c>
      <c r="U11" s="10">
        <f>U5*VLOOKUP($A11,Conversion!$A$2:$B$6,2,FALSE)</f>
        <v>3</v>
      </c>
      <c r="V11" s="10">
        <f>V5*VLOOKUP($A11,Conversion!$A$2:$B$6,2,FALSE)</f>
        <v>2</v>
      </c>
      <c r="W11" s="10">
        <f>W5*VLOOKUP($A11,Conversion!$A$2:$B$6,2,FALSE)</f>
        <v>3</v>
      </c>
      <c r="X11" s="10">
        <f>X5*VLOOKUP($A11,Conversion!$A$2:$B$6,2,FALSE)</f>
        <v>4</v>
      </c>
      <c r="Y11" s="10">
        <f>Y5*VLOOKUP($A11,Conversion!$A$2:$B$6,2,FALSE)</f>
        <v>4</v>
      </c>
      <c r="Z11" s="10">
        <f>Z5*VLOOKUP($A11,Conversion!$A$2:$B$6,2,FALSE)</f>
        <v>4</v>
      </c>
      <c r="AA11" s="10">
        <f>AA5*VLOOKUP($A11,Conversion!$A$2:$B$6,2,FALSE)</f>
        <v>6</v>
      </c>
      <c r="AB11" s="10">
        <f>AB5*VLOOKUP($A11,Conversion!$A$2:$B$6,2,FALSE)</f>
        <v>8</v>
      </c>
      <c r="AC11" s="10">
        <f>AC5*VLOOKUP($A11,Conversion!$A$2:$B$6,2,FALSE)</f>
        <v>8</v>
      </c>
      <c r="AD11" s="10">
        <f>AD5*VLOOKUP($A11,Conversion!$A$2:$B$6,2,FALSE)</f>
        <v>3</v>
      </c>
      <c r="AE11" s="10">
        <f>AE5*VLOOKUP($A11,Conversion!$A$2:$B$6,2,FALSE)</f>
        <v>3</v>
      </c>
      <c r="AF11" s="10">
        <f>AF5*VLOOKUP($A11,Conversion!$A$2:$B$6,2,FALSE)</f>
        <v>4</v>
      </c>
      <c r="AG11" s="10">
        <f>AG5*VLOOKUP($A11,Conversion!$A$2:$B$6,2,FALSE)</f>
        <v>4</v>
      </c>
      <c r="AH11" s="10">
        <f>AH5*VLOOKUP($A11,Conversion!$A$2:$B$6,2,FALSE)</f>
        <v>4</v>
      </c>
      <c r="AI11" s="10">
        <f>AI5*VLOOKUP($A11,Conversion!$A$2:$B$6,2,FALSE)</f>
        <v>7</v>
      </c>
      <c r="AJ11" s="10">
        <f>AJ5*VLOOKUP($A11,Conversion!$A$2:$B$6,2,FALSE)</f>
        <v>4</v>
      </c>
      <c r="AK11" s="10">
        <f>AK5*VLOOKUP($A11,Conversion!$A$2:$B$6,2,FALSE)</f>
        <v>3</v>
      </c>
      <c r="AL11" s="10">
        <f>AL5*VLOOKUP($A11,Conversion!$A$2:$B$6,2,FALSE)</f>
        <v>7</v>
      </c>
      <c r="AM11" s="10">
        <f>AM5*VLOOKUP($A11,Conversion!$A$2:$B$6,2,FALSE)</f>
        <v>6</v>
      </c>
      <c r="AN11" s="10">
        <f>AN5*VLOOKUP($A11,Conversion!$A$2:$B$6,2,FALSE)</f>
        <v>2</v>
      </c>
      <c r="AO11" s="10">
        <f>AO5*VLOOKUP($A11,Conversion!$A$2:$B$6,2,FALSE)</f>
        <v>2</v>
      </c>
      <c r="AP11" s="10">
        <f>AP5*VLOOKUP($A11,Conversion!$A$2:$B$6,2,FALSE)</f>
        <v>7</v>
      </c>
      <c r="AQ11" s="10">
        <f>AQ5*VLOOKUP($A11,Conversion!$A$2:$B$6,2,FALSE)</f>
        <v>13</v>
      </c>
      <c r="AR11" s="10">
        <f>AR5*VLOOKUP($A11,Conversion!$A$2:$B$6,2,FALSE)</f>
        <v>4</v>
      </c>
      <c r="AS11" s="10">
        <f>AS5*VLOOKUP($A11,Conversion!$A$2:$B$6,2,FALSE)</f>
        <v>6</v>
      </c>
      <c r="AT11" s="10">
        <f>AT5*VLOOKUP($A11,Conversion!$A$2:$B$6,2,FALSE)</f>
        <v>13</v>
      </c>
      <c r="AU11" s="10">
        <f>AU5*VLOOKUP($A11,Conversion!$A$2:$B$6,2,FALSE)</f>
        <v>11</v>
      </c>
      <c r="AV11" s="10">
        <f>AV5*VLOOKUP($A11,Conversion!$A$2:$B$6,2,FALSE)</f>
        <v>11</v>
      </c>
      <c r="AW11" s="10">
        <f>AW5*VLOOKUP($A11,Conversion!$A$2:$B$6,2,FALSE)</f>
        <v>11</v>
      </c>
      <c r="AX11" s="10">
        <f>AX5*VLOOKUP($A11,Conversion!$A$2:$B$6,2,FALSE)</f>
        <v>4</v>
      </c>
      <c r="AY11" s="10">
        <f>AY5*VLOOKUP($A11,Conversion!$A$2:$B$6,2,FALSE)</f>
        <v>4</v>
      </c>
      <c r="AZ11" s="10">
        <f>AZ5*VLOOKUP($A11,Conversion!$A$2:$B$6,2,FALSE)</f>
        <v>0</v>
      </c>
      <c r="BA11" s="10">
        <f>BA5*VLOOKUP($A11,Conversion!$A$2:$B$6,2,FALSE)</f>
        <v>0</v>
      </c>
      <c r="BB11" s="10">
        <f>BB5*VLOOKUP($A11,Conversion!$A$2:$B$6,2,FALSE)</f>
        <v>5</v>
      </c>
      <c r="BC11" s="10">
        <f>BC5*VLOOKUP($A11,Conversion!$A$2:$B$6,2,FALSE)</f>
        <v>5</v>
      </c>
      <c r="BD11" s="10">
        <f>BD5*VLOOKUP($A11,Conversion!$A$2:$B$6,2,FALSE)</f>
        <v>6</v>
      </c>
      <c r="BE11" s="10">
        <f>BE5*VLOOKUP($A11,Conversion!$A$2:$B$6,2,FALSE)</f>
        <v>4</v>
      </c>
      <c r="BF11" s="10">
        <f>BF5*VLOOKUP($A11,Conversion!$A$2:$B$6,2,FALSE)</f>
        <v>7</v>
      </c>
      <c r="BG11" s="10">
        <f>BG5*VLOOKUP($A11,Conversion!$A$2:$B$6,2,FALSE)</f>
        <v>7</v>
      </c>
      <c r="BH11" s="10">
        <f>BH5*VLOOKUP($A11,Conversion!$A$2:$B$6,2,FALSE)</f>
        <v>5</v>
      </c>
      <c r="BI11" s="10">
        <f>BI5*VLOOKUP($A11,Conversion!$A$2:$B$6,2,FALSE)</f>
        <v>4</v>
      </c>
      <c r="BJ11" s="10">
        <f>BJ5*VLOOKUP($A11,Conversion!$A$2:$B$6,2,FALSE)</f>
        <v>3</v>
      </c>
      <c r="BK11" s="10">
        <f>BK5*VLOOKUP($A11,Conversion!$A$2:$B$6,2,FALSE)</f>
        <v>1</v>
      </c>
      <c r="BL11" s="10">
        <f>BL5*VLOOKUP($A11,Conversion!$A$2:$B$6,2,FALSE)</f>
        <v>5</v>
      </c>
      <c r="BM11" s="10">
        <f>BM5*VLOOKUP($A11,Conversion!$A$2:$B$6,2,FALSE)</f>
        <v>3</v>
      </c>
      <c r="BN11" s="10">
        <f>BN5*VLOOKUP($A11,Conversion!$A$2:$B$6,2,FALSE)</f>
        <v>3</v>
      </c>
      <c r="BO11" s="10">
        <f>BO5*VLOOKUP($A11,Conversion!$A$2:$B$6,2,FALSE)</f>
        <v>5</v>
      </c>
      <c r="BP11" s="10">
        <f>BP5*VLOOKUP($A11,Conversion!$A$2:$B$6,2,FALSE)</f>
        <v>4</v>
      </c>
      <c r="BQ11" s="10">
        <f>BQ5*VLOOKUP($A11,Conversion!$A$2:$B$6,2,FALSE)</f>
        <v>7</v>
      </c>
      <c r="BR11" s="10">
        <f>BR5*VLOOKUP($A11,Conversion!$A$2:$B$6,2,FALSE)</f>
        <v>7</v>
      </c>
      <c r="BS11" s="10">
        <f>BS5*VLOOKUP($A11,Conversion!$A$2:$B$6,2,FALSE)</f>
        <v>6</v>
      </c>
      <c r="BT11" s="10">
        <f>BT5*VLOOKUP($A11,Conversion!$A$2:$B$6,2,FALSE)</f>
        <v>1</v>
      </c>
      <c r="BU11" s="10">
        <f>BU5*VLOOKUP($A11,Conversion!$A$2:$B$6,2,FALSE)</f>
        <v>0</v>
      </c>
      <c r="BV11" s="10">
        <f>BV5*VLOOKUP($A11,Conversion!$A$2:$B$6,2,FALSE)</f>
        <v>4</v>
      </c>
      <c r="BW11" s="10">
        <f>BW5*VLOOKUP($A11,Conversion!$A$2:$B$6,2,FALSE)</f>
        <v>6</v>
      </c>
      <c r="BX11" s="10">
        <f>BX5*VLOOKUP($A11,Conversion!$A$2:$B$6,2,FALSE)</f>
        <v>7</v>
      </c>
      <c r="BY11" s="10">
        <f>BY5*VLOOKUP($A11,Conversion!$A$2:$B$6,2,FALSE)</f>
        <v>7</v>
      </c>
      <c r="BZ11" s="10">
        <f>BZ5*VLOOKUP($A11,Conversion!$A$2:$B$6,2,FALSE)</f>
        <v>9</v>
      </c>
      <c r="CA11" s="10">
        <f>CA5*VLOOKUP($A11,Conversion!$A$2:$B$6,2,FALSE)</f>
        <v>4</v>
      </c>
      <c r="CB11" s="10">
        <f>CB5*VLOOKUP($A11,Conversion!$A$2:$B$6,2,FALSE)</f>
        <v>8</v>
      </c>
      <c r="CC11" s="10">
        <f>CC5*VLOOKUP($A11,Conversion!$A$2:$B$6,2,FALSE)</f>
        <v>8</v>
      </c>
      <c r="CD11" s="10">
        <f>CD5*VLOOKUP($A11,Conversion!$A$2:$B$6,2,FALSE)</f>
        <v>9</v>
      </c>
      <c r="CE11" s="10">
        <f>CE5*VLOOKUP($A11,Conversion!$A$2:$B$6,2,FALSE)</f>
        <v>3</v>
      </c>
      <c r="CF11" s="10">
        <f>CF5*VLOOKUP($A11,Conversion!$A$2:$B$6,2,FALSE)</f>
        <v>13</v>
      </c>
      <c r="CG11" s="10">
        <f>CG5*VLOOKUP($A11,Conversion!$A$2:$B$6,2,FALSE)</f>
        <v>9</v>
      </c>
      <c r="CH11" s="10">
        <f>CH5*VLOOKUP($A11,Conversion!$A$2:$B$6,2,FALSE)</f>
        <v>15</v>
      </c>
      <c r="CI11" s="10">
        <f>CI5*VLOOKUP($A11,Conversion!$A$2:$B$6,2,FALSE)</f>
        <v>11</v>
      </c>
      <c r="CJ11" s="10">
        <f>CJ5*VLOOKUP($A11,Conversion!$A$2:$B$6,2,FALSE)</f>
        <v>10</v>
      </c>
      <c r="CK11" s="10">
        <f>CK5*VLOOKUP($A11,Conversion!$A$2:$B$6,2,FALSE)</f>
        <v>8</v>
      </c>
      <c r="CL11" s="10">
        <f>CL5*VLOOKUP($A11,Conversion!$A$2:$B$6,2,FALSE)</f>
        <v>6</v>
      </c>
      <c r="CM11" s="10">
        <f>CM5*VLOOKUP($A11,Conversion!$A$2:$B$6,2,FALSE)</f>
        <v>6</v>
      </c>
      <c r="CN11" s="10">
        <f>CN5*VLOOKUP($A11,Conversion!$A$2:$B$6,2,FALSE)</f>
        <v>2</v>
      </c>
      <c r="CO11" s="10">
        <f>CO5*VLOOKUP($A11,Conversion!$A$2:$B$6,2,FALSE)</f>
        <v>3</v>
      </c>
      <c r="CP11" s="10">
        <f>CP5*VLOOKUP($A11,Conversion!$A$2:$B$6,2,FALSE)</f>
        <v>12</v>
      </c>
      <c r="CQ11" s="10">
        <f>CQ5*VLOOKUP($A11,Conversion!$A$2:$B$6,2,FALSE)</f>
        <v>6</v>
      </c>
      <c r="CR11" s="10">
        <f>CR5*VLOOKUP($A11,Conversion!$A$2:$B$6,2,FALSE)</f>
        <v>8</v>
      </c>
      <c r="CS11" s="10">
        <f>CS5*VLOOKUP($A11,Conversion!$A$2:$B$6,2,FALSE)</f>
        <v>7</v>
      </c>
      <c r="CT11" s="10">
        <f>CT5*VLOOKUP($A11,Conversion!$A$2:$B$6,2,FALSE)</f>
        <v>5</v>
      </c>
      <c r="CU11" s="10">
        <f>CU5*VLOOKUP($A11,Conversion!$A$2:$B$6,2,FALSE)</f>
        <v>8</v>
      </c>
      <c r="CV11" s="10">
        <f>CV5*VLOOKUP($A11,Conversion!$A$2:$B$6,2,FALSE)</f>
        <v>5</v>
      </c>
      <c r="CW11" s="10">
        <f>CW5*VLOOKUP($A11,Conversion!$A$2:$B$6,2,FALSE)</f>
        <v>6</v>
      </c>
      <c r="CX11" s="10">
        <f>CX5*VLOOKUP($A11,Conversion!$A$2:$B$6,2,FALSE)</f>
        <v>2</v>
      </c>
      <c r="CY11" s="10">
        <f>CY5*VLOOKUP($A11,Conversion!$A$2:$B$6,2,FALSE)</f>
        <v>1</v>
      </c>
      <c r="CZ11" s="10">
        <f>CZ5*VLOOKUP($A11,Conversion!$A$2:$B$6,2,FALSE)</f>
        <v>4</v>
      </c>
      <c r="DA11" s="10">
        <f>DA5*VLOOKUP($A11,Conversion!$A$2:$B$6,2,FALSE)</f>
        <v>8</v>
      </c>
      <c r="DB11" s="10">
        <f>DB5*VLOOKUP($A11,Conversion!$A$2:$B$6,2,FALSE)</f>
        <v>8</v>
      </c>
      <c r="DC11" s="10">
        <f>DC5*VLOOKUP($A11,Conversion!$A$2:$B$6,2,FALSE)</f>
        <v>6</v>
      </c>
      <c r="DD11" s="10">
        <f>DD5*VLOOKUP($A11,Conversion!$A$2:$B$6,2,FALSE)</f>
        <v>8</v>
      </c>
      <c r="DE11" s="10">
        <f>DE5*VLOOKUP($A11,Conversion!$A$2:$B$6,2,FALSE)</f>
        <v>4</v>
      </c>
      <c r="DF11" s="10">
        <f>DF5*VLOOKUP($A11,Conversion!$A$2:$B$6,2,FALSE)</f>
        <v>5</v>
      </c>
      <c r="DG11" s="10">
        <f>DG5*VLOOKUP($A11,Conversion!$A$2:$B$6,2,FALSE)</f>
        <v>4</v>
      </c>
      <c r="DH11" s="10">
        <f>DH5*VLOOKUP($A11,Conversion!$A$2:$B$6,2,FALSE)</f>
        <v>2</v>
      </c>
      <c r="DI11" s="10">
        <f>DI5*VLOOKUP($A11,Conversion!$A$2:$B$6,2,FALSE)</f>
        <v>3</v>
      </c>
      <c r="DJ11" s="10">
        <f>DJ5*VLOOKUP($A11,Conversion!$A$2:$B$6,2,FALSE)</f>
        <v>5</v>
      </c>
      <c r="DK11" s="10">
        <f>DK5*VLOOKUP($A11,Conversion!$A$2:$B$6,2,FALSE)</f>
        <v>5</v>
      </c>
      <c r="DL11" s="10">
        <f>DL5*VLOOKUP($A11,Conversion!$A$2:$B$6,2,FALSE)</f>
        <v>6</v>
      </c>
      <c r="DM11" s="10">
        <f>DM5*VLOOKUP($A11,Conversion!$A$2:$B$6,2,FALSE)</f>
        <v>7</v>
      </c>
      <c r="DN11" s="10">
        <f>DN5*VLOOKUP($A11,Conversion!$A$2:$B$6,2,FALSE)</f>
        <v>6</v>
      </c>
      <c r="DO11" s="10">
        <f>DO5*VLOOKUP($A11,Conversion!$A$2:$B$6,2,FALSE)</f>
        <v>7</v>
      </c>
      <c r="DP11" s="10">
        <f>DP5*VLOOKUP($A11,Conversion!$A$2:$B$6,2,FALSE)</f>
        <v>4</v>
      </c>
      <c r="DQ11" s="10">
        <f>DQ5*VLOOKUP($A11,Conversion!$A$2:$B$6,2,FALSE)</f>
        <v>4</v>
      </c>
    </row>
    <row r="12" ht="12.75" customHeight="1">
      <c r="A12" s="13" t="s">
        <v>129</v>
      </c>
      <c r="B12" s="10">
        <f>B6*VLOOKUP($A12,Conversion!$A$2:$B$6,2,FALSE)</f>
        <v>0</v>
      </c>
      <c r="C12" s="10">
        <f>C6*VLOOKUP($A12,Conversion!$A$2:$B$6,2,FALSE)</f>
        <v>0</v>
      </c>
      <c r="D12" s="10">
        <f>D6*VLOOKUP($A12,Conversion!$A$2:$B$6,2,FALSE)</f>
        <v>0</v>
      </c>
      <c r="E12" s="10">
        <f>E6*VLOOKUP($A12,Conversion!$A$2:$B$6,2,FALSE)</f>
        <v>0</v>
      </c>
      <c r="F12" s="10">
        <f>F6*VLOOKUP($A12,Conversion!$A$2:$B$6,2,FALSE)</f>
        <v>0</v>
      </c>
      <c r="G12" s="10">
        <f>G6*VLOOKUP($A12,Conversion!$A$2:$B$6,2,FALSE)</f>
        <v>0</v>
      </c>
      <c r="H12" s="10">
        <f>H6*VLOOKUP($A12,Conversion!$A$2:$B$6,2,FALSE)</f>
        <v>0</v>
      </c>
      <c r="I12" s="10">
        <f>I6*VLOOKUP($A12,Conversion!$A$2:$B$6,2,FALSE)</f>
        <v>0</v>
      </c>
      <c r="J12" s="10">
        <f>J6*VLOOKUP($A12,Conversion!$A$2:$B$6,2,FALSE)</f>
        <v>0</v>
      </c>
      <c r="K12" s="10">
        <f>K6*VLOOKUP($A12,Conversion!$A$2:$B$6,2,FALSE)</f>
        <v>0</v>
      </c>
      <c r="L12" s="10">
        <f>L6*VLOOKUP($A12,Conversion!$A$2:$B$6,2,FALSE)</f>
        <v>0</v>
      </c>
      <c r="M12" s="10">
        <f>M6*VLOOKUP($A12,Conversion!$A$2:$B$6,2,FALSE)</f>
        <v>0</v>
      </c>
      <c r="N12" s="10">
        <f>N6*VLOOKUP($A12,Conversion!$A$2:$B$6,2,FALSE)</f>
        <v>0</v>
      </c>
      <c r="O12" s="10">
        <f>O6*VLOOKUP($A12,Conversion!$A$2:$B$6,2,FALSE)</f>
        <v>0</v>
      </c>
      <c r="P12" s="10">
        <f>P6*VLOOKUP($A12,Conversion!$A$2:$B$6,2,FALSE)</f>
        <v>0</v>
      </c>
      <c r="Q12" s="10">
        <f>Q6*VLOOKUP($A12,Conversion!$A$2:$B$6,2,FALSE)</f>
        <v>0</v>
      </c>
      <c r="R12" s="10">
        <f>R6*VLOOKUP($A12,Conversion!$A$2:$B$6,2,FALSE)</f>
        <v>0</v>
      </c>
      <c r="S12" s="10">
        <f>S6*VLOOKUP($A12,Conversion!$A$2:$B$6,2,FALSE)</f>
        <v>0</v>
      </c>
      <c r="T12" s="10">
        <f>T6*VLOOKUP($A12,Conversion!$A$2:$B$6,2,FALSE)</f>
        <v>0</v>
      </c>
      <c r="U12" s="10">
        <f>U6*VLOOKUP($A12,Conversion!$A$2:$B$6,2,FALSE)</f>
        <v>0</v>
      </c>
      <c r="V12" s="10">
        <f>V6*VLOOKUP($A12,Conversion!$A$2:$B$6,2,FALSE)</f>
        <v>0</v>
      </c>
      <c r="W12" s="10">
        <f>W6*VLOOKUP($A12,Conversion!$A$2:$B$6,2,FALSE)</f>
        <v>0</v>
      </c>
      <c r="X12" s="10">
        <f>X6*VLOOKUP($A12,Conversion!$A$2:$B$6,2,FALSE)</f>
        <v>0</v>
      </c>
      <c r="Y12" s="10">
        <f>Y6*VLOOKUP($A12,Conversion!$A$2:$B$6,2,FALSE)</f>
        <v>0</v>
      </c>
      <c r="Z12" s="10">
        <f>Z6*VLOOKUP($A12,Conversion!$A$2:$B$6,2,FALSE)</f>
        <v>0</v>
      </c>
      <c r="AA12" s="10">
        <f>AA6*VLOOKUP($A12,Conversion!$A$2:$B$6,2,FALSE)</f>
        <v>0</v>
      </c>
      <c r="AB12" s="10">
        <f>AB6*VLOOKUP($A12,Conversion!$A$2:$B$6,2,FALSE)</f>
        <v>0</v>
      </c>
      <c r="AC12" s="10">
        <f>AC6*VLOOKUP($A12,Conversion!$A$2:$B$6,2,FALSE)</f>
        <v>0</v>
      </c>
      <c r="AD12" s="10">
        <f>AD6*VLOOKUP($A12,Conversion!$A$2:$B$6,2,FALSE)</f>
        <v>0</v>
      </c>
      <c r="AE12" s="10">
        <f>AE6*VLOOKUP($A12,Conversion!$A$2:$B$6,2,FALSE)</f>
        <v>0</v>
      </c>
      <c r="AF12" s="10">
        <f>AF6*VLOOKUP($A12,Conversion!$A$2:$B$6,2,FALSE)</f>
        <v>0</v>
      </c>
      <c r="AG12" s="10">
        <f>AG6*VLOOKUP($A12,Conversion!$A$2:$B$6,2,FALSE)</f>
        <v>0</v>
      </c>
      <c r="AH12" s="10">
        <f>AH6*VLOOKUP($A12,Conversion!$A$2:$B$6,2,FALSE)</f>
        <v>0</v>
      </c>
      <c r="AI12" s="10">
        <f>AI6*VLOOKUP($A12,Conversion!$A$2:$B$6,2,FALSE)</f>
        <v>0</v>
      </c>
      <c r="AJ12" s="10">
        <f>AJ6*VLOOKUP($A12,Conversion!$A$2:$B$6,2,FALSE)</f>
        <v>0</v>
      </c>
      <c r="AK12" s="10">
        <f>AK6*VLOOKUP($A12,Conversion!$A$2:$B$6,2,FALSE)</f>
        <v>0</v>
      </c>
      <c r="AL12" s="10">
        <f>AL6*VLOOKUP($A12,Conversion!$A$2:$B$6,2,FALSE)</f>
        <v>0</v>
      </c>
      <c r="AM12" s="10">
        <f>AM6*VLOOKUP($A12,Conversion!$A$2:$B$6,2,FALSE)</f>
        <v>0</v>
      </c>
      <c r="AN12" s="10">
        <f>AN6*VLOOKUP($A12,Conversion!$A$2:$B$6,2,FALSE)</f>
        <v>0</v>
      </c>
      <c r="AO12" s="10">
        <f>AO6*VLOOKUP($A12,Conversion!$A$2:$B$6,2,FALSE)</f>
        <v>0</v>
      </c>
      <c r="AP12" s="10">
        <f>AP6*VLOOKUP($A12,Conversion!$A$2:$B$6,2,FALSE)</f>
        <v>0</v>
      </c>
      <c r="AQ12" s="10">
        <f>AQ6*VLOOKUP($A12,Conversion!$A$2:$B$6,2,FALSE)</f>
        <v>0</v>
      </c>
      <c r="AR12" s="10">
        <f>AR6*VLOOKUP($A12,Conversion!$A$2:$B$6,2,FALSE)</f>
        <v>0</v>
      </c>
      <c r="AS12" s="10">
        <f>AS6*VLOOKUP($A12,Conversion!$A$2:$B$6,2,FALSE)</f>
        <v>0</v>
      </c>
      <c r="AT12" s="10">
        <f>AT6*VLOOKUP($A12,Conversion!$A$2:$B$6,2,FALSE)</f>
        <v>0</v>
      </c>
      <c r="AU12" s="10">
        <f>AU6*VLOOKUP($A12,Conversion!$A$2:$B$6,2,FALSE)</f>
        <v>0</v>
      </c>
      <c r="AV12" s="10">
        <f>AV6*VLOOKUP($A12,Conversion!$A$2:$B$6,2,FALSE)</f>
        <v>0</v>
      </c>
      <c r="AW12" s="10">
        <f>AW6*VLOOKUP($A12,Conversion!$A$2:$B$6,2,FALSE)</f>
        <v>0</v>
      </c>
      <c r="AX12" s="10">
        <f>AX6*VLOOKUP($A12,Conversion!$A$2:$B$6,2,FALSE)</f>
        <v>0</v>
      </c>
      <c r="AY12" s="10">
        <f>AY6*VLOOKUP($A12,Conversion!$A$2:$B$6,2,FALSE)</f>
        <v>0</v>
      </c>
      <c r="AZ12" s="10">
        <f>AZ6*VLOOKUP($A12,Conversion!$A$2:$B$6,2,FALSE)</f>
        <v>0</v>
      </c>
      <c r="BA12" s="10">
        <f>BA6*VLOOKUP($A12,Conversion!$A$2:$B$6,2,FALSE)</f>
        <v>0</v>
      </c>
      <c r="BB12" s="10">
        <f>BB6*VLOOKUP($A12,Conversion!$A$2:$B$6,2,FALSE)</f>
        <v>0</v>
      </c>
      <c r="BC12" s="10">
        <f>BC6*VLOOKUP($A12,Conversion!$A$2:$B$6,2,FALSE)</f>
        <v>0</v>
      </c>
      <c r="BD12" s="10">
        <f>BD6*VLOOKUP($A12,Conversion!$A$2:$B$6,2,FALSE)</f>
        <v>0</v>
      </c>
      <c r="BE12" s="10">
        <f>BE6*VLOOKUP($A12,Conversion!$A$2:$B$6,2,FALSE)</f>
        <v>0</v>
      </c>
      <c r="BF12" s="10">
        <f>BF6*VLOOKUP($A12,Conversion!$A$2:$B$6,2,FALSE)</f>
        <v>0</v>
      </c>
      <c r="BG12" s="10">
        <f>BG6*VLOOKUP($A12,Conversion!$A$2:$B$6,2,FALSE)</f>
        <v>0</v>
      </c>
      <c r="BH12" s="10">
        <f>BH6*VLOOKUP($A12,Conversion!$A$2:$B$6,2,FALSE)</f>
        <v>0</v>
      </c>
      <c r="BI12" s="10">
        <f>BI6*VLOOKUP($A12,Conversion!$A$2:$B$6,2,FALSE)</f>
        <v>0</v>
      </c>
      <c r="BJ12" s="10">
        <f>BJ6*VLOOKUP($A12,Conversion!$A$2:$B$6,2,FALSE)</f>
        <v>0</v>
      </c>
      <c r="BK12" s="10">
        <f>BK6*VLOOKUP($A12,Conversion!$A$2:$B$6,2,FALSE)</f>
        <v>0</v>
      </c>
      <c r="BL12" s="10">
        <f>BL6*VLOOKUP($A12,Conversion!$A$2:$B$6,2,FALSE)</f>
        <v>0</v>
      </c>
      <c r="BM12" s="10">
        <f>BM6*VLOOKUP($A12,Conversion!$A$2:$B$6,2,FALSE)</f>
        <v>0</v>
      </c>
      <c r="BN12" s="10">
        <f>BN6*VLOOKUP($A12,Conversion!$A$2:$B$6,2,FALSE)</f>
        <v>0</v>
      </c>
      <c r="BO12" s="10">
        <f>BO6*VLOOKUP($A12,Conversion!$A$2:$B$6,2,FALSE)</f>
        <v>0</v>
      </c>
      <c r="BP12" s="10">
        <f>BP6*VLOOKUP($A12,Conversion!$A$2:$B$6,2,FALSE)</f>
        <v>0</v>
      </c>
      <c r="BQ12" s="10">
        <f>BQ6*VLOOKUP($A12,Conversion!$A$2:$B$6,2,FALSE)</f>
        <v>0</v>
      </c>
      <c r="BR12" s="10">
        <f>BR6*VLOOKUP($A12,Conversion!$A$2:$B$6,2,FALSE)</f>
        <v>0</v>
      </c>
      <c r="BS12" s="10">
        <f>BS6*VLOOKUP($A12,Conversion!$A$2:$B$6,2,FALSE)</f>
        <v>0</v>
      </c>
      <c r="BT12" s="10">
        <f>BT6*VLOOKUP($A12,Conversion!$A$2:$B$6,2,FALSE)</f>
        <v>0</v>
      </c>
      <c r="BU12" s="10">
        <f>BU6*VLOOKUP($A12,Conversion!$A$2:$B$6,2,FALSE)</f>
        <v>0</v>
      </c>
      <c r="BV12" s="10">
        <f>BV6*VLOOKUP($A12,Conversion!$A$2:$B$6,2,FALSE)</f>
        <v>0</v>
      </c>
      <c r="BW12" s="10">
        <f>BW6*VLOOKUP($A12,Conversion!$A$2:$B$6,2,FALSE)</f>
        <v>0</v>
      </c>
      <c r="BX12" s="10">
        <f>BX6*VLOOKUP($A12,Conversion!$A$2:$B$6,2,FALSE)</f>
        <v>0</v>
      </c>
      <c r="BY12" s="10">
        <f>BY6*VLOOKUP($A12,Conversion!$A$2:$B$6,2,FALSE)</f>
        <v>0</v>
      </c>
      <c r="BZ12" s="10">
        <f>BZ6*VLOOKUP($A12,Conversion!$A$2:$B$6,2,FALSE)</f>
        <v>0</v>
      </c>
      <c r="CA12" s="10">
        <f>CA6*VLOOKUP($A12,Conversion!$A$2:$B$6,2,FALSE)</f>
        <v>0</v>
      </c>
      <c r="CB12" s="10">
        <f>CB6*VLOOKUP($A12,Conversion!$A$2:$B$6,2,FALSE)</f>
        <v>0</v>
      </c>
      <c r="CC12" s="10">
        <f>CC6*VLOOKUP($A12,Conversion!$A$2:$B$6,2,FALSE)</f>
        <v>0</v>
      </c>
      <c r="CD12" s="10">
        <f>CD6*VLOOKUP($A12,Conversion!$A$2:$B$6,2,FALSE)</f>
        <v>0</v>
      </c>
      <c r="CE12" s="10">
        <f>CE6*VLOOKUP($A12,Conversion!$A$2:$B$6,2,FALSE)</f>
        <v>0</v>
      </c>
      <c r="CF12" s="10">
        <f>CF6*VLOOKUP($A12,Conversion!$A$2:$B$6,2,FALSE)</f>
        <v>0</v>
      </c>
      <c r="CG12" s="10">
        <f>CG6*VLOOKUP($A12,Conversion!$A$2:$B$6,2,FALSE)</f>
        <v>0</v>
      </c>
      <c r="CH12" s="10">
        <f>CH6*VLOOKUP($A12,Conversion!$A$2:$B$6,2,FALSE)</f>
        <v>0</v>
      </c>
      <c r="CI12" s="10">
        <f>CI6*VLOOKUP($A12,Conversion!$A$2:$B$6,2,FALSE)</f>
        <v>0</v>
      </c>
      <c r="CJ12" s="10">
        <f>CJ6*VLOOKUP($A12,Conversion!$A$2:$B$6,2,FALSE)</f>
        <v>0</v>
      </c>
      <c r="CK12" s="10">
        <f>CK6*VLOOKUP($A12,Conversion!$A$2:$B$6,2,FALSE)</f>
        <v>0</v>
      </c>
      <c r="CL12" s="10">
        <f>CL6*VLOOKUP($A12,Conversion!$A$2:$B$6,2,FALSE)</f>
        <v>0</v>
      </c>
      <c r="CM12" s="10">
        <f>CM6*VLOOKUP($A12,Conversion!$A$2:$B$6,2,FALSE)</f>
        <v>0</v>
      </c>
      <c r="CN12" s="10">
        <f>CN6*VLOOKUP($A12,Conversion!$A$2:$B$6,2,FALSE)</f>
        <v>0</v>
      </c>
      <c r="CO12" s="10">
        <f>CO6*VLOOKUP($A12,Conversion!$A$2:$B$6,2,FALSE)</f>
        <v>0</v>
      </c>
      <c r="CP12" s="10">
        <f>CP6*VLOOKUP($A12,Conversion!$A$2:$B$6,2,FALSE)</f>
        <v>0</v>
      </c>
      <c r="CQ12" s="10">
        <f>CQ6*VLOOKUP($A12,Conversion!$A$2:$B$6,2,FALSE)</f>
        <v>0</v>
      </c>
      <c r="CR12" s="10">
        <f>CR6*VLOOKUP($A12,Conversion!$A$2:$B$6,2,FALSE)</f>
        <v>0</v>
      </c>
      <c r="CS12" s="10">
        <f>CS6*VLOOKUP($A12,Conversion!$A$2:$B$6,2,FALSE)</f>
        <v>0</v>
      </c>
      <c r="CT12" s="10">
        <f>CT6*VLOOKUP($A12,Conversion!$A$2:$B$6,2,FALSE)</f>
        <v>0</v>
      </c>
      <c r="CU12" s="10">
        <f>CU6*VLOOKUP($A12,Conversion!$A$2:$B$6,2,FALSE)</f>
        <v>0</v>
      </c>
      <c r="CV12" s="10">
        <f>CV6*VLOOKUP($A12,Conversion!$A$2:$B$6,2,FALSE)</f>
        <v>0</v>
      </c>
      <c r="CW12" s="10">
        <f>CW6*VLOOKUP($A12,Conversion!$A$2:$B$6,2,FALSE)</f>
        <v>0</v>
      </c>
      <c r="CX12" s="10">
        <f>CX6*VLOOKUP($A12,Conversion!$A$2:$B$6,2,FALSE)</f>
        <v>0</v>
      </c>
      <c r="CY12" s="10">
        <f>CY6*VLOOKUP($A12,Conversion!$A$2:$B$6,2,FALSE)</f>
        <v>0</v>
      </c>
      <c r="CZ12" s="10">
        <f>CZ6*VLOOKUP($A12,Conversion!$A$2:$B$6,2,FALSE)</f>
        <v>0</v>
      </c>
      <c r="DA12" s="10">
        <f>DA6*VLOOKUP($A12,Conversion!$A$2:$B$6,2,FALSE)</f>
        <v>0</v>
      </c>
      <c r="DB12" s="10">
        <f>DB6*VLOOKUP($A12,Conversion!$A$2:$B$6,2,FALSE)</f>
        <v>0</v>
      </c>
      <c r="DC12" s="10">
        <f>DC6*VLOOKUP($A12,Conversion!$A$2:$B$6,2,FALSE)</f>
        <v>0</v>
      </c>
      <c r="DD12" s="10">
        <f>DD6*VLOOKUP($A12,Conversion!$A$2:$B$6,2,FALSE)</f>
        <v>0</v>
      </c>
      <c r="DE12" s="10">
        <f>DE6*VLOOKUP($A12,Conversion!$A$2:$B$6,2,FALSE)</f>
        <v>0</v>
      </c>
      <c r="DF12" s="10">
        <f>DF6*VLOOKUP($A12,Conversion!$A$2:$B$6,2,FALSE)</f>
        <v>0</v>
      </c>
      <c r="DG12" s="10">
        <f>DG6*VLOOKUP($A12,Conversion!$A$2:$B$6,2,FALSE)</f>
        <v>0</v>
      </c>
      <c r="DH12" s="10">
        <f>DH6*VLOOKUP($A12,Conversion!$A$2:$B$6,2,FALSE)</f>
        <v>0</v>
      </c>
      <c r="DI12" s="10">
        <f>DI6*VLOOKUP($A12,Conversion!$A$2:$B$6,2,FALSE)</f>
        <v>0</v>
      </c>
      <c r="DJ12" s="10">
        <f>DJ6*VLOOKUP($A12,Conversion!$A$2:$B$6,2,FALSE)</f>
        <v>0</v>
      </c>
      <c r="DK12" s="10">
        <f>DK6*VLOOKUP($A12,Conversion!$A$2:$B$6,2,FALSE)</f>
        <v>0</v>
      </c>
      <c r="DL12" s="10">
        <f>DL6*VLOOKUP($A12,Conversion!$A$2:$B$6,2,FALSE)</f>
        <v>0</v>
      </c>
      <c r="DM12" s="10">
        <f>DM6*VLOOKUP($A12,Conversion!$A$2:$B$6,2,FALSE)</f>
        <v>0</v>
      </c>
      <c r="DN12" s="10">
        <f>DN6*VLOOKUP($A12,Conversion!$A$2:$B$6,2,FALSE)</f>
        <v>0</v>
      </c>
      <c r="DO12" s="10">
        <f>DO6*VLOOKUP($A12,Conversion!$A$2:$B$6,2,FALSE)</f>
        <v>0</v>
      </c>
      <c r="DP12" s="10">
        <f>DP6*VLOOKUP($A12,Conversion!$A$2:$B$6,2,FALSE)</f>
        <v>0</v>
      </c>
      <c r="DQ12" s="10">
        <f>DQ6*VLOOKUP($A12,Conversion!$A$2:$B$6,2,FALSE)</f>
        <v>0</v>
      </c>
    </row>
    <row r="13" ht="12.75" customHeight="1">
      <c r="A13" s="13" t="s">
        <v>213</v>
      </c>
      <c r="B13" s="10">
        <f t="shared" ref="B13:DQ13" si="1">SUM(B8:B12)</f>
        <v>108</v>
      </c>
      <c r="C13" s="10">
        <f t="shared" si="1"/>
        <v>105</v>
      </c>
      <c r="D13" s="10">
        <f t="shared" si="1"/>
        <v>85</v>
      </c>
      <c r="E13" s="10">
        <f t="shared" si="1"/>
        <v>87</v>
      </c>
      <c r="F13" s="10">
        <f t="shared" si="1"/>
        <v>75</v>
      </c>
      <c r="G13" s="10">
        <f t="shared" si="1"/>
        <v>88</v>
      </c>
      <c r="H13" s="10">
        <f t="shared" si="1"/>
        <v>72</v>
      </c>
      <c r="I13" s="10">
        <f t="shared" si="1"/>
        <v>82</v>
      </c>
      <c r="J13" s="10">
        <f t="shared" si="1"/>
        <v>88</v>
      </c>
      <c r="K13" s="10">
        <f t="shared" si="1"/>
        <v>80</v>
      </c>
      <c r="L13" s="10">
        <f t="shared" si="1"/>
        <v>111</v>
      </c>
      <c r="M13" s="10">
        <f t="shared" si="1"/>
        <v>103</v>
      </c>
      <c r="N13" s="10">
        <f t="shared" si="1"/>
        <v>93</v>
      </c>
      <c r="O13" s="10">
        <f t="shared" si="1"/>
        <v>97</v>
      </c>
      <c r="P13" s="10">
        <f t="shared" si="1"/>
        <v>89</v>
      </c>
      <c r="Q13" s="10">
        <f t="shared" si="1"/>
        <v>89</v>
      </c>
      <c r="R13" s="10">
        <f t="shared" si="1"/>
        <v>82</v>
      </c>
      <c r="S13" s="10">
        <f t="shared" si="1"/>
        <v>96</v>
      </c>
      <c r="T13" s="10">
        <f t="shared" si="1"/>
        <v>101</v>
      </c>
      <c r="U13" s="10">
        <f t="shared" si="1"/>
        <v>98</v>
      </c>
      <c r="V13" s="10">
        <f t="shared" si="1"/>
        <v>113</v>
      </c>
      <c r="W13" s="10">
        <f t="shared" si="1"/>
        <v>111</v>
      </c>
      <c r="X13" s="10">
        <f t="shared" si="1"/>
        <v>98</v>
      </c>
      <c r="Y13" s="10">
        <f t="shared" si="1"/>
        <v>104</v>
      </c>
      <c r="Z13" s="10">
        <f t="shared" si="1"/>
        <v>89</v>
      </c>
      <c r="AA13" s="10">
        <f t="shared" si="1"/>
        <v>88</v>
      </c>
      <c r="AB13" s="10">
        <f t="shared" si="1"/>
        <v>85</v>
      </c>
      <c r="AC13" s="10">
        <f t="shared" si="1"/>
        <v>90</v>
      </c>
      <c r="AD13" s="10">
        <f t="shared" si="1"/>
        <v>93</v>
      </c>
      <c r="AE13" s="10">
        <f t="shared" si="1"/>
        <v>95</v>
      </c>
      <c r="AF13" s="10">
        <f t="shared" si="1"/>
        <v>115</v>
      </c>
      <c r="AG13" s="10">
        <f t="shared" si="1"/>
        <v>116</v>
      </c>
      <c r="AH13" s="10">
        <f t="shared" si="1"/>
        <v>100</v>
      </c>
      <c r="AI13" s="10">
        <f t="shared" si="1"/>
        <v>97</v>
      </c>
      <c r="AJ13" s="10">
        <f t="shared" si="1"/>
        <v>86</v>
      </c>
      <c r="AK13" s="10">
        <f t="shared" si="1"/>
        <v>92</v>
      </c>
      <c r="AL13" s="10">
        <f t="shared" si="1"/>
        <v>81</v>
      </c>
      <c r="AM13" s="10">
        <f t="shared" si="1"/>
        <v>93</v>
      </c>
      <c r="AN13" s="10">
        <f t="shared" si="1"/>
        <v>105</v>
      </c>
      <c r="AO13" s="10">
        <f t="shared" si="1"/>
        <v>102</v>
      </c>
      <c r="AP13" s="10">
        <f t="shared" si="1"/>
        <v>96</v>
      </c>
      <c r="AQ13" s="10">
        <f t="shared" si="1"/>
        <v>77</v>
      </c>
      <c r="AR13" s="10">
        <f t="shared" si="1"/>
        <v>67</v>
      </c>
      <c r="AS13" s="10">
        <f t="shared" si="1"/>
        <v>63</v>
      </c>
      <c r="AT13" s="10">
        <f t="shared" si="1"/>
        <v>59</v>
      </c>
      <c r="AU13" s="10">
        <f t="shared" si="1"/>
        <v>74</v>
      </c>
      <c r="AV13" s="10">
        <f t="shared" si="1"/>
        <v>56</v>
      </c>
      <c r="AW13" s="10">
        <f t="shared" si="1"/>
        <v>63</v>
      </c>
      <c r="AX13" s="10">
        <f t="shared" si="1"/>
        <v>76</v>
      </c>
      <c r="AY13" s="10">
        <f t="shared" si="1"/>
        <v>72</v>
      </c>
      <c r="AZ13" s="10">
        <f t="shared" si="1"/>
        <v>122</v>
      </c>
      <c r="BA13" s="10">
        <f t="shared" si="1"/>
        <v>115</v>
      </c>
      <c r="BB13" s="10">
        <f t="shared" si="1"/>
        <v>100</v>
      </c>
      <c r="BC13" s="10">
        <f t="shared" si="1"/>
        <v>109</v>
      </c>
      <c r="BD13" s="10">
        <f t="shared" si="1"/>
        <v>82</v>
      </c>
      <c r="BE13" s="10">
        <f t="shared" si="1"/>
        <v>118</v>
      </c>
      <c r="BF13" s="10">
        <f t="shared" si="1"/>
        <v>89</v>
      </c>
      <c r="BG13" s="10">
        <f t="shared" si="1"/>
        <v>102</v>
      </c>
      <c r="BH13" s="10">
        <f t="shared" si="1"/>
        <v>96</v>
      </c>
      <c r="BI13" s="10">
        <f t="shared" si="1"/>
        <v>101</v>
      </c>
      <c r="BJ13" s="10">
        <f t="shared" si="1"/>
        <v>115</v>
      </c>
      <c r="BK13" s="10">
        <f t="shared" si="1"/>
        <v>118</v>
      </c>
      <c r="BL13" s="10">
        <f t="shared" si="1"/>
        <v>107</v>
      </c>
      <c r="BM13" s="10">
        <f t="shared" si="1"/>
        <v>115</v>
      </c>
      <c r="BN13" s="10">
        <f t="shared" si="1"/>
        <v>101</v>
      </c>
      <c r="BO13" s="10">
        <f t="shared" si="1"/>
        <v>113</v>
      </c>
      <c r="BP13" s="10">
        <f t="shared" si="1"/>
        <v>86</v>
      </c>
      <c r="BQ13" s="10">
        <f t="shared" si="1"/>
        <v>111</v>
      </c>
      <c r="BR13" s="10">
        <f t="shared" si="1"/>
        <v>97</v>
      </c>
      <c r="BS13" s="10">
        <f t="shared" si="1"/>
        <v>93</v>
      </c>
      <c r="BT13" s="10">
        <f t="shared" si="1"/>
        <v>122</v>
      </c>
      <c r="BU13" s="10">
        <f t="shared" si="1"/>
        <v>117</v>
      </c>
      <c r="BV13" s="10">
        <f t="shared" si="1"/>
        <v>108</v>
      </c>
      <c r="BW13" s="10">
        <f t="shared" si="1"/>
        <v>105</v>
      </c>
      <c r="BX13" s="10">
        <f t="shared" si="1"/>
        <v>91</v>
      </c>
      <c r="BY13" s="10">
        <f t="shared" si="1"/>
        <v>107</v>
      </c>
      <c r="BZ13" s="10">
        <f t="shared" si="1"/>
        <v>85</v>
      </c>
      <c r="CA13" s="10">
        <f t="shared" si="1"/>
        <v>108</v>
      </c>
      <c r="CB13" s="10">
        <f t="shared" si="1"/>
        <v>82</v>
      </c>
      <c r="CC13" s="10">
        <f t="shared" si="1"/>
        <v>76</v>
      </c>
      <c r="CD13" s="10">
        <f t="shared" si="1"/>
        <v>77</v>
      </c>
      <c r="CE13" s="10">
        <f t="shared" si="1"/>
        <v>86</v>
      </c>
      <c r="CF13" s="10">
        <f t="shared" si="1"/>
        <v>71</v>
      </c>
      <c r="CG13" s="10">
        <f t="shared" si="1"/>
        <v>76</v>
      </c>
      <c r="CH13" s="10">
        <f t="shared" si="1"/>
        <v>66</v>
      </c>
      <c r="CI13" s="10">
        <f t="shared" si="1"/>
        <v>83</v>
      </c>
      <c r="CJ13" s="10">
        <f t="shared" si="1"/>
        <v>45</v>
      </c>
      <c r="CK13" s="10">
        <f t="shared" si="1"/>
        <v>54</v>
      </c>
      <c r="CL13" s="10">
        <f t="shared" si="1"/>
        <v>64</v>
      </c>
      <c r="CM13" s="10">
        <f t="shared" si="1"/>
        <v>60</v>
      </c>
      <c r="CN13" s="10">
        <f t="shared" si="1"/>
        <v>79</v>
      </c>
      <c r="CO13" s="10">
        <f t="shared" si="1"/>
        <v>85</v>
      </c>
      <c r="CP13" s="10">
        <f t="shared" si="1"/>
        <v>77</v>
      </c>
      <c r="CQ13" s="10">
        <f t="shared" si="1"/>
        <v>96</v>
      </c>
      <c r="CR13" s="10">
        <f t="shared" si="1"/>
        <v>81</v>
      </c>
      <c r="CS13" s="10">
        <f t="shared" si="1"/>
        <v>100</v>
      </c>
      <c r="CT13" s="10">
        <f t="shared" si="1"/>
        <v>68</v>
      </c>
      <c r="CU13" s="10">
        <f t="shared" si="1"/>
        <v>88</v>
      </c>
      <c r="CV13" s="10">
        <f t="shared" si="1"/>
        <v>84</v>
      </c>
      <c r="CW13" s="10">
        <f t="shared" si="1"/>
        <v>79</v>
      </c>
      <c r="CX13" s="10">
        <f t="shared" si="1"/>
        <v>102</v>
      </c>
      <c r="CY13" s="10">
        <f t="shared" si="1"/>
        <v>92</v>
      </c>
      <c r="CZ13" s="10">
        <f t="shared" si="1"/>
        <v>93</v>
      </c>
      <c r="DA13" s="10">
        <f t="shared" si="1"/>
        <v>93</v>
      </c>
      <c r="DB13" s="10">
        <f t="shared" si="1"/>
        <v>88</v>
      </c>
      <c r="DC13" s="10">
        <f t="shared" si="1"/>
        <v>96</v>
      </c>
      <c r="DD13" s="10">
        <f t="shared" si="1"/>
        <v>70</v>
      </c>
      <c r="DE13" s="10">
        <f t="shared" si="1"/>
        <v>88</v>
      </c>
      <c r="DF13" s="10">
        <f t="shared" si="1"/>
        <v>75</v>
      </c>
      <c r="DG13" s="10">
        <f t="shared" si="1"/>
        <v>74</v>
      </c>
      <c r="DH13" s="10">
        <f t="shared" si="1"/>
        <v>92</v>
      </c>
      <c r="DI13" s="10">
        <f t="shared" si="1"/>
        <v>88</v>
      </c>
      <c r="DJ13" s="10">
        <f t="shared" si="1"/>
        <v>85</v>
      </c>
      <c r="DK13" s="10">
        <f t="shared" si="1"/>
        <v>87</v>
      </c>
      <c r="DL13" s="10">
        <f t="shared" si="1"/>
        <v>84</v>
      </c>
      <c r="DM13" s="10">
        <f t="shared" si="1"/>
        <v>80</v>
      </c>
      <c r="DN13" s="10">
        <f t="shared" si="1"/>
        <v>76</v>
      </c>
      <c r="DO13" s="10">
        <f t="shared" si="1"/>
        <v>81</v>
      </c>
      <c r="DP13" s="10">
        <f t="shared" si="1"/>
        <v>85</v>
      </c>
      <c r="DQ13" s="10">
        <f t="shared" si="1"/>
        <v>81</v>
      </c>
    </row>
    <row r="14" ht="12.75" customHeight="1">
      <c r="A14" s="13" t="s">
        <v>460</v>
      </c>
      <c r="B14" s="10">
        <f t="shared" ref="B14:DQ14" si="2">B13/160</f>
        <v>0.675</v>
      </c>
      <c r="C14" s="10">
        <f t="shared" si="2"/>
        <v>0.65625</v>
      </c>
      <c r="D14" s="10">
        <f t="shared" si="2"/>
        <v>0.53125</v>
      </c>
      <c r="E14" s="10">
        <f t="shared" si="2"/>
        <v>0.54375</v>
      </c>
      <c r="F14" s="10">
        <f t="shared" si="2"/>
        <v>0.46875</v>
      </c>
      <c r="G14" s="10">
        <f t="shared" si="2"/>
        <v>0.55</v>
      </c>
      <c r="H14" s="10">
        <f t="shared" si="2"/>
        <v>0.45</v>
      </c>
      <c r="I14" s="10">
        <f t="shared" si="2"/>
        <v>0.5125</v>
      </c>
      <c r="J14" s="10">
        <f t="shared" si="2"/>
        <v>0.55</v>
      </c>
      <c r="K14" s="10">
        <f t="shared" si="2"/>
        <v>0.5</v>
      </c>
      <c r="L14" s="10">
        <f t="shared" si="2"/>
        <v>0.69375</v>
      </c>
      <c r="M14" s="10">
        <f t="shared" si="2"/>
        <v>0.64375</v>
      </c>
      <c r="N14" s="10">
        <f t="shared" si="2"/>
        <v>0.58125</v>
      </c>
      <c r="O14" s="10">
        <f t="shared" si="2"/>
        <v>0.60625</v>
      </c>
      <c r="P14" s="10">
        <f t="shared" si="2"/>
        <v>0.55625</v>
      </c>
      <c r="Q14" s="10">
        <f t="shared" si="2"/>
        <v>0.55625</v>
      </c>
      <c r="R14" s="10">
        <f t="shared" si="2"/>
        <v>0.5125</v>
      </c>
      <c r="S14" s="10">
        <f t="shared" si="2"/>
        <v>0.6</v>
      </c>
      <c r="T14" s="10">
        <f t="shared" si="2"/>
        <v>0.63125</v>
      </c>
      <c r="U14" s="10">
        <f t="shared" si="2"/>
        <v>0.6125</v>
      </c>
      <c r="V14" s="10">
        <f t="shared" si="2"/>
        <v>0.70625</v>
      </c>
      <c r="W14" s="10">
        <f t="shared" si="2"/>
        <v>0.69375</v>
      </c>
      <c r="X14" s="10">
        <f t="shared" si="2"/>
        <v>0.6125</v>
      </c>
      <c r="Y14" s="10">
        <f t="shared" si="2"/>
        <v>0.65</v>
      </c>
      <c r="Z14" s="10">
        <f t="shared" si="2"/>
        <v>0.55625</v>
      </c>
      <c r="AA14" s="10">
        <f t="shared" si="2"/>
        <v>0.55</v>
      </c>
      <c r="AB14" s="10">
        <f t="shared" si="2"/>
        <v>0.53125</v>
      </c>
      <c r="AC14" s="10">
        <f t="shared" si="2"/>
        <v>0.5625</v>
      </c>
      <c r="AD14" s="10">
        <f t="shared" si="2"/>
        <v>0.58125</v>
      </c>
      <c r="AE14" s="10">
        <f t="shared" si="2"/>
        <v>0.59375</v>
      </c>
      <c r="AF14" s="10">
        <f t="shared" si="2"/>
        <v>0.71875</v>
      </c>
      <c r="AG14" s="10">
        <f t="shared" si="2"/>
        <v>0.725</v>
      </c>
      <c r="AH14" s="10">
        <f t="shared" si="2"/>
        <v>0.625</v>
      </c>
      <c r="AI14" s="10">
        <f t="shared" si="2"/>
        <v>0.60625</v>
      </c>
      <c r="AJ14" s="10">
        <f t="shared" si="2"/>
        <v>0.5375</v>
      </c>
      <c r="AK14" s="10">
        <f t="shared" si="2"/>
        <v>0.575</v>
      </c>
      <c r="AL14" s="10">
        <f t="shared" si="2"/>
        <v>0.50625</v>
      </c>
      <c r="AM14" s="10">
        <f t="shared" si="2"/>
        <v>0.58125</v>
      </c>
      <c r="AN14" s="10">
        <f t="shared" si="2"/>
        <v>0.65625</v>
      </c>
      <c r="AO14" s="10">
        <f t="shared" si="2"/>
        <v>0.6375</v>
      </c>
      <c r="AP14" s="10">
        <f t="shared" si="2"/>
        <v>0.6</v>
      </c>
      <c r="AQ14" s="10">
        <f t="shared" si="2"/>
        <v>0.48125</v>
      </c>
      <c r="AR14" s="10">
        <f t="shared" si="2"/>
        <v>0.41875</v>
      </c>
      <c r="AS14" s="10">
        <f t="shared" si="2"/>
        <v>0.39375</v>
      </c>
      <c r="AT14" s="10">
        <f t="shared" si="2"/>
        <v>0.36875</v>
      </c>
      <c r="AU14" s="10">
        <f t="shared" si="2"/>
        <v>0.4625</v>
      </c>
      <c r="AV14" s="10">
        <f t="shared" si="2"/>
        <v>0.35</v>
      </c>
      <c r="AW14" s="10">
        <f t="shared" si="2"/>
        <v>0.39375</v>
      </c>
      <c r="AX14" s="10">
        <f t="shared" si="2"/>
        <v>0.475</v>
      </c>
      <c r="AY14" s="10">
        <f t="shared" si="2"/>
        <v>0.45</v>
      </c>
      <c r="AZ14" s="10">
        <f t="shared" si="2"/>
        <v>0.7625</v>
      </c>
      <c r="BA14" s="10">
        <f t="shared" si="2"/>
        <v>0.71875</v>
      </c>
      <c r="BB14" s="10">
        <f t="shared" si="2"/>
        <v>0.625</v>
      </c>
      <c r="BC14" s="10">
        <f t="shared" si="2"/>
        <v>0.68125</v>
      </c>
      <c r="BD14" s="10">
        <f t="shared" si="2"/>
        <v>0.5125</v>
      </c>
      <c r="BE14" s="10">
        <f t="shared" si="2"/>
        <v>0.7375</v>
      </c>
      <c r="BF14" s="10">
        <f t="shared" si="2"/>
        <v>0.55625</v>
      </c>
      <c r="BG14" s="10">
        <f t="shared" si="2"/>
        <v>0.6375</v>
      </c>
      <c r="BH14" s="10">
        <f t="shared" si="2"/>
        <v>0.6</v>
      </c>
      <c r="BI14" s="10">
        <f t="shared" si="2"/>
        <v>0.63125</v>
      </c>
      <c r="BJ14" s="10">
        <f t="shared" si="2"/>
        <v>0.71875</v>
      </c>
      <c r="BK14" s="10">
        <f t="shared" si="2"/>
        <v>0.7375</v>
      </c>
      <c r="BL14" s="10">
        <f t="shared" si="2"/>
        <v>0.66875</v>
      </c>
      <c r="BM14" s="10">
        <f t="shared" si="2"/>
        <v>0.71875</v>
      </c>
      <c r="BN14" s="10">
        <f t="shared" si="2"/>
        <v>0.63125</v>
      </c>
      <c r="BO14" s="10">
        <f t="shared" si="2"/>
        <v>0.70625</v>
      </c>
      <c r="BP14" s="10">
        <f t="shared" si="2"/>
        <v>0.5375</v>
      </c>
      <c r="BQ14" s="10">
        <f t="shared" si="2"/>
        <v>0.69375</v>
      </c>
      <c r="BR14" s="10">
        <f t="shared" si="2"/>
        <v>0.60625</v>
      </c>
      <c r="BS14" s="10">
        <f t="shared" si="2"/>
        <v>0.58125</v>
      </c>
      <c r="BT14" s="10">
        <f t="shared" si="2"/>
        <v>0.7625</v>
      </c>
      <c r="BU14" s="10">
        <f t="shared" si="2"/>
        <v>0.73125</v>
      </c>
      <c r="BV14" s="10">
        <f t="shared" si="2"/>
        <v>0.675</v>
      </c>
      <c r="BW14" s="10">
        <f t="shared" si="2"/>
        <v>0.65625</v>
      </c>
      <c r="BX14" s="10">
        <f t="shared" si="2"/>
        <v>0.56875</v>
      </c>
      <c r="BY14" s="10">
        <f t="shared" si="2"/>
        <v>0.66875</v>
      </c>
      <c r="BZ14" s="10">
        <f t="shared" si="2"/>
        <v>0.53125</v>
      </c>
      <c r="CA14" s="10">
        <f t="shared" si="2"/>
        <v>0.675</v>
      </c>
      <c r="CB14" s="10">
        <f t="shared" si="2"/>
        <v>0.5125</v>
      </c>
      <c r="CC14" s="10">
        <f t="shared" si="2"/>
        <v>0.475</v>
      </c>
      <c r="CD14" s="10">
        <f t="shared" si="2"/>
        <v>0.48125</v>
      </c>
      <c r="CE14" s="10">
        <f t="shared" si="2"/>
        <v>0.5375</v>
      </c>
      <c r="CF14" s="10">
        <f t="shared" si="2"/>
        <v>0.44375</v>
      </c>
      <c r="CG14" s="10">
        <f t="shared" si="2"/>
        <v>0.475</v>
      </c>
      <c r="CH14" s="10">
        <f t="shared" si="2"/>
        <v>0.4125</v>
      </c>
      <c r="CI14" s="10">
        <f t="shared" si="2"/>
        <v>0.51875</v>
      </c>
      <c r="CJ14" s="10">
        <f t="shared" si="2"/>
        <v>0.28125</v>
      </c>
      <c r="CK14" s="10">
        <f t="shared" si="2"/>
        <v>0.3375</v>
      </c>
      <c r="CL14" s="10">
        <f t="shared" si="2"/>
        <v>0.4</v>
      </c>
      <c r="CM14" s="10">
        <f t="shared" si="2"/>
        <v>0.375</v>
      </c>
      <c r="CN14" s="10">
        <f t="shared" si="2"/>
        <v>0.49375</v>
      </c>
      <c r="CO14" s="10">
        <f t="shared" si="2"/>
        <v>0.53125</v>
      </c>
      <c r="CP14" s="10">
        <f t="shared" si="2"/>
        <v>0.48125</v>
      </c>
      <c r="CQ14" s="10">
        <f t="shared" si="2"/>
        <v>0.6</v>
      </c>
      <c r="CR14" s="10">
        <f t="shared" si="2"/>
        <v>0.50625</v>
      </c>
      <c r="CS14" s="10">
        <f t="shared" si="2"/>
        <v>0.625</v>
      </c>
      <c r="CT14" s="10">
        <f t="shared" si="2"/>
        <v>0.425</v>
      </c>
      <c r="CU14" s="10">
        <f t="shared" si="2"/>
        <v>0.55</v>
      </c>
      <c r="CV14" s="10">
        <f t="shared" si="2"/>
        <v>0.525</v>
      </c>
      <c r="CW14" s="10">
        <f t="shared" si="2"/>
        <v>0.49375</v>
      </c>
      <c r="CX14" s="10">
        <f t="shared" si="2"/>
        <v>0.6375</v>
      </c>
      <c r="CY14" s="10">
        <f t="shared" si="2"/>
        <v>0.575</v>
      </c>
      <c r="CZ14" s="10">
        <f t="shared" si="2"/>
        <v>0.58125</v>
      </c>
      <c r="DA14" s="10">
        <f t="shared" si="2"/>
        <v>0.58125</v>
      </c>
      <c r="DB14" s="10">
        <f t="shared" si="2"/>
        <v>0.55</v>
      </c>
      <c r="DC14" s="10">
        <f t="shared" si="2"/>
        <v>0.6</v>
      </c>
      <c r="DD14" s="10">
        <f t="shared" si="2"/>
        <v>0.4375</v>
      </c>
      <c r="DE14" s="10">
        <f t="shared" si="2"/>
        <v>0.55</v>
      </c>
      <c r="DF14" s="10">
        <f t="shared" si="2"/>
        <v>0.46875</v>
      </c>
      <c r="DG14" s="10">
        <f t="shared" si="2"/>
        <v>0.4625</v>
      </c>
      <c r="DH14" s="10">
        <f t="shared" si="2"/>
        <v>0.575</v>
      </c>
      <c r="DI14" s="10">
        <f t="shared" si="2"/>
        <v>0.55</v>
      </c>
      <c r="DJ14" s="10">
        <f t="shared" si="2"/>
        <v>0.53125</v>
      </c>
      <c r="DK14" s="10">
        <f t="shared" si="2"/>
        <v>0.54375</v>
      </c>
      <c r="DL14" s="10">
        <f t="shared" si="2"/>
        <v>0.525</v>
      </c>
      <c r="DM14" s="10">
        <f t="shared" si="2"/>
        <v>0.5</v>
      </c>
      <c r="DN14" s="10">
        <f t="shared" si="2"/>
        <v>0.475</v>
      </c>
      <c r="DO14" s="10">
        <f t="shared" si="2"/>
        <v>0.50625</v>
      </c>
      <c r="DP14" s="10">
        <f t="shared" si="2"/>
        <v>0.53125</v>
      </c>
      <c r="DQ14" s="10">
        <f t="shared" si="2"/>
        <v>0.50625</v>
      </c>
    </row>
    <row r="15" ht="12.75" customHeight="1">
      <c r="A15" s="13"/>
    </row>
    <row r="16" ht="12.75" customHeight="1">
      <c r="A16" s="13"/>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13"/>
    <col customWidth="1" min="2" max="22" width="4.0"/>
    <col customWidth="1" min="23" max="29" width="8.63"/>
  </cols>
  <sheetData>
    <row r="1" ht="12.75" customHeight="1">
      <c r="A1" s="10" t="s">
        <v>246</v>
      </c>
      <c r="B1" s="10">
        <f>HLOOKUP(A1,Hist_Step1!$B$1:$DQ$13,13)</f>
        <v>105</v>
      </c>
    </row>
    <row r="2" ht="12.75" customHeight="1">
      <c r="A2" s="10" t="s">
        <v>247</v>
      </c>
      <c r="B2" s="10">
        <f>HLOOKUP(A2,Hist_Step1!$B$1:$DQ$13,13)</f>
        <v>77</v>
      </c>
    </row>
    <row r="3" ht="12.75" customHeight="1">
      <c r="A3" s="10" t="s">
        <v>248</v>
      </c>
      <c r="B3" s="10">
        <f>HLOOKUP(A3,Hist_Step1!$B$1:$DQ$13,13)</f>
        <v>86</v>
      </c>
    </row>
    <row r="4" ht="12.75" customHeight="1">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ht="12.75" customHeight="1">
      <c r="A5" s="13"/>
    </row>
    <row r="6" ht="12.75" customHeight="1">
      <c r="A6" s="13"/>
    </row>
    <row r="7" ht="12.75" customHeight="1">
      <c r="A7" s="13"/>
    </row>
    <row r="8" ht="12.75" customHeight="1">
      <c r="A8" s="13"/>
    </row>
    <row r="9" ht="12.75" customHeight="1">
      <c r="A9" s="13"/>
    </row>
    <row r="10" ht="12.75" customHeight="1"/>
    <row r="11" ht="12.75" customHeight="1">
      <c r="A11" s="13"/>
    </row>
    <row r="12" ht="12.75" customHeight="1">
      <c r="A12" s="13"/>
    </row>
    <row r="13" ht="12.75" customHeight="1">
      <c r="A13" s="13"/>
    </row>
    <row r="14" ht="12.75" customHeight="1">
      <c r="A14" s="13"/>
    </row>
    <row r="15" ht="12.75" customHeight="1">
      <c r="A15" s="13"/>
    </row>
    <row r="16" ht="12.75" customHeight="1">
      <c r="A16" s="13"/>
    </row>
    <row r="17" ht="12.75" customHeight="1">
      <c r="A17" s="13"/>
    </row>
    <row r="18" ht="12.75" customHeight="1">
      <c r="A18" s="13"/>
    </row>
    <row r="19" ht="12.75" customHeight="1">
      <c r="A19" s="13"/>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A1:A3">
      <formula1>Hist_Step1!$B$1:$DQ$1</formula1>
    </dataValidation>
  </dataValidation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38"/>
    <col customWidth="1" min="2" max="2" width="5.75"/>
    <col customWidth="1" min="3" max="3" width="5.25"/>
    <col customWidth="1" min="4" max="4" width="23.88"/>
    <col customWidth="1" min="5" max="5" width="6.0"/>
    <col customWidth="1" min="6" max="6" width="5.25"/>
    <col customWidth="1" min="7" max="7" width="6.0"/>
    <col customWidth="1" min="8" max="8" width="5.75"/>
    <col customWidth="1" min="9" max="10" width="5.38"/>
    <col customWidth="1" min="11" max="32" width="4.0"/>
    <col customWidth="1" min="33" max="56" width="8.63"/>
  </cols>
  <sheetData>
    <row r="1" ht="12.75" customHeight="1">
      <c r="A1" s="10" t="s">
        <v>223</v>
      </c>
      <c r="B1" s="10">
        <f>HLOOKUP(A1,Hist_Step1!$B$1:$DQ$14,14)</f>
        <v>0.675</v>
      </c>
      <c r="D1" s="10" t="s">
        <v>246</v>
      </c>
      <c r="E1" s="10">
        <f>HLOOKUP(D1,Hist_Step1!$B$1:$DQ$14,14)</f>
        <v>0.65625</v>
      </c>
      <c r="G1" s="10" t="s">
        <v>461</v>
      </c>
    </row>
    <row r="2" ht="12.75" customHeight="1">
      <c r="A2" s="10" t="s">
        <v>227</v>
      </c>
      <c r="B2" s="10">
        <f>HLOOKUP(A2,Hist_Step1!$B$1:$DQ$14,14)</f>
        <v>0.69375</v>
      </c>
      <c r="D2" s="10" t="s">
        <v>260</v>
      </c>
      <c r="E2" s="10">
        <f>HLOOKUP(D2,Hist_Step1!$B$1:$DQ$14,14)</f>
        <v>0.64375</v>
      </c>
    </row>
    <row r="3" ht="12.75" customHeight="1">
      <c r="A3" s="10" t="s">
        <v>231</v>
      </c>
      <c r="B3" s="10">
        <f>HLOOKUP(A3,Hist_Step1!$B$1:$DQ$14,14)</f>
        <v>0.70625</v>
      </c>
      <c r="D3" s="10" t="s">
        <v>264</v>
      </c>
      <c r="E3" s="10">
        <f>HLOOKUP(D3,Hist_Step1!$B$1:$DQ$14,14)</f>
        <v>0.69375</v>
      </c>
    </row>
    <row r="4" ht="12.75" customHeight="1">
      <c r="A4" s="10" t="s">
        <v>235</v>
      </c>
      <c r="B4" s="10">
        <f>HLOOKUP(A4,Hist_Step1!$B$1:$DQ$14,14)</f>
        <v>0.71875</v>
      </c>
      <c r="C4" s="12"/>
      <c r="D4" s="10" t="s">
        <v>268</v>
      </c>
      <c r="E4" s="10">
        <f>HLOOKUP(D4,Hist_Step1!$B$1:$DQ$14,14)</f>
        <v>0.725</v>
      </c>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row>
    <row r="5" ht="12.75" customHeight="1">
      <c r="A5" s="13"/>
      <c r="B5" s="10">
        <f>AVERAGE(B1:B4)</f>
        <v>0.6984375</v>
      </c>
      <c r="D5" s="13"/>
      <c r="E5" s="10">
        <f>AVERAGE(E1:E4)</f>
        <v>0.6796875</v>
      </c>
      <c r="G5" s="10">
        <f>AVERAGE(B5,E5)</f>
        <v>0.6890625</v>
      </c>
    </row>
    <row r="6" ht="12.75" customHeight="1">
      <c r="A6" s="13"/>
      <c r="D6" s="13"/>
    </row>
    <row r="7" ht="12.75" customHeight="1">
      <c r="A7" s="10" t="s">
        <v>224</v>
      </c>
      <c r="B7" s="10">
        <f>HLOOKUP(A7,Hist_Step1!$B$1:$DQ$14,14)</f>
        <v>0.6</v>
      </c>
      <c r="D7" s="10" t="s">
        <v>247</v>
      </c>
      <c r="E7" s="10">
        <f>HLOOKUP(D7,Hist_Step1!$B$1:$DQ$14,14)</f>
        <v>0.48125</v>
      </c>
    </row>
    <row r="8" ht="12.75" customHeight="1">
      <c r="A8" s="10" t="s">
        <v>228</v>
      </c>
      <c r="B8" s="10">
        <f>HLOOKUP(A8,Hist_Step1!$B$1:$DQ$14,14)</f>
        <v>0.7625</v>
      </c>
      <c r="D8" s="10" t="s">
        <v>261</v>
      </c>
      <c r="E8" s="10">
        <f>HLOOKUP(D8,Hist_Step1!$B$1:$DQ$14,14)</f>
        <v>0.71875</v>
      </c>
    </row>
    <row r="9" ht="12.75" customHeight="1">
      <c r="A9" s="10" t="s">
        <v>232</v>
      </c>
      <c r="B9" s="10">
        <f>HLOOKUP(A9,Hist_Step1!$B$1:$DQ$14,14)</f>
        <v>0.71875</v>
      </c>
      <c r="D9" s="10" t="s">
        <v>265</v>
      </c>
      <c r="E9" s="10">
        <f>HLOOKUP(D9,Hist_Step1!$B$1:$DQ$14,14)</f>
        <v>0.7375</v>
      </c>
    </row>
    <row r="10" ht="12.75" customHeight="1">
      <c r="A10" s="10" t="s">
        <v>236</v>
      </c>
      <c r="B10" s="10">
        <f>HLOOKUP(A10,Hist_Step1!$B$1:$DQ$14,14)</f>
        <v>0.7625</v>
      </c>
      <c r="D10" s="10" t="s">
        <v>269</v>
      </c>
      <c r="E10" s="10">
        <f>HLOOKUP(D10,Hist_Step1!$B$1:$DQ$14,14)</f>
        <v>0.73125</v>
      </c>
    </row>
    <row r="11" ht="12.75" customHeight="1">
      <c r="A11" s="13"/>
      <c r="B11" s="10">
        <f>AVERAGE(B7:B10)</f>
        <v>0.7109375</v>
      </c>
      <c r="D11" s="13"/>
      <c r="E11" s="19">
        <f>AVERAGE(E7:E10)</f>
        <v>0.6671875</v>
      </c>
      <c r="G11" s="10">
        <f>AVERAGE(B11,E11)</f>
        <v>0.6890625</v>
      </c>
    </row>
    <row r="12" ht="12.75" customHeight="1">
      <c r="A12" s="13"/>
      <c r="D12" s="13"/>
    </row>
    <row r="13" ht="12.75" customHeight="1">
      <c r="A13" s="10" t="s">
        <v>225</v>
      </c>
      <c r="B13" s="10">
        <f>HLOOKUP(A13,Hist_Step1!$B$1:$DQ$14,14)</f>
        <v>0.48125</v>
      </c>
      <c r="D13" s="10" t="s">
        <v>248</v>
      </c>
      <c r="E13" s="10">
        <f>HLOOKUP(D13,Hist_Step1!$B$1:$DQ$14,14)</f>
        <v>0.5375</v>
      </c>
    </row>
    <row r="14" ht="12.75" customHeight="1">
      <c r="A14" s="10" t="s">
        <v>229</v>
      </c>
      <c r="B14" s="10">
        <f>HLOOKUP(A14,Hist_Step1!$B$1:$DQ$14,14)</f>
        <v>0.49375</v>
      </c>
      <c r="D14" s="10" t="s">
        <v>262</v>
      </c>
      <c r="E14" s="10">
        <f>HLOOKUP(D14,Hist_Step1!$B$1:$DQ$14,14)</f>
        <v>0.53125</v>
      </c>
    </row>
    <row r="15" ht="12.75" customHeight="1">
      <c r="A15" s="10" t="s">
        <v>233</v>
      </c>
      <c r="B15" s="10">
        <f>HLOOKUP(A15,Hist_Step1!$B$1:$DQ$14,14)</f>
        <v>0.6375</v>
      </c>
      <c r="D15" s="10" t="s">
        <v>266</v>
      </c>
      <c r="E15" s="10">
        <f>HLOOKUP(D15,Hist_Step1!$B$1:$DQ$14,14)</f>
        <v>0.575</v>
      </c>
    </row>
    <row r="16" ht="12.75" customHeight="1">
      <c r="A16" s="10" t="s">
        <v>237</v>
      </c>
      <c r="B16" s="10">
        <f>HLOOKUP(A16,Hist_Step1!$B$1:$DQ$14,14)</f>
        <v>0.575</v>
      </c>
      <c r="D16" s="10" t="s">
        <v>270</v>
      </c>
      <c r="E16" s="10">
        <f>HLOOKUP(D16,Hist_Step1!$B$1:$DQ$14,14)</f>
        <v>0.55</v>
      </c>
    </row>
    <row r="17" ht="12.75" customHeight="1">
      <c r="A17" s="13"/>
      <c r="B17" s="10">
        <f>AVERAGE(B13:B16)</f>
        <v>0.546875</v>
      </c>
      <c r="D17" s="13"/>
      <c r="E17" s="10">
        <f>AVERAGE(E13:E16)</f>
        <v>0.5484375</v>
      </c>
      <c r="G17" s="10">
        <f>AVERAGE(B17,E17)</f>
        <v>0.54765625</v>
      </c>
    </row>
    <row r="18" ht="12.75" customHeight="1">
      <c r="A18" s="13"/>
    </row>
    <row r="19" ht="12.75" customHeight="1">
      <c r="A19" s="13"/>
    </row>
    <row r="20" ht="12.75" customHeight="1"/>
    <row r="21" ht="12.75" customHeight="1"/>
    <row r="22" ht="12.75" customHeight="1">
      <c r="B22" s="12" t="s">
        <v>462</v>
      </c>
      <c r="C22" s="12" t="s">
        <v>463</v>
      </c>
      <c r="D22" s="12" t="s">
        <v>464</v>
      </c>
      <c r="E22" s="12" t="s">
        <v>465</v>
      </c>
      <c r="F22" s="12" t="s">
        <v>466</v>
      </c>
      <c r="G22" s="12" t="s">
        <v>467</v>
      </c>
      <c r="H22" s="12" t="s">
        <v>468</v>
      </c>
      <c r="I22" s="12" t="s">
        <v>469</v>
      </c>
      <c r="J22" s="12" t="s">
        <v>470</v>
      </c>
    </row>
    <row r="23" ht="12.75" customHeight="1">
      <c r="A23" s="13" t="s">
        <v>207</v>
      </c>
      <c r="B23" s="10">
        <v>0.0</v>
      </c>
      <c r="C23" s="10">
        <v>0.0</v>
      </c>
      <c r="D23" s="10">
        <v>0.0</v>
      </c>
      <c r="E23" s="10">
        <v>0.0</v>
      </c>
      <c r="F23" s="10">
        <v>0.0</v>
      </c>
      <c r="G23" s="10">
        <v>0.0</v>
      </c>
      <c r="H23" s="10">
        <v>0.0</v>
      </c>
      <c r="I23" s="10">
        <v>0.0</v>
      </c>
      <c r="J23" s="10">
        <v>0.0</v>
      </c>
      <c r="L23" s="10">
        <v>4.0</v>
      </c>
    </row>
    <row r="24" ht="12.75" customHeight="1">
      <c r="A24" s="13" t="s">
        <v>208</v>
      </c>
      <c r="B24" s="10">
        <v>6.0</v>
      </c>
      <c r="C24" s="10">
        <v>6.0</v>
      </c>
      <c r="D24" s="10">
        <v>7.0</v>
      </c>
      <c r="E24" s="10">
        <v>5.0</v>
      </c>
      <c r="F24" s="10">
        <v>4.0</v>
      </c>
      <c r="G24" s="10">
        <v>4.0</v>
      </c>
      <c r="H24" s="10">
        <v>3.0</v>
      </c>
      <c r="I24" s="10">
        <v>3.0</v>
      </c>
      <c r="J24" s="10">
        <v>3.0</v>
      </c>
      <c r="L24" s="10">
        <v>3.0</v>
      </c>
    </row>
    <row r="25" ht="12.75" customHeight="1">
      <c r="A25" s="13" t="s">
        <v>209</v>
      </c>
      <c r="B25" s="10">
        <v>4.0</v>
      </c>
      <c r="C25" s="10">
        <v>4.0</v>
      </c>
      <c r="D25" s="10">
        <v>2.0</v>
      </c>
      <c r="E25" s="10">
        <v>3.0</v>
      </c>
      <c r="F25" s="10">
        <v>4.0</v>
      </c>
      <c r="G25" s="10">
        <v>4.0</v>
      </c>
      <c r="H25" s="10">
        <v>5.0</v>
      </c>
      <c r="I25" s="10">
        <v>5.0</v>
      </c>
      <c r="J25" s="10">
        <v>4.0</v>
      </c>
      <c r="L25" s="10">
        <v>2.0</v>
      </c>
    </row>
    <row r="26" ht="12.75" customHeight="1">
      <c r="A26" s="13" t="s">
        <v>210</v>
      </c>
      <c r="B26" s="10">
        <v>0.0</v>
      </c>
      <c r="C26" s="10">
        <v>0.0</v>
      </c>
      <c r="D26" s="10">
        <v>0.0</v>
      </c>
      <c r="E26" s="10">
        <v>2.0</v>
      </c>
      <c r="F26" s="10">
        <v>2.0</v>
      </c>
      <c r="G26" s="10">
        <v>1.0</v>
      </c>
      <c r="H26" s="10">
        <v>1.0</v>
      </c>
      <c r="I26" s="10">
        <v>2.0</v>
      </c>
      <c r="J26" s="10">
        <v>3.0</v>
      </c>
      <c r="L26" s="10">
        <v>1.0</v>
      </c>
    </row>
    <row r="27" ht="12.75" customHeight="1">
      <c r="A27" s="13" t="s">
        <v>211</v>
      </c>
      <c r="B27" s="10">
        <v>0.0</v>
      </c>
      <c r="C27" s="10">
        <v>0.0</v>
      </c>
      <c r="D27" s="10">
        <v>1.0</v>
      </c>
      <c r="E27" s="10">
        <v>0.0</v>
      </c>
      <c r="F27" s="10">
        <v>0.0</v>
      </c>
      <c r="G27" s="10">
        <v>1.0</v>
      </c>
      <c r="H27" s="10">
        <v>1.0</v>
      </c>
      <c r="I27" s="10">
        <v>0.0</v>
      </c>
      <c r="J27" s="10">
        <v>0.0</v>
      </c>
      <c r="L27" s="10">
        <v>0.0</v>
      </c>
    </row>
    <row r="28" ht="12.75" customHeight="1">
      <c r="B28" s="10">
        <f t="shared" ref="B28:J28" si="1">SUMPRODUCT(B23:B27,$L$23:$L$27)</f>
        <v>26</v>
      </c>
      <c r="C28" s="10">
        <f t="shared" si="1"/>
        <v>26</v>
      </c>
      <c r="D28" s="10">
        <f t="shared" si="1"/>
        <v>25</v>
      </c>
      <c r="E28" s="10">
        <f t="shared" si="1"/>
        <v>23</v>
      </c>
      <c r="F28" s="10">
        <f t="shared" si="1"/>
        <v>22</v>
      </c>
      <c r="G28" s="10">
        <f t="shared" si="1"/>
        <v>21</v>
      </c>
      <c r="H28" s="10">
        <f t="shared" si="1"/>
        <v>20</v>
      </c>
      <c r="I28" s="10">
        <f t="shared" si="1"/>
        <v>21</v>
      </c>
      <c r="J28" s="10">
        <f t="shared" si="1"/>
        <v>20</v>
      </c>
    </row>
    <row r="29" ht="12.75" customHeight="1">
      <c r="B29" s="19">
        <f t="shared" ref="B29:J29" si="2">B28/40</f>
        <v>0.65</v>
      </c>
      <c r="C29" s="19">
        <f t="shared" si="2"/>
        <v>0.65</v>
      </c>
      <c r="D29" s="19">
        <f t="shared" si="2"/>
        <v>0.625</v>
      </c>
      <c r="E29" s="19">
        <f t="shared" si="2"/>
        <v>0.575</v>
      </c>
      <c r="F29" s="19">
        <f t="shared" si="2"/>
        <v>0.55</v>
      </c>
      <c r="G29" s="19">
        <f t="shared" si="2"/>
        <v>0.525</v>
      </c>
      <c r="H29" s="19">
        <f t="shared" si="2"/>
        <v>0.5</v>
      </c>
      <c r="I29" s="19">
        <f t="shared" si="2"/>
        <v>0.525</v>
      </c>
      <c r="J29" s="19">
        <f t="shared" si="2"/>
        <v>0.5</v>
      </c>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A1:A4 D1:D4 A7:A10 D7:D10 A13:A16 D13:D16">
      <formula1>Hist_Step1!$B$1:$DQ$1</formula1>
    </dataValidation>
  </dataValidation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c r="A1" s="10" t="s">
        <v>471</v>
      </c>
    </row>
    <row r="2" ht="12.75" customHeight="1">
      <c r="A2" s="10" t="s">
        <v>126</v>
      </c>
      <c r="B2" s="10">
        <v>4.0</v>
      </c>
    </row>
    <row r="3" ht="12.75" customHeight="1">
      <c r="A3" s="10" t="s">
        <v>127</v>
      </c>
      <c r="B3" s="10">
        <v>3.0</v>
      </c>
    </row>
    <row r="4" ht="12.75" customHeight="1">
      <c r="A4" s="10" t="s">
        <v>128</v>
      </c>
      <c r="B4" s="10">
        <v>2.0</v>
      </c>
    </row>
    <row r="5" ht="12.75" customHeight="1">
      <c r="A5" s="10" t="s">
        <v>130</v>
      </c>
      <c r="B5" s="10">
        <v>1.0</v>
      </c>
    </row>
    <row r="6" ht="12.75" customHeight="1">
      <c r="A6" s="10" t="s">
        <v>129</v>
      </c>
      <c r="B6" s="10">
        <v>0.0</v>
      </c>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 width="18.88"/>
    <col customWidth="1" min="4" max="6" width="3.0"/>
    <col customWidth="1" min="7" max="7" width="18.88"/>
    <col customWidth="1" min="8" max="10" width="3.0"/>
    <col customWidth="1" min="11" max="11" width="18.88"/>
    <col customWidth="1" min="12" max="13" width="3.38"/>
    <col customWidth="1" min="14" max="14" width="3.0"/>
    <col customWidth="1" min="15" max="17" width="18.88"/>
  </cols>
  <sheetData>
    <row r="1" ht="225.75" customHeight="1">
      <c r="A1" s="1" t="s">
        <v>0</v>
      </c>
      <c r="B1" s="1" t="s">
        <v>2</v>
      </c>
      <c r="C1" s="1" t="s">
        <v>1</v>
      </c>
      <c r="D1" s="3" t="s">
        <v>472</v>
      </c>
      <c r="E1" s="3" t="s">
        <v>473</v>
      </c>
      <c r="F1" s="20" t="s">
        <v>474</v>
      </c>
      <c r="G1" s="20" t="s">
        <v>475</v>
      </c>
      <c r="H1" s="4" t="s">
        <v>476</v>
      </c>
      <c r="I1" s="4" t="s">
        <v>477</v>
      </c>
      <c r="J1" s="21" t="s">
        <v>478</v>
      </c>
      <c r="K1" s="21" t="s">
        <v>479</v>
      </c>
      <c r="L1" s="2" t="s">
        <v>480</v>
      </c>
      <c r="M1" s="2" t="s">
        <v>481</v>
      </c>
      <c r="N1" s="22" t="s">
        <v>482</v>
      </c>
      <c r="O1" s="22" t="s">
        <v>483</v>
      </c>
      <c r="P1" s="2"/>
      <c r="Q1" s="2"/>
    </row>
    <row r="2" ht="15.75" customHeight="1">
      <c r="A2" s="5">
        <v>45216.717251759255</v>
      </c>
      <c r="B2" s="1" t="s">
        <v>125</v>
      </c>
      <c r="C2" s="1" t="s">
        <v>124</v>
      </c>
      <c r="D2" s="6" t="s">
        <v>128</v>
      </c>
      <c r="E2" s="6" t="s">
        <v>127</v>
      </c>
      <c r="F2" s="6" t="s">
        <v>127</v>
      </c>
      <c r="G2" s="6" t="s">
        <v>484</v>
      </c>
      <c r="H2" s="7" t="s">
        <v>128</v>
      </c>
      <c r="I2" s="7" t="s">
        <v>127</v>
      </c>
      <c r="J2" s="7" t="s">
        <v>127</v>
      </c>
      <c r="K2" s="7" t="s">
        <v>485</v>
      </c>
      <c r="L2" s="1" t="s">
        <v>130</v>
      </c>
      <c r="M2" s="1" t="s">
        <v>128</v>
      </c>
      <c r="N2" s="1" t="s">
        <v>130</v>
      </c>
      <c r="O2" s="1" t="s">
        <v>486</v>
      </c>
    </row>
    <row r="3" ht="15.75" customHeight="1">
      <c r="A3" s="5">
        <v>45219.7377332176</v>
      </c>
      <c r="B3" s="1" t="s">
        <v>137</v>
      </c>
      <c r="C3" s="1" t="s">
        <v>136</v>
      </c>
      <c r="D3" s="6" t="s">
        <v>127</v>
      </c>
      <c r="E3" s="6" t="s">
        <v>127</v>
      </c>
      <c r="F3" s="6" t="s">
        <v>127</v>
      </c>
      <c r="G3" s="6" t="s">
        <v>487</v>
      </c>
      <c r="H3" s="7" t="s">
        <v>127</v>
      </c>
      <c r="I3" s="7" t="s">
        <v>128</v>
      </c>
      <c r="J3" s="7" t="s">
        <v>128</v>
      </c>
      <c r="K3" s="7" t="s">
        <v>488</v>
      </c>
      <c r="L3" s="1" t="s">
        <v>128</v>
      </c>
      <c r="M3" s="1" t="s">
        <v>127</v>
      </c>
      <c r="N3" s="1" t="s">
        <v>128</v>
      </c>
      <c r="O3" s="1" t="s">
        <v>489</v>
      </c>
    </row>
    <row r="4" ht="15.75" customHeight="1">
      <c r="A4" s="5">
        <v>45219.871740428236</v>
      </c>
      <c r="B4" s="1" t="s">
        <v>132</v>
      </c>
      <c r="C4" s="1" t="s">
        <v>131</v>
      </c>
      <c r="D4" s="6" t="s">
        <v>127</v>
      </c>
      <c r="E4" s="6" t="s">
        <v>127</v>
      </c>
      <c r="F4" s="6" t="s">
        <v>128</v>
      </c>
      <c r="G4" s="6" t="s">
        <v>490</v>
      </c>
      <c r="H4" s="7" t="s">
        <v>128</v>
      </c>
      <c r="I4" s="7" t="s">
        <v>127</v>
      </c>
      <c r="J4" s="7" t="s">
        <v>128</v>
      </c>
      <c r="K4" s="7" t="s">
        <v>491</v>
      </c>
      <c r="L4" s="1" t="s">
        <v>130</v>
      </c>
      <c r="M4" s="1" t="s">
        <v>129</v>
      </c>
      <c r="N4" s="1" t="s">
        <v>130</v>
      </c>
      <c r="O4" s="1" t="s">
        <v>492</v>
      </c>
    </row>
    <row r="5" ht="36.0" customHeight="1">
      <c r="A5" s="5">
        <v>45220.9999396875</v>
      </c>
      <c r="B5" s="1" t="s">
        <v>145</v>
      </c>
      <c r="C5" s="1" t="s">
        <v>144</v>
      </c>
      <c r="D5" s="6" t="s">
        <v>128</v>
      </c>
      <c r="E5" s="6" t="s">
        <v>128</v>
      </c>
      <c r="F5" s="6" t="s">
        <v>130</v>
      </c>
      <c r="G5" s="6" t="s">
        <v>493</v>
      </c>
      <c r="H5" s="7" t="s">
        <v>128</v>
      </c>
      <c r="I5" s="7" t="s">
        <v>128</v>
      </c>
      <c r="J5" s="7" t="s">
        <v>128</v>
      </c>
      <c r="K5" s="7" t="s">
        <v>494</v>
      </c>
      <c r="L5" s="1" t="s">
        <v>128</v>
      </c>
      <c r="M5" s="1" t="s">
        <v>128</v>
      </c>
      <c r="N5" s="1" t="s">
        <v>128</v>
      </c>
      <c r="O5" s="1" t="s">
        <v>495</v>
      </c>
    </row>
    <row r="6" ht="15.75" customHeight="1">
      <c r="A6" s="5">
        <v>45223.11439246528</v>
      </c>
      <c r="B6" s="1" t="s">
        <v>143</v>
      </c>
      <c r="C6" s="1" t="s">
        <v>142</v>
      </c>
      <c r="D6" s="6" t="s">
        <v>128</v>
      </c>
      <c r="E6" s="6" t="s">
        <v>128</v>
      </c>
      <c r="F6" s="6" t="s">
        <v>128</v>
      </c>
      <c r="G6" s="6" t="s">
        <v>496</v>
      </c>
      <c r="H6" s="7" t="s">
        <v>127</v>
      </c>
      <c r="I6" s="7" t="s">
        <v>128</v>
      </c>
      <c r="J6" s="7" t="s">
        <v>128</v>
      </c>
      <c r="K6" s="7" t="s">
        <v>496</v>
      </c>
      <c r="L6" s="1" t="s">
        <v>127</v>
      </c>
      <c r="M6" s="1" t="s">
        <v>127</v>
      </c>
      <c r="N6" s="1" t="s">
        <v>128</v>
      </c>
      <c r="O6" s="1" t="s">
        <v>496</v>
      </c>
    </row>
    <row r="7" ht="15.75" customHeight="1">
      <c r="A7" s="5">
        <v>45223.59737993055</v>
      </c>
      <c r="B7" s="1" t="s">
        <v>135</v>
      </c>
      <c r="C7" s="1" t="s">
        <v>134</v>
      </c>
      <c r="D7" s="6" t="s">
        <v>127</v>
      </c>
      <c r="E7" s="6" t="s">
        <v>128</v>
      </c>
      <c r="F7" s="6" t="s">
        <v>128</v>
      </c>
      <c r="G7" s="6" t="s">
        <v>497</v>
      </c>
      <c r="H7" s="7" t="s">
        <v>127</v>
      </c>
      <c r="I7" s="7" t="s">
        <v>128</v>
      </c>
      <c r="J7" s="7" t="s">
        <v>128</v>
      </c>
      <c r="K7" s="7" t="s">
        <v>498</v>
      </c>
      <c r="L7" s="1" t="s">
        <v>127</v>
      </c>
      <c r="M7" s="1" t="s">
        <v>127</v>
      </c>
      <c r="N7" s="1" t="s">
        <v>127</v>
      </c>
      <c r="O7" s="1" t="s">
        <v>499</v>
      </c>
    </row>
    <row r="8" ht="15.75" customHeight="1">
      <c r="A8" s="5">
        <v>45226.519548634256</v>
      </c>
      <c r="B8" s="1" t="s">
        <v>148</v>
      </c>
      <c r="C8" s="1" t="s">
        <v>147</v>
      </c>
      <c r="D8" s="6" t="s">
        <v>127</v>
      </c>
      <c r="E8" s="6" t="s">
        <v>128</v>
      </c>
      <c r="F8" s="6" t="s">
        <v>130</v>
      </c>
      <c r="G8" s="6" t="s">
        <v>500</v>
      </c>
      <c r="H8" s="7" t="s">
        <v>130</v>
      </c>
      <c r="I8" s="7" t="s">
        <v>129</v>
      </c>
      <c r="J8" s="7" t="s">
        <v>129</v>
      </c>
      <c r="K8" s="7" t="s">
        <v>501</v>
      </c>
      <c r="L8" s="1" t="s">
        <v>127</v>
      </c>
      <c r="M8" s="1" t="s">
        <v>127</v>
      </c>
      <c r="N8" s="1" t="s">
        <v>130</v>
      </c>
      <c r="O8" s="1" t="s">
        <v>502</v>
      </c>
    </row>
    <row r="9" ht="15.75" customHeight="1">
      <c r="A9" s="5">
        <v>45226.740553703705</v>
      </c>
      <c r="B9" s="1" t="s">
        <v>503</v>
      </c>
      <c r="C9" s="1" t="s">
        <v>151</v>
      </c>
      <c r="D9" s="6" t="s">
        <v>127</v>
      </c>
      <c r="E9" s="6" t="s">
        <v>127</v>
      </c>
      <c r="F9" s="6" t="s">
        <v>127</v>
      </c>
      <c r="G9" s="6" t="s">
        <v>504</v>
      </c>
      <c r="H9" s="7" t="s">
        <v>128</v>
      </c>
      <c r="I9" s="7" t="s">
        <v>127</v>
      </c>
      <c r="J9" s="7" t="s">
        <v>127</v>
      </c>
      <c r="K9" s="7" t="s">
        <v>505</v>
      </c>
      <c r="L9" s="1" t="s">
        <v>128</v>
      </c>
      <c r="M9" s="1" t="s">
        <v>127</v>
      </c>
      <c r="N9" s="1" t="s">
        <v>127</v>
      </c>
      <c r="O9" s="1" t="s">
        <v>506</v>
      </c>
    </row>
    <row r="10" ht="15.75" customHeight="1">
      <c r="A10" s="5">
        <v>45226.84098491898</v>
      </c>
      <c r="B10" s="1" t="s">
        <v>153</v>
      </c>
      <c r="C10" s="1" t="s">
        <v>152</v>
      </c>
      <c r="D10" s="6" t="s">
        <v>127</v>
      </c>
      <c r="E10" s="6" t="s">
        <v>127</v>
      </c>
      <c r="F10" s="6" t="s">
        <v>127</v>
      </c>
      <c r="G10" s="6" t="s">
        <v>507</v>
      </c>
      <c r="H10" s="7" t="s">
        <v>130</v>
      </c>
      <c r="I10" s="7" t="s">
        <v>130</v>
      </c>
      <c r="J10" s="7" t="s">
        <v>130</v>
      </c>
      <c r="K10" s="7" t="s">
        <v>508</v>
      </c>
      <c r="L10" s="1" t="s">
        <v>128</v>
      </c>
      <c r="M10" s="1" t="s">
        <v>127</v>
      </c>
      <c r="N10" s="1" t="s">
        <v>128</v>
      </c>
      <c r="O10" s="1" t="s">
        <v>509</v>
      </c>
    </row>
    <row r="11" ht="15.75" customHeight="1">
      <c r="A11" s="5">
        <v>45235.4286775463</v>
      </c>
      <c r="B11" s="1" t="s">
        <v>155</v>
      </c>
      <c r="C11" s="1" t="s">
        <v>157</v>
      </c>
      <c r="D11" s="6" t="s">
        <v>128</v>
      </c>
      <c r="E11" s="6" t="s">
        <v>127</v>
      </c>
      <c r="F11" s="6" t="s">
        <v>127</v>
      </c>
      <c r="G11" s="6" t="s">
        <v>510</v>
      </c>
      <c r="H11" s="7" t="s">
        <v>128</v>
      </c>
      <c r="I11" s="7" t="s">
        <v>127</v>
      </c>
      <c r="J11" s="7" t="s">
        <v>127</v>
      </c>
      <c r="K11" s="7" t="s">
        <v>510</v>
      </c>
      <c r="L11" s="1" t="s">
        <v>127</v>
      </c>
      <c r="M11" s="1" t="s">
        <v>127</v>
      </c>
      <c r="N11" s="1" t="s">
        <v>127</v>
      </c>
      <c r="O11" s="1" t="s">
        <v>511</v>
      </c>
    </row>
    <row r="12" ht="15.75" customHeight="1">
      <c r="D12" s="8"/>
      <c r="E12" s="8"/>
      <c r="F12" s="8"/>
      <c r="G12" s="8"/>
      <c r="H12" s="9"/>
      <c r="I12" s="9"/>
      <c r="J12" s="9"/>
      <c r="K12" s="9"/>
    </row>
    <row r="13" ht="15.75" customHeight="1">
      <c r="D13" s="8"/>
      <c r="E13" s="8"/>
      <c r="F13" s="8"/>
      <c r="G13" s="8"/>
      <c r="H13" s="9"/>
      <c r="I13" s="9"/>
      <c r="J13" s="9"/>
      <c r="K13" s="9"/>
    </row>
    <row r="14" ht="15.75" customHeight="1">
      <c r="D14" s="8"/>
      <c r="E14" s="8"/>
      <c r="F14" s="8"/>
      <c r="G14" s="8"/>
      <c r="H14" s="9"/>
      <c r="I14" s="9"/>
      <c r="J14" s="9"/>
      <c r="K14" s="9"/>
    </row>
    <row r="15" ht="15.75" customHeight="1">
      <c r="D15" s="8"/>
      <c r="E15" s="8"/>
      <c r="F15" s="8"/>
      <c r="G15" s="8"/>
      <c r="H15" s="9"/>
      <c r="I15" s="9"/>
      <c r="J15" s="9"/>
      <c r="K15" s="9"/>
    </row>
    <row r="16" ht="15.75" customHeight="1">
      <c r="D16" s="8"/>
      <c r="E16" s="8"/>
      <c r="F16" s="8"/>
      <c r="G16" s="8"/>
      <c r="H16" s="9"/>
      <c r="I16" s="9"/>
      <c r="J16" s="9"/>
      <c r="K16" s="9"/>
    </row>
    <row r="17" ht="15.75" customHeight="1">
      <c r="D17" s="8"/>
      <c r="E17" s="8"/>
      <c r="F17" s="8"/>
      <c r="G17" s="8"/>
      <c r="H17" s="9"/>
      <c r="I17" s="9"/>
      <c r="J17" s="9"/>
      <c r="K17" s="9"/>
    </row>
    <row r="18" ht="15.75" customHeight="1">
      <c r="D18" s="8"/>
      <c r="E18" s="8"/>
      <c r="F18" s="8"/>
      <c r="G18" s="8"/>
      <c r="H18" s="9"/>
      <c r="I18" s="9"/>
      <c r="J18" s="9"/>
      <c r="K18" s="9"/>
    </row>
    <row r="19" ht="15.75" customHeight="1">
      <c r="D19" s="8"/>
      <c r="E19" s="8"/>
      <c r="F19" s="8"/>
      <c r="G19" s="8"/>
      <c r="H19" s="9"/>
      <c r="I19" s="9"/>
      <c r="J19" s="9"/>
      <c r="K19" s="9"/>
    </row>
    <row r="20" ht="15.75" customHeight="1">
      <c r="D20" s="8"/>
      <c r="E20" s="8"/>
      <c r="F20" s="8"/>
      <c r="G20" s="8"/>
      <c r="H20" s="9"/>
      <c r="I20" s="9"/>
      <c r="J20" s="9"/>
      <c r="K20" s="9"/>
    </row>
    <row r="21" ht="15.75" customHeight="1">
      <c r="D21" s="8"/>
      <c r="E21" s="8"/>
      <c r="F21" s="8"/>
      <c r="G21" s="8"/>
      <c r="H21" s="9"/>
      <c r="I21" s="9"/>
      <c r="J21" s="9"/>
      <c r="K21" s="9"/>
    </row>
    <row r="22" ht="15.75" customHeight="1">
      <c r="D22" s="8"/>
      <c r="E22" s="8"/>
      <c r="F22" s="8"/>
      <c r="G22" s="8"/>
      <c r="H22" s="9"/>
      <c r="I22" s="9"/>
      <c r="J22" s="9"/>
      <c r="K22" s="9"/>
    </row>
    <row r="23" ht="15.75" customHeight="1">
      <c r="D23" s="8"/>
      <c r="E23" s="8"/>
      <c r="F23" s="8"/>
      <c r="G23" s="8"/>
      <c r="H23" s="9"/>
      <c r="I23" s="9"/>
      <c r="J23" s="9"/>
      <c r="K23" s="9"/>
    </row>
    <row r="24" ht="15.75" customHeight="1">
      <c r="D24" s="8"/>
      <c r="E24" s="8"/>
      <c r="F24" s="8"/>
      <c r="G24" s="8"/>
      <c r="H24" s="9"/>
      <c r="I24" s="9"/>
      <c r="J24" s="9"/>
      <c r="K24" s="9"/>
    </row>
    <row r="25" ht="15.75" customHeight="1">
      <c r="D25" s="8"/>
      <c r="E25" s="8"/>
      <c r="F25" s="8"/>
      <c r="G25" s="8"/>
      <c r="H25" s="9"/>
      <c r="I25" s="9"/>
      <c r="J25" s="9"/>
      <c r="K25" s="9"/>
    </row>
    <row r="26" ht="15.75" customHeight="1">
      <c r="D26" s="8"/>
      <c r="E26" s="8"/>
      <c r="F26" s="8"/>
      <c r="G26" s="8"/>
      <c r="H26" s="9"/>
      <c r="I26" s="9"/>
      <c r="J26" s="9"/>
      <c r="K26" s="9"/>
    </row>
    <row r="27" ht="15.75" customHeight="1">
      <c r="D27" s="8"/>
      <c r="E27" s="8"/>
      <c r="F27" s="8"/>
      <c r="G27" s="8"/>
      <c r="H27" s="9"/>
      <c r="I27" s="9"/>
      <c r="J27" s="9"/>
      <c r="K27" s="9"/>
    </row>
    <row r="28" ht="15.75" customHeight="1">
      <c r="D28" s="8"/>
      <c r="E28" s="8"/>
      <c r="F28" s="8"/>
      <c r="G28" s="8"/>
      <c r="H28" s="9"/>
      <c r="I28" s="9"/>
      <c r="J28" s="9"/>
      <c r="K28" s="9"/>
    </row>
    <row r="29" ht="15.75" customHeight="1">
      <c r="D29" s="8"/>
      <c r="E29" s="8"/>
      <c r="F29" s="8"/>
      <c r="G29" s="8"/>
      <c r="H29" s="9"/>
      <c r="I29" s="9"/>
      <c r="J29" s="9"/>
      <c r="K29" s="9"/>
    </row>
    <row r="30" ht="15.75" customHeight="1">
      <c r="D30" s="8"/>
      <c r="E30" s="8"/>
      <c r="F30" s="8"/>
      <c r="G30" s="8"/>
      <c r="H30" s="9"/>
      <c r="I30" s="9"/>
      <c r="J30" s="9"/>
      <c r="K30" s="9"/>
    </row>
    <row r="31" ht="15.75" customHeight="1">
      <c r="D31" s="8"/>
      <c r="E31" s="8"/>
      <c r="F31" s="8"/>
      <c r="G31" s="8"/>
      <c r="H31" s="9"/>
      <c r="I31" s="9"/>
      <c r="J31" s="9"/>
      <c r="K31" s="9"/>
    </row>
    <row r="32" ht="15.75" customHeight="1">
      <c r="D32" s="8"/>
      <c r="E32" s="8"/>
      <c r="F32" s="8"/>
      <c r="G32" s="8"/>
      <c r="H32" s="9"/>
      <c r="I32" s="9"/>
      <c r="J32" s="9"/>
      <c r="K32" s="9"/>
    </row>
    <row r="33" ht="15.75" customHeight="1">
      <c r="D33" s="8"/>
      <c r="E33" s="8"/>
      <c r="F33" s="8"/>
      <c r="G33" s="8"/>
      <c r="H33" s="9"/>
      <c r="I33" s="9"/>
      <c r="J33" s="9"/>
      <c r="K33" s="9"/>
    </row>
    <row r="34" ht="15.75" customHeight="1">
      <c r="D34" s="8"/>
      <c r="E34" s="8"/>
      <c r="F34" s="8"/>
      <c r="G34" s="8"/>
      <c r="H34" s="9"/>
      <c r="I34" s="9"/>
      <c r="J34" s="9"/>
      <c r="K34" s="9"/>
    </row>
    <row r="35" ht="15.75" customHeight="1">
      <c r="D35" s="8"/>
      <c r="E35" s="8"/>
      <c r="F35" s="8"/>
      <c r="G35" s="8"/>
      <c r="H35" s="9"/>
      <c r="I35" s="9"/>
      <c r="J35" s="9"/>
      <c r="K35" s="9"/>
    </row>
    <row r="36" ht="15.75" customHeight="1">
      <c r="D36" s="8"/>
      <c r="E36" s="8"/>
      <c r="F36" s="8"/>
      <c r="G36" s="8"/>
      <c r="H36" s="9"/>
      <c r="I36" s="9"/>
      <c r="J36" s="9"/>
      <c r="K36" s="9"/>
    </row>
    <row r="37" ht="15.75" customHeight="1">
      <c r="D37" s="8"/>
      <c r="E37" s="8"/>
      <c r="F37" s="8"/>
      <c r="G37" s="8"/>
      <c r="H37" s="9"/>
      <c r="I37" s="9"/>
      <c r="J37" s="9"/>
      <c r="K37" s="9"/>
    </row>
    <row r="38" ht="15.75" customHeight="1">
      <c r="D38" s="8"/>
      <c r="E38" s="8"/>
      <c r="F38" s="8"/>
      <c r="G38" s="8"/>
      <c r="H38" s="9"/>
      <c r="I38" s="9"/>
      <c r="J38" s="9"/>
      <c r="K38" s="9"/>
    </row>
    <row r="39" ht="15.75" customHeight="1">
      <c r="D39" s="8"/>
      <c r="E39" s="8"/>
      <c r="F39" s="8"/>
      <c r="G39" s="8"/>
      <c r="H39" s="9"/>
      <c r="I39" s="9"/>
      <c r="J39" s="9"/>
      <c r="K39" s="9"/>
    </row>
    <row r="40" ht="15.75" customHeight="1">
      <c r="D40" s="8"/>
      <c r="E40" s="8"/>
      <c r="F40" s="8"/>
      <c r="G40" s="8"/>
      <c r="H40" s="9"/>
      <c r="I40" s="9"/>
      <c r="J40" s="9"/>
      <c r="K40" s="9"/>
    </row>
    <row r="41" ht="15.75" customHeight="1">
      <c r="D41" s="8"/>
      <c r="E41" s="8"/>
      <c r="F41" s="8"/>
      <c r="G41" s="8"/>
      <c r="H41" s="9"/>
      <c r="I41" s="9"/>
      <c r="J41" s="9"/>
      <c r="K41" s="9"/>
    </row>
    <row r="42" ht="15.75" customHeight="1">
      <c r="D42" s="8"/>
      <c r="E42" s="8"/>
      <c r="F42" s="8"/>
      <c r="G42" s="8"/>
      <c r="H42" s="9"/>
      <c r="I42" s="9"/>
      <c r="J42" s="9"/>
      <c r="K42" s="9"/>
    </row>
    <row r="43" ht="15.75" customHeight="1">
      <c r="D43" s="8"/>
      <c r="E43" s="8"/>
      <c r="F43" s="8"/>
      <c r="G43" s="8"/>
      <c r="H43" s="9"/>
      <c r="I43" s="9"/>
      <c r="J43" s="9"/>
      <c r="K43" s="9"/>
    </row>
    <row r="44" ht="15.75" customHeight="1">
      <c r="D44" s="8"/>
      <c r="E44" s="8"/>
      <c r="F44" s="8"/>
      <c r="G44" s="8"/>
      <c r="H44" s="9"/>
      <c r="I44" s="9"/>
      <c r="J44" s="9"/>
      <c r="K44" s="9"/>
    </row>
    <row r="45" ht="15.75" customHeight="1">
      <c r="D45" s="8"/>
      <c r="E45" s="8"/>
      <c r="F45" s="8"/>
      <c r="G45" s="8"/>
      <c r="H45" s="9"/>
      <c r="I45" s="9"/>
      <c r="J45" s="9"/>
      <c r="K45" s="9"/>
    </row>
    <row r="46" ht="15.75" customHeight="1">
      <c r="D46" s="8"/>
      <c r="E46" s="8"/>
      <c r="F46" s="8"/>
      <c r="G46" s="8"/>
      <c r="H46" s="9"/>
      <c r="I46" s="9"/>
      <c r="J46" s="9"/>
      <c r="K46" s="9"/>
    </row>
    <row r="47" ht="15.75" customHeight="1">
      <c r="D47" s="8"/>
      <c r="E47" s="8"/>
      <c r="F47" s="8"/>
      <c r="G47" s="8"/>
      <c r="H47" s="9"/>
      <c r="I47" s="9"/>
      <c r="J47" s="9"/>
      <c r="K47" s="9"/>
    </row>
    <row r="48" ht="15.75" customHeight="1">
      <c r="D48" s="8"/>
      <c r="E48" s="8"/>
      <c r="F48" s="8"/>
      <c r="G48" s="8"/>
      <c r="H48" s="9"/>
      <c r="I48" s="9"/>
      <c r="J48" s="9"/>
      <c r="K48" s="9"/>
    </row>
    <row r="49" ht="15.75" customHeight="1">
      <c r="D49" s="8"/>
      <c r="E49" s="8"/>
      <c r="F49" s="8"/>
      <c r="G49" s="8"/>
      <c r="H49" s="9"/>
      <c r="I49" s="9"/>
      <c r="J49" s="9"/>
      <c r="K49" s="9"/>
    </row>
    <row r="50" ht="15.75" customHeight="1">
      <c r="D50" s="8"/>
      <c r="E50" s="8"/>
      <c r="F50" s="8"/>
      <c r="G50" s="8"/>
      <c r="H50" s="9"/>
      <c r="I50" s="9"/>
      <c r="J50" s="9"/>
      <c r="K50" s="9"/>
    </row>
    <row r="51" ht="15.75" customHeight="1">
      <c r="D51" s="8"/>
      <c r="E51" s="8"/>
      <c r="F51" s="8"/>
      <c r="G51" s="8"/>
      <c r="H51" s="9"/>
      <c r="I51" s="9"/>
      <c r="J51" s="9"/>
      <c r="K51" s="9"/>
    </row>
    <row r="52" ht="15.75" customHeight="1">
      <c r="D52" s="8"/>
      <c r="E52" s="8"/>
      <c r="F52" s="8"/>
      <c r="G52" s="8"/>
      <c r="H52" s="9"/>
      <c r="I52" s="9"/>
      <c r="J52" s="9"/>
      <c r="K52" s="9"/>
    </row>
    <row r="53" ht="15.75" customHeight="1">
      <c r="D53" s="8"/>
      <c r="E53" s="8"/>
      <c r="F53" s="8"/>
      <c r="G53" s="8"/>
      <c r="H53" s="9"/>
      <c r="I53" s="9"/>
      <c r="J53" s="9"/>
      <c r="K53" s="9"/>
    </row>
    <row r="54" ht="15.75" customHeight="1">
      <c r="D54" s="8"/>
      <c r="E54" s="8"/>
      <c r="F54" s="8"/>
      <c r="G54" s="8"/>
      <c r="H54" s="9"/>
      <c r="I54" s="9"/>
      <c r="J54" s="9"/>
      <c r="K54" s="9"/>
    </row>
    <row r="55" ht="15.75" customHeight="1">
      <c r="D55" s="8"/>
      <c r="E55" s="8"/>
      <c r="F55" s="8"/>
      <c r="G55" s="8"/>
      <c r="H55" s="9"/>
      <c r="I55" s="9"/>
      <c r="J55" s="9"/>
      <c r="K55" s="9"/>
    </row>
    <row r="56" ht="15.75" customHeight="1">
      <c r="D56" s="8"/>
      <c r="E56" s="8"/>
      <c r="F56" s="8"/>
      <c r="G56" s="8"/>
      <c r="H56" s="9"/>
      <c r="I56" s="9"/>
      <c r="J56" s="9"/>
      <c r="K56" s="9"/>
    </row>
    <row r="57" ht="15.75" customHeight="1">
      <c r="D57" s="8"/>
      <c r="E57" s="8"/>
      <c r="F57" s="8"/>
      <c r="G57" s="8"/>
      <c r="H57" s="9"/>
      <c r="I57" s="9"/>
      <c r="J57" s="9"/>
      <c r="K57" s="9"/>
    </row>
    <row r="58" ht="15.75" customHeight="1">
      <c r="D58" s="8"/>
      <c r="E58" s="8"/>
      <c r="F58" s="8"/>
      <c r="G58" s="8"/>
      <c r="H58" s="9"/>
      <c r="I58" s="9"/>
      <c r="J58" s="9"/>
      <c r="K58" s="9"/>
    </row>
    <row r="59" ht="15.75" customHeight="1">
      <c r="D59" s="8"/>
      <c r="E59" s="8"/>
      <c r="F59" s="8"/>
      <c r="G59" s="8"/>
      <c r="H59" s="9"/>
      <c r="I59" s="9"/>
      <c r="J59" s="9"/>
      <c r="K59" s="9"/>
    </row>
    <row r="60" ht="15.75" customHeight="1">
      <c r="D60" s="8"/>
      <c r="E60" s="8"/>
      <c r="F60" s="8"/>
      <c r="G60" s="8"/>
      <c r="H60" s="9"/>
      <c r="I60" s="9"/>
      <c r="J60" s="9"/>
      <c r="K60" s="9"/>
    </row>
    <row r="61" ht="15.75" customHeight="1">
      <c r="D61" s="8"/>
      <c r="E61" s="8"/>
      <c r="F61" s="8"/>
      <c r="G61" s="8"/>
      <c r="H61" s="9"/>
      <c r="I61" s="9"/>
      <c r="J61" s="9"/>
      <c r="K61" s="9"/>
    </row>
    <row r="62" ht="15.75" customHeight="1">
      <c r="D62" s="8"/>
      <c r="E62" s="8"/>
      <c r="F62" s="8"/>
      <c r="G62" s="8"/>
      <c r="H62" s="9"/>
      <c r="I62" s="9"/>
      <c r="J62" s="9"/>
      <c r="K62" s="9"/>
    </row>
    <row r="63" ht="15.75" customHeight="1">
      <c r="D63" s="8"/>
      <c r="E63" s="8"/>
      <c r="F63" s="8"/>
      <c r="G63" s="8"/>
      <c r="H63" s="9"/>
      <c r="I63" s="9"/>
      <c r="J63" s="9"/>
      <c r="K63" s="9"/>
    </row>
    <row r="64" ht="15.75" customHeight="1">
      <c r="D64" s="8"/>
      <c r="E64" s="8"/>
      <c r="F64" s="8"/>
      <c r="G64" s="8"/>
      <c r="H64" s="9"/>
      <c r="I64" s="9"/>
      <c r="J64" s="9"/>
      <c r="K64" s="9"/>
    </row>
    <row r="65" ht="15.75" customHeight="1">
      <c r="D65" s="8"/>
      <c r="E65" s="8"/>
      <c r="F65" s="8"/>
      <c r="G65" s="8"/>
      <c r="H65" s="9"/>
      <c r="I65" s="9"/>
      <c r="J65" s="9"/>
      <c r="K65" s="9"/>
    </row>
    <row r="66" ht="15.75" customHeight="1">
      <c r="D66" s="8"/>
      <c r="E66" s="8"/>
      <c r="F66" s="8"/>
      <c r="G66" s="8"/>
      <c r="H66" s="9"/>
      <c r="I66" s="9"/>
      <c r="J66" s="9"/>
      <c r="K66" s="9"/>
    </row>
    <row r="67" ht="15.75" customHeight="1">
      <c r="D67" s="8"/>
      <c r="E67" s="8"/>
      <c r="F67" s="8"/>
      <c r="G67" s="8"/>
      <c r="H67" s="9"/>
      <c r="I67" s="9"/>
      <c r="J67" s="9"/>
      <c r="K67" s="9"/>
    </row>
    <row r="68" ht="15.75" customHeight="1">
      <c r="D68" s="8"/>
      <c r="E68" s="8"/>
      <c r="F68" s="8"/>
      <c r="G68" s="8"/>
      <c r="H68" s="9"/>
      <c r="I68" s="9"/>
      <c r="J68" s="9"/>
      <c r="K68" s="9"/>
    </row>
    <row r="69" ht="15.75" customHeight="1">
      <c r="D69" s="8"/>
      <c r="E69" s="8"/>
      <c r="F69" s="8"/>
      <c r="G69" s="8"/>
      <c r="H69" s="9"/>
      <c r="I69" s="9"/>
      <c r="J69" s="9"/>
      <c r="K69" s="9"/>
    </row>
    <row r="70" ht="15.75" customHeight="1">
      <c r="D70" s="8"/>
      <c r="E70" s="8"/>
      <c r="F70" s="8"/>
      <c r="G70" s="8"/>
      <c r="H70" s="9"/>
      <c r="I70" s="9"/>
      <c r="J70" s="9"/>
      <c r="K70" s="9"/>
    </row>
    <row r="71" ht="15.75" customHeight="1">
      <c r="D71" s="8"/>
      <c r="E71" s="8"/>
      <c r="F71" s="8"/>
      <c r="G71" s="8"/>
      <c r="H71" s="9"/>
      <c r="I71" s="9"/>
      <c r="J71" s="9"/>
      <c r="K71" s="9"/>
    </row>
    <row r="72" ht="15.75" customHeight="1">
      <c r="D72" s="8"/>
      <c r="E72" s="8"/>
      <c r="F72" s="8"/>
      <c r="G72" s="8"/>
      <c r="H72" s="9"/>
      <c r="I72" s="9"/>
      <c r="J72" s="9"/>
      <c r="K72" s="9"/>
    </row>
    <row r="73" ht="15.75" customHeight="1">
      <c r="D73" s="8"/>
      <c r="E73" s="8"/>
      <c r="F73" s="8"/>
      <c r="G73" s="8"/>
      <c r="H73" s="9"/>
      <c r="I73" s="9"/>
      <c r="J73" s="9"/>
      <c r="K73" s="9"/>
    </row>
    <row r="74" ht="15.75" customHeight="1">
      <c r="D74" s="8"/>
      <c r="E74" s="8"/>
      <c r="F74" s="8"/>
      <c r="G74" s="8"/>
      <c r="H74" s="9"/>
      <c r="I74" s="9"/>
      <c r="J74" s="9"/>
      <c r="K74" s="9"/>
    </row>
    <row r="75" ht="15.75" customHeight="1">
      <c r="D75" s="8"/>
      <c r="E75" s="8"/>
      <c r="F75" s="8"/>
      <c r="G75" s="8"/>
      <c r="H75" s="9"/>
      <c r="I75" s="9"/>
      <c r="J75" s="9"/>
      <c r="K75" s="9"/>
    </row>
    <row r="76" ht="15.75" customHeight="1">
      <c r="D76" s="8"/>
      <c r="E76" s="8"/>
      <c r="F76" s="8"/>
      <c r="G76" s="8"/>
      <c r="H76" s="9"/>
      <c r="I76" s="9"/>
      <c r="J76" s="9"/>
      <c r="K76" s="9"/>
    </row>
    <row r="77" ht="15.75" customHeight="1">
      <c r="D77" s="8"/>
      <c r="E77" s="8"/>
      <c r="F77" s="8"/>
      <c r="G77" s="8"/>
      <c r="H77" s="9"/>
      <c r="I77" s="9"/>
      <c r="J77" s="9"/>
      <c r="K77" s="9"/>
    </row>
    <row r="78" ht="15.75" customHeight="1">
      <c r="D78" s="8"/>
      <c r="E78" s="8"/>
      <c r="F78" s="8"/>
      <c r="G78" s="8"/>
      <c r="H78" s="9"/>
      <c r="I78" s="9"/>
      <c r="J78" s="9"/>
      <c r="K78" s="9"/>
    </row>
    <row r="79" ht="15.75" customHeight="1">
      <c r="D79" s="8"/>
      <c r="E79" s="8"/>
      <c r="F79" s="8"/>
      <c r="G79" s="8"/>
      <c r="H79" s="9"/>
      <c r="I79" s="9"/>
      <c r="J79" s="9"/>
      <c r="K79" s="9"/>
    </row>
    <row r="80" ht="15.75" customHeight="1">
      <c r="D80" s="8"/>
      <c r="E80" s="8"/>
      <c r="F80" s="8"/>
      <c r="G80" s="8"/>
      <c r="H80" s="9"/>
      <c r="I80" s="9"/>
      <c r="J80" s="9"/>
      <c r="K80" s="9"/>
    </row>
    <row r="81" ht="15.75" customHeight="1">
      <c r="D81" s="8"/>
      <c r="E81" s="8"/>
      <c r="F81" s="8"/>
      <c r="G81" s="8"/>
      <c r="H81" s="9"/>
      <c r="I81" s="9"/>
      <c r="J81" s="9"/>
      <c r="K81" s="9"/>
    </row>
    <row r="82" ht="15.75" customHeight="1">
      <c r="D82" s="8"/>
      <c r="E82" s="8"/>
      <c r="F82" s="8"/>
      <c r="G82" s="8"/>
      <c r="H82" s="9"/>
      <c r="I82" s="9"/>
      <c r="J82" s="9"/>
      <c r="K82" s="9"/>
    </row>
    <row r="83" ht="15.75" customHeight="1">
      <c r="D83" s="8"/>
      <c r="E83" s="8"/>
      <c r="F83" s="8"/>
      <c r="G83" s="8"/>
      <c r="H83" s="9"/>
      <c r="I83" s="9"/>
      <c r="J83" s="9"/>
      <c r="K83" s="9"/>
    </row>
    <row r="84" ht="15.75" customHeight="1">
      <c r="D84" s="8"/>
      <c r="E84" s="8"/>
      <c r="F84" s="8"/>
      <c r="G84" s="8"/>
      <c r="H84" s="9"/>
      <c r="I84" s="9"/>
      <c r="J84" s="9"/>
      <c r="K84" s="9"/>
    </row>
    <row r="85" ht="15.75" customHeight="1">
      <c r="D85" s="8"/>
      <c r="E85" s="8"/>
      <c r="F85" s="8"/>
      <c r="G85" s="8"/>
      <c r="H85" s="9"/>
      <c r="I85" s="9"/>
      <c r="J85" s="9"/>
      <c r="K85" s="9"/>
    </row>
    <row r="86" ht="15.75" customHeight="1">
      <c r="D86" s="8"/>
      <c r="E86" s="8"/>
      <c r="F86" s="8"/>
      <c r="G86" s="8"/>
      <c r="H86" s="9"/>
      <c r="I86" s="9"/>
      <c r="J86" s="9"/>
      <c r="K86" s="9"/>
    </row>
    <row r="87" ht="15.75" customHeight="1">
      <c r="D87" s="8"/>
      <c r="E87" s="8"/>
      <c r="F87" s="8"/>
      <c r="G87" s="8"/>
      <c r="H87" s="9"/>
      <c r="I87" s="9"/>
      <c r="J87" s="9"/>
      <c r="K87" s="9"/>
    </row>
    <row r="88" ht="15.75" customHeight="1">
      <c r="D88" s="8"/>
      <c r="E88" s="8"/>
      <c r="F88" s="8"/>
      <c r="G88" s="8"/>
      <c r="H88" s="9"/>
      <c r="I88" s="9"/>
      <c r="J88" s="9"/>
      <c r="K88" s="9"/>
    </row>
    <row r="89" ht="15.75" customHeight="1">
      <c r="D89" s="8"/>
      <c r="E89" s="8"/>
      <c r="F89" s="8"/>
      <c r="G89" s="8"/>
      <c r="H89" s="9"/>
      <c r="I89" s="9"/>
      <c r="J89" s="9"/>
      <c r="K89" s="9"/>
    </row>
    <row r="90" ht="15.75" customHeight="1">
      <c r="D90" s="8"/>
      <c r="E90" s="8"/>
      <c r="F90" s="8"/>
      <c r="G90" s="8"/>
      <c r="H90" s="9"/>
      <c r="I90" s="9"/>
      <c r="J90" s="9"/>
      <c r="K90" s="9"/>
    </row>
    <row r="91" ht="15.75" customHeight="1">
      <c r="D91" s="8"/>
      <c r="E91" s="8"/>
      <c r="F91" s="8"/>
      <c r="G91" s="8"/>
      <c r="H91" s="9"/>
      <c r="I91" s="9"/>
      <c r="J91" s="9"/>
      <c r="K91" s="9"/>
    </row>
    <row r="92" ht="15.75" customHeight="1">
      <c r="D92" s="8"/>
      <c r="E92" s="8"/>
      <c r="F92" s="8"/>
      <c r="G92" s="8"/>
      <c r="H92" s="9"/>
      <c r="I92" s="9"/>
      <c r="J92" s="9"/>
      <c r="K92" s="9"/>
    </row>
    <row r="93" ht="15.75" customHeight="1">
      <c r="D93" s="8"/>
      <c r="E93" s="8"/>
      <c r="F93" s="8"/>
      <c r="G93" s="8"/>
      <c r="H93" s="9"/>
      <c r="I93" s="9"/>
      <c r="J93" s="9"/>
      <c r="K93" s="9"/>
    </row>
    <row r="94" ht="15.75" customHeight="1">
      <c r="D94" s="8"/>
      <c r="E94" s="8"/>
      <c r="F94" s="8"/>
      <c r="G94" s="8"/>
      <c r="H94" s="9"/>
      <c r="I94" s="9"/>
      <c r="J94" s="9"/>
      <c r="K94" s="9"/>
    </row>
    <row r="95" ht="15.75" customHeight="1">
      <c r="D95" s="8"/>
      <c r="E95" s="8"/>
      <c r="F95" s="8"/>
      <c r="G95" s="8"/>
      <c r="H95" s="9"/>
      <c r="I95" s="9"/>
      <c r="J95" s="9"/>
      <c r="K95" s="9"/>
    </row>
    <row r="96" ht="15.75" customHeight="1">
      <c r="D96" s="8"/>
      <c r="E96" s="8"/>
      <c r="F96" s="8"/>
      <c r="G96" s="8"/>
      <c r="H96" s="9"/>
      <c r="I96" s="9"/>
      <c r="J96" s="9"/>
      <c r="K96" s="9"/>
    </row>
    <row r="97" ht="15.75" customHeight="1">
      <c r="D97" s="8"/>
      <c r="E97" s="8"/>
      <c r="F97" s="8"/>
      <c r="G97" s="8"/>
      <c r="H97" s="9"/>
      <c r="I97" s="9"/>
      <c r="J97" s="9"/>
      <c r="K97" s="9"/>
    </row>
    <row r="98" ht="15.75" customHeight="1">
      <c r="D98" s="8"/>
      <c r="E98" s="8"/>
      <c r="F98" s="8"/>
      <c r="G98" s="8"/>
      <c r="H98" s="9"/>
      <c r="I98" s="9"/>
      <c r="J98" s="9"/>
      <c r="K98" s="9"/>
    </row>
    <row r="99" ht="15.75" customHeight="1">
      <c r="D99" s="8"/>
      <c r="E99" s="8"/>
      <c r="F99" s="8"/>
      <c r="G99" s="8"/>
      <c r="H99" s="9"/>
      <c r="I99" s="9"/>
      <c r="J99" s="9"/>
      <c r="K99" s="9"/>
    </row>
    <row r="100" ht="15.75" customHeight="1">
      <c r="D100" s="8"/>
      <c r="E100" s="8"/>
      <c r="F100" s="8"/>
      <c r="G100" s="8"/>
      <c r="H100" s="9"/>
      <c r="I100" s="9"/>
      <c r="J100" s="9"/>
      <c r="K100" s="9"/>
    </row>
    <row r="101" ht="15.75" customHeight="1">
      <c r="D101" s="8"/>
      <c r="E101" s="8"/>
      <c r="F101" s="8"/>
      <c r="G101" s="8"/>
      <c r="H101" s="9"/>
      <c r="I101" s="9"/>
      <c r="J101" s="9"/>
      <c r="K101" s="9"/>
    </row>
    <row r="102" ht="15.75" customHeight="1">
      <c r="D102" s="8"/>
      <c r="E102" s="8"/>
      <c r="F102" s="8"/>
      <c r="G102" s="8"/>
      <c r="H102" s="9"/>
      <c r="I102" s="9"/>
      <c r="J102" s="9"/>
      <c r="K102" s="9"/>
    </row>
    <row r="103" ht="15.75" customHeight="1">
      <c r="D103" s="8"/>
      <c r="E103" s="8"/>
      <c r="F103" s="8"/>
      <c r="G103" s="8"/>
      <c r="H103" s="9"/>
      <c r="I103" s="9"/>
      <c r="J103" s="9"/>
      <c r="K103" s="9"/>
    </row>
    <row r="104" ht="15.75" customHeight="1">
      <c r="D104" s="8"/>
      <c r="E104" s="8"/>
      <c r="F104" s="8"/>
      <c r="G104" s="8"/>
      <c r="H104" s="9"/>
      <c r="I104" s="9"/>
      <c r="J104" s="9"/>
      <c r="K104" s="9"/>
    </row>
    <row r="105" ht="15.75" customHeight="1">
      <c r="D105" s="8"/>
      <c r="E105" s="8"/>
      <c r="F105" s="8"/>
      <c r="G105" s="8"/>
      <c r="H105" s="9"/>
      <c r="I105" s="9"/>
      <c r="J105" s="9"/>
      <c r="K105" s="9"/>
    </row>
    <row r="106" ht="15.75" customHeight="1">
      <c r="D106" s="8"/>
      <c r="E106" s="8"/>
      <c r="F106" s="8"/>
      <c r="G106" s="8"/>
      <c r="H106" s="9"/>
      <c r="I106" s="9"/>
      <c r="J106" s="9"/>
      <c r="K106" s="9"/>
    </row>
    <row r="107" ht="15.75" customHeight="1">
      <c r="D107" s="8"/>
      <c r="E107" s="8"/>
      <c r="F107" s="8"/>
      <c r="G107" s="8"/>
      <c r="H107" s="9"/>
      <c r="I107" s="9"/>
      <c r="J107" s="9"/>
      <c r="K107" s="9"/>
    </row>
    <row r="108" ht="15.75" customHeight="1">
      <c r="D108" s="8"/>
      <c r="E108" s="8"/>
      <c r="F108" s="8"/>
      <c r="G108" s="8"/>
      <c r="H108" s="9"/>
      <c r="I108" s="9"/>
      <c r="J108" s="9"/>
      <c r="K108" s="9"/>
    </row>
    <row r="109" ht="15.75" customHeight="1">
      <c r="D109" s="8"/>
      <c r="E109" s="8"/>
      <c r="F109" s="8"/>
      <c r="G109" s="8"/>
      <c r="H109" s="9"/>
      <c r="I109" s="9"/>
      <c r="J109" s="9"/>
      <c r="K109" s="9"/>
    </row>
    <row r="110" ht="15.75" customHeight="1">
      <c r="D110" s="8"/>
      <c r="E110" s="8"/>
      <c r="F110" s="8"/>
      <c r="G110" s="8"/>
      <c r="H110" s="9"/>
      <c r="I110" s="9"/>
      <c r="J110" s="9"/>
      <c r="K110" s="9"/>
    </row>
    <row r="111" ht="15.75" customHeight="1">
      <c r="D111" s="8"/>
      <c r="E111" s="8"/>
      <c r="F111" s="8"/>
      <c r="G111" s="8"/>
      <c r="H111" s="9"/>
      <c r="I111" s="9"/>
      <c r="J111" s="9"/>
      <c r="K111" s="9"/>
    </row>
    <row r="112" ht="15.75" customHeight="1">
      <c r="D112" s="8"/>
      <c r="E112" s="8"/>
      <c r="F112" s="8"/>
      <c r="G112" s="8"/>
      <c r="H112" s="9"/>
      <c r="I112" s="9"/>
      <c r="J112" s="9"/>
      <c r="K112" s="9"/>
    </row>
    <row r="113" ht="15.75" customHeight="1">
      <c r="D113" s="8"/>
      <c r="E113" s="8"/>
      <c r="F113" s="8"/>
      <c r="G113" s="8"/>
      <c r="H113" s="9"/>
      <c r="I113" s="9"/>
      <c r="J113" s="9"/>
      <c r="K113" s="9"/>
    </row>
    <row r="114" ht="15.75" customHeight="1">
      <c r="D114" s="8"/>
      <c r="E114" s="8"/>
      <c r="F114" s="8"/>
      <c r="G114" s="8"/>
      <c r="H114" s="9"/>
      <c r="I114" s="9"/>
      <c r="J114" s="9"/>
      <c r="K114" s="9"/>
    </row>
    <row r="115" ht="15.75" customHeight="1">
      <c r="D115" s="8"/>
      <c r="E115" s="8"/>
      <c r="F115" s="8"/>
      <c r="G115" s="8"/>
      <c r="H115" s="9"/>
      <c r="I115" s="9"/>
      <c r="J115" s="9"/>
      <c r="K115" s="9"/>
    </row>
    <row r="116" ht="15.75" customHeight="1">
      <c r="D116" s="8"/>
      <c r="E116" s="8"/>
      <c r="F116" s="8"/>
      <c r="G116" s="8"/>
      <c r="H116" s="9"/>
      <c r="I116" s="9"/>
      <c r="J116" s="9"/>
      <c r="K116" s="9"/>
    </row>
    <row r="117" ht="15.75" customHeight="1">
      <c r="D117" s="8"/>
      <c r="E117" s="8"/>
      <c r="F117" s="8"/>
      <c r="G117" s="8"/>
      <c r="H117" s="9"/>
      <c r="I117" s="9"/>
      <c r="J117" s="9"/>
      <c r="K117" s="9"/>
    </row>
    <row r="118" ht="15.75" customHeight="1">
      <c r="D118" s="8"/>
      <c r="E118" s="8"/>
      <c r="F118" s="8"/>
      <c r="G118" s="8"/>
      <c r="H118" s="9"/>
      <c r="I118" s="9"/>
      <c r="J118" s="9"/>
      <c r="K118" s="9"/>
    </row>
    <row r="119" ht="15.75" customHeight="1">
      <c r="D119" s="8"/>
      <c r="E119" s="8"/>
      <c r="F119" s="8"/>
      <c r="G119" s="8"/>
      <c r="H119" s="9"/>
      <c r="I119" s="9"/>
      <c r="J119" s="9"/>
      <c r="K119" s="9"/>
    </row>
    <row r="120" ht="15.75" customHeight="1">
      <c r="D120" s="8"/>
      <c r="E120" s="8"/>
      <c r="F120" s="8"/>
      <c r="G120" s="8"/>
      <c r="H120" s="9"/>
      <c r="I120" s="9"/>
      <c r="J120" s="9"/>
      <c r="K120" s="9"/>
    </row>
    <row r="121" ht="15.75" customHeight="1">
      <c r="D121" s="8"/>
      <c r="E121" s="8"/>
      <c r="F121" s="8"/>
      <c r="G121" s="8"/>
      <c r="H121" s="9"/>
      <c r="I121" s="9"/>
      <c r="J121" s="9"/>
      <c r="K121" s="9"/>
    </row>
    <row r="122" ht="15.75" customHeight="1">
      <c r="D122" s="8"/>
      <c r="E122" s="8"/>
      <c r="F122" s="8"/>
      <c r="G122" s="8"/>
      <c r="H122" s="9"/>
      <c r="I122" s="9"/>
      <c r="J122" s="9"/>
      <c r="K122" s="9"/>
    </row>
    <row r="123" ht="15.75" customHeight="1">
      <c r="D123" s="8"/>
      <c r="E123" s="8"/>
      <c r="F123" s="8"/>
      <c r="G123" s="8"/>
      <c r="H123" s="9"/>
      <c r="I123" s="9"/>
      <c r="J123" s="9"/>
      <c r="K123" s="9"/>
    </row>
    <row r="124" ht="15.75" customHeight="1">
      <c r="D124" s="8"/>
      <c r="E124" s="8"/>
      <c r="F124" s="8"/>
      <c r="G124" s="8"/>
      <c r="H124" s="9"/>
      <c r="I124" s="9"/>
      <c r="J124" s="9"/>
      <c r="K124" s="9"/>
    </row>
    <row r="125" ht="15.75" customHeight="1">
      <c r="D125" s="8"/>
      <c r="E125" s="8"/>
      <c r="F125" s="8"/>
      <c r="G125" s="8"/>
      <c r="H125" s="9"/>
      <c r="I125" s="9"/>
      <c r="J125" s="9"/>
      <c r="K125" s="9"/>
    </row>
    <row r="126" ht="15.75" customHeight="1">
      <c r="D126" s="8"/>
      <c r="E126" s="8"/>
      <c r="F126" s="8"/>
      <c r="G126" s="8"/>
      <c r="H126" s="9"/>
      <c r="I126" s="9"/>
      <c r="J126" s="9"/>
      <c r="K126" s="9"/>
    </row>
    <row r="127" ht="15.75" customHeight="1">
      <c r="D127" s="8"/>
      <c r="E127" s="8"/>
      <c r="F127" s="8"/>
      <c r="G127" s="8"/>
      <c r="H127" s="9"/>
      <c r="I127" s="9"/>
      <c r="J127" s="9"/>
      <c r="K127" s="9"/>
    </row>
    <row r="128" ht="15.75" customHeight="1">
      <c r="D128" s="8"/>
      <c r="E128" s="8"/>
      <c r="F128" s="8"/>
      <c r="G128" s="8"/>
      <c r="H128" s="9"/>
      <c r="I128" s="9"/>
      <c r="J128" s="9"/>
      <c r="K128" s="9"/>
    </row>
    <row r="129" ht="15.75" customHeight="1">
      <c r="D129" s="8"/>
      <c r="E129" s="8"/>
      <c r="F129" s="8"/>
      <c r="G129" s="8"/>
      <c r="H129" s="9"/>
      <c r="I129" s="9"/>
      <c r="J129" s="9"/>
      <c r="K129" s="9"/>
    </row>
    <row r="130" ht="15.75" customHeight="1">
      <c r="D130" s="8"/>
      <c r="E130" s="8"/>
      <c r="F130" s="8"/>
      <c r="G130" s="8"/>
      <c r="H130" s="9"/>
      <c r="I130" s="9"/>
      <c r="J130" s="9"/>
      <c r="K130" s="9"/>
    </row>
    <row r="131" ht="15.75" customHeight="1">
      <c r="D131" s="8"/>
      <c r="E131" s="8"/>
      <c r="F131" s="8"/>
      <c r="G131" s="8"/>
      <c r="H131" s="9"/>
      <c r="I131" s="9"/>
      <c r="J131" s="9"/>
      <c r="K131" s="9"/>
    </row>
    <row r="132" ht="15.75" customHeight="1">
      <c r="D132" s="8"/>
      <c r="E132" s="8"/>
      <c r="F132" s="8"/>
      <c r="G132" s="8"/>
      <c r="H132" s="9"/>
      <c r="I132" s="9"/>
      <c r="J132" s="9"/>
      <c r="K132" s="9"/>
    </row>
    <row r="133" ht="15.75" customHeight="1">
      <c r="D133" s="8"/>
      <c r="E133" s="8"/>
      <c r="F133" s="8"/>
      <c r="G133" s="8"/>
      <c r="H133" s="9"/>
      <c r="I133" s="9"/>
      <c r="J133" s="9"/>
      <c r="K133" s="9"/>
    </row>
    <row r="134" ht="15.75" customHeight="1">
      <c r="D134" s="8"/>
      <c r="E134" s="8"/>
      <c r="F134" s="8"/>
      <c r="G134" s="8"/>
      <c r="H134" s="9"/>
      <c r="I134" s="9"/>
      <c r="J134" s="9"/>
      <c r="K134" s="9"/>
    </row>
    <row r="135" ht="15.75" customHeight="1">
      <c r="D135" s="8"/>
      <c r="E135" s="8"/>
      <c r="F135" s="8"/>
      <c r="G135" s="8"/>
      <c r="H135" s="9"/>
      <c r="I135" s="9"/>
      <c r="J135" s="9"/>
      <c r="K135" s="9"/>
    </row>
    <row r="136" ht="15.75" customHeight="1">
      <c r="D136" s="8"/>
      <c r="E136" s="8"/>
      <c r="F136" s="8"/>
      <c r="G136" s="8"/>
      <c r="H136" s="9"/>
      <c r="I136" s="9"/>
      <c r="J136" s="9"/>
      <c r="K136" s="9"/>
    </row>
    <row r="137" ht="15.75" customHeight="1">
      <c r="D137" s="8"/>
      <c r="E137" s="8"/>
      <c r="F137" s="8"/>
      <c r="G137" s="8"/>
      <c r="H137" s="9"/>
      <c r="I137" s="9"/>
      <c r="J137" s="9"/>
      <c r="K137" s="9"/>
    </row>
    <row r="138" ht="15.75" customHeight="1">
      <c r="D138" s="8"/>
      <c r="E138" s="8"/>
      <c r="F138" s="8"/>
      <c r="G138" s="8"/>
      <c r="H138" s="9"/>
      <c r="I138" s="9"/>
      <c r="J138" s="9"/>
      <c r="K138" s="9"/>
    </row>
    <row r="139" ht="15.75" customHeight="1">
      <c r="D139" s="8"/>
      <c r="E139" s="8"/>
      <c r="F139" s="8"/>
      <c r="G139" s="8"/>
      <c r="H139" s="9"/>
      <c r="I139" s="9"/>
      <c r="J139" s="9"/>
      <c r="K139" s="9"/>
    </row>
    <row r="140" ht="15.75" customHeight="1">
      <c r="D140" s="8"/>
      <c r="E140" s="8"/>
      <c r="F140" s="8"/>
      <c r="G140" s="8"/>
      <c r="H140" s="9"/>
      <c r="I140" s="9"/>
      <c r="J140" s="9"/>
      <c r="K140" s="9"/>
    </row>
    <row r="141" ht="15.75" customHeight="1">
      <c r="D141" s="8"/>
      <c r="E141" s="8"/>
      <c r="F141" s="8"/>
      <c r="G141" s="8"/>
      <c r="H141" s="9"/>
      <c r="I141" s="9"/>
      <c r="J141" s="9"/>
      <c r="K141" s="9"/>
    </row>
    <row r="142" ht="15.75" customHeight="1">
      <c r="D142" s="8"/>
      <c r="E142" s="8"/>
      <c r="F142" s="8"/>
      <c r="G142" s="8"/>
      <c r="H142" s="9"/>
      <c r="I142" s="9"/>
      <c r="J142" s="9"/>
      <c r="K142" s="9"/>
    </row>
    <row r="143" ht="15.75" customHeight="1">
      <c r="D143" s="8"/>
      <c r="E143" s="8"/>
      <c r="F143" s="8"/>
      <c r="G143" s="8"/>
      <c r="H143" s="9"/>
      <c r="I143" s="9"/>
      <c r="J143" s="9"/>
      <c r="K143" s="9"/>
    </row>
    <row r="144" ht="15.75" customHeight="1">
      <c r="D144" s="8"/>
      <c r="E144" s="8"/>
      <c r="F144" s="8"/>
      <c r="G144" s="8"/>
      <c r="H144" s="9"/>
      <c r="I144" s="9"/>
      <c r="J144" s="9"/>
      <c r="K144" s="9"/>
    </row>
    <row r="145" ht="15.75" customHeight="1">
      <c r="D145" s="8"/>
      <c r="E145" s="8"/>
      <c r="F145" s="8"/>
      <c r="G145" s="8"/>
      <c r="H145" s="9"/>
      <c r="I145" s="9"/>
      <c r="J145" s="9"/>
      <c r="K145" s="9"/>
    </row>
    <row r="146" ht="15.75" customHeight="1">
      <c r="D146" s="8"/>
      <c r="E146" s="8"/>
      <c r="F146" s="8"/>
      <c r="G146" s="8"/>
      <c r="H146" s="9"/>
      <c r="I146" s="9"/>
      <c r="J146" s="9"/>
      <c r="K146" s="9"/>
    </row>
    <row r="147" ht="15.75" customHeight="1">
      <c r="D147" s="8"/>
      <c r="E147" s="8"/>
      <c r="F147" s="8"/>
      <c r="G147" s="8"/>
      <c r="H147" s="9"/>
      <c r="I147" s="9"/>
      <c r="J147" s="9"/>
      <c r="K147" s="9"/>
    </row>
    <row r="148" ht="15.75" customHeight="1">
      <c r="D148" s="8"/>
      <c r="E148" s="8"/>
      <c r="F148" s="8"/>
      <c r="G148" s="8"/>
      <c r="H148" s="9"/>
      <c r="I148" s="9"/>
      <c r="J148" s="9"/>
      <c r="K148" s="9"/>
    </row>
    <row r="149" ht="15.75" customHeight="1">
      <c r="D149" s="8"/>
      <c r="E149" s="8"/>
      <c r="F149" s="8"/>
      <c r="G149" s="8"/>
      <c r="H149" s="9"/>
      <c r="I149" s="9"/>
      <c r="J149" s="9"/>
      <c r="K149" s="9"/>
    </row>
    <row r="150" ht="15.75" customHeight="1">
      <c r="D150" s="8"/>
      <c r="E150" s="8"/>
      <c r="F150" s="8"/>
      <c r="G150" s="8"/>
      <c r="H150" s="9"/>
      <c r="I150" s="9"/>
      <c r="J150" s="9"/>
      <c r="K150" s="9"/>
    </row>
    <row r="151" ht="15.75" customHeight="1">
      <c r="D151" s="8"/>
      <c r="E151" s="8"/>
      <c r="F151" s="8"/>
      <c r="G151" s="8"/>
      <c r="H151" s="9"/>
      <c r="I151" s="9"/>
      <c r="J151" s="9"/>
      <c r="K151" s="9"/>
    </row>
    <row r="152" ht="15.75" customHeight="1">
      <c r="D152" s="8"/>
      <c r="E152" s="8"/>
      <c r="F152" s="8"/>
      <c r="G152" s="8"/>
      <c r="H152" s="9"/>
      <c r="I152" s="9"/>
      <c r="J152" s="9"/>
      <c r="K152" s="9"/>
    </row>
    <row r="153" ht="15.75" customHeight="1">
      <c r="D153" s="8"/>
      <c r="E153" s="8"/>
      <c r="F153" s="8"/>
      <c r="G153" s="8"/>
      <c r="H153" s="9"/>
      <c r="I153" s="9"/>
      <c r="J153" s="9"/>
      <c r="K153" s="9"/>
    </row>
    <row r="154" ht="15.75" customHeight="1">
      <c r="D154" s="8"/>
      <c r="E154" s="8"/>
      <c r="F154" s="8"/>
      <c r="G154" s="8"/>
      <c r="H154" s="9"/>
      <c r="I154" s="9"/>
      <c r="J154" s="9"/>
      <c r="K154" s="9"/>
    </row>
    <row r="155" ht="15.75" customHeight="1">
      <c r="D155" s="8"/>
      <c r="E155" s="8"/>
      <c r="F155" s="8"/>
      <c r="G155" s="8"/>
      <c r="H155" s="9"/>
      <c r="I155" s="9"/>
      <c r="J155" s="9"/>
      <c r="K155" s="9"/>
    </row>
    <row r="156" ht="15.75" customHeight="1">
      <c r="D156" s="8"/>
      <c r="E156" s="8"/>
      <c r="F156" s="8"/>
      <c r="G156" s="8"/>
      <c r="H156" s="9"/>
      <c r="I156" s="9"/>
      <c r="J156" s="9"/>
      <c r="K156" s="9"/>
    </row>
    <row r="157" ht="15.75" customHeight="1">
      <c r="D157" s="8"/>
      <c r="E157" s="8"/>
      <c r="F157" s="8"/>
      <c r="G157" s="8"/>
      <c r="H157" s="9"/>
      <c r="I157" s="9"/>
      <c r="J157" s="9"/>
      <c r="K157" s="9"/>
    </row>
    <row r="158" ht="15.75" customHeight="1">
      <c r="D158" s="8"/>
      <c r="E158" s="8"/>
      <c r="F158" s="8"/>
      <c r="G158" s="8"/>
      <c r="H158" s="9"/>
      <c r="I158" s="9"/>
      <c r="J158" s="9"/>
      <c r="K158" s="9"/>
    </row>
    <row r="159" ht="15.75" customHeight="1">
      <c r="D159" s="8"/>
      <c r="E159" s="8"/>
      <c r="F159" s="8"/>
      <c r="G159" s="8"/>
      <c r="H159" s="9"/>
      <c r="I159" s="9"/>
      <c r="J159" s="9"/>
      <c r="K159" s="9"/>
    </row>
    <row r="160" ht="15.75" customHeight="1">
      <c r="D160" s="8"/>
      <c r="E160" s="8"/>
      <c r="F160" s="8"/>
      <c r="G160" s="8"/>
      <c r="H160" s="9"/>
      <c r="I160" s="9"/>
      <c r="J160" s="9"/>
      <c r="K160" s="9"/>
    </row>
    <row r="161" ht="15.75" customHeight="1">
      <c r="D161" s="8"/>
      <c r="E161" s="8"/>
      <c r="F161" s="8"/>
      <c r="G161" s="8"/>
      <c r="H161" s="9"/>
      <c r="I161" s="9"/>
      <c r="J161" s="9"/>
      <c r="K161" s="9"/>
    </row>
    <row r="162" ht="15.75" customHeight="1">
      <c r="D162" s="8"/>
      <c r="E162" s="8"/>
      <c r="F162" s="8"/>
      <c r="G162" s="8"/>
      <c r="H162" s="9"/>
      <c r="I162" s="9"/>
      <c r="J162" s="9"/>
      <c r="K162" s="9"/>
    </row>
    <row r="163" ht="15.75" customHeight="1">
      <c r="D163" s="8"/>
      <c r="E163" s="8"/>
      <c r="F163" s="8"/>
      <c r="G163" s="8"/>
      <c r="H163" s="9"/>
      <c r="I163" s="9"/>
      <c r="J163" s="9"/>
      <c r="K163" s="9"/>
    </row>
    <row r="164" ht="15.75" customHeight="1">
      <c r="D164" s="8"/>
      <c r="E164" s="8"/>
      <c r="F164" s="8"/>
      <c r="G164" s="8"/>
      <c r="H164" s="9"/>
      <c r="I164" s="9"/>
      <c r="J164" s="9"/>
      <c r="K164" s="9"/>
    </row>
    <row r="165" ht="15.75" customHeight="1">
      <c r="D165" s="8"/>
      <c r="E165" s="8"/>
      <c r="F165" s="8"/>
      <c r="G165" s="8"/>
      <c r="H165" s="9"/>
      <c r="I165" s="9"/>
      <c r="J165" s="9"/>
      <c r="K165" s="9"/>
    </row>
    <row r="166" ht="15.75" customHeight="1">
      <c r="D166" s="8"/>
      <c r="E166" s="8"/>
      <c r="F166" s="8"/>
      <c r="G166" s="8"/>
      <c r="H166" s="9"/>
      <c r="I166" s="9"/>
      <c r="J166" s="9"/>
      <c r="K166" s="9"/>
    </row>
    <row r="167" ht="15.75" customHeight="1">
      <c r="D167" s="8"/>
      <c r="E167" s="8"/>
      <c r="F167" s="8"/>
      <c r="G167" s="8"/>
      <c r="H167" s="9"/>
      <c r="I167" s="9"/>
      <c r="J167" s="9"/>
      <c r="K167" s="9"/>
    </row>
    <row r="168" ht="15.75" customHeight="1">
      <c r="D168" s="8"/>
      <c r="E168" s="8"/>
      <c r="F168" s="8"/>
      <c r="G168" s="8"/>
      <c r="H168" s="9"/>
      <c r="I168" s="9"/>
      <c r="J168" s="9"/>
      <c r="K168" s="9"/>
    </row>
    <row r="169" ht="15.75" customHeight="1">
      <c r="D169" s="8"/>
      <c r="E169" s="8"/>
      <c r="F169" s="8"/>
      <c r="G169" s="8"/>
      <c r="H169" s="9"/>
      <c r="I169" s="9"/>
      <c r="J169" s="9"/>
      <c r="K169" s="9"/>
    </row>
    <row r="170" ht="15.75" customHeight="1">
      <c r="D170" s="8"/>
      <c r="E170" s="8"/>
      <c r="F170" s="8"/>
      <c r="G170" s="8"/>
      <c r="H170" s="9"/>
      <c r="I170" s="9"/>
      <c r="J170" s="9"/>
      <c r="K170" s="9"/>
    </row>
    <row r="171" ht="15.75" customHeight="1">
      <c r="D171" s="8"/>
      <c r="E171" s="8"/>
      <c r="F171" s="8"/>
      <c r="G171" s="8"/>
      <c r="H171" s="9"/>
      <c r="I171" s="9"/>
      <c r="J171" s="9"/>
      <c r="K171" s="9"/>
    </row>
    <row r="172" ht="15.75" customHeight="1">
      <c r="D172" s="8"/>
      <c r="E172" s="8"/>
      <c r="F172" s="8"/>
      <c r="G172" s="8"/>
      <c r="H172" s="9"/>
      <c r="I172" s="9"/>
      <c r="J172" s="9"/>
      <c r="K172" s="9"/>
    </row>
    <row r="173" ht="15.75" customHeight="1">
      <c r="D173" s="8"/>
      <c r="E173" s="8"/>
      <c r="F173" s="8"/>
      <c r="G173" s="8"/>
      <c r="H173" s="9"/>
      <c r="I173" s="9"/>
      <c r="J173" s="9"/>
      <c r="K173" s="9"/>
    </row>
    <row r="174" ht="15.75" customHeight="1">
      <c r="D174" s="8"/>
      <c r="E174" s="8"/>
      <c r="F174" s="8"/>
      <c r="G174" s="8"/>
      <c r="H174" s="9"/>
      <c r="I174" s="9"/>
      <c r="J174" s="9"/>
      <c r="K174" s="9"/>
    </row>
    <row r="175" ht="15.75" customHeight="1">
      <c r="D175" s="8"/>
      <c r="E175" s="8"/>
      <c r="F175" s="8"/>
      <c r="G175" s="8"/>
      <c r="H175" s="9"/>
      <c r="I175" s="9"/>
      <c r="J175" s="9"/>
      <c r="K175" s="9"/>
    </row>
    <row r="176" ht="15.75" customHeight="1">
      <c r="D176" s="8"/>
      <c r="E176" s="8"/>
      <c r="F176" s="8"/>
      <c r="G176" s="8"/>
      <c r="H176" s="9"/>
      <c r="I176" s="9"/>
      <c r="J176" s="9"/>
      <c r="K176" s="9"/>
    </row>
    <row r="177" ht="15.75" customHeight="1">
      <c r="D177" s="8"/>
      <c r="E177" s="8"/>
      <c r="F177" s="8"/>
      <c r="G177" s="8"/>
      <c r="H177" s="9"/>
      <c r="I177" s="9"/>
      <c r="J177" s="9"/>
      <c r="K177" s="9"/>
    </row>
    <row r="178" ht="15.75" customHeight="1">
      <c r="D178" s="8"/>
      <c r="E178" s="8"/>
      <c r="F178" s="8"/>
      <c r="G178" s="8"/>
      <c r="H178" s="9"/>
      <c r="I178" s="9"/>
      <c r="J178" s="9"/>
      <c r="K178" s="9"/>
    </row>
    <row r="179" ht="15.75" customHeight="1">
      <c r="D179" s="8"/>
      <c r="E179" s="8"/>
      <c r="F179" s="8"/>
      <c r="G179" s="8"/>
      <c r="H179" s="9"/>
      <c r="I179" s="9"/>
      <c r="J179" s="9"/>
      <c r="K179" s="9"/>
    </row>
    <row r="180" ht="15.75" customHeight="1">
      <c r="D180" s="8"/>
      <c r="E180" s="8"/>
      <c r="F180" s="8"/>
      <c r="G180" s="8"/>
      <c r="H180" s="9"/>
      <c r="I180" s="9"/>
      <c r="J180" s="9"/>
      <c r="K180" s="9"/>
    </row>
    <row r="181" ht="15.75" customHeight="1">
      <c r="D181" s="8"/>
      <c r="E181" s="8"/>
      <c r="F181" s="8"/>
      <c r="G181" s="8"/>
      <c r="H181" s="9"/>
      <c r="I181" s="9"/>
      <c r="J181" s="9"/>
      <c r="K181" s="9"/>
    </row>
    <row r="182" ht="15.75" customHeight="1">
      <c r="D182" s="8"/>
      <c r="E182" s="8"/>
      <c r="F182" s="8"/>
      <c r="G182" s="8"/>
      <c r="H182" s="9"/>
      <c r="I182" s="9"/>
      <c r="J182" s="9"/>
      <c r="K182" s="9"/>
    </row>
    <row r="183" ht="15.75" customHeight="1">
      <c r="D183" s="8"/>
      <c r="E183" s="8"/>
      <c r="F183" s="8"/>
      <c r="G183" s="8"/>
      <c r="H183" s="9"/>
      <c r="I183" s="9"/>
      <c r="J183" s="9"/>
      <c r="K183" s="9"/>
    </row>
    <row r="184" ht="15.75" customHeight="1">
      <c r="D184" s="8"/>
      <c r="E184" s="8"/>
      <c r="F184" s="8"/>
      <c r="G184" s="8"/>
      <c r="H184" s="9"/>
      <c r="I184" s="9"/>
      <c r="J184" s="9"/>
      <c r="K184" s="9"/>
    </row>
    <row r="185" ht="15.75" customHeight="1">
      <c r="D185" s="8"/>
      <c r="E185" s="8"/>
      <c r="F185" s="8"/>
      <c r="G185" s="8"/>
      <c r="H185" s="9"/>
      <c r="I185" s="9"/>
      <c r="J185" s="9"/>
      <c r="K185" s="9"/>
    </row>
    <row r="186" ht="15.75" customHeight="1">
      <c r="D186" s="8"/>
      <c r="E186" s="8"/>
      <c r="F186" s="8"/>
      <c r="G186" s="8"/>
      <c r="H186" s="9"/>
      <c r="I186" s="9"/>
      <c r="J186" s="9"/>
      <c r="K186" s="9"/>
    </row>
    <row r="187" ht="15.75" customHeight="1">
      <c r="D187" s="8"/>
      <c r="E187" s="8"/>
      <c r="F187" s="8"/>
      <c r="G187" s="8"/>
      <c r="H187" s="9"/>
      <c r="I187" s="9"/>
      <c r="J187" s="9"/>
      <c r="K187" s="9"/>
    </row>
    <row r="188" ht="15.75" customHeight="1">
      <c r="D188" s="8"/>
      <c r="E188" s="8"/>
      <c r="F188" s="8"/>
      <c r="G188" s="8"/>
      <c r="H188" s="9"/>
      <c r="I188" s="9"/>
      <c r="J188" s="9"/>
      <c r="K188" s="9"/>
    </row>
    <row r="189" ht="15.75" customHeight="1">
      <c r="D189" s="8"/>
      <c r="E189" s="8"/>
      <c r="F189" s="8"/>
      <c r="G189" s="8"/>
      <c r="H189" s="9"/>
      <c r="I189" s="9"/>
      <c r="J189" s="9"/>
      <c r="K189" s="9"/>
    </row>
    <row r="190" ht="15.75" customHeight="1">
      <c r="D190" s="8"/>
      <c r="E190" s="8"/>
      <c r="F190" s="8"/>
      <c r="G190" s="8"/>
      <c r="H190" s="9"/>
      <c r="I190" s="9"/>
      <c r="J190" s="9"/>
      <c r="K190" s="9"/>
    </row>
    <row r="191" ht="15.75" customHeight="1">
      <c r="D191" s="8"/>
      <c r="E191" s="8"/>
      <c r="F191" s="8"/>
      <c r="G191" s="8"/>
      <c r="H191" s="9"/>
      <c r="I191" s="9"/>
      <c r="J191" s="9"/>
      <c r="K191" s="9"/>
    </row>
    <row r="192" ht="15.75" customHeight="1">
      <c r="D192" s="8"/>
      <c r="E192" s="8"/>
      <c r="F192" s="8"/>
      <c r="G192" s="8"/>
      <c r="H192" s="9"/>
      <c r="I192" s="9"/>
      <c r="J192" s="9"/>
      <c r="K192" s="9"/>
    </row>
    <row r="193" ht="15.75" customHeight="1">
      <c r="D193" s="8"/>
      <c r="E193" s="8"/>
      <c r="F193" s="8"/>
      <c r="G193" s="8"/>
      <c r="H193" s="9"/>
      <c r="I193" s="9"/>
      <c r="J193" s="9"/>
      <c r="K193" s="9"/>
    </row>
    <row r="194" ht="15.75" customHeight="1">
      <c r="D194" s="8"/>
      <c r="E194" s="8"/>
      <c r="F194" s="8"/>
      <c r="G194" s="8"/>
      <c r="H194" s="9"/>
      <c r="I194" s="9"/>
      <c r="J194" s="9"/>
      <c r="K194" s="9"/>
    </row>
    <row r="195" ht="15.75" customHeight="1">
      <c r="D195" s="8"/>
      <c r="E195" s="8"/>
      <c r="F195" s="8"/>
      <c r="G195" s="8"/>
      <c r="H195" s="9"/>
      <c r="I195" s="9"/>
      <c r="J195" s="9"/>
      <c r="K195" s="9"/>
    </row>
    <row r="196" ht="15.75" customHeight="1">
      <c r="D196" s="8"/>
      <c r="E196" s="8"/>
      <c r="F196" s="8"/>
      <c r="G196" s="8"/>
      <c r="H196" s="9"/>
      <c r="I196" s="9"/>
      <c r="J196" s="9"/>
      <c r="K196" s="9"/>
    </row>
    <row r="197" ht="15.75" customHeight="1">
      <c r="D197" s="8"/>
      <c r="E197" s="8"/>
      <c r="F197" s="8"/>
      <c r="G197" s="8"/>
      <c r="H197" s="9"/>
      <c r="I197" s="9"/>
      <c r="J197" s="9"/>
      <c r="K197" s="9"/>
    </row>
    <row r="198" ht="15.75" customHeight="1">
      <c r="D198" s="8"/>
      <c r="E198" s="8"/>
      <c r="F198" s="8"/>
      <c r="G198" s="8"/>
      <c r="H198" s="9"/>
      <c r="I198" s="9"/>
      <c r="J198" s="9"/>
      <c r="K198" s="9"/>
    </row>
    <row r="199" ht="15.75" customHeight="1">
      <c r="D199" s="8"/>
      <c r="E199" s="8"/>
      <c r="F199" s="8"/>
      <c r="G199" s="8"/>
      <c r="H199" s="9"/>
      <c r="I199" s="9"/>
      <c r="J199" s="9"/>
      <c r="K199" s="9"/>
    </row>
    <row r="200" ht="15.75" customHeight="1">
      <c r="D200" s="8"/>
      <c r="E200" s="8"/>
      <c r="F200" s="8"/>
      <c r="G200" s="8"/>
      <c r="H200" s="9"/>
      <c r="I200" s="9"/>
      <c r="J200" s="9"/>
      <c r="K200" s="9"/>
    </row>
    <row r="201" ht="15.75" customHeight="1">
      <c r="D201" s="8"/>
      <c r="E201" s="8"/>
      <c r="F201" s="8"/>
      <c r="G201" s="8"/>
      <c r="H201" s="9"/>
      <c r="I201" s="9"/>
      <c r="J201" s="9"/>
      <c r="K201" s="9"/>
    </row>
    <row r="202" ht="15.75" customHeight="1">
      <c r="D202" s="8"/>
      <c r="E202" s="8"/>
      <c r="F202" s="8"/>
      <c r="G202" s="8"/>
      <c r="H202" s="9"/>
      <c r="I202" s="9"/>
      <c r="J202" s="9"/>
      <c r="K202" s="9"/>
    </row>
    <row r="203" ht="15.75" customHeight="1">
      <c r="D203" s="8"/>
      <c r="E203" s="8"/>
      <c r="F203" s="8"/>
      <c r="G203" s="8"/>
      <c r="H203" s="9"/>
      <c r="I203" s="9"/>
      <c r="J203" s="9"/>
      <c r="K203" s="9"/>
    </row>
    <row r="204" ht="15.75" customHeight="1">
      <c r="D204" s="8"/>
      <c r="E204" s="8"/>
      <c r="F204" s="8"/>
      <c r="G204" s="8"/>
      <c r="H204" s="9"/>
      <c r="I204" s="9"/>
      <c r="J204" s="9"/>
      <c r="K204" s="9"/>
    </row>
    <row r="205" ht="15.75" customHeight="1">
      <c r="D205" s="8"/>
      <c r="E205" s="8"/>
      <c r="F205" s="8"/>
      <c r="G205" s="8"/>
      <c r="H205" s="9"/>
      <c r="I205" s="9"/>
      <c r="J205" s="9"/>
      <c r="K205" s="9"/>
    </row>
    <row r="206" ht="15.75" customHeight="1">
      <c r="D206" s="8"/>
      <c r="E206" s="8"/>
      <c r="F206" s="8"/>
      <c r="G206" s="8"/>
      <c r="H206" s="9"/>
      <c r="I206" s="9"/>
      <c r="J206" s="9"/>
      <c r="K206" s="9"/>
    </row>
    <row r="207" ht="15.75" customHeight="1">
      <c r="D207" s="8"/>
      <c r="E207" s="8"/>
      <c r="F207" s="8"/>
      <c r="G207" s="8"/>
      <c r="H207" s="9"/>
      <c r="I207" s="9"/>
      <c r="J207" s="9"/>
      <c r="K207" s="9"/>
    </row>
    <row r="208" ht="15.75" customHeight="1">
      <c r="D208" s="8"/>
      <c r="E208" s="8"/>
      <c r="F208" s="8"/>
      <c r="G208" s="8"/>
      <c r="H208" s="9"/>
      <c r="I208" s="9"/>
      <c r="J208" s="9"/>
      <c r="K208" s="9"/>
    </row>
    <row r="209" ht="15.75" customHeight="1">
      <c r="D209" s="8"/>
      <c r="E209" s="8"/>
      <c r="F209" s="8"/>
      <c r="G209" s="8"/>
      <c r="H209" s="9"/>
      <c r="I209" s="9"/>
      <c r="J209" s="9"/>
      <c r="K209" s="9"/>
    </row>
    <row r="210" ht="15.75" customHeight="1">
      <c r="D210" s="8"/>
      <c r="E210" s="8"/>
      <c r="F210" s="8"/>
      <c r="G210" s="8"/>
      <c r="H210" s="9"/>
      <c r="I210" s="9"/>
      <c r="J210" s="9"/>
      <c r="K210" s="9"/>
    </row>
    <row r="211" ht="15.75" customHeight="1">
      <c r="D211" s="8"/>
      <c r="E211" s="8"/>
      <c r="F211" s="8"/>
      <c r="G211" s="8"/>
      <c r="H211" s="9"/>
      <c r="I211" s="9"/>
      <c r="J211" s="9"/>
      <c r="K211" s="9"/>
    </row>
    <row r="212" ht="15.75" customHeight="1">
      <c r="D212" s="8"/>
      <c r="E212" s="8"/>
      <c r="F212" s="8"/>
      <c r="G212" s="8"/>
      <c r="H212" s="9"/>
      <c r="I212" s="9"/>
      <c r="J212" s="9"/>
      <c r="K212" s="9"/>
    </row>
    <row r="213" ht="15.75" customHeight="1">
      <c r="D213" s="8"/>
      <c r="E213" s="8"/>
      <c r="F213" s="8"/>
      <c r="G213" s="8"/>
      <c r="H213" s="9"/>
      <c r="I213" s="9"/>
      <c r="J213" s="9"/>
      <c r="K213" s="9"/>
    </row>
    <row r="214" ht="15.75" customHeight="1">
      <c r="D214" s="8"/>
      <c r="E214" s="8"/>
      <c r="F214" s="8"/>
      <c r="G214" s="8"/>
      <c r="H214" s="9"/>
      <c r="I214" s="9"/>
      <c r="J214" s="9"/>
      <c r="K214" s="9"/>
    </row>
    <row r="215" ht="15.75" customHeight="1">
      <c r="D215" s="8"/>
      <c r="E215" s="8"/>
      <c r="F215" s="8"/>
      <c r="G215" s="8"/>
      <c r="H215" s="9"/>
      <c r="I215" s="9"/>
      <c r="J215" s="9"/>
      <c r="K215" s="9"/>
    </row>
    <row r="216" ht="15.75" customHeight="1">
      <c r="D216" s="8"/>
      <c r="E216" s="8"/>
      <c r="F216" s="8"/>
      <c r="G216" s="8"/>
      <c r="H216" s="9"/>
      <c r="I216" s="9"/>
      <c r="J216" s="9"/>
      <c r="K216" s="9"/>
    </row>
    <row r="217" ht="15.75" customHeight="1">
      <c r="D217" s="8"/>
      <c r="E217" s="8"/>
      <c r="F217" s="8"/>
      <c r="G217" s="8"/>
      <c r="H217" s="9"/>
      <c r="I217" s="9"/>
      <c r="J217" s="9"/>
      <c r="K217" s="9"/>
    </row>
    <row r="218" ht="15.75" customHeight="1">
      <c r="D218" s="8"/>
      <c r="E218" s="8"/>
      <c r="F218" s="8"/>
      <c r="G218" s="8"/>
      <c r="H218" s="9"/>
      <c r="I218" s="9"/>
      <c r="J218" s="9"/>
      <c r="K218" s="9"/>
    </row>
    <row r="219" ht="15.75" customHeight="1">
      <c r="D219" s="8"/>
      <c r="E219" s="8"/>
      <c r="F219" s="8"/>
      <c r="G219" s="8"/>
      <c r="H219" s="9"/>
      <c r="I219" s="9"/>
      <c r="J219" s="9"/>
      <c r="K219" s="9"/>
    </row>
    <row r="220" ht="15.75" customHeight="1">
      <c r="D220" s="8"/>
      <c r="E220" s="8"/>
      <c r="F220" s="8"/>
      <c r="G220" s="8"/>
      <c r="H220" s="9"/>
      <c r="I220" s="9"/>
      <c r="J220" s="9"/>
      <c r="K220" s="9"/>
    </row>
    <row r="221" ht="15.75" customHeight="1">
      <c r="D221" s="8"/>
      <c r="E221" s="8"/>
      <c r="F221" s="8"/>
      <c r="G221" s="8"/>
      <c r="H221" s="9"/>
      <c r="I221" s="9"/>
      <c r="J221" s="9"/>
      <c r="K221" s="9"/>
    </row>
    <row r="222" ht="15.75" customHeight="1">
      <c r="D222" s="8"/>
      <c r="E222" s="8"/>
      <c r="F222" s="8"/>
      <c r="G222" s="8"/>
      <c r="H222" s="9"/>
      <c r="I222" s="9"/>
      <c r="J222" s="9"/>
      <c r="K222" s="9"/>
    </row>
    <row r="223" ht="15.75" customHeight="1">
      <c r="D223" s="8"/>
      <c r="E223" s="8"/>
      <c r="F223" s="8"/>
      <c r="G223" s="8"/>
      <c r="H223" s="9"/>
      <c r="I223" s="9"/>
      <c r="J223" s="9"/>
      <c r="K223" s="9"/>
    </row>
    <row r="224" ht="15.75" customHeight="1">
      <c r="D224" s="8"/>
      <c r="E224" s="8"/>
      <c r="F224" s="8"/>
      <c r="G224" s="8"/>
      <c r="H224" s="9"/>
      <c r="I224" s="9"/>
      <c r="J224" s="9"/>
      <c r="K224" s="9"/>
    </row>
    <row r="225" ht="15.75" customHeight="1">
      <c r="D225" s="8"/>
      <c r="E225" s="8"/>
      <c r="F225" s="8"/>
      <c r="G225" s="8"/>
      <c r="H225" s="9"/>
      <c r="I225" s="9"/>
      <c r="J225" s="9"/>
      <c r="K225" s="9"/>
    </row>
    <row r="226" ht="15.75" customHeight="1">
      <c r="D226" s="8"/>
      <c r="E226" s="8"/>
      <c r="F226" s="8"/>
      <c r="G226" s="8"/>
      <c r="H226" s="9"/>
      <c r="I226" s="9"/>
      <c r="J226" s="9"/>
      <c r="K226" s="9"/>
    </row>
    <row r="227" ht="15.75" customHeight="1">
      <c r="D227" s="8"/>
      <c r="E227" s="8"/>
      <c r="F227" s="8"/>
      <c r="G227" s="8"/>
      <c r="H227" s="9"/>
      <c r="I227" s="9"/>
      <c r="J227" s="9"/>
      <c r="K227" s="9"/>
    </row>
    <row r="228" ht="15.75" customHeight="1">
      <c r="D228" s="8"/>
      <c r="E228" s="8"/>
      <c r="F228" s="8"/>
      <c r="G228" s="8"/>
      <c r="H228" s="9"/>
      <c r="I228" s="9"/>
      <c r="J228" s="9"/>
      <c r="K228" s="9"/>
    </row>
    <row r="229" ht="15.75" customHeight="1">
      <c r="D229" s="8"/>
      <c r="E229" s="8"/>
      <c r="F229" s="8"/>
      <c r="G229" s="8"/>
      <c r="H229" s="9"/>
      <c r="I229" s="9"/>
      <c r="J229" s="9"/>
      <c r="K229" s="9"/>
    </row>
    <row r="230" ht="15.75" customHeight="1">
      <c r="D230" s="8"/>
      <c r="E230" s="8"/>
      <c r="F230" s="8"/>
      <c r="G230" s="8"/>
      <c r="H230" s="9"/>
      <c r="I230" s="9"/>
      <c r="J230" s="9"/>
      <c r="K230" s="9"/>
    </row>
    <row r="231" ht="15.75" customHeight="1">
      <c r="D231" s="8"/>
      <c r="E231" s="8"/>
      <c r="F231" s="8"/>
      <c r="G231" s="8"/>
      <c r="H231" s="9"/>
      <c r="I231" s="9"/>
      <c r="J231" s="9"/>
      <c r="K231" s="9"/>
    </row>
    <row r="232" ht="15.75" customHeight="1">
      <c r="D232" s="8"/>
      <c r="E232" s="8"/>
      <c r="F232" s="8"/>
      <c r="G232" s="8"/>
      <c r="H232" s="9"/>
      <c r="I232" s="9"/>
      <c r="J232" s="9"/>
      <c r="K232" s="9"/>
    </row>
    <row r="233" ht="15.75" customHeight="1">
      <c r="D233" s="8"/>
      <c r="E233" s="8"/>
      <c r="F233" s="8"/>
      <c r="G233" s="8"/>
      <c r="H233" s="9"/>
      <c r="I233" s="9"/>
      <c r="J233" s="9"/>
      <c r="K233" s="9"/>
    </row>
    <row r="234" ht="15.75" customHeight="1">
      <c r="D234" s="8"/>
      <c r="E234" s="8"/>
      <c r="F234" s="8"/>
      <c r="G234" s="8"/>
      <c r="H234" s="9"/>
      <c r="I234" s="9"/>
      <c r="J234" s="9"/>
      <c r="K234" s="9"/>
    </row>
    <row r="235" ht="15.75" customHeight="1">
      <c r="D235" s="8"/>
      <c r="E235" s="8"/>
      <c r="F235" s="8"/>
      <c r="G235" s="8"/>
      <c r="H235" s="9"/>
      <c r="I235" s="9"/>
      <c r="J235" s="9"/>
      <c r="K235" s="9"/>
    </row>
    <row r="236" ht="15.75" customHeight="1">
      <c r="D236" s="8"/>
      <c r="E236" s="8"/>
      <c r="F236" s="8"/>
      <c r="G236" s="8"/>
      <c r="H236" s="9"/>
      <c r="I236" s="9"/>
      <c r="J236" s="9"/>
      <c r="K236" s="9"/>
    </row>
    <row r="237" ht="15.75" customHeight="1">
      <c r="D237" s="8"/>
      <c r="E237" s="8"/>
      <c r="F237" s="8"/>
      <c r="G237" s="8"/>
      <c r="H237" s="9"/>
      <c r="I237" s="9"/>
      <c r="J237" s="9"/>
      <c r="K237" s="9"/>
    </row>
    <row r="238" ht="15.75" customHeight="1">
      <c r="D238" s="8"/>
      <c r="E238" s="8"/>
      <c r="F238" s="8"/>
      <c r="G238" s="8"/>
      <c r="H238" s="9"/>
      <c r="I238" s="9"/>
      <c r="J238" s="9"/>
      <c r="K238" s="9"/>
    </row>
    <row r="239" ht="15.75" customHeight="1">
      <c r="D239" s="8"/>
      <c r="E239" s="8"/>
      <c r="F239" s="8"/>
      <c r="G239" s="8"/>
      <c r="H239" s="9"/>
      <c r="I239" s="9"/>
      <c r="J239" s="9"/>
      <c r="K239" s="9"/>
    </row>
    <row r="240" ht="15.75" customHeight="1">
      <c r="D240" s="8"/>
      <c r="E240" s="8"/>
      <c r="F240" s="8"/>
      <c r="G240" s="8"/>
      <c r="H240" s="9"/>
      <c r="I240" s="9"/>
      <c r="J240" s="9"/>
      <c r="K240" s="9"/>
    </row>
    <row r="241" ht="15.75" customHeight="1">
      <c r="D241" s="8"/>
      <c r="E241" s="8"/>
      <c r="F241" s="8"/>
      <c r="G241" s="8"/>
      <c r="H241" s="9"/>
      <c r="I241" s="9"/>
      <c r="J241" s="9"/>
      <c r="K241" s="9"/>
    </row>
    <row r="242" ht="15.75" customHeight="1">
      <c r="D242" s="8"/>
      <c r="E242" s="8"/>
      <c r="F242" s="8"/>
      <c r="G242" s="8"/>
      <c r="H242" s="9"/>
      <c r="I242" s="9"/>
      <c r="J242" s="9"/>
      <c r="K242" s="9"/>
    </row>
    <row r="243" ht="15.75" customHeight="1">
      <c r="D243" s="8"/>
      <c r="E243" s="8"/>
      <c r="F243" s="8"/>
      <c r="G243" s="8"/>
      <c r="H243" s="9"/>
      <c r="I243" s="9"/>
      <c r="J243" s="9"/>
      <c r="K243" s="9"/>
    </row>
    <row r="244" ht="15.75" customHeight="1">
      <c r="D244" s="8"/>
      <c r="E244" s="8"/>
      <c r="F244" s="8"/>
      <c r="G244" s="8"/>
      <c r="H244" s="9"/>
      <c r="I244" s="9"/>
      <c r="J244" s="9"/>
      <c r="K244" s="9"/>
    </row>
    <row r="245" ht="15.75" customHeight="1">
      <c r="D245" s="8"/>
      <c r="E245" s="8"/>
      <c r="F245" s="8"/>
      <c r="G245" s="8"/>
      <c r="H245" s="9"/>
      <c r="I245" s="9"/>
      <c r="J245" s="9"/>
      <c r="K245" s="9"/>
    </row>
    <row r="246" ht="15.75" customHeight="1">
      <c r="D246" s="8"/>
      <c r="E246" s="8"/>
      <c r="F246" s="8"/>
      <c r="G246" s="8"/>
      <c r="H246" s="9"/>
      <c r="I246" s="9"/>
      <c r="J246" s="9"/>
      <c r="K246" s="9"/>
    </row>
    <row r="247" ht="15.75" customHeight="1">
      <c r="D247" s="8"/>
      <c r="E247" s="8"/>
      <c r="F247" s="8"/>
      <c r="G247" s="8"/>
      <c r="H247" s="9"/>
      <c r="I247" s="9"/>
      <c r="J247" s="9"/>
      <c r="K247" s="9"/>
    </row>
    <row r="248" ht="15.75" customHeight="1">
      <c r="D248" s="8"/>
      <c r="E248" s="8"/>
      <c r="F248" s="8"/>
      <c r="G248" s="8"/>
      <c r="H248" s="9"/>
      <c r="I248" s="9"/>
      <c r="J248" s="9"/>
      <c r="K248" s="9"/>
    </row>
    <row r="249" ht="15.75" customHeight="1">
      <c r="D249" s="8"/>
      <c r="E249" s="8"/>
      <c r="F249" s="8"/>
      <c r="G249" s="8"/>
      <c r="H249" s="9"/>
      <c r="I249" s="9"/>
      <c r="J249" s="9"/>
      <c r="K249" s="9"/>
    </row>
    <row r="250" ht="15.75" customHeight="1">
      <c r="D250" s="8"/>
      <c r="E250" s="8"/>
      <c r="F250" s="8"/>
      <c r="G250" s="8"/>
      <c r="H250" s="9"/>
      <c r="I250" s="9"/>
      <c r="J250" s="9"/>
      <c r="K250" s="9"/>
    </row>
    <row r="251" ht="15.75" customHeight="1">
      <c r="D251" s="8"/>
      <c r="E251" s="8"/>
      <c r="F251" s="8"/>
      <c r="G251" s="8"/>
      <c r="H251" s="9"/>
      <c r="I251" s="9"/>
      <c r="J251" s="9"/>
      <c r="K251" s="9"/>
    </row>
    <row r="252" ht="15.75" customHeight="1">
      <c r="D252" s="8"/>
      <c r="E252" s="8"/>
      <c r="F252" s="8"/>
      <c r="G252" s="8"/>
      <c r="H252" s="9"/>
      <c r="I252" s="9"/>
      <c r="J252" s="9"/>
      <c r="K252" s="9"/>
    </row>
    <row r="253" ht="15.75" customHeight="1">
      <c r="D253" s="8"/>
      <c r="E253" s="8"/>
      <c r="F253" s="8"/>
      <c r="G253" s="8"/>
      <c r="H253" s="9"/>
      <c r="I253" s="9"/>
      <c r="J253" s="9"/>
      <c r="K253" s="9"/>
    </row>
    <row r="254" ht="15.75" customHeight="1">
      <c r="D254" s="8"/>
      <c r="E254" s="8"/>
      <c r="F254" s="8"/>
      <c r="G254" s="8"/>
      <c r="H254" s="9"/>
      <c r="I254" s="9"/>
      <c r="J254" s="9"/>
      <c r="K254" s="9"/>
    </row>
    <row r="255" ht="15.75" customHeight="1">
      <c r="D255" s="8"/>
      <c r="E255" s="8"/>
      <c r="F255" s="8"/>
      <c r="G255" s="8"/>
      <c r="H255" s="9"/>
      <c r="I255" s="9"/>
      <c r="J255" s="9"/>
      <c r="K255" s="9"/>
    </row>
    <row r="256" ht="15.75" customHeight="1">
      <c r="D256" s="8"/>
      <c r="E256" s="8"/>
      <c r="F256" s="8"/>
      <c r="G256" s="8"/>
      <c r="H256" s="9"/>
      <c r="I256" s="9"/>
      <c r="J256" s="9"/>
      <c r="K256" s="9"/>
    </row>
    <row r="257" ht="15.75" customHeight="1">
      <c r="D257" s="8"/>
      <c r="E257" s="8"/>
      <c r="F257" s="8"/>
      <c r="G257" s="8"/>
      <c r="H257" s="9"/>
      <c r="I257" s="9"/>
      <c r="J257" s="9"/>
      <c r="K257" s="9"/>
    </row>
    <row r="258" ht="15.75" customHeight="1">
      <c r="D258" s="8"/>
      <c r="E258" s="8"/>
      <c r="F258" s="8"/>
      <c r="G258" s="8"/>
      <c r="H258" s="9"/>
      <c r="I258" s="9"/>
      <c r="J258" s="9"/>
      <c r="K258" s="9"/>
    </row>
    <row r="259" ht="15.75" customHeight="1">
      <c r="D259" s="8"/>
      <c r="E259" s="8"/>
      <c r="F259" s="8"/>
      <c r="G259" s="8"/>
      <c r="H259" s="9"/>
      <c r="I259" s="9"/>
      <c r="J259" s="9"/>
      <c r="K259" s="9"/>
    </row>
    <row r="260" ht="15.75" customHeight="1">
      <c r="D260" s="8"/>
      <c r="E260" s="8"/>
      <c r="F260" s="8"/>
      <c r="G260" s="8"/>
      <c r="H260" s="9"/>
      <c r="I260" s="9"/>
      <c r="J260" s="9"/>
      <c r="K260" s="9"/>
    </row>
    <row r="261" ht="15.75" customHeight="1">
      <c r="D261" s="8"/>
      <c r="E261" s="8"/>
      <c r="F261" s="8"/>
      <c r="G261" s="8"/>
      <c r="H261" s="9"/>
      <c r="I261" s="9"/>
      <c r="J261" s="9"/>
      <c r="K261" s="9"/>
    </row>
    <row r="262" ht="15.75" customHeight="1">
      <c r="D262" s="8"/>
      <c r="E262" s="8"/>
      <c r="F262" s="8"/>
      <c r="G262" s="8"/>
      <c r="H262" s="9"/>
      <c r="I262" s="9"/>
      <c r="J262" s="9"/>
      <c r="K262" s="9"/>
    </row>
    <row r="263" ht="15.75" customHeight="1">
      <c r="D263" s="8"/>
      <c r="E263" s="8"/>
      <c r="F263" s="8"/>
      <c r="G263" s="8"/>
      <c r="H263" s="9"/>
      <c r="I263" s="9"/>
      <c r="J263" s="9"/>
      <c r="K263" s="9"/>
    </row>
    <row r="264" ht="15.75" customHeight="1">
      <c r="D264" s="8"/>
      <c r="E264" s="8"/>
      <c r="F264" s="8"/>
      <c r="G264" s="8"/>
      <c r="H264" s="9"/>
      <c r="I264" s="9"/>
      <c r="J264" s="9"/>
      <c r="K264" s="9"/>
    </row>
    <row r="265" ht="15.75" customHeight="1">
      <c r="D265" s="8"/>
      <c r="E265" s="8"/>
      <c r="F265" s="8"/>
      <c r="G265" s="8"/>
      <c r="H265" s="9"/>
      <c r="I265" s="9"/>
      <c r="J265" s="9"/>
      <c r="K265" s="9"/>
    </row>
    <row r="266" ht="15.75" customHeight="1">
      <c r="D266" s="8"/>
      <c r="E266" s="8"/>
      <c r="F266" s="8"/>
      <c r="G266" s="8"/>
      <c r="H266" s="9"/>
      <c r="I266" s="9"/>
      <c r="J266" s="9"/>
      <c r="K266" s="9"/>
    </row>
    <row r="267" ht="15.75" customHeight="1">
      <c r="D267" s="8"/>
      <c r="E267" s="8"/>
      <c r="F267" s="8"/>
      <c r="G267" s="8"/>
      <c r="H267" s="9"/>
      <c r="I267" s="9"/>
      <c r="J267" s="9"/>
      <c r="K267" s="9"/>
    </row>
    <row r="268" ht="15.75" customHeight="1">
      <c r="D268" s="8"/>
      <c r="E268" s="8"/>
      <c r="F268" s="8"/>
      <c r="G268" s="8"/>
      <c r="H268" s="9"/>
      <c r="I268" s="9"/>
      <c r="J268" s="9"/>
      <c r="K268" s="9"/>
    </row>
    <row r="269" ht="15.75" customHeight="1">
      <c r="D269" s="8"/>
      <c r="E269" s="8"/>
      <c r="F269" s="8"/>
      <c r="G269" s="8"/>
      <c r="H269" s="9"/>
      <c r="I269" s="9"/>
      <c r="J269" s="9"/>
      <c r="K269" s="9"/>
    </row>
    <row r="270" ht="15.75" customHeight="1">
      <c r="D270" s="8"/>
      <c r="E270" s="8"/>
      <c r="F270" s="8"/>
      <c r="G270" s="8"/>
      <c r="H270" s="9"/>
      <c r="I270" s="9"/>
      <c r="J270" s="9"/>
      <c r="K270" s="9"/>
    </row>
    <row r="271" ht="15.75" customHeight="1">
      <c r="D271" s="8"/>
      <c r="E271" s="8"/>
      <c r="F271" s="8"/>
      <c r="G271" s="8"/>
      <c r="H271" s="9"/>
      <c r="I271" s="9"/>
      <c r="J271" s="9"/>
      <c r="K271" s="9"/>
    </row>
    <row r="272" ht="15.75" customHeight="1">
      <c r="D272" s="8"/>
      <c r="E272" s="8"/>
      <c r="F272" s="8"/>
      <c r="G272" s="8"/>
      <c r="H272" s="9"/>
      <c r="I272" s="9"/>
      <c r="J272" s="9"/>
      <c r="K272" s="9"/>
    </row>
    <row r="273" ht="15.75" customHeight="1">
      <c r="D273" s="8"/>
      <c r="E273" s="8"/>
      <c r="F273" s="8"/>
      <c r="G273" s="8"/>
      <c r="H273" s="9"/>
      <c r="I273" s="9"/>
      <c r="J273" s="9"/>
      <c r="K273" s="9"/>
    </row>
    <row r="274" ht="15.75" customHeight="1">
      <c r="D274" s="8"/>
      <c r="E274" s="8"/>
      <c r="F274" s="8"/>
      <c r="G274" s="8"/>
      <c r="H274" s="9"/>
      <c r="I274" s="9"/>
      <c r="J274" s="9"/>
      <c r="K274" s="9"/>
    </row>
    <row r="275" ht="15.75" customHeight="1">
      <c r="D275" s="8"/>
      <c r="E275" s="8"/>
      <c r="F275" s="8"/>
      <c r="G275" s="8"/>
      <c r="H275" s="9"/>
      <c r="I275" s="9"/>
      <c r="J275" s="9"/>
      <c r="K275" s="9"/>
    </row>
    <row r="276" ht="15.75" customHeight="1">
      <c r="D276" s="8"/>
      <c r="E276" s="8"/>
      <c r="F276" s="8"/>
      <c r="G276" s="8"/>
      <c r="H276" s="9"/>
      <c r="I276" s="9"/>
      <c r="J276" s="9"/>
      <c r="K276" s="9"/>
    </row>
    <row r="277" ht="15.75" customHeight="1">
      <c r="D277" s="8"/>
      <c r="E277" s="8"/>
      <c r="F277" s="8"/>
      <c r="G277" s="8"/>
      <c r="H277" s="9"/>
      <c r="I277" s="9"/>
      <c r="J277" s="9"/>
      <c r="K277" s="9"/>
    </row>
    <row r="278" ht="15.75" customHeight="1">
      <c r="D278" s="8"/>
      <c r="E278" s="8"/>
      <c r="F278" s="8"/>
      <c r="G278" s="8"/>
      <c r="H278" s="9"/>
      <c r="I278" s="9"/>
      <c r="J278" s="9"/>
      <c r="K278" s="9"/>
    </row>
    <row r="279" ht="15.75" customHeight="1">
      <c r="D279" s="8"/>
      <c r="E279" s="8"/>
      <c r="F279" s="8"/>
      <c r="G279" s="8"/>
      <c r="H279" s="9"/>
      <c r="I279" s="9"/>
      <c r="J279" s="9"/>
      <c r="K279" s="9"/>
    </row>
    <row r="280" ht="15.75" customHeight="1">
      <c r="D280" s="8"/>
      <c r="E280" s="8"/>
      <c r="F280" s="8"/>
      <c r="G280" s="8"/>
      <c r="H280" s="9"/>
      <c r="I280" s="9"/>
      <c r="J280" s="9"/>
      <c r="K280" s="9"/>
    </row>
    <row r="281" ht="15.75" customHeight="1">
      <c r="D281" s="8"/>
      <c r="E281" s="8"/>
      <c r="F281" s="8"/>
      <c r="G281" s="8"/>
      <c r="H281" s="9"/>
      <c r="I281" s="9"/>
      <c r="J281" s="9"/>
      <c r="K281" s="9"/>
    </row>
    <row r="282" ht="15.75" customHeight="1">
      <c r="D282" s="8"/>
      <c r="E282" s="8"/>
      <c r="F282" s="8"/>
      <c r="G282" s="8"/>
      <c r="H282" s="9"/>
      <c r="I282" s="9"/>
      <c r="J282" s="9"/>
      <c r="K282" s="9"/>
    </row>
    <row r="283" ht="15.75" customHeight="1">
      <c r="D283" s="8"/>
      <c r="E283" s="8"/>
      <c r="F283" s="8"/>
      <c r="G283" s="8"/>
      <c r="H283" s="9"/>
      <c r="I283" s="9"/>
      <c r="J283" s="9"/>
      <c r="K283" s="9"/>
    </row>
    <row r="284" ht="15.75" customHeight="1">
      <c r="D284" s="8"/>
      <c r="E284" s="8"/>
      <c r="F284" s="8"/>
      <c r="G284" s="8"/>
      <c r="H284" s="9"/>
      <c r="I284" s="9"/>
      <c r="J284" s="9"/>
      <c r="K284" s="9"/>
    </row>
    <row r="285" ht="15.75" customHeight="1">
      <c r="D285" s="8"/>
      <c r="E285" s="8"/>
      <c r="F285" s="8"/>
      <c r="G285" s="8"/>
      <c r="H285" s="9"/>
      <c r="I285" s="9"/>
      <c r="J285" s="9"/>
      <c r="K285" s="9"/>
    </row>
    <row r="286" ht="15.75" customHeight="1">
      <c r="D286" s="8"/>
      <c r="E286" s="8"/>
      <c r="F286" s="8"/>
      <c r="G286" s="8"/>
      <c r="H286" s="9"/>
      <c r="I286" s="9"/>
      <c r="J286" s="9"/>
      <c r="K286" s="9"/>
    </row>
    <row r="287" ht="15.75" customHeight="1">
      <c r="D287" s="8"/>
      <c r="E287" s="8"/>
      <c r="F287" s="8"/>
      <c r="G287" s="8"/>
      <c r="H287" s="9"/>
      <c r="I287" s="9"/>
      <c r="J287" s="9"/>
      <c r="K287" s="9"/>
    </row>
    <row r="288" ht="15.75" customHeight="1">
      <c r="D288" s="8"/>
      <c r="E288" s="8"/>
      <c r="F288" s="8"/>
      <c r="G288" s="8"/>
      <c r="H288" s="9"/>
      <c r="I288" s="9"/>
      <c r="J288" s="9"/>
      <c r="K288" s="9"/>
    </row>
    <row r="289" ht="15.75" customHeight="1">
      <c r="D289" s="8"/>
      <c r="E289" s="8"/>
      <c r="F289" s="8"/>
      <c r="G289" s="8"/>
      <c r="H289" s="9"/>
      <c r="I289" s="9"/>
      <c r="J289" s="9"/>
      <c r="K289" s="9"/>
    </row>
    <row r="290" ht="15.75" customHeight="1">
      <c r="D290" s="8"/>
      <c r="E290" s="8"/>
      <c r="F290" s="8"/>
      <c r="G290" s="8"/>
      <c r="H290" s="9"/>
      <c r="I290" s="9"/>
      <c r="J290" s="9"/>
      <c r="K290" s="9"/>
    </row>
    <row r="291" ht="15.75" customHeight="1">
      <c r="D291" s="8"/>
      <c r="E291" s="8"/>
      <c r="F291" s="8"/>
      <c r="G291" s="8"/>
      <c r="H291" s="9"/>
      <c r="I291" s="9"/>
      <c r="J291" s="9"/>
      <c r="K291" s="9"/>
    </row>
    <row r="292" ht="15.75" customHeight="1">
      <c r="D292" s="8"/>
      <c r="E292" s="8"/>
      <c r="F292" s="8"/>
      <c r="G292" s="8"/>
      <c r="H292" s="9"/>
      <c r="I292" s="9"/>
      <c r="J292" s="9"/>
      <c r="K292" s="9"/>
    </row>
    <row r="293" ht="15.75" customHeight="1">
      <c r="D293" s="8"/>
      <c r="E293" s="8"/>
      <c r="F293" s="8"/>
      <c r="G293" s="8"/>
      <c r="H293" s="9"/>
      <c r="I293" s="9"/>
      <c r="J293" s="9"/>
      <c r="K293" s="9"/>
    </row>
    <row r="294" ht="15.75" customHeight="1">
      <c r="D294" s="8"/>
      <c r="E294" s="8"/>
      <c r="F294" s="8"/>
      <c r="G294" s="8"/>
      <c r="H294" s="9"/>
      <c r="I294" s="9"/>
      <c r="J294" s="9"/>
      <c r="K294" s="9"/>
    </row>
    <row r="295" ht="15.75" customHeight="1">
      <c r="D295" s="8"/>
      <c r="E295" s="8"/>
      <c r="F295" s="8"/>
      <c r="G295" s="8"/>
      <c r="H295" s="9"/>
      <c r="I295" s="9"/>
      <c r="J295" s="9"/>
      <c r="K295" s="9"/>
    </row>
    <row r="296" ht="15.75" customHeight="1">
      <c r="D296" s="8"/>
      <c r="E296" s="8"/>
      <c r="F296" s="8"/>
      <c r="G296" s="8"/>
      <c r="H296" s="9"/>
      <c r="I296" s="9"/>
      <c r="J296" s="9"/>
      <c r="K296" s="9"/>
    </row>
    <row r="297" ht="15.75" customHeight="1">
      <c r="D297" s="8"/>
      <c r="E297" s="8"/>
      <c r="F297" s="8"/>
      <c r="G297" s="8"/>
      <c r="H297" s="9"/>
      <c r="I297" s="9"/>
      <c r="J297" s="9"/>
      <c r="K297" s="9"/>
    </row>
    <row r="298" ht="15.75" customHeight="1">
      <c r="D298" s="8"/>
      <c r="E298" s="8"/>
      <c r="F298" s="8"/>
      <c r="G298" s="8"/>
      <c r="H298" s="9"/>
      <c r="I298" s="9"/>
      <c r="J298" s="9"/>
      <c r="K298" s="9"/>
    </row>
    <row r="299" ht="15.75" customHeight="1">
      <c r="D299" s="8"/>
      <c r="E299" s="8"/>
      <c r="F299" s="8"/>
      <c r="G299" s="8"/>
      <c r="H299" s="9"/>
      <c r="I299" s="9"/>
      <c r="J299" s="9"/>
      <c r="K299" s="9"/>
    </row>
    <row r="300" ht="15.75" customHeight="1">
      <c r="D300" s="8"/>
      <c r="E300" s="8"/>
      <c r="F300" s="8"/>
      <c r="G300" s="8"/>
      <c r="H300" s="9"/>
      <c r="I300" s="9"/>
      <c r="J300" s="9"/>
      <c r="K300" s="9"/>
    </row>
    <row r="301" ht="15.75" customHeight="1">
      <c r="D301" s="8"/>
      <c r="E301" s="8"/>
      <c r="F301" s="8"/>
      <c r="G301" s="8"/>
      <c r="H301" s="9"/>
      <c r="I301" s="9"/>
      <c r="J301" s="9"/>
      <c r="K301" s="9"/>
    </row>
    <row r="302" ht="15.75" customHeight="1">
      <c r="D302" s="8"/>
      <c r="E302" s="8"/>
      <c r="F302" s="8"/>
      <c r="G302" s="8"/>
      <c r="H302" s="9"/>
      <c r="I302" s="9"/>
      <c r="J302" s="9"/>
      <c r="K302" s="9"/>
    </row>
    <row r="303" ht="15.75" customHeight="1">
      <c r="D303" s="8"/>
      <c r="E303" s="8"/>
      <c r="F303" s="8"/>
      <c r="G303" s="8"/>
      <c r="H303" s="9"/>
      <c r="I303" s="9"/>
      <c r="J303" s="9"/>
      <c r="K303" s="9"/>
    </row>
    <row r="304" ht="15.75" customHeight="1">
      <c r="D304" s="8"/>
      <c r="E304" s="8"/>
      <c r="F304" s="8"/>
      <c r="G304" s="8"/>
      <c r="H304" s="9"/>
      <c r="I304" s="9"/>
      <c r="J304" s="9"/>
      <c r="K304" s="9"/>
    </row>
    <row r="305" ht="15.75" customHeight="1">
      <c r="D305" s="8"/>
      <c r="E305" s="8"/>
      <c r="F305" s="8"/>
      <c r="G305" s="8"/>
      <c r="H305" s="9"/>
      <c r="I305" s="9"/>
      <c r="J305" s="9"/>
      <c r="K305" s="9"/>
    </row>
    <row r="306" ht="15.75" customHeight="1">
      <c r="D306" s="8"/>
      <c r="E306" s="8"/>
      <c r="F306" s="8"/>
      <c r="G306" s="8"/>
      <c r="H306" s="9"/>
      <c r="I306" s="9"/>
      <c r="J306" s="9"/>
      <c r="K306" s="9"/>
    </row>
    <row r="307" ht="15.75" customHeight="1">
      <c r="D307" s="8"/>
      <c r="E307" s="8"/>
      <c r="F307" s="8"/>
      <c r="G307" s="8"/>
      <c r="H307" s="9"/>
      <c r="I307" s="9"/>
      <c r="J307" s="9"/>
      <c r="K307" s="9"/>
    </row>
    <row r="308" ht="15.75" customHeight="1">
      <c r="D308" s="8"/>
      <c r="E308" s="8"/>
      <c r="F308" s="8"/>
      <c r="G308" s="8"/>
      <c r="H308" s="9"/>
      <c r="I308" s="9"/>
      <c r="J308" s="9"/>
      <c r="K308" s="9"/>
    </row>
    <row r="309" ht="15.75" customHeight="1">
      <c r="D309" s="8"/>
      <c r="E309" s="8"/>
      <c r="F309" s="8"/>
      <c r="G309" s="8"/>
      <c r="H309" s="9"/>
      <c r="I309" s="9"/>
      <c r="J309" s="9"/>
      <c r="K309" s="9"/>
    </row>
    <row r="310" ht="15.75" customHeight="1">
      <c r="D310" s="8"/>
      <c r="E310" s="8"/>
      <c r="F310" s="8"/>
      <c r="G310" s="8"/>
      <c r="H310" s="9"/>
      <c r="I310" s="9"/>
      <c r="J310" s="9"/>
      <c r="K310" s="9"/>
    </row>
    <row r="311" ht="15.75" customHeight="1">
      <c r="D311" s="8"/>
      <c r="E311" s="8"/>
      <c r="F311" s="8"/>
      <c r="G311" s="8"/>
      <c r="H311" s="9"/>
      <c r="I311" s="9"/>
      <c r="J311" s="9"/>
      <c r="K311" s="9"/>
    </row>
    <row r="312" ht="15.75" customHeight="1">
      <c r="D312" s="8"/>
      <c r="E312" s="8"/>
      <c r="F312" s="8"/>
      <c r="G312" s="8"/>
      <c r="H312" s="9"/>
      <c r="I312" s="9"/>
      <c r="J312" s="9"/>
      <c r="K312" s="9"/>
    </row>
    <row r="313" ht="15.75" customHeight="1">
      <c r="D313" s="8"/>
      <c r="E313" s="8"/>
      <c r="F313" s="8"/>
      <c r="G313" s="8"/>
      <c r="H313" s="9"/>
      <c r="I313" s="9"/>
      <c r="J313" s="9"/>
      <c r="K313" s="9"/>
    </row>
    <row r="314" ht="15.75" customHeight="1">
      <c r="D314" s="8"/>
      <c r="E314" s="8"/>
      <c r="F314" s="8"/>
      <c r="G314" s="8"/>
      <c r="H314" s="9"/>
      <c r="I314" s="9"/>
      <c r="J314" s="9"/>
      <c r="K314" s="9"/>
    </row>
    <row r="315" ht="15.75" customHeight="1">
      <c r="D315" s="8"/>
      <c r="E315" s="8"/>
      <c r="F315" s="8"/>
      <c r="G315" s="8"/>
      <c r="H315" s="9"/>
      <c r="I315" s="9"/>
      <c r="J315" s="9"/>
      <c r="K315" s="9"/>
    </row>
    <row r="316" ht="15.75" customHeight="1">
      <c r="D316" s="8"/>
      <c r="E316" s="8"/>
      <c r="F316" s="8"/>
      <c r="G316" s="8"/>
      <c r="H316" s="9"/>
      <c r="I316" s="9"/>
      <c r="J316" s="9"/>
      <c r="K316" s="9"/>
    </row>
    <row r="317" ht="15.75" customHeight="1">
      <c r="D317" s="8"/>
      <c r="E317" s="8"/>
      <c r="F317" s="8"/>
      <c r="G317" s="8"/>
      <c r="H317" s="9"/>
      <c r="I317" s="9"/>
      <c r="J317" s="9"/>
      <c r="K317" s="9"/>
    </row>
    <row r="318" ht="15.75" customHeight="1">
      <c r="D318" s="8"/>
      <c r="E318" s="8"/>
      <c r="F318" s="8"/>
      <c r="G318" s="8"/>
      <c r="H318" s="9"/>
      <c r="I318" s="9"/>
      <c r="J318" s="9"/>
      <c r="K318" s="9"/>
    </row>
    <row r="319" ht="15.75" customHeight="1">
      <c r="D319" s="8"/>
      <c r="E319" s="8"/>
      <c r="F319" s="8"/>
      <c r="G319" s="8"/>
      <c r="H319" s="9"/>
      <c r="I319" s="9"/>
      <c r="J319" s="9"/>
      <c r="K319" s="9"/>
    </row>
    <row r="320" ht="15.75" customHeight="1">
      <c r="D320" s="8"/>
      <c r="E320" s="8"/>
      <c r="F320" s="8"/>
      <c r="G320" s="8"/>
      <c r="H320" s="9"/>
      <c r="I320" s="9"/>
      <c r="J320" s="9"/>
      <c r="K320" s="9"/>
    </row>
    <row r="321" ht="15.75" customHeight="1">
      <c r="D321" s="8"/>
      <c r="E321" s="8"/>
      <c r="F321" s="8"/>
      <c r="G321" s="8"/>
      <c r="H321" s="9"/>
      <c r="I321" s="9"/>
      <c r="J321" s="9"/>
      <c r="K321" s="9"/>
    </row>
    <row r="322" ht="15.75" customHeight="1">
      <c r="D322" s="8"/>
      <c r="E322" s="8"/>
      <c r="F322" s="8"/>
      <c r="G322" s="8"/>
      <c r="H322" s="9"/>
      <c r="I322" s="9"/>
      <c r="J322" s="9"/>
      <c r="K322" s="9"/>
    </row>
    <row r="323" ht="15.75" customHeight="1">
      <c r="D323" s="8"/>
      <c r="E323" s="8"/>
      <c r="F323" s="8"/>
      <c r="G323" s="8"/>
      <c r="H323" s="9"/>
      <c r="I323" s="9"/>
      <c r="J323" s="9"/>
      <c r="K323" s="9"/>
    </row>
    <row r="324" ht="15.75" customHeight="1">
      <c r="D324" s="8"/>
      <c r="E324" s="8"/>
      <c r="F324" s="8"/>
      <c r="G324" s="8"/>
      <c r="H324" s="9"/>
      <c r="I324" s="9"/>
      <c r="J324" s="9"/>
      <c r="K324" s="9"/>
    </row>
    <row r="325" ht="15.75" customHeight="1">
      <c r="D325" s="8"/>
      <c r="E325" s="8"/>
      <c r="F325" s="8"/>
      <c r="G325" s="8"/>
      <c r="H325" s="9"/>
      <c r="I325" s="9"/>
      <c r="J325" s="9"/>
      <c r="K325" s="9"/>
    </row>
    <row r="326" ht="15.75" customHeight="1">
      <c r="D326" s="8"/>
      <c r="E326" s="8"/>
      <c r="F326" s="8"/>
      <c r="G326" s="8"/>
      <c r="H326" s="9"/>
      <c r="I326" s="9"/>
      <c r="J326" s="9"/>
      <c r="K326" s="9"/>
    </row>
    <row r="327" ht="15.75" customHeight="1">
      <c r="D327" s="8"/>
      <c r="E327" s="8"/>
      <c r="F327" s="8"/>
      <c r="G327" s="8"/>
      <c r="H327" s="9"/>
      <c r="I327" s="9"/>
      <c r="J327" s="9"/>
      <c r="K327" s="9"/>
    </row>
    <row r="328" ht="15.75" customHeight="1">
      <c r="D328" s="8"/>
      <c r="E328" s="8"/>
      <c r="F328" s="8"/>
      <c r="G328" s="8"/>
      <c r="H328" s="9"/>
      <c r="I328" s="9"/>
      <c r="J328" s="9"/>
      <c r="K328" s="9"/>
    </row>
    <row r="329" ht="15.75" customHeight="1">
      <c r="D329" s="8"/>
      <c r="E329" s="8"/>
      <c r="F329" s="8"/>
      <c r="G329" s="8"/>
      <c r="H329" s="9"/>
      <c r="I329" s="9"/>
      <c r="J329" s="9"/>
      <c r="K329" s="9"/>
    </row>
    <row r="330" ht="15.75" customHeight="1">
      <c r="D330" s="8"/>
      <c r="E330" s="8"/>
      <c r="F330" s="8"/>
      <c r="G330" s="8"/>
      <c r="H330" s="9"/>
      <c r="I330" s="9"/>
      <c r="J330" s="9"/>
      <c r="K330" s="9"/>
    </row>
    <row r="331" ht="15.75" customHeight="1">
      <c r="D331" s="8"/>
      <c r="E331" s="8"/>
      <c r="F331" s="8"/>
      <c r="G331" s="8"/>
      <c r="H331" s="9"/>
      <c r="I331" s="9"/>
      <c r="J331" s="9"/>
      <c r="K331" s="9"/>
    </row>
    <row r="332" ht="15.75" customHeight="1">
      <c r="D332" s="8"/>
      <c r="E332" s="8"/>
      <c r="F332" s="8"/>
      <c r="G332" s="8"/>
      <c r="H332" s="9"/>
      <c r="I332" s="9"/>
      <c r="J332" s="9"/>
      <c r="K332" s="9"/>
    </row>
    <row r="333" ht="15.75" customHeight="1">
      <c r="D333" s="8"/>
      <c r="E333" s="8"/>
      <c r="F333" s="8"/>
      <c r="G333" s="8"/>
      <c r="H333" s="9"/>
      <c r="I333" s="9"/>
      <c r="J333" s="9"/>
      <c r="K333" s="9"/>
    </row>
    <row r="334" ht="15.75" customHeight="1">
      <c r="D334" s="8"/>
      <c r="E334" s="8"/>
      <c r="F334" s="8"/>
      <c r="G334" s="8"/>
      <c r="H334" s="9"/>
      <c r="I334" s="9"/>
      <c r="J334" s="9"/>
      <c r="K334" s="9"/>
    </row>
    <row r="335" ht="15.75" customHeight="1">
      <c r="D335" s="8"/>
      <c r="E335" s="8"/>
      <c r="F335" s="8"/>
      <c r="G335" s="8"/>
      <c r="H335" s="9"/>
      <c r="I335" s="9"/>
      <c r="J335" s="9"/>
      <c r="K335" s="9"/>
    </row>
    <row r="336" ht="15.75" customHeight="1">
      <c r="D336" s="8"/>
      <c r="E336" s="8"/>
      <c r="F336" s="8"/>
      <c r="G336" s="8"/>
      <c r="H336" s="9"/>
      <c r="I336" s="9"/>
      <c r="J336" s="9"/>
      <c r="K336" s="9"/>
    </row>
    <row r="337" ht="15.75" customHeight="1">
      <c r="D337" s="8"/>
      <c r="E337" s="8"/>
      <c r="F337" s="8"/>
      <c r="G337" s="8"/>
      <c r="H337" s="9"/>
      <c r="I337" s="9"/>
      <c r="J337" s="9"/>
      <c r="K337" s="9"/>
    </row>
    <row r="338" ht="15.75" customHeight="1">
      <c r="D338" s="8"/>
      <c r="E338" s="8"/>
      <c r="F338" s="8"/>
      <c r="G338" s="8"/>
      <c r="H338" s="9"/>
      <c r="I338" s="9"/>
      <c r="J338" s="9"/>
      <c r="K338" s="9"/>
    </row>
    <row r="339" ht="15.75" customHeight="1">
      <c r="D339" s="8"/>
      <c r="E339" s="8"/>
      <c r="F339" s="8"/>
      <c r="G339" s="8"/>
      <c r="H339" s="9"/>
      <c r="I339" s="9"/>
      <c r="J339" s="9"/>
      <c r="K339" s="9"/>
    </row>
    <row r="340" ht="15.75" customHeight="1">
      <c r="D340" s="8"/>
      <c r="E340" s="8"/>
      <c r="F340" s="8"/>
      <c r="G340" s="8"/>
      <c r="H340" s="9"/>
      <c r="I340" s="9"/>
      <c r="J340" s="9"/>
      <c r="K340" s="9"/>
    </row>
    <row r="341" ht="15.75" customHeight="1">
      <c r="D341" s="8"/>
      <c r="E341" s="8"/>
      <c r="F341" s="8"/>
      <c r="G341" s="8"/>
      <c r="H341" s="9"/>
      <c r="I341" s="9"/>
      <c r="J341" s="9"/>
      <c r="K341" s="9"/>
    </row>
    <row r="342" ht="15.75" customHeight="1">
      <c r="D342" s="8"/>
      <c r="E342" s="8"/>
      <c r="F342" s="8"/>
      <c r="G342" s="8"/>
      <c r="H342" s="9"/>
      <c r="I342" s="9"/>
      <c r="J342" s="9"/>
      <c r="K342" s="9"/>
    </row>
    <row r="343" ht="15.75" customHeight="1">
      <c r="D343" s="8"/>
      <c r="E343" s="8"/>
      <c r="F343" s="8"/>
      <c r="G343" s="8"/>
      <c r="H343" s="9"/>
      <c r="I343" s="9"/>
      <c r="J343" s="9"/>
      <c r="K343" s="9"/>
    </row>
    <row r="344" ht="15.75" customHeight="1">
      <c r="D344" s="8"/>
      <c r="E344" s="8"/>
      <c r="F344" s="8"/>
      <c r="G344" s="8"/>
      <c r="H344" s="9"/>
      <c r="I344" s="9"/>
      <c r="J344" s="9"/>
      <c r="K344" s="9"/>
    </row>
    <row r="345" ht="15.75" customHeight="1">
      <c r="D345" s="8"/>
      <c r="E345" s="8"/>
      <c r="F345" s="8"/>
      <c r="G345" s="8"/>
      <c r="H345" s="9"/>
      <c r="I345" s="9"/>
      <c r="J345" s="9"/>
      <c r="K345" s="9"/>
    </row>
    <row r="346" ht="15.75" customHeight="1">
      <c r="D346" s="8"/>
      <c r="E346" s="8"/>
      <c r="F346" s="8"/>
      <c r="G346" s="8"/>
      <c r="H346" s="9"/>
      <c r="I346" s="9"/>
      <c r="J346" s="9"/>
      <c r="K346" s="9"/>
    </row>
    <row r="347" ht="15.75" customHeight="1">
      <c r="D347" s="8"/>
      <c r="E347" s="8"/>
      <c r="F347" s="8"/>
      <c r="G347" s="8"/>
      <c r="H347" s="9"/>
      <c r="I347" s="9"/>
      <c r="J347" s="9"/>
      <c r="K347" s="9"/>
    </row>
    <row r="348" ht="15.75" customHeight="1">
      <c r="D348" s="8"/>
      <c r="E348" s="8"/>
      <c r="F348" s="8"/>
      <c r="G348" s="8"/>
      <c r="H348" s="9"/>
      <c r="I348" s="9"/>
      <c r="J348" s="9"/>
      <c r="K348" s="9"/>
    </row>
    <row r="349" ht="15.75" customHeight="1">
      <c r="D349" s="8"/>
      <c r="E349" s="8"/>
      <c r="F349" s="8"/>
      <c r="G349" s="8"/>
      <c r="H349" s="9"/>
      <c r="I349" s="9"/>
      <c r="J349" s="9"/>
      <c r="K349" s="9"/>
    </row>
    <row r="350" ht="15.75" customHeight="1">
      <c r="D350" s="8"/>
      <c r="E350" s="8"/>
      <c r="F350" s="8"/>
      <c r="G350" s="8"/>
      <c r="H350" s="9"/>
      <c r="I350" s="9"/>
      <c r="J350" s="9"/>
      <c r="K350" s="9"/>
    </row>
    <row r="351" ht="15.75" customHeight="1">
      <c r="D351" s="8"/>
      <c r="E351" s="8"/>
      <c r="F351" s="8"/>
      <c r="G351" s="8"/>
      <c r="H351" s="9"/>
      <c r="I351" s="9"/>
      <c r="J351" s="9"/>
      <c r="K351" s="9"/>
    </row>
    <row r="352" ht="15.75" customHeight="1">
      <c r="D352" s="8"/>
      <c r="E352" s="8"/>
      <c r="F352" s="8"/>
      <c r="G352" s="8"/>
      <c r="H352" s="9"/>
      <c r="I352" s="9"/>
      <c r="J352" s="9"/>
      <c r="K352" s="9"/>
    </row>
    <row r="353" ht="15.75" customHeight="1">
      <c r="D353" s="8"/>
      <c r="E353" s="8"/>
      <c r="F353" s="8"/>
      <c r="G353" s="8"/>
      <c r="H353" s="9"/>
      <c r="I353" s="9"/>
      <c r="J353" s="9"/>
      <c r="K353" s="9"/>
    </row>
    <row r="354" ht="15.75" customHeight="1">
      <c r="D354" s="8"/>
      <c r="E354" s="8"/>
      <c r="F354" s="8"/>
      <c r="G354" s="8"/>
      <c r="H354" s="9"/>
      <c r="I354" s="9"/>
      <c r="J354" s="9"/>
      <c r="K354" s="9"/>
    </row>
    <row r="355" ht="15.75" customHeight="1">
      <c r="D355" s="8"/>
      <c r="E355" s="8"/>
      <c r="F355" s="8"/>
      <c r="G355" s="8"/>
      <c r="H355" s="9"/>
      <c r="I355" s="9"/>
      <c r="J355" s="9"/>
      <c r="K355" s="9"/>
    </row>
    <row r="356" ht="15.75" customHeight="1">
      <c r="D356" s="8"/>
      <c r="E356" s="8"/>
      <c r="F356" s="8"/>
      <c r="G356" s="8"/>
      <c r="H356" s="9"/>
      <c r="I356" s="9"/>
      <c r="J356" s="9"/>
      <c r="K356" s="9"/>
    </row>
    <row r="357" ht="15.75" customHeight="1">
      <c r="D357" s="8"/>
      <c r="E357" s="8"/>
      <c r="F357" s="8"/>
      <c r="G357" s="8"/>
      <c r="H357" s="9"/>
      <c r="I357" s="9"/>
      <c r="J357" s="9"/>
      <c r="K357" s="9"/>
    </row>
    <row r="358" ht="15.75" customHeight="1">
      <c r="D358" s="8"/>
      <c r="E358" s="8"/>
      <c r="F358" s="8"/>
      <c r="G358" s="8"/>
      <c r="H358" s="9"/>
      <c r="I358" s="9"/>
      <c r="J358" s="9"/>
      <c r="K358" s="9"/>
    </row>
    <row r="359" ht="15.75" customHeight="1">
      <c r="D359" s="8"/>
      <c r="E359" s="8"/>
      <c r="F359" s="8"/>
      <c r="G359" s="8"/>
      <c r="H359" s="9"/>
      <c r="I359" s="9"/>
      <c r="J359" s="9"/>
      <c r="K359" s="9"/>
    </row>
    <row r="360" ht="15.75" customHeight="1">
      <c r="D360" s="8"/>
      <c r="E360" s="8"/>
      <c r="F360" s="8"/>
      <c r="G360" s="8"/>
      <c r="H360" s="9"/>
      <c r="I360" s="9"/>
      <c r="J360" s="9"/>
      <c r="K360" s="9"/>
    </row>
    <row r="361" ht="15.75" customHeight="1">
      <c r="D361" s="8"/>
      <c r="E361" s="8"/>
      <c r="F361" s="8"/>
      <c r="G361" s="8"/>
      <c r="H361" s="9"/>
      <c r="I361" s="9"/>
      <c r="J361" s="9"/>
      <c r="K361" s="9"/>
    </row>
    <row r="362" ht="15.75" customHeight="1">
      <c r="D362" s="8"/>
      <c r="E362" s="8"/>
      <c r="F362" s="8"/>
      <c r="G362" s="8"/>
      <c r="H362" s="9"/>
      <c r="I362" s="9"/>
      <c r="J362" s="9"/>
      <c r="K362" s="9"/>
    </row>
    <row r="363" ht="15.75" customHeight="1">
      <c r="D363" s="8"/>
      <c r="E363" s="8"/>
      <c r="F363" s="8"/>
      <c r="G363" s="8"/>
      <c r="H363" s="9"/>
      <c r="I363" s="9"/>
      <c r="J363" s="9"/>
      <c r="K363" s="9"/>
    </row>
    <row r="364" ht="15.75" customHeight="1">
      <c r="D364" s="8"/>
      <c r="E364" s="8"/>
      <c r="F364" s="8"/>
      <c r="G364" s="8"/>
      <c r="H364" s="9"/>
      <c r="I364" s="9"/>
      <c r="J364" s="9"/>
      <c r="K364" s="9"/>
    </row>
    <row r="365" ht="15.75" customHeight="1">
      <c r="D365" s="8"/>
      <c r="E365" s="8"/>
      <c r="F365" s="8"/>
      <c r="G365" s="8"/>
      <c r="H365" s="9"/>
      <c r="I365" s="9"/>
      <c r="J365" s="9"/>
      <c r="K365" s="9"/>
    </row>
    <row r="366" ht="15.75" customHeight="1">
      <c r="D366" s="8"/>
      <c r="E366" s="8"/>
      <c r="F366" s="8"/>
      <c r="G366" s="8"/>
      <c r="H366" s="9"/>
      <c r="I366" s="9"/>
      <c r="J366" s="9"/>
      <c r="K366" s="9"/>
    </row>
    <row r="367" ht="15.75" customHeight="1">
      <c r="D367" s="8"/>
      <c r="E367" s="8"/>
      <c r="F367" s="8"/>
      <c r="G367" s="8"/>
      <c r="H367" s="9"/>
      <c r="I367" s="9"/>
      <c r="J367" s="9"/>
      <c r="K367" s="9"/>
    </row>
    <row r="368" ht="15.75" customHeight="1">
      <c r="D368" s="8"/>
      <c r="E368" s="8"/>
      <c r="F368" s="8"/>
      <c r="G368" s="8"/>
      <c r="H368" s="9"/>
      <c r="I368" s="9"/>
      <c r="J368" s="9"/>
      <c r="K368" s="9"/>
    </row>
    <row r="369" ht="15.75" customHeight="1">
      <c r="D369" s="8"/>
      <c r="E369" s="8"/>
      <c r="F369" s="8"/>
      <c r="G369" s="8"/>
      <c r="H369" s="9"/>
      <c r="I369" s="9"/>
      <c r="J369" s="9"/>
      <c r="K369" s="9"/>
    </row>
    <row r="370" ht="15.75" customHeight="1">
      <c r="D370" s="8"/>
      <c r="E370" s="8"/>
      <c r="F370" s="8"/>
      <c r="G370" s="8"/>
      <c r="H370" s="9"/>
      <c r="I370" s="9"/>
      <c r="J370" s="9"/>
      <c r="K370" s="9"/>
    </row>
    <row r="371" ht="15.75" customHeight="1">
      <c r="D371" s="8"/>
      <c r="E371" s="8"/>
      <c r="F371" s="8"/>
      <c r="G371" s="8"/>
      <c r="H371" s="9"/>
      <c r="I371" s="9"/>
      <c r="J371" s="9"/>
      <c r="K371" s="9"/>
    </row>
    <row r="372" ht="15.75" customHeight="1">
      <c r="D372" s="8"/>
      <c r="E372" s="8"/>
      <c r="F372" s="8"/>
      <c r="G372" s="8"/>
      <c r="H372" s="9"/>
      <c r="I372" s="9"/>
      <c r="J372" s="9"/>
      <c r="K372" s="9"/>
    </row>
    <row r="373" ht="15.75" customHeight="1">
      <c r="D373" s="8"/>
      <c r="E373" s="8"/>
      <c r="F373" s="8"/>
      <c r="G373" s="8"/>
      <c r="H373" s="9"/>
      <c r="I373" s="9"/>
      <c r="J373" s="9"/>
      <c r="K373" s="9"/>
    </row>
    <row r="374" ht="15.75" customHeight="1">
      <c r="D374" s="8"/>
      <c r="E374" s="8"/>
      <c r="F374" s="8"/>
      <c r="G374" s="8"/>
      <c r="H374" s="9"/>
      <c r="I374" s="9"/>
      <c r="J374" s="9"/>
      <c r="K374" s="9"/>
    </row>
    <row r="375" ht="15.75" customHeight="1">
      <c r="D375" s="8"/>
      <c r="E375" s="8"/>
      <c r="F375" s="8"/>
      <c r="G375" s="8"/>
      <c r="H375" s="9"/>
      <c r="I375" s="9"/>
      <c r="J375" s="9"/>
      <c r="K375" s="9"/>
    </row>
    <row r="376" ht="15.75" customHeight="1">
      <c r="D376" s="8"/>
      <c r="E376" s="8"/>
      <c r="F376" s="8"/>
      <c r="G376" s="8"/>
      <c r="H376" s="9"/>
      <c r="I376" s="9"/>
      <c r="J376" s="9"/>
      <c r="K376" s="9"/>
    </row>
    <row r="377" ht="15.75" customHeight="1">
      <c r="D377" s="8"/>
      <c r="E377" s="8"/>
      <c r="F377" s="8"/>
      <c r="G377" s="8"/>
      <c r="H377" s="9"/>
      <c r="I377" s="9"/>
      <c r="J377" s="9"/>
      <c r="K377" s="9"/>
    </row>
    <row r="378" ht="15.75" customHeight="1">
      <c r="D378" s="8"/>
      <c r="E378" s="8"/>
      <c r="F378" s="8"/>
      <c r="G378" s="8"/>
      <c r="H378" s="9"/>
      <c r="I378" s="9"/>
      <c r="J378" s="9"/>
      <c r="K378" s="9"/>
    </row>
    <row r="379" ht="15.75" customHeight="1">
      <c r="D379" s="8"/>
      <c r="E379" s="8"/>
      <c r="F379" s="8"/>
      <c r="G379" s="8"/>
      <c r="H379" s="9"/>
      <c r="I379" s="9"/>
      <c r="J379" s="9"/>
      <c r="K379" s="9"/>
    </row>
    <row r="380" ht="15.75" customHeight="1">
      <c r="D380" s="8"/>
      <c r="E380" s="8"/>
      <c r="F380" s="8"/>
      <c r="G380" s="8"/>
      <c r="H380" s="9"/>
      <c r="I380" s="9"/>
      <c r="J380" s="9"/>
      <c r="K380" s="9"/>
    </row>
    <row r="381" ht="15.75" customHeight="1">
      <c r="D381" s="8"/>
      <c r="E381" s="8"/>
      <c r="F381" s="8"/>
      <c r="G381" s="8"/>
      <c r="H381" s="9"/>
      <c r="I381" s="9"/>
      <c r="J381" s="9"/>
      <c r="K381" s="9"/>
    </row>
    <row r="382" ht="15.75" customHeight="1">
      <c r="D382" s="8"/>
      <c r="E382" s="8"/>
      <c r="F382" s="8"/>
      <c r="G382" s="8"/>
      <c r="H382" s="9"/>
      <c r="I382" s="9"/>
      <c r="J382" s="9"/>
      <c r="K382" s="9"/>
    </row>
    <row r="383" ht="15.75" customHeight="1">
      <c r="D383" s="8"/>
      <c r="E383" s="8"/>
      <c r="F383" s="8"/>
      <c r="G383" s="8"/>
      <c r="H383" s="9"/>
      <c r="I383" s="9"/>
      <c r="J383" s="9"/>
      <c r="K383" s="9"/>
    </row>
    <row r="384" ht="15.75" customHeight="1">
      <c r="D384" s="8"/>
      <c r="E384" s="8"/>
      <c r="F384" s="8"/>
      <c r="G384" s="8"/>
      <c r="H384" s="9"/>
      <c r="I384" s="9"/>
      <c r="J384" s="9"/>
      <c r="K384" s="9"/>
    </row>
    <row r="385" ht="15.75" customHeight="1">
      <c r="D385" s="8"/>
      <c r="E385" s="8"/>
      <c r="F385" s="8"/>
      <c r="G385" s="8"/>
      <c r="H385" s="9"/>
      <c r="I385" s="9"/>
      <c r="J385" s="9"/>
      <c r="K385" s="9"/>
    </row>
    <row r="386" ht="15.75" customHeight="1">
      <c r="D386" s="8"/>
      <c r="E386" s="8"/>
      <c r="F386" s="8"/>
      <c r="G386" s="8"/>
      <c r="H386" s="9"/>
      <c r="I386" s="9"/>
      <c r="J386" s="9"/>
      <c r="K386" s="9"/>
    </row>
    <row r="387" ht="15.75" customHeight="1">
      <c r="D387" s="8"/>
      <c r="E387" s="8"/>
      <c r="F387" s="8"/>
      <c r="G387" s="8"/>
      <c r="H387" s="9"/>
      <c r="I387" s="9"/>
      <c r="J387" s="9"/>
      <c r="K387" s="9"/>
    </row>
    <row r="388" ht="15.75" customHeight="1">
      <c r="D388" s="8"/>
      <c r="E388" s="8"/>
      <c r="F388" s="8"/>
      <c r="G388" s="8"/>
      <c r="H388" s="9"/>
      <c r="I388" s="9"/>
      <c r="J388" s="9"/>
      <c r="K388" s="9"/>
    </row>
    <row r="389" ht="15.75" customHeight="1">
      <c r="D389" s="8"/>
      <c r="E389" s="8"/>
      <c r="F389" s="8"/>
      <c r="G389" s="8"/>
      <c r="H389" s="9"/>
      <c r="I389" s="9"/>
      <c r="J389" s="9"/>
      <c r="K389" s="9"/>
    </row>
    <row r="390" ht="15.75" customHeight="1">
      <c r="D390" s="8"/>
      <c r="E390" s="8"/>
      <c r="F390" s="8"/>
      <c r="G390" s="8"/>
      <c r="H390" s="9"/>
      <c r="I390" s="9"/>
      <c r="J390" s="9"/>
      <c r="K390" s="9"/>
    </row>
    <row r="391" ht="15.75" customHeight="1">
      <c r="D391" s="8"/>
      <c r="E391" s="8"/>
      <c r="F391" s="8"/>
      <c r="G391" s="8"/>
      <c r="H391" s="9"/>
      <c r="I391" s="9"/>
      <c r="J391" s="9"/>
      <c r="K391" s="9"/>
    </row>
    <row r="392" ht="15.75" customHeight="1">
      <c r="D392" s="8"/>
      <c r="E392" s="8"/>
      <c r="F392" s="8"/>
      <c r="G392" s="8"/>
      <c r="H392" s="9"/>
      <c r="I392" s="9"/>
      <c r="J392" s="9"/>
      <c r="K392" s="9"/>
    </row>
    <row r="393" ht="15.75" customHeight="1">
      <c r="D393" s="8"/>
      <c r="E393" s="8"/>
      <c r="F393" s="8"/>
      <c r="G393" s="8"/>
      <c r="H393" s="9"/>
      <c r="I393" s="9"/>
      <c r="J393" s="9"/>
      <c r="K393" s="9"/>
    </row>
    <row r="394" ht="15.75" customHeight="1">
      <c r="D394" s="8"/>
      <c r="E394" s="8"/>
      <c r="F394" s="8"/>
      <c r="G394" s="8"/>
      <c r="H394" s="9"/>
      <c r="I394" s="9"/>
      <c r="J394" s="9"/>
      <c r="K394" s="9"/>
    </row>
    <row r="395" ht="15.75" customHeight="1">
      <c r="D395" s="8"/>
      <c r="E395" s="8"/>
      <c r="F395" s="8"/>
      <c r="G395" s="8"/>
      <c r="H395" s="9"/>
      <c r="I395" s="9"/>
      <c r="J395" s="9"/>
      <c r="K395" s="9"/>
    </row>
    <row r="396" ht="15.75" customHeight="1">
      <c r="D396" s="8"/>
      <c r="E396" s="8"/>
      <c r="F396" s="8"/>
      <c r="G396" s="8"/>
      <c r="H396" s="9"/>
      <c r="I396" s="9"/>
      <c r="J396" s="9"/>
      <c r="K396" s="9"/>
    </row>
    <row r="397" ht="15.75" customHeight="1">
      <c r="D397" s="8"/>
      <c r="E397" s="8"/>
      <c r="F397" s="8"/>
      <c r="G397" s="8"/>
      <c r="H397" s="9"/>
      <c r="I397" s="9"/>
      <c r="J397" s="9"/>
      <c r="K397" s="9"/>
    </row>
    <row r="398" ht="15.75" customHeight="1">
      <c r="D398" s="8"/>
      <c r="E398" s="8"/>
      <c r="F398" s="8"/>
      <c r="G398" s="8"/>
      <c r="H398" s="9"/>
      <c r="I398" s="9"/>
      <c r="J398" s="9"/>
      <c r="K398" s="9"/>
    </row>
    <row r="399" ht="15.75" customHeight="1">
      <c r="D399" s="8"/>
      <c r="E399" s="8"/>
      <c r="F399" s="8"/>
      <c r="G399" s="8"/>
      <c r="H399" s="9"/>
      <c r="I399" s="9"/>
      <c r="J399" s="9"/>
      <c r="K399" s="9"/>
    </row>
    <row r="400" ht="15.75" customHeight="1">
      <c r="D400" s="8"/>
      <c r="E400" s="8"/>
      <c r="F400" s="8"/>
      <c r="G400" s="8"/>
      <c r="H400" s="9"/>
      <c r="I400" s="9"/>
      <c r="J400" s="9"/>
      <c r="K400" s="9"/>
    </row>
    <row r="401" ht="15.75" customHeight="1">
      <c r="D401" s="8"/>
      <c r="E401" s="8"/>
      <c r="F401" s="8"/>
      <c r="G401" s="8"/>
      <c r="H401" s="9"/>
      <c r="I401" s="9"/>
      <c r="J401" s="9"/>
      <c r="K401" s="9"/>
    </row>
    <row r="402" ht="15.75" customHeight="1">
      <c r="D402" s="8"/>
      <c r="E402" s="8"/>
      <c r="F402" s="8"/>
      <c r="G402" s="8"/>
      <c r="H402" s="9"/>
      <c r="I402" s="9"/>
      <c r="J402" s="9"/>
      <c r="K402" s="9"/>
    </row>
    <row r="403" ht="15.75" customHeight="1">
      <c r="D403" s="8"/>
      <c r="E403" s="8"/>
      <c r="F403" s="8"/>
      <c r="G403" s="8"/>
      <c r="H403" s="9"/>
      <c r="I403" s="9"/>
      <c r="J403" s="9"/>
      <c r="K403" s="9"/>
    </row>
    <row r="404" ht="15.75" customHeight="1">
      <c r="D404" s="8"/>
      <c r="E404" s="8"/>
      <c r="F404" s="8"/>
      <c r="G404" s="8"/>
      <c r="H404" s="9"/>
      <c r="I404" s="9"/>
      <c r="J404" s="9"/>
      <c r="K404" s="9"/>
    </row>
    <row r="405" ht="15.75" customHeight="1">
      <c r="D405" s="8"/>
      <c r="E405" s="8"/>
      <c r="F405" s="8"/>
      <c r="G405" s="8"/>
      <c r="H405" s="9"/>
      <c r="I405" s="9"/>
      <c r="J405" s="9"/>
      <c r="K405" s="9"/>
    </row>
    <row r="406" ht="15.75" customHeight="1">
      <c r="D406" s="8"/>
      <c r="E406" s="8"/>
      <c r="F406" s="8"/>
      <c r="G406" s="8"/>
      <c r="H406" s="9"/>
      <c r="I406" s="9"/>
      <c r="J406" s="9"/>
      <c r="K406" s="9"/>
    </row>
    <row r="407" ht="15.75" customHeight="1">
      <c r="D407" s="8"/>
      <c r="E407" s="8"/>
      <c r="F407" s="8"/>
      <c r="G407" s="8"/>
      <c r="H407" s="9"/>
      <c r="I407" s="9"/>
      <c r="J407" s="9"/>
      <c r="K407" s="9"/>
    </row>
    <row r="408" ht="15.75" customHeight="1">
      <c r="D408" s="8"/>
      <c r="E408" s="8"/>
      <c r="F408" s="8"/>
      <c r="G408" s="8"/>
      <c r="H408" s="9"/>
      <c r="I408" s="9"/>
      <c r="J408" s="9"/>
      <c r="K408" s="9"/>
    </row>
    <row r="409" ht="15.75" customHeight="1">
      <c r="D409" s="8"/>
      <c r="E409" s="8"/>
      <c r="F409" s="8"/>
      <c r="G409" s="8"/>
      <c r="H409" s="9"/>
      <c r="I409" s="9"/>
      <c r="J409" s="9"/>
      <c r="K409" s="9"/>
    </row>
    <row r="410" ht="15.75" customHeight="1">
      <c r="D410" s="8"/>
      <c r="E410" s="8"/>
      <c r="F410" s="8"/>
      <c r="G410" s="8"/>
      <c r="H410" s="9"/>
      <c r="I410" s="9"/>
      <c r="J410" s="9"/>
      <c r="K410" s="9"/>
    </row>
    <row r="411" ht="15.75" customHeight="1">
      <c r="D411" s="8"/>
      <c r="E411" s="8"/>
      <c r="F411" s="8"/>
      <c r="G411" s="8"/>
      <c r="H411" s="9"/>
      <c r="I411" s="9"/>
      <c r="J411" s="9"/>
      <c r="K411" s="9"/>
    </row>
    <row r="412" ht="15.75" customHeight="1">
      <c r="D412" s="8"/>
      <c r="E412" s="8"/>
      <c r="F412" s="8"/>
      <c r="G412" s="8"/>
      <c r="H412" s="9"/>
      <c r="I412" s="9"/>
      <c r="J412" s="9"/>
      <c r="K412" s="9"/>
    </row>
    <row r="413" ht="15.75" customHeight="1">
      <c r="D413" s="8"/>
      <c r="E413" s="8"/>
      <c r="F413" s="8"/>
      <c r="G413" s="8"/>
      <c r="H413" s="9"/>
      <c r="I413" s="9"/>
      <c r="J413" s="9"/>
      <c r="K413" s="9"/>
    </row>
    <row r="414" ht="15.75" customHeight="1">
      <c r="D414" s="8"/>
      <c r="E414" s="8"/>
      <c r="F414" s="8"/>
      <c r="G414" s="8"/>
      <c r="H414" s="9"/>
      <c r="I414" s="9"/>
      <c r="J414" s="9"/>
      <c r="K414" s="9"/>
    </row>
    <row r="415" ht="15.75" customHeight="1">
      <c r="D415" s="8"/>
      <c r="E415" s="8"/>
      <c r="F415" s="8"/>
      <c r="G415" s="8"/>
      <c r="H415" s="9"/>
      <c r="I415" s="9"/>
      <c r="J415" s="9"/>
      <c r="K415" s="9"/>
    </row>
    <row r="416" ht="15.75" customHeight="1">
      <c r="D416" s="8"/>
      <c r="E416" s="8"/>
      <c r="F416" s="8"/>
      <c r="G416" s="8"/>
      <c r="H416" s="9"/>
      <c r="I416" s="9"/>
      <c r="J416" s="9"/>
      <c r="K416" s="9"/>
    </row>
    <row r="417" ht="15.75" customHeight="1">
      <c r="D417" s="8"/>
      <c r="E417" s="8"/>
      <c r="F417" s="8"/>
      <c r="G417" s="8"/>
      <c r="H417" s="9"/>
      <c r="I417" s="9"/>
      <c r="J417" s="9"/>
      <c r="K417" s="9"/>
    </row>
    <row r="418" ht="15.75" customHeight="1">
      <c r="D418" s="8"/>
      <c r="E418" s="8"/>
      <c r="F418" s="8"/>
      <c r="G418" s="8"/>
      <c r="H418" s="9"/>
      <c r="I418" s="9"/>
      <c r="J418" s="9"/>
      <c r="K418" s="9"/>
    </row>
    <row r="419" ht="15.75" customHeight="1">
      <c r="D419" s="8"/>
      <c r="E419" s="8"/>
      <c r="F419" s="8"/>
      <c r="G419" s="8"/>
      <c r="H419" s="9"/>
      <c r="I419" s="9"/>
      <c r="J419" s="9"/>
      <c r="K419" s="9"/>
    </row>
    <row r="420" ht="15.75" customHeight="1">
      <c r="D420" s="8"/>
      <c r="E420" s="8"/>
      <c r="F420" s="8"/>
      <c r="G420" s="8"/>
      <c r="H420" s="9"/>
      <c r="I420" s="9"/>
      <c r="J420" s="9"/>
      <c r="K420" s="9"/>
    </row>
    <row r="421" ht="15.75" customHeight="1">
      <c r="D421" s="8"/>
      <c r="E421" s="8"/>
      <c r="F421" s="8"/>
      <c r="G421" s="8"/>
      <c r="H421" s="9"/>
      <c r="I421" s="9"/>
      <c r="J421" s="9"/>
      <c r="K421" s="9"/>
    </row>
    <row r="422" ht="15.75" customHeight="1">
      <c r="D422" s="8"/>
      <c r="E422" s="8"/>
      <c r="F422" s="8"/>
      <c r="G422" s="8"/>
      <c r="H422" s="9"/>
      <c r="I422" s="9"/>
      <c r="J422" s="9"/>
      <c r="K422" s="9"/>
    </row>
    <row r="423" ht="15.75" customHeight="1">
      <c r="D423" s="8"/>
      <c r="E423" s="8"/>
      <c r="F423" s="8"/>
      <c r="G423" s="8"/>
      <c r="H423" s="9"/>
      <c r="I423" s="9"/>
      <c r="J423" s="9"/>
      <c r="K423" s="9"/>
    </row>
    <row r="424" ht="15.75" customHeight="1">
      <c r="D424" s="8"/>
      <c r="E424" s="8"/>
      <c r="F424" s="8"/>
      <c r="G424" s="8"/>
      <c r="H424" s="9"/>
      <c r="I424" s="9"/>
      <c r="J424" s="9"/>
      <c r="K424" s="9"/>
    </row>
    <row r="425" ht="15.75" customHeight="1">
      <c r="D425" s="8"/>
      <c r="E425" s="8"/>
      <c r="F425" s="8"/>
      <c r="G425" s="8"/>
      <c r="H425" s="9"/>
      <c r="I425" s="9"/>
      <c r="J425" s="9"/>
      <c r="K425" s="9"/>
    </row>
    <row r="426" ht="15.75" customHeight="1">
      <c r="D426" s="8"/>
      <c r="E426" s="8"/>
      <c r="F426" s="8"/>
      <c r="G426" s="8"/>
      <c r="H426" s="9"/>
      <c r="I426" s="9"/>
      <c r="J426" s="9"/>
      <c r="K426" s="9"/>
    </row>
    <row r="427" ht="15.75" customHeight="1">
      <c r="D427" s="8"/>
      <c r="E427" s="8"/>
      <c r="F427" s="8"/>
      <c r="G427" s="8"/>
      <c r="H427" s="9"/>
      <c r="I427" s="9"/>
      <c r="J427" s="9"/>
      <c r="K427" s="9"/>
    </row>
    <row r="428" ht="15.75" customHeight="1">
      <c r="D428" s="8"/>
      <c r="E428" s="8"/>
      <c r="F428" s="8"/>
      <c r="G428" s="8"/>
      <c r="H428" s="9"/>
      <c r="I428" s="9"/>
      <c r="J428" s="9"/>
      <c r="K428" s="9"/>
    </row>
    <row r="429" ht="15.75" customHeight="1">
      <c r="D429" s="8"/>
      <c r="E429" s="8"/>
      <c r="F429" s="8"/>
      <c r="G429" s="8"/>
      <c r="H429" s="9"/>
      <c r="I429" s="9"/>
      <c r="J429" s="9"/>
      <c r="K429" s="9"/>
    </row>
    <row r="430" ht="15.75" customHeight="1">
      <c r="D430" s="8"/>
      <c r="E430" s="8"/>
      <c r="F430" s="8"/>
      <c r="G430" s="8"/>
      <c r="H430" s="9"/>
      <c r="I430" s="9"/>
      <c r="J430" s="9"/>
      <c r="K430" s="9"/>
    </row>
    <row r="431" ht="15.75" customHeight="1">
      <c r="D431" s="8"/>
      <c r="E431" s="8"/>
      <c r="F431" s="8"/>
      <c r="G431" s="8"/>
      <c r="H431" s="9"/>
      <c r="I431" s="9"/>
      <c r="J431" s="9"/>
      <c r="K431" s="9"/>
    </row>
    <row r="432" ht="15.75" customHeight="1">
      <c r="D432" s="8"/>
      <c r="E432" s="8"/>
      <c r="F432" s="8"/>
      <c r="G432" s="8"/>
      <c r="H432" s="9"/>
      <c r="I432" s="9"/>
      <c r="J432" s="9"/>
      <c r="K432" s="9"/>
    </row>
    <row r="433" ht="15.75" customHeight="1">
      <c r="D433" s="8"/>
      <c r="E433" s="8"/>
      <c r="F433" s="8"/>
      <c r="G433" s="8"/>
      <c r="H433" s="9"/>
      <c r="I433" s="9"/>
      <c r="J433" s="9"/>
      <c r="K433" s="9"/>
    </row>
    <row r="434" ht="15.75" customHeight="1">
      <c r="D434" s="8"/>
      <c r="E434" s="8"/>
      <c r="F434" s="8"/>
      <c r="G434" s="8"/>
      <c r="H434" s="9"/>
      <c r="I434" s="9"/>
      <c r="J434" s="9"/>
      <c r="K434" s="9"/>
    </row>
    <row r="435" ht="15.75" customHeight="1">
      <c r="D435" s="8"/>
      <c r="E435" s="8"/>
      <c r="F435" s="8"/>
      <c r="G435" s="8"/>
      <c r="H435" s="9"/>
      <c r="I435" s="9"/>
      <c r="J435" s="9"/>
      <c r="K435" s="9"/>
    </row>
    <row r="436" ht="15.75" customHeight="1">
      <c r="D436" s="8"/>
      <c r="E436" s="8"/>
      <c r="F436" s="8"/>
      <c r="G436" s="8"/>
      <c r="H436" s="9"/>
      <c r="I436" s="9"/>
      <c r="J436" s="9"/>
      <c r="K436" s="9"/>
    </row>
    <row r="437" ht="15.75" customHeight="1">
      <c r="D437" s="8"/>
      <c r="E437" s="8"/>
      <c r="F437" s="8"/>
      <c r="G437" s="8"/>
      <c r="H437" s="9"/>
      <c r="I437" s="9"/>
      <c r="J437" s="9"/>
      <c r="K437" s="9"/>
    </row>
    <row r="438" ht="15.75" customHeight="1">
      <c r="D438" s="8"/>
      <c r="E438" s="8"/>
      <c r="F438" s="8"/>
      <c r="G438" s="8"/>
      <c r="H438" s="9"/>
      <c r="I438" s="9"/>
      <c r="J438" s="9"/>
      <c r="K438" s="9"/>
    </row>
    <row r="439" ht="15.75" customHeight="1">
      <c r="D439" s="8"/>
      <c r="E439" s="8"/>
      <c r="F439" s="8"/>
      <c r="G439" s="8"/>
      <c r="H439" s="9"/>
      <c r="I439" s="9"/>
      <c r="J439" s="9"/>
      <c r="K439" s="9"/>
    </row>
    <row r="440" ht="15.75" customHeight="1">
      <c r="D440" s="8"/>
      <c r="E440" s="8"/>
      <c r="F440" s="8"/>
      <c r="G440" s="8"/>
      <c r="H440" s="9"/>
      <c r="I440" s="9"/>
      <c r="J440" s="9"/>
      <c r="K440" s="9"/>
    </row>
    <row r="441" ht="15.75" customHeight="1">
      <c r="D441" s="8"/>
      <c r="E441" s="8"/>
      <c r="F441" s="8"/>
      <c r="G441" s="8"/>
      <c r="H441" s="9"/>
      <c r="I441" s="9"/>
      <c r="J441" s="9"/>
      <c r="K441" s="9"/>
    </row>
    <row r="442" ht="15.75" customHeight="1">
      <c r="D442" s="8"/>
      <c r="E442" s="8"/>
      <c r="F442" s="8"/>
      <c r="G442" s="8"/>
      <c r="H442" s="9"/>
      <c r="I442" s="9"/>
      <c r="J442" s="9"/>
      <c r="K442" s="9"/>
    </row>
    <row r="443" ht="15.75" customHeight="1">
      <c r="D443" s="8"/>
      <c r="E443" s="8"/>
      <c r="F443" s="8"/>
      <c r="G443" s="8"/>
      <c r="H443" s="9"/>
      <c r="I443" s="9"/>
      <c r="J443" s="9"/>
      <c r="K443" s="9"/>
    </row>
    <row r="444" ht="15.75" customHeight="1">
      <c r="D444" s="8"/>
      <c r="E444" s="8"/>
      <c r="F444" s="8"/>
      <c r="G444" s="8"/>
      <c r="H444" s="9"/>
      <c r="I444" s="9"/>
      <c r="J444" s="9"/>
      <c r="K444" s="9"/>
    </row>
    <row r="445" ht="15.75" customHeight="1">
      <c r="D445" s="8"/>
      <c r="E445" s="8"/>
      <c r="F445" s="8"/>
      <c r="G445" s="8"/>
      <c r="H445" s="9"/>
      <c r="I445" s="9"/>
      <c r="J445" s="9"/>
      <c r="K445" s="9"/>
    </row>
    <row r="446" ht="15.75" customHeight="1">
      <c r="D446" s="8"/>
      <c r="E446" s="8"/>
      <c r="F446" s="8"/>
      <c r="G446" s="8"/>
      <c r="H446" s="9"/>
      <c r="I446" s="9"/>
      <c r="J446" s="9"/>
      <c r="K446" s="9"/>
    </row>
    <row r="447" ht="15.75" customHeight="1">
      <c r="D447" s="8"/>
      <c r="E447" s="8"/>
      <c r="F447" s="8"/>
      <c r="G447" s="8"/>
      <c r="H447" s="9"/>
      <c r="I447" s="9"/>
      <c r="J447" s="9"/>
      <c r="K447" s="9"/>
    </row>
    <row r="448" ht="15.75" customHeight="1">
      <c r="D448" s="8"/>
      <c r="E448" s="8"/>
      <c r="F448" s="8"/>
      <c r="G448" s="8"/>
      <c r="H448" s="9"/>
      <c r="I448" s="9"/>
      <c r="J448" s="9"/>
      <c r="K448" s="9"/>
    </row>
    <row r="449" ht="15.75" customHeight="1">
      <c r="D449" s="8"/>
      <c r="E449" s="8"/>
      <c r="F449" s="8"/>
      <c r="G449" s="8"/>
      <c r="H449" s="9"/>
      <c r="I449" s="9"/>
      <c r="J449" s="9"/>
      <c r="K449" s="9"/>
    </row>
    <row r="450" ht="15.75" customHeight="1">
      <c r="D450" s="8"/>
      <c r="E450" s="8"/>
      <c r="F450" s="8"/>
      <c r="G450" s="8"/>
      <c r="H450" s="9"/>
      <c r="I450" s="9"/>
      <c r="J450" s="9"/>
      <c r="K450" s="9"/>
    </row>
    <row r="451" ht="15.75" customHeight="1">
      <c r="D451" s="8"/>
      <c r="E451" s="8"/>
      <c r="F451" s="8"/>
      <c r="G451" s="8"/>
      <c r="H451" s="9"/>
      <c r="I451" s="9"/>
      <c r="J451" s="9"/>
      <c r="K451" s="9"/>
    </row>
    <row r="452" ht="15.75" customHeight="1">
      <c r="D452" s="8"/>
      <c r="E452" s="8"/>
      <c r="F452" s="8"/>
      <c r="G452" s="8"/>
      <c r="H452" s="9"/>
      <c r="I452" s="9"/>
      <c r="J452" s="9"/>
      <c r="K452" s="9"/>
    </row>
    <row r="453" ht="15.75" customHeight="1">
      <c r="D453" s="8"/>
      <c r="E453" s="8"/>
      <c r="F453" s="8"/>
      <c r="G453" s="8"/>
      <c r="H453" s="9"/>
      <c r="I453" s="9"/>
      <c r="J453" s="9"/>
      <c r="K453" s="9"/>
    </row>
    <row r="454" ht="15.75" customHeight="1">
      <c r="D454" s="8"/>
      <c r="E454" s="8"/>
      <c r="F454" s="8"/>
      <c r="G454" s="8"/>
      <c r="H454" s="9"/>
      <c r="I454" s="9"/>
      <c r="J454" s="9"/>
      <c r="K454" s="9"/>
    </row>
    <row r="455" ht="15.75" customHeight="1">
      <c r="D455" s="8"/>
      <c r="E455" s="8"/>
      <c r="F455" s="8"/>
      <c r="G455" s="8"/>
      <c r="H455" s="9"/>
      <c r="I455" s="9"/>
      <c r="J455" s="9"/>
      <c r="K455" s="9"/>
    </row>
    <row r="456" ht="15.75" customHeight="1">
      <c r="D456" s="8"/>
      <c r="E456" s="8"/>
      <c r="F456" s="8"/>
      <c r="G456" s="8"/>
      <c r="H456" s="9"/>
      <c r="I456" s="9"/>
      <c r="J456" s="9"/>
      <c r="K456" s="9"/>
    </row>
    <row r="457" ht="15.75" customHeight="1">
      <c r="D457" s="8"/>
      <c r="E457" s="8"/>
      <c r="F457" s="8"/>
      <c r="G457" s="8"/>
      <c r="H457" s="9"/>
      <c r="I457" s="9"/>
      <c r="J457" s="9"/>
      <c r="K457" s="9"/>
    </row>
    <row r="458" ht="15.75" customHeight="1">
      <c r="D458" s="8"/>
      <c r="E458" s="8"/>
      <c r="F458" s="8"/>
      <c r="G458" s="8"/>
      <c r="H458" s="9"/>
      <c r="I458" s="9"/>
      <c r="J458" s="9"/>
      <c r="K458" s="9"/>
    </row>
    <row r="459" ht="15.75" customHeight="1">
      <c r="D459" s="8"/>
      <c r="E459" s="8"/>
      <c r="F459" s="8"/>
      <c r="G459" s="8"/>
      <c r="H459" s="9"/>
      <c r="I459" s="9"/>
      <c r="J459" s="9"/>
      <c r="K459" s="9"/>
    </row>
    <row r="460" ht="15.75" customHeight="1">
      <c r="D460" s="8"/>
      <c r="E460" s="8"/>
      <c r="F460" s="8"/>
      <c r="G460" s="8"/>
      <c r="H460" s="9"/>
      <c r="I460" s="9"/>
      <c r="J460" s="9"/>
      <c r="K460" s="9"/>
    </row>
    <row r="461" ht="15.75" customHeight="1">
      <c r="D461" s="8"/>
      <c r="E461" s="8"/>
      <c r="F461" s="8"/>
      <c r="G461" s="8"/>
      <c r="H461" s="9"/>
      <c r="I461" s="9"/>
      <c r="J461" s="9"/>
      <c r="K461" s="9"/>
    </row>
    <row r="462" ht="15.75" customHeight="1">
      <c r="D462" s="8"/>
      <c r="E462" s="8"/>
      <c r="F462" s="8"/>
      <c r="G462" s="8"/>
      <c r="H462" s="9"/>
      <c r="I462" s="9"/>
      <c r="J462" s="9"/>
      <c r="K462" s="9"/>
    </row>
    <row r="463" ht="15.75" customHeight="1">
      <c r="D463" s="8"/>
      <c r="E463" s="8"/>
      <c r="F463" s="8"/>
      <c r="G463" s="8"/>
      <c r="H463" s="9"/>
      <c r="I463" s="9"/>
      <c r="J463" s="9"/>
      <c r="K463" s="9"/>
    </row>
    <row r="464" ht="15.75" customHeight="1">
      <c r="D464" s="8"/>
      <c r="E464" s="8"/>
      <c r="F464" s="8"/>
      <c r="G464" s="8"/>
      <c r="H464" s="9"/>
      <c r="I464" s="9"/>
      <c r="J464" s="9"/>
      <c r="K464" s="9"/>
    </row>
    <row r="465" ht="15.75" customHeight="1">
      <c r="D465" s="8"/>
      <c r="E465" s="8"/>
      <c r="F465" s="8"/>
      <c r="G465" s="8"/>
      <c r="H465" s="9"/>
      <c r="I465" s="9"/>
      <c r="J465" s="9"/>
      <c r="K465" s="9"/>
    </row>
    <row r="466" ht="15.75" customHeight="1">
      <c r="D466" s="8"/>
      <c r="E466" s="8"/>
      <c r="F466" s="8"/>
      <c r="G466" s="8"/>
      <c r="H466" s="9"/>
      <c r="I466" s="9"/>
      <c r="J466" s="9"/>
      <c r="K466" s="9"/>
    </row>
    <row r="467" ht="15.75" customHeight="1">
      <c r="D467" s="8"/>
      <c r="E467" s="8"/>
      <c r="F467" s="8"/>
      <c r="G467" s="8"/>
      <c r="H467" s="9"/>
      <c r="I467" s="9"/>
      <c r="J467" s="9"/>
      <c r="K467" s="9"/>
    </row>
    <row r="468" ht="15.75" customHeight="1">
      <c r="D468" s="8"/>
      <c r="E468" s="8"/>
      <c r="F468" s="8"/>
      <c r="G468" s="8"/>
      <c r="H468" s="9"/>
      <c r="I468" s="9"/>
      <c r="J468" s="9"/>
      <c r="K468" s="9"/>
    </row>
    <row r="469" ht="15.75" customHeight="1">
      <c r="D469" s="8"/>
      <c r="E469" s="8"/>
      <c r="F469" s="8"/>
      <c r="G469" s="8"/>
      <c r="H469" s="9"/>
      <c r="I469" s="9"/>
      <c r="J469" s="9"/>
      <c r="K469" s="9"/>
    </row>
    <row r="470" ht="15.75" customHeight="1">
      <c r="D470" s="8"/>
      <c r="E470" s="8"/>
      <c r="F470" s="8"/>
      <c r="G470" s="8"/>
      <c r="H470" s="9"/>
      <c r="I470" s="9"/>
      <c r="J470" s="9"/>
      <c r="K470" s="9"/>
    </row>
    <row r="471" ht="15.75" customHeight="1">
      <c r="D471" s="8"/>
      <c r="E471" s="8"/>
      <c r="F471" s="8"/>
      <c r="G471" s="8"/>
      <c r="H471" s="9"/>
      <c r="I471" s="9"/>
      <c r="J471" s="9"/>
      <c r="K471" s="9"/>
    </row>
    <row r="472" ht="15.75" customHeight="1">
      <c r="D472" s="8"/>
      <c r="E472" s="8"/>
      <c r="F472" s="8"/>
      <c r="G472" s="8"/>
      <c r="H472" s="9"/>
      <c r="I472" s="9"/>
      <c r="J472" s="9"/>
      <c r="K472" s="9"/>
    </row>
    <row r="473" ht="15.75" customHeight="1">
      <c r="D473" s="8"/>
      <c r="E473" s="8"/>
      <c r="F473" s="8"/>
      <c r="G473" s="8"/>
      <c r="H473" s="9"/>
      <c r="I473" s="9"/>
      <c r="J473" s="9"/>
      <c r="K473" s="9"/>
    </row>
    <row r="474" ht="15.75" customHeight="1">
      <c r="D474" s="8"/>
      <c r="E474" s="8"/>
      <c r="F474" s="8"/>
      <c r="G474" s="8"/>
      <c r="H474" s="9"/>
      <c r="I474" s="9"/>
      <c r="J474" s="9"/>
      <c r="K474" s="9"/>
    </row>
    <row r="475" ht="15.75" customHeight="1">
      <c r="D475" s="8"/>
      <c r="E475" s="8"/>
      <c r="F475" s="8"/>
      <c r="G475" s="8"/>
      <c r="H475" s="9"/>
      <c r="I475" s="9"/>
      <c r="J475" s="9"/>
      <c r="K475" s="9"/>
    </row>
    <row r="476" ht="15.75" customHeight="1">
      <c r="D476" s="8"/>
      <c r="E476" s="8"/>
      <c r="F476" s="8"/>
      <c r="G476" s="8"/>
      <c r="H476" s="9"/>
      <c r="I476" s="9"/>
      <c r="J476" s="9"/>
      <c r="K476" s="9"/>
    </row>
    <row r="477" ht="15.75" customHeight="1">
      <c r="D477" s="8"/>
      <c r="E477" s="8"/>
      <c r="F477" s="8"/>
      <c r="G477" s="8"/>
      <c r="H477" s="9"/>
      <c r="I477" s="9"/>
      <c r="J477" s="9"/>
      <c r="K477" s="9"/>
    </row>
    <row r="478" ht="15.75" customHeight="1">
      <c r="D478" s="8"/>
      <c r="E478" s="8"/>
      <c r="F478" s="8"/>
      <c r="G478" s="8"/>
      <c r="H478" s="9"/>
      <c r="I478" s="9"/>
      <c r="J478" s="9"/>
      <c r="K478" s="9"/>
    </row>
    <row r="479" ht="15.75" customHeight="1">
      <c r="D479" s="8"/>
      <c r="E479" s="8"/>
      <c r="F479" s="8"/>
      <c r="G479" s="8"/>
      <c r="H479" s="9"/>
      <c r="I479" s="9"/>
      <c r="J479" s="9"/>
      <c r="K479" s="9"/>
    </row>
    <row r="480" ht="15.75" customHeight="1">
      <c r="D480" s="8"/>
      <c r="E480" s="8"/>
      <c r="F480" s="8"/>
      <c r="G480" s="8"/>
      <c r="H480" s="9"/>
      <c r="I480" s="9"/>
      <c r="J480" s="9"/>
      <c r="K480" s="9"/>
    </row>
    <row r="481" ht="15.75" customHeight="1">
      <c r="D481" s="8"/>
      <c r="E481" s="8"/>
      <c r="F481" s="8"/>
      <c r="G481" s="8"/>
      <c r="H481" s="9"/>
      <c r="I481" s="9"/>
      <c r="J481" s="9"/>
      <c r="K481" s="9"/>
    </row>
    <row r="482" ht="15.75" customHeight="1">
      <c r="D482" s="8"/>
      <c r="E482" s="8"/>
      <c r="F482" s="8"/>
      <c r="G482" s="8"/>
      <c r="H482" s="9"/>
      <c r="I482" s="9"/>
      <c r="J482" s="9"/>
      <c r="K482" s="9"/>
    </row>
    <row r="483" ht="15.75" customHeight="1">
      <c r="D483" s="8"/>
      <c r="E483" s="8"/>
      <c r="F483" s="8"/>
      <c r="G483" s="8"/>
      <c r="H483" s="9"/>
      <c r="I483" s="9"/>
      <c r="J483" s="9"/>
      <c r="K483" s="9"/>
    </row>
    <row r="484" ht="15.75" customHeight="1">
      <c r="D484" s="8"/>
      <c r="E484" s="8"/>
      <c r="F484" s="8"/>
      <c r="G484" s="8"/>
      <c r="H484" s="9"/>
      <c r="I484" s="9"/>
      <c r="J484" s="9"/>
      <c r="K484" s="9"/>
    </row>
    <row r="485" ht="15.75" customHeight="1">
      <c r="D485" s="8"/>
      <c r="E485" s="8"/>
      <c r="F485" s="8"/>
      <c r="G485" s="8"/>
      <c r="H485" s="9"/>
      <c r="I485" s="9"/>
      <c r="J485" s="9"/>
      <c r="K485" s="9"/>
    </row>
    <row r="486" ht="15.75" customHeight="1">
      <c r="D486" s="8"/>
      <c r="E486" s="8"/>
      <c r="F486" s="8"/>
      <c r="G486" s="8"/>
      <c r="H486" s="9"/>
      <c r="I486" s="9"/>
      <c r="J486" s="9"/>
      <c r="K486" s="9"/>
    </row>
    <row r="487" ht="15.75" customHeight="1">
      <c r="D487" s="8"/>
      <c r="E487" s="8"/>
      <c r="F487" s="8"/>
      <c r="G487" s="8"/>
      <c r="H487" s="9"/>
      <c r="I487" s="9"/>
      <c r="J487" s="9"/>
      <c r="K487" s="9"/>
    </row>
    <row r="488" ht="15.75" customHeight="1">
      <c r="D488" s="8"/>
      <c r="E488" s="8"/>
      <c r="F488" s="8"/>
      <c r="G488" s="8"/>
      <c r="H488" s="9"/>
      <c r="I488" s="9"/>
      <c r="J488" s="9"/>
      <c r="K488" s="9"/>
    </row>
    <row r="489" ht="15.75" customHeight="1">
      <c r="D489" s="8"/>
      <c r="E489" s="8"/>
      <c r="F489" s="8"/>
      <c r="G489" s="8"/>
      <c r="H489" s="9"/>
      <c r="I489" s="9"/>
      <c r="J489" s="9"/>
      <c r="K489" s="9"/>
    </row>
    <row r="490" ht="15.75" customHeight="1">
      <c r="D490" s="8"/>
      <c r="E490" s="8"/>
      <c r="F490" s="8"/>
      <c r="G490" s="8"/>
      <c r="H490" s="9"/>
      <c r="I490" s="9"/>
      <c r="J490" s="9"/>
      <c r="K490" s="9"/>
    </row>
    <row r="491" ht="15.75" customHeight="1">
      <c r="D491" s="8"/>
      <c r="E491" s="8"/>
      <c r="F491" s="8"/>
      <c r="G491" s="8"/>
      <c r="H491" s="9"/>
      <c r="I491" s="9"/>
      <c r="J491" s="9"/>
      <c r="K491" s="9"/>
    </row>
    <row r="492" ht="15.75" customHeight="1">
      <c r="D492" s="8"/>
      <c r="E492" s="8"/>
      <c r="F492" s="8"/>
      <c r="G492" s="8"/>
      <c r="H492" s="9"/>
      <c r="I492" s="9"/>
      <c r="J492" s="9"/>
      <c r="K492" s="9"/>
    </row>
    <row r="493" ht="15.75" customHeight="1">
      <c r="D493" s="8"/>
      <c r="E493" s="8"/>
      <c r="F493" s="8"/>
      <c r="G493" s="8"/>
      <c r="H493" s="9"/>
      <c r="I493" s="9"/>
      <c r="J493" s="9"/>
      <c r="K493" s="9"/>
    </row>
    <row r="494" ht="15.75" customHeight="1">
      <c r="D494" s="8"/>
      <c r="E494" s="8"/>
      <c r="F494" s="8"/>
      <c r="G494" s="8"/>
      <c r="H494" s="9"/>
      <c r="I494" s="9"/>
      <c r="J494" s="9"/>
      <c r="K494" s="9"/>
    </row>
    <row r="495" ht="15.75" customHeight="1">
      <c r="D495" s="8"/>
      <c r="E495" s="8"/>
      <c r="F495" s="8"/>
      <c r="G495" s="8"/>
      <c r="H495" s="9"/>
      <c r="I495" s="9"/>
      <c r="J495" s="9"/>
      <c r="K495" s="9"/>
    </row>
    <row r="496" ht="15.75" customHeight="1">
      <c r="D496" s="8"/>
      <c r="E496" s="8"/>
      <c r="F496" s="8"/>
      <c r="G496" s="8"/>
      <c r="H496" s="9"/>
      <c r="I496" s="9"/>
      <c r="J496" s="9"/>
      <c r="K496" s="9"/>
    </row>
    <row r="497" ht="15.75" customHeight="1">
      <c r="D497" s="8"/>
      <c r="E497" s="8"/>
      <c r="F497" s="8"/>
      <c r="G497" s="8"/>
      <c r="H497" s="9"/>
      <c r="I497" s="9"/>
      <c r="J497" s="9"/>
      <c r="K497" s="9"/>
    </row>
    <row r="498" ht="15.75" customHeight="1">
      <c r="D498" s="8"/>
      <c r="E498" s="8"/>
      <c r="F498" s="8"/>
      <c r="G498" s="8"/>
      <c r="H498" s="9"/>
      <c r="I498" s="9"/>
      <c r="J498" s="9"/>
      <c r="K498" s="9"/>
    </row>
    <row r="499" ht="15.75" customHeight="1">
      <c r="D499" s="8"/>
      <c r="E499" s="8"/>
      <c r="F499" s="8"/>
      <c r="G499" s="8"/>
      <c r="H499" s="9"/>
      <c r="I499" s="9"/>
      <c r="J499" s="9"/>
      <c r="K499" s="9"/>
    </row>
    <row r="500" ht="15.75" customHeight="1">
      <c r="D500" s="8"/>
      <c r="E500" s="8"/>
      <c r="F500" s="8"/>
      <c r="G500" s="8"/>
      <c r="H500" s="9"/>
      <c r="I500" s="9"/>
      <c r="J500" s="9"/>
      <c r="K500" s="9"/>
    </row>
    <row r="501" ht="15.75" customHeight="1">
      <c r="D501" s="8"/>
      <c r="E501" s="8"/>
      <c r="F501" s="8"/>
      <c r="G501" s="8"/>
      <c r="H501" s="9"/>
      <c r="I501" s="9"/>
      <c r="J501" s="9"/>
      <c r="K501" s="9"/>
    </row>
    <row r="502" ht="15.75" customHeight="1">
      <c r="D502" s="8"/>
      <c r="E502" s="8"/>
      <c r="F502" s="8"/>
      <c r="G502" s="8"/>
      <c r="H502" s="9"/>
      <c r="I502" s="9"/>
      <c r="J502" s="9"/>
      <c r="K502" s="9"/>
    </row>
    <row r="503" ht="15.75" customHeight="1">
      <c r="D503" s="8"/>
      <c r="E503" s="8"/>
      <c r="F503" s="8"/>
      <c r="G503" s="8"/>
      <c r="H503" s="9"/>
      <c r="I503" s="9"/>
      <c r="J503" s="9"/>
      <c r="K503" s="9"/>
    </row>
    <row r="504" ht="15.75" customHeight="1">
      <c r="D504" s="8"/>
      <c r="E504" s="8"/>
      <c r="F504" s="8"/>
      <c r="G504" s="8"/>
      <c r="H504" s="9"/>
      <c r="I504" s="9"/>
      <c r="J504" s="9"/>
      <c r="K504" s="9"/>
    </row>
    <row r="505" ht="15.75" customHeight="1">
      <c r="D505" s="8"/>
      <c r="E505" s="8"/>
      <c r="F505" s="8"/>
      <c r="G505" s="8"/>
      <c r="H505" s="9"/>
      <c r="I505" s="9"/>
      <c r="J505" s="9"/>
      <c r="K505" s="9"/>
    </row>
    <row r="506" ht="15.75" customHeight="1">
      <c r="D506" s="8"/>
      <c r="E506" s="8"/>
      <c r="F506" s="8"/>
      <c r="G506" s="8"/>
      <c r="H506" s="9"/>
      <c r="I506" s="9"/>
      <c r="J506" s="9"/>
      <c r="K506" s="9"/>
    </row>
    <row r="507" ht="15.75" customHeight="1">
      <c r="D507" s="8"/>
      <c r="E507" s="8"/>
      <c r="F507" s="8"/>
      <c r="G507" s="8"/>
      <c r="H507" s="9"/>
      <c r="I507" s="9"/>
      <c r="J507" s="9"/>
      <c r="K507" s="9"/>
    </row>
    <row r="508" ht="15.75" customHeight="1">
      <c r="D508" s="8"/>
      <c r="E508" s="8"/>
      <c r="F508" s="8"/>
      <c r="G508" s="8"/>
      <c r="H508" s="9"/>
      <c r="I508" s="9"/>
      <c r="J508" s="9"/>
      <c r="K508" s="9"/>
    </row>
    <row r="509" ht="15.75" customHeight="1">
      <c r="D509" s="8"/>
      <c r="E509" s="8"/>
      <c r="F509" s="8"/>
      <c r="G509" s="8"/>
      <c r="H509" s="9"/>
      <c r="I509" s="9"/>
      <c r="J509" s="9"/>
      <c r="K509" s="9"/>
    </row>
    <row r="510" ht="15.75" customHeight="1">
      <c r="D510" s="8"/>
      <c r="E510" s="8"/>
      <c r="F510" s="8"/>
      <c r="G510" s="8"/>
      <c r="H510" s="9"/>
      <c r="I510" s="9"/>
      <c r="J510" s="9"/>
      <c r="K510" s="9"/>
    </row>
    <row r="511" ht="15.75" customHeight="1">
      <c r="D511" s="8"/>
      <c r="E511" s="8"/>
      <c r="F511" s="8"/>
      <c r="G511" s="8"/>
      <c r="H511" s="9"/>
      <c r="I511" s="9"/>
      <c r="J511" s="9"/>
      <c r="K511" s="9"/>
    </row>
    <row r="512" ht="15.75" customHeight="1">
      <c r="D512" s="8"/>
      <c r="E512" s="8"/>
      <c r="F512" s="8"/>
      <c r="G512" s="8"/>
      <c r="H512" s="9"/>
      <c r="I512" s="9"/>
      <c r="J512" s="9"/>
      <c r="K512" s="9"/>
    </row>
    <row r="513" ht="15.75" customHeight="1">
      <c r="D513" s="8"/>
      <c r="E513" s="8"/>
      <c r="F513" s="8"/>
      <c r="G513" s="8"/>
      <c r="H513" s="9"/>
      <c r="I513" s="9"/>
      <c r="J513" s="9"/>
      <c r="K513" s="9"/>
    </row>
    <row r="514" ht="15.75" customHeight="1">
      <c r="D514" s="8"/>
      <c r="E514" s="8"/>
      <c r="F514" s="8"/>
      <c r="G514" s="8"/>
      <c r="H514" s="9"/>
      <c r="I514" s="9"/>
      <c r="J514" s="9"/>
      <c r="K514" s="9"/>
    </row>
    <row r="515" ht="15.75" customHeight="1">
      <c r="D515" s="8"/>
      <c r="E515" s="8"/>
      <c r="F515" s="8"/>
      <c r="G515" s="8"/>
      <c r="H515" s="9"/>
      <c r="I515" s="9"/>
      <c r="J515" s="9"/>
      <c r="K515" s="9"/>
    </row>
    <row r="516" ht="15.75" customHeight="1">
      <c r="D516" s="8"/>
      <c r="E516" s="8"/>
      <c r="F516" s="8"/>
      <c r="G516" s="8"/>
      <c r="H516" s="9"/>
      <c r="I516" s="9"/>
      <c r="J516" s="9"/>
      <c r="K516" s="9"/>
    </row>
    <row r="517" ht="15.75" customHeight="1">
      <c r="D517" s="8"/>
      <c r="E517" s="8"/>
      <c r="F517" s="8"/>
      <c r="G517" s="8"/>
      <c r="H517" s="9"/>
      <c r="I517" s="9"/>
      <c r="J517" s="9"/>
      <c r="K517" s="9"/>
    </row>
    <row r="518" ht="15.75" customHeight="1">
      <c r="D518" s="8"/>
      <c r="E518" s="8"/>
      <c r="F518" s="8"/>
      <c r="G518" s="8"/>
      <c r="H518" s="9"/>
      <c r="I518" s="9"/>
      <c r="J518" s="9"/>
      <c r="K518" s="9"/>
    </row>
    <row r="519" ht="15.75" customHeight="1">
      <c r="D519" s="8"/>
      <c r="E519" s="8"/>
      <c r="F519" s="8"/>
      <c r="G519" s="8"/>
      <c r="H519" s="9"/>
      <c r="I519" s="9"/>
      <c r="J519" s="9"/>
      <c r="K519" s="9"/>
    </row>
    <row r="520" ht="15.75" customHeight="1">
      <c r="D520" s="8"/>
      <c r="E520" s="8"/>
      <c r="F520" s="8"/>
      <c r="G520" s="8"/>
      <c r="H520" s="9"/>
      <c r="I520" s="9"/>
      <c r="J520" s="9"/>
      <c r="K520" s="9"/>
    </row>
    <row r="521" ht="15.75" customHeight="1">
      <c r="D521" s="8"/>
      <c r="E521" s="8"/>
      <c r="F521" s="8"/>
      <c r="G521" s="8"/>
      <c r="H521" s="9"/>
      <c r="I521" s="9"/>
      <c r="J521" s="9"/>
      <c r="K521" s="9"/>
    </row>
    <row r="522" ht="15.75" customHeight="1">
      <c r="D522" s="8"/>
      <c r="E522" s="8"/>
      <c r="F522" s="8"/>
      <c r="G522" s="8"/>
      <c r="H522" s="9"/>
      <c r="I522" s="9"/>
      <c r="J522" s="9"/>
      <c r="K522" s="9"/>
    </row>
    <row r="523" ht="15.75" customHeight="1">
      <c r="D523" s="8"/>
      <c r="E523" s="8"/>
      <c r="F523" s="8"/>
      <c r="G523" s="8"/>
      <c r="H523" s="9"/>
      <c r="I523" s="9"/>
      <c r="J523" s="9"/>
      <c r="K523" s="9"/>
    </row>
    <row r="524" ht="15.75" customHeight="1">
      <c r="D524" s="8"/>
      <c r="E524" s="8"/>
      <c r="F524" s="8"/>
      <c r="G524" s="8"/>
      <c r="H524" s="9"/>
      <c r="I524" s="9"/>
      <c r="J524" s="9"/>
      <c r="K524" s="9"/>
    </row>
    <row r="525" ht="15.75" customHeight="1">
      <c r="D525" s="8"/>
      <c r="E525" s="8"/>
      <c r="F525" s="8"/>
      <c r="G525" s="8"/>
      <c r="H525" s="9"/>
      <c r="I525" s="9"/>
      <c r="J525" s="9"/>
      <c r="K525" s="9"/>
    </row>
    <row r="526" ht="15.75" customHeight="1">
      <c r="D526" s="8"/>
      <c r="E526" s="8"/>
      <c r="F526" s="8"/>
      <c r="G526" s="8"/>
      <c r="H526" s="9"/>
      <c r="I526" s="9"/>
      <c r="J526" s="9"/>
      <c r="K526" s="9"/>
    </row>
    <row r="527" ht="15.75" customHeight="1">
      <c r="D527" s="8"/>
      <c r="E527" s="8"/>
      <c r="F527" s="8"/>
      <c r="G527" s="8"/>
      <c r="H527" s="9"/>
      <c r="I527" s="9"/>
      <c r="J527" s="9"/>
      <c r="K527" s="9"/>
    </row>
    <row r="528" ht="15.75" customHeight="1">
      <c r="D528" s="8"/>
      <c r="E528" s="8"/>
      <c r="F528" s="8"/>
      <c r="G528" s="8"/>
      <c r="H528" s="9"/>
      <c r="I528" s="9"/>
      <c r="J528" s="9"/>
      <c r="K528" s="9"/>
    </row>
    <row r="529" ht="15.75" customHeight="1">
      <c r="D529" s="8"/>
      <c r="E529" s="8"/>
      <c r="F529" s="8"/>
      <c r="G529" s="8"/>
      <c r="H529" s="9"/>
      <c r="I529" s="9"/>
      <c r="J529" s="9"/>
      <c r="K529" s="9"/>
    </row>
    <row r="530" ht="15.75" customHeight="1">
      <c r="D530" s="8"/>
      <c r="E530" s="8"/>
      <c r="F530" s="8"/>
      <c r="G530" s="8"/>
      <c r="H530" s="9"/>
      <c r="I530" s="9"/>
      <c r="J530" s="9"/>
      <c r="K530" s="9"/>
    </row>
    <row r="531" ht="15.75" customHeight="1">
      <c r="D531" s="8"/>
      <c r="E531" s="8"/>
      <c r="F531" s="8"/>
      <c r="G531" s="8"/>
      <c r="H531" s="9"/>
      <c r="I531" s="9"/>
      <c r="J531" s="9"/>
      <c r="K531" s="9"/>
    </row>
    <row r="532" ht="15.75" customHeight="1">
      <c r="D532" s="8"/>
      <c r="E532" s="8"/>
      <c r="F532" s="8"/>
      <c r="G532" s="8"/>
      <c r="H532" s="9"/>
      <c r="I532" s="9"/>
      <c r="J532" s="9"/>
      <c r="K532" s="9"/>
    </row>
    <row r="533" ht="15.75" customHeight="1">
      <c r="D533" s="8"/>
      <c r="E533" s="8"/>
      <c r="F533" s="8"/>
      <c r="G533" s="8"/>
      <c r="H533" s="9"/>
      <c r="I533" s="9"/>
      <c r="J533" s="9"/>
      <c r="K533" s="9"/>
    </row>
    <row r="534" ht="15.75" customHeight="1">
      <c r="D534" s="8"/>
      <c r="E534" s="8"/>
      <c r="F534" s="8"/>
      <c r="G534" s="8"/>
      <c r="H534" s="9"/>
      <c r="I534" s="9"/>
      <c r="J534" s="9"/>
      <c r="K534" s="9"/>
    </row>
    <row r="535" ht="15.75" customHeight="1">
      <c r="D535" s="8"/>
      <c r="E535" s="8"/>
      <c r="F535" s="8"/>
      <c r="G535" s="8"/>
      <c r="H535" s="9"/>
      <c r="I535" s="9"/>
      <c r="J535" s="9"/>
      <c r="K535" s="9"/>
    </row>
    <row r="536" ht="15.75" customHeight="1">
      <c r="D536" s="8"/>
      <c r="E536" s="8"/>
      <c r="F536" s="8"/>
      <c r="G536" s="8"/>
      <c r="H536" s="9"/>
      <c r="I536" s="9"/>
      <c r="J536" s="9"/>
      <c r="K536" s="9"/>
    </row>
    <row r="537" ht="15.75" customHeight="1">
      <c r="D537" s="8"/>
      <c r="E537" s="8"/>
      <c r="F537" s="8"/>
      <c r="G537" s="8"/>
      <c r="H537" s="9"/>
      <c r="I537" s="9"/>
      <c r="J537" s="9"/>
      <c r="K537" s="9"/>
    </row>
    <row r="538" ht="15.75" customHeight="1">
      <c r="D538" s="8"/>
      <c r="E538" s="8"/>
      <c r="F538" s="8"/>
      <c r="G538" s="8"/>
      <c r="H538" s="9"/>
      <c r="I538" s="9"/>
      <c r="J538" s="9"/>
      <c r="K538" s="9"/>
    </row>
    <row r="539" ht="15.75" customHeight="1">
      <c r="D539" s="8"/>
      <c r="E539" s="8"/>
      <c r="F539" s="8"/>
      <c r="G539" s="8"/>
      <c r="H539" s="9"/>
      <c r="I539" s="9"/>
      <c r="J539" s="9"/>
      <c r="K539" s="9"/>
    </row>
    <row r="540" ht="15.75" customHeight="1">
      <c r="D540" s="8"/>
      <c r="E540" s="8"/>
      <c r="F540" s="8"/>
      <c r="G540" s="8"/>
      <c r="H540" s="9"/>
      <c r="I540" s="9"/>
      <c r="J540" s="9"/>
      <c r="K540" s="9"/>
    </row>
    <row r="541" ht="15.75" customHeight="1">
      <c r="D541" s="8"/>
      <c r="E541" s="8"/>
      <c r="F541" s="8"/>
      <c r="G541" s="8"/>
      <c r="H541" s="9"/>
      <c r="I541" s="9"/>
      <c r="J541" s="9"/>
      <c r="K541" s="9"/>
    </row>
    <row r="542" ht="15.75" customHeight="1">
      <c r="D542" s="8"/>
      <c r="E542" s="8"/>
      <c r="F542" s="8"/>
      <c r="G542" s="8"/>
      <c r="H542" s="9"/>
      <c r="I542" s="9"/>
      <c r="J542" s="9"/>
      <c r="K542" s="9"/>
    </row>
    <row r="543" ht="15.75" customHeight="1">
      <c r="D543" s="8"/>
      <c r="E543" s="8"/>
      <c r="F543" s="8"/>
      <c r="G543" s="8"/>
      <c r="H543" s="9"/>
      <c r="I543" s="9"/>
      <c r="J543" s="9"/>
      <c r="K543" s="9"/>
    </row>
    <row r="544" ht="15.75" customHeight="1">
      <c r="D544" s="8"/>
      <c r="E544" s="8"/>
      <c r="F544" s="8"/>
      <c r="G544" s="8"/>
      <c r="H544" s="9"/>
      <c r="I544" s="9"/>
      <c r="J544" s="9"/>
      <c r="K544" s="9"/>
    </row>
    <row r="545" ht="15.75" customHeight="1">
      <c r="D545" s="8"/>
      <c r="E545" s="8"/>
      <c r="F545" s="8"/>
      <c r="G545" s="8"/>
      <c r="H545" s="9"/>
      <c r="I545" s="9"/>
      <c r="J545" s="9"/>
      <c r="K545" s="9"/>
    </row>
    <row r="546" ht="15.75" customHeight="1">
      <c r="D546" s="8"/>
      <c r="E546" s="8"/>
      <c r="F546" s="8"/>
      <c r="G546" s="8"/>
      <c r="H546" s="9"/>
      <c r="I546" s="9"/>
      <c r="J546" s="9"/>
      <c r="K546" s="9"/>
    </row>
    <row r="547" ht="15.75" customHeight="1">
      <c r="D547" s="8"/>
      <c r="E547" s="8"/>
      <c r="F547" s="8"/>
      <c r="G547" s="8"/>
      <c r="H547" s="9"/>
      <c r="I547" s="9"/>
      <c r="J547" s="9"/>
      <c r="K547" s="9"/>
    </row>
    <row r="548" ht="15.75" customHeight="1">
      <c r="D548" s="8"/>
      <c r="E548" s="8"/>
      <c r="F548" s="8"/>
      <c r="G548" s="8"/>
      <c r="H548" s="9"/>
      <c r="I548" s="9"/>
      <c r="J548" s="9"/>
      <c r="K548" s="9"/>
    </row>
    <row r="549" ht="15.75" customHeight="1">
      <c r="D549" s="8"/>
      <c r="E549" s="8"/>
      <c r="F549" s="8"/>
      <c r="G549" s="8"/>
      <c r="H549" s="9"/>
      <c r="I549" s="9"/>
      <c r="J549" s="9"/>
      <c r="K549" s="9"/>
    </row>
    <row r="550" ht="15.75" customHeight="1">
      <c r="D550" s="8"/>
      <c r="E550" s="8"/>
      <c r="F550" s="8"/>
      <c r="G550" s="8"/>
      <c r="H550" s="9"/>
      <c r="I550" s="9"/>
      <c r="J550" s="9"/>
      <c r="K550" s="9"/>
    </row>
    <row r="551" ht="15.75" customHeight="1">
      <c r="D551" s="8"/>
      <c r="E551" s="8"/>
      <c r="F551" s="8"/>
      <c r="G551" s="8"/>
      <c r="H551" s="9"/>
      <c r="I551" s="9"/>
      <c r="J551" s="9"/>
      <c r="K551" s="9"/>
    </row>
    <row r="552" ht="15.75" customHeight="1">
      <c r="D552" s="8"/>
      <c r="E552" s="8"/>
      <c r="F552" s="8"/>
      <c r="G552" s="8"/>
      <c r="H552" s="9"/>
      <c r="I552" s="9"/>
      <c r="J552" s="9"/>
      <c r="K552" s="9"/>
    </row>
    <row r="553" ht="15.75" customHeight="1">
      <c r="D553" s="8"/>
      <c r="E553" s="8"/>
      <c r="F553" s="8"/>
      <c r="G553" s="8"/>
      <c r="H553" s="9"/>
      <c r="I553" s="9"/>
      <c r="J553" s="9"/>
      <c r="K553" s="9"/>
    </row>
    <row r="554" ht="15.75" customHeight="1">
      <c r="D554" s="8"/>
      <c r="E554" s="8"/>
      <c r="F554" s="8"/>
      <c r="G554" s="8"/>
      <c r="H554" s="9"/>
      <c r="I554" s="9"/>
      <c r="J554" s="9"/>
      <c r="K554" s="9"/>
    </row>
    <row r="555" ht="15.75" customHeight="1">
      <c r="D555" s="8"/>
      <c r="E555" s="8"/>
      <c r="F555" s="8"/>
      <c r="G555" s="8"/>
      <c r="H555" s="9"/>
      <c r="I555" s="9"/>
      <c r="J555" s="9"/>
      <c r="K555" s="9"/>
    </row>
    <row r="556" ht="15.75" customHeight="1">
      <c r="D556" s="8"/>
      <c r="E556" s="8"/>
      <c r="F556" s="8"/>
      <c r="G556" s="8"/>
      <c r="H556" s="9"/>
      <c r="I556" s="9"/>
      <c r="J556" s="9"/>
      <c r="K556" s="9"/>
    </row>
    <row r="557" ht="15.75" customHeight="1">
      <c r="D557" s="8"/>
      <c r="E557" s="8"/>
      <c r="F557" s="8"/>
      <c r="G557" s="8"/>
      <c r="H557" s="9"/>
      <c r="I557" s="9"/>
      <c r="J557" s="9"/>
      <c r="K557" s="9"/>
    </row>
    <row r="558" ht="15.75" customHeight="1">
      <c r="D558" s="8"/>
      <c r="E558" s="8"/>
      <c r="F558" s="8"/>
      <c r="G558" s="8"/>
      <c r="H558" s="9"/>
      <c r="I558" s="9"/>
      <c r="J558" s="9"/>
      <c r="K558" s="9"/>
    </row>
    <row r="559" ht="15.75" customHeight="1">
      <c r="D559" s="8"/>
      <c r="E559" s="8"/>
      <c r="F559" s="8"/>
      <c r="G559" s="8"/>
      <c r="H559" s="9"/>
      <c r="I559" s="9"/>
      <c r="J559" s="9"/>
      <c r="K559" s="9"/>
    </row>
    <row r="560" ht="15.75" customHeight="1">
      <c r="D560" s="8"/>
      <c r="E560" s="8"/>
      <c r="F560" s="8"/>
      <c r="G560" s="8"/>
      <c r="H560" s="9"/>
      <c r="I560" s="9"/>
      <c r="J560" s="9"/>
      <c r="K560" s="9"/>
    </row>
    <row r="561" ht="15.75" customHeight="1">
      <c r="D561" s="8"/>
      <c r="E561" s="8"/>
      <c r="F561" s="8"/>
      <c r="G561" s="8"/>
      <c r="H561" s="9"/>
      <c r="I561" s="9"/>
      <c r="J561" s="9"/>
      <c r="K561" s="9"/>
    </row>
    <row r="562" ht="15.75" customHeight="1">
      <c r="D562" s="8"/>
      <c r="E562" s="8"/>
      <c r="F562" s="8"/>
      <c r="G562" s="8"/>
      <c r="H562" s="9"/>
      <c r="I562" s="9"/>
      <c r="J562" s="9"/>
      <c r="K562" s="9"/>
    </row>
    <row r="563" ht="15.75" customHeight="1">
      <c r="D563" s="8"/>
      <c r="E563" s="8"/>
      <c r="F563" s="8"/>
      <c r="G563" s="8"/>
      <c r="H563" s="9"/>
      <c r="I563" s="9"/>
      <c r="J563" s="9"/>
      <c r="K563" s="9"/>
    </row>
    <row r="564" ht="15.75" customHeight="1">
      <c r="D564" s="8"/>
      <c r="E564" s="8"/>
      <c r="F564" s="8"/>
      <c r="G564" s="8"/>
      <c r="H564" s="9"/>
      <c r="I564" s="9"/>
      <c r="J564" s="9"/>
      <c r="K564" s="9"/>
    </row>
    <row r="565" ht="15.75" customHeight="1">
      <c r="D565" s="8"/>
      <c r="E565" s="8"/>
      <c r="F565" s="8"/>
      <c r="G565" s="8"/>
      <c r="H565" s="9"/>
      <c r="I565" s="9"/>
      <c r="J565" s="9"/>
      <c r="K565" s="9"/>
    </row>
    <row r="566" ht="15.75" customHeight="1">
      <c r="D566" s="8"/>
      <c r="E566" s="8"/>
      <c r="F566" s="8"/>
      <c r="G566" s="8"/>
      <c r="H566" s="9"/>
      <c r="I566" s="9"/>
      <c r="J566" s="9"/>
      <c r="K566" s="9"/>
    </row>
    <row r="567" ht="15.75" customHeight="1">
      <c r="D567" s="8"/>
      <c r="E567" s="8"/>
      <c r="F567" s="8"/>
      <c r="G567" s="8"/>
      <c r="H567" s="9"/>
      <c r="I567" s="9"/>
      <c r="J567" s="9"/>
      <c r="K567" s="9"/>
    </row>
    <row r="568" ht="15.75" customHeight="1">
      <c r="D568" s="8"/>
      <c r="E568" s="8"/>
      <c r="F568" s="8"/>
      <c r="G568" s="8"/>
      <c r="H568" s="9"/>
      <c r="I568" s="9"/>
      <c r="J568" s="9"/>
      <c r="K568" s="9"/>
    </row>
    <row r="569" ht="15.75" customHeight="1">
      <c r="D569" s="8"/>
      <c r="E569" s="8"/>
      <c r="F569" s="8"/>
      <c r="G569" s="8"/>
      <c r="H569" s="9"/>
      <c r="I569" s="9"/>
      <c r="J569" s="9"/>
      <c r="K569" s="9"/>
    </row>
    <row r="570" ht="15.75" customHeight="1">
      <c r="D570" s="8"/>
      <c r="E570" s="8"/>
      <c r="F570" s="8"/>
      <c r="G570" s="8"/>
      <c r="H570" s="9"/>
      <c r="I570" s="9"/>
      <c r="J570" s="9"/>
      <c r="K570" s="9"/>
    </row>
    <row r="571" ht="15.75" customHeight="1">
      <c r="D571" s="8"/>
      <c r="E571" s="8"/>
      <c r="F571" s="8"/>
      <c r="G571" s="8"/>
      <c r="H571" s="9"/>
      <c r="I571" s="9"/>
      <c r="J571" s="9"/>
      <c r="K571" s="9"/>
    </row>
    <row r="572" ht="15.75" customHeight="1">
      <c r="D572" s="8"/>
      <c r="E572" s="8"/>
      <c r="F572" s="8"/>
      <c r="G572" s="8"/>
      <c r="H572" s="9"/>
      <c r="I572" s="9"/>
      <c r="J572" s="9"/>
      <c r="K572" s="9"/>
    </row>
    <row r="573" ht="15.75" customHeight="1">
      <c r="D573" s="8"/>
      <c r="E573" s="8"/>
      <c r="F573" s="8"/>
      <c r="G573" s="8"/>
      <c r="H573" s="9"/>
      <c r="I573" s="9"/>
      <c r="J573" s="9"/>
      <c r="K573" s="9"/>
    </row>
    <row r="574" ht="15.75" customHeight="1">
      <c r="D574" s="8"/>
      <c r="E574" s="8"/>
      <c r="F574" s="8"/>
      <c r="G574" s="8"/>
      <c r="H574" s="9"/>
      <c r="I574" s="9"/>
      <c r="J574" s="9"/>
      <c r="K574" s="9"/>
    </row>
    <row r="575" ht="15.75" customHeight="1">
      <c r="D575" s="8"/>
      <c r="E575" s="8"/>
      <c r="F575" s="8"/>
      <c r="G575" s="8"/>
      <c r="H575" s="9"/>
      <c r="I575" s="9"/>
      <c r="J575" s="9"/>
      <c r="K575" s="9"/>
    </row>
    <row r="576" ht="15.75" customHeight="1">
      <c r="D576" s="8"/>
      <c r="E576" s="8"/>
      <c r="F576" s="8"/>
      <c r="G576" s="8"/>
      <c r="H576" s="9"/>
      <c r="I576" s="9"/>
      <c r="J576" s="9"/>
      <c r="K576" s="9"/>
    </row>
    <row r="577" ht="15.75" customHeight="1">
      <c r="D577" s="8"/>
      <c r="E577" s="8"/>
      <c r="F577" s="8"/>
      <c r="G577" s="8"/>
      <c r="H577" s="9"/>
      <c r="I577" s="9"/>
      <c r="J577" s="9"/>
      <c r="K577" s="9"/>
    </row>
    <row r="578" ht="15.75" customHeight="1">
      <c r="D578" s="8"/>
      <c r="E578" s="8"/>
      <c r="F578" s="8"/>
      <c r="G578" s="8"/>
      <c r="H578" s="9"/>
      <c r="I578" s="9"/>
      <c r="J578" s="9"/>
      <c r="K578" s="9"/>
    </row>
    <row r="579" ht="15.75" customHeight="1">
      <c r="D579" s="8"/>
      <c r="E579" s="8"/>
      <c r="F579" s="8"/>
      <c r="G579" s="8"/>
      <c r="H579" s="9"/>
      <c r="I579" s="9"/>
      <c r="J579" s="9"/>
      <c r="K579" s="9"/>
    </row>
    <row r="580" ht="15.75" customHeight="1">
      <c r="D580" s="8"/>
      <c r="E580" s="8"/>
      <c r="F580" s="8"/>
      <c r="G580" s="8"/>
      <c r="H580" s="9"/>
      <c r="I580" s="9"/>
      <c r="J580" s="9"/>
      <c r="K580" s="9"/>
    </row>
    <row r="581" ht="15.75" customHeight="1">
      <c r="D581" s="8"/>
      <c r="E581" s="8"/>
      <c r="F581" s="8"/>
      <c r="G581" s="8"/>
      <c r="H581" s="9"/>
      <c r="I581" s="9"/>
      <c r="J581" s="9"/>
      <c r="K581" s="9"/>
    </row>
    <row r="582" ht="15.75" customHeight="1">
      <c r="D582" s="8"/>
      <c r="E582" s="8"/>
      <c r="F582" s="8"/>
      <c r="G582" s="8"/>
      <c r="H582" s="9"/>
      <c r="I582" s="9"/>
      <c r="J582" s="9"/>
      <c r="K582" s="9"/>
    </row>
    <row r="583" ht="15.75" customHeight="1">
      <c r="D583" s="8"/>
      <c r="E583" s="8"/>
      <c r="F583" s="8"/>
      <c r="G583" s="8"/>
      <c r="H583" s="9"/>
      <c r="I583" s="9"/>
      <c r="J583" s="9"/>
      <c r="K583" s="9"/>
    </row>
    <row r="584" ht="15.75" customHeight="1">
      <c r="D584" s="8"/>
      <c r="E584" s="8"/>
      <c r="F584" s="8"/>
      <c r="G584" s="8"/>
      <c r="H584" s="9"/>
      <c r="I584" s="9"/>
      <c r="J584" s="9"/>
      <c r="K584" s="9"/>
    </row>
    <row r="585" ht="15.75" customHeight="1">
      <c r="D585" s="8"/>
      <c r="E585" s="8"/>
      <c r="F585" s="8"/>
      <c r="G585" s="8"/>
      <c r="H585" s="9"/>
      <c r="I585" s="9"/>
      <c r="J585" s="9"/>
      <c r="K585" s="9"/>
    </row>
    <row r="586" ht="15.75" customHeight="1">
      <c r="D586" s="8"/>
      <c r="E586" s="8"/>
      <c r="F586" s="8"/>
      <c r="G586" s="8"/>
      <c r="H586" s="9"/>
      <c r="I586" s="9"/>
      <c r="J586" s="9"/>
      <c r="K586" s="9"/>
    </row>
    <row r="587" ht="15.75" customHeight="1">
      <c r="D587" s="8"/>
      <c r="E587" s="8"/>
      <c r="F587" s="8"/>
      <c r="G587" s="8"/>
      <c r="H587" s="9"/>
      <c r="I587" s="9"/>
      <c r="J587" s="9"/>
      <c r="K587" s="9"/>
    </row>
    <row r="588" ht="15.75" customHeight="1">
      <c r="D588" s="8"/>
      <c r="E588" s="8"/>
      <c r="F588" s="8"/>
      <c r="G588" s="8"/>
      <c r="H588" s="9"/>
      <c r="I588" s="9"/>
      <c r="J588" s="9"/>
      <c r="K588" s="9"/>
    </row>
    <row r="589" ht="15.75" customHeight="1">
      <c r="D589" s="8"/>
      <c r="E589" s="8"/>
      <c r="F589" s="8"/>
      <c r="G589" s="8"/>
      <c r="H589" s="9"/>
      <c r="I589" s="9"/>
      <c r="J589" s="9"/>
      <c r="K589" s="9"/>
    </row>
    <row r="590" ht="15.75" customHeight="1">
      <c r="D590" s="8"/>
      <c r="E590" s="8"/>
      <c r="F590" s="8"/>
      <c r="G590" s="8"/>
      <c r="H590" s="9"/>
      <c r="I590" s="9"/>
      <c r="J590" s="9"/>
      <c r="K590" s="9"/>
    </row>
    <row r="591" ht="15.75" customHeight="1">
      <c r="D591" s="8"/>
      <c r="E591" s="8"/>
      <c r="F591" s="8"/>
      <c r="G591" s="8"/>
      <c r="H591" s="9"/>
      <c r="I591" s="9"/>
      <c r="J591" s="9"/>
      <c r="K591" s="9"/>
    </row>
    <row r="592" ht="15.75" customHeight="1">
      <c r="D592" s="8"/>
      <c r="E592" s="8"/>
      <c r="F592" s="8"/>
      <c r="G592" s="8"/>
      <c r="H592" s="9"/>
      <c r="I592" s="9"/>
      <c r="J592" s="9"/>
      <c r="K592" s="9"/>
    </row>
    <row r="593" ht="15.75" customHeight="1">
      <c r="D593" s="8"/>
      <c r="E593" s="8"/>
      <c r="F593" s="8"/>
      <c r="G593" s="8"/>
      <c r="H593" s="9"/>
      <c r="I593" s="9"/>
      <c r="J593" s="9"/>
      <c r="K593" s="9"/>
    </row>
    <row r="594" ht="15.75" customHeight="1">
      <c r="D594" s="8"/>
      <c r="E594" s="8"/>
      <c r="F594" s="8"/>
      <c r="G594" s="8"/>
      <c r="H594" s="9"/>
      <c r="I594" s="9"/>
      <c r="J594" s="9"/>
      <c r="K594" s="9"/>
    </row>
    <row r="595" ht="15.75" customHeight="1">
      <c r="D595" s="8"/>
      <c r="E595" s="8"/>
      <c r="F595" s="8"/>
      <c r="G595" s="8"/>
      <c r="H595" s="9"/>
      <c r="I595" s="9"/>
      <c r="J595" s="9"/>
      <c r="K595" s="9"/>
    </row>
    <row r="596" ht="15.75" customHeight="1">
      <c r="D596" s="8"/>
      <c r="E596" s="8"/>
      <c r="F596" s="8"/>
      <c r="G596" s="8"/>
      <c r="H596" s="9"/>
      <c r="I596" s="9"/>
      <c r="J596" s="9"/>
      <c r="K596" s="9"/>
    </row>
    <row r="597" ht="15.75" customHeight="1">
      <c r="D597" s="8"/>
      <c r="E597" s="8"/>
      <c r="F597" s="8"/>
      <c r="G597" s="8"/>
      <c r="H597" s="9"/>
      <c r="I597" s="9"/>
      <c r="J597" s="9"/>
      <c r="K597" s="9"/>
    </row>
    <row r="598" ht="15.75" customHeight="1">
      <c r="D598" s="8"/>
      <c r="E598" s="8"/>
      <c r="F598" s="8"/>
      <c r="G598" s="8"/>
      <c r="H598" s="9"/>
      <c r="I598" s="9"/>
      <c r="J598" s="9"/>
      <c r="K598" s="9"/>
    </row>
    <row r="599" ht="15.75" customHeight="1">
      <c r="D599" s="8"/>
      <c r="E599" s="8"/>
      <c r="F599" s="8"/>
      <c r="G599" s="8"/>
      <c r="H599" s="9"/>
      <c r="I599" s="9"/>
      <c r="J599" s="9"/>
      <c r="K599" s="9"/>
    </row>
    <row r="600" ht="15.75" customHeight="1">
      <c r="D600" s="8"/>
      <c r="E600" s="8"/>
      <c r="F600" s="8"/>
      <c r="G600" s="8"/>
      <c r="H600" s="9"/>
      <c r="I600" s="9"/>
      <c r="J600" s="9"/>
      <c r="K600" s="9"/>
    </row>
    <row r="601" ht="15.75" customHeight="1">
      <c r="D601" s="8"/>
      <c r="E601" s="8"/>
      <c r="F601" s="8"/>
      <c r="G601" s="8"/>
      <c r="H601" s="9"/>
      <c r="I601" s="9"/>
      <c r="J601" s="9"/>
      <c r="K601" s="9"/>
    </row>
    <row r="602" ht="15.75" customHeight="1">
      <c r="D602" s="8"/>
      <c r="E602" s="8"/>
      <c r="F602" s="8"/>
      <c r="G602" s="8"/>
      <c r="H602" s="9"/>
      <c r="I602" s="9"/>
      <c r="J602" s="9"/>
      <c r="K602" s="9"/>
    </row>
    <row r="603" ht="15.75" customHeight="1">
      <c r="D603" s="8"/>
      <c r="E603" s="8"/>
      <c r="F603" s="8"/>
      <c r="G603" s="8"/>
      <c r="H603" s="9"/>
      <c r="I603" s="9"/>
      <c r="J603" s="9"/>
      <c r="K603" s="9"/>
    </row>
    <row r="604" ht="15.75" customHeight="1">
      <c r="D604" s="8"/>
      <c r="E604" s="8"/>
      <c r="F604" s="8"/>
      <c r="G604" s="8"/>
      <c r="H604" s="9"/>
      <c r="I604" s="9"/>
      <c r="J604" s="9"/>
      <c r="K604" s="9"/>
    </row>
    <row r="605" ht="15.75" customHeight="1">
      <c r="D605" s="8"/>
      <c r="E605" s="8"/>
      <c r="F605" s="8"/>
      <c r="G605" s="8"/>
      <c r="H605" s="9"/>
      <c r="I605" s="9"/>
      <c r="J605" s="9"/>
      <c r="K605" s="9"/>
    </row>
    <row r="606" ht="15.75" customHeight="1">
      <c r="D606" s="8"/>
      <c r="E606" s="8"/>
      <c r="F606" s="8"/>
      <c r="G606" s="8"/>
      <c r="H606" s="9"/>
      <c r="I606" s="9"/>
      <c r="J606" s="9"/>
      <c r="K606" s="9"/>
    </row>
    <row r="607" ht="15.75" customHeight="1">
      <c r="D607" s="8"/>
      <c r="E607" s="8"/>
      <c r="F607" s="8"/>
      <c r="G607" s="8"/>
      <c r="H607" s="9"/>
      <c r="I607" s="9"/>
      <c r="J607" s="9"/>
      <c r="K607" s="9"/>
    </row>
    <row r="608" ht="15.75" customHeight="1">
      <c r="D608" s="8"/>
      <c r="E608" s="8"/>
      <c r="F608" s="8"/>
      <c r="G608" s="8"/>
      <c r="H608" s="9"/>
      <c r="I608" s="9"/>
      <c r="J608" s="9"/>
      <c r="K608" s="9"/>
    </row>
    <row r="609" ht="15.75" customHeight="1">
      <c r="D609" s="8"/>
      <c r="E609" s="8"/>
      <c r="F609" s="8"/>
      <c r="G609" s="8"/>
      <c r="H609" s="9"/>
      <c r="I609" s="9"/>
      <c r="J609" s="9"/>
      <c r="K609" s="9"/>
    </row>
    <row r="610" ht="15.75" customHeight="1">
      <c r="D610" s="8"/>
      <c r="E610" s="8"/>
      <c r="F610" s="8"/>
      <c r="G610" s="8"/>
      <c r="H610" s="9"/>
      <c r="I610" s="9"/>
      <c r="J610" s="9"/>
      <c r="K610" s="9"/>
    </row>
    <row r="611" ht="15.75" customHeight="1">
      <c r="D611" s="8"/>
      <c r="E611" s="8"/>
      <c r="F611" s="8"/>
      <c r="G611" s="8"/>
      <c r="H611" s="9"/>
      <c r="I611" s="9"/>
      <c r="J611" s="9"/>
      <c r="K611" s="9"/>
    </row>
    <row r="612" ht="15.75" customHeight="1">
      <c r="D612" s="8"/>
      <c r="E612" s="8"/>
      <c r="F612" s="8"/>
      <c r="G612" s="8"/>
      <c r="H612" s="9"/>
      <c r="I612" s="9"/>
      <c r="J612" s="9"/>
      <c r="K612" s="9"/>
    </row>
    <row r="613" ht="15.75" customHeight="1">
      <c r="D613" s="8"/>
      <c r="E613" s="8"/>
      <c r="F613" s="8"/>
      <c r="G613" s="8"/>
      <c r="H613" s="9"/>
      <c r="I613" s="9"/>
      <c r="J613" s="9"/>
      <c r="K613" s="9"/>
    </row>
    <row r="614" ht="15.75" customHeight="1">
      <c r="D614" s="8"/>
      <c r="E614" s="8"/>
      <c r="F614" s="8"/>
      <c r="G614" s="8"/>
      <c r="H614" s="9"/>
      <c r="I614" s="9"/>
      <c r="J614" s="9"/>
      <c r="K614" s="9"/>
    </row>
    <row r="615" ht="15.75" customHeight="1">
      <c r="D615" s="8"/>
      <c r="E615" s="8"/>
      <c r="F615" s="8"/>
      <c r="G615" s="8"/>
      <c r="H615" s="9"/>
      <c r="I615" s="9"/>
      <c r="J615" s="9"/>
      <c r="K615" s="9"/>
    </row>
    <row r="616" ht="15.75" customHeight="1">
      <c r="D616" s="8"/>
      <c r="E616" s="8"/>
      <c r="F616" s="8"/>
      <c r="G616" s="8"/>
      <c r="H616" s="9"/>
      <c r="I616" s="9"/>
      <c r="J616" s="9"/>
      <c r="K616" s="9"/>
    </row>
    <row r="617" ht="15.75" customHeight="1">
      <c r="D617" s="8"/>
      <c r="E617" s="8"/>
      <c r="F617" s="8"/>
      <c r="G617" s="8"/>
      <c r="H617" s="9"/>
      <c r="I617" s="9"/>
      <c r="J617" s="9"/>
      <c r="K617" s="9"/>
    </row>
    <row r="618" ht="15.75" customHeight="1">
      <c r="D618" s="8"/>
      <c r="E618" s="8"/>
      <c r="F618" s="8"/>
      <c r="G618" s="8"/>
      <c r="H618" s="9"/>
      <c r="I618" s="9"/>
      <c r="J618" s="9"/>
      <c r="K618" s="9"/>
    </row>
    <row r="619" ht="15.75" customHeight="1">
      <c r="D619" s="8"/>
      <c r="E619" s="8"/>
      <c r="F619" s="8"/>
      <c r="G619" s="8"/>
      <c r="H619" s="9"/>
      <c r="I619" s="9"/>
      <c r="J619" s="9"/>
      <c r="K619" s="9"/>
    </row>
    <row r="620" ht="15.75" customHeight="1">
      <c r="D620" s="8"/>
      <c r="E620" s="8"/>
      <c r="F620" s="8"/>
      <c r="G620" s="8"/>
      <c r="H620" s="9"/>
      <c r="I620" s="9"/>
      <c r="J620" s="9"/>
      <c r="K620" s="9"/>
    </row>
    <row r="621" ht="15.75" customHeight="1">
      <c r="D621" s="8"/>
      <c r="E621" s="8"/>
      <c r="F621" s="8"/>
      <c r="G621" s="8"/>
      <c r="H621" s="9"/>
      <c r="I621" s="9"/>
      <c r="J621" s="9"/>
      <c r="K621" s="9"/>
    </row>
    <row r="622" ht="15.75" customHeight="1">
      <c r="D622" s="8"/>
      <c r="E622" s="8"/>
      <c r="F622" s="8"/>
      <c r="G622" s="8"/>
      <c r="H622" s="9"/>
      <c r="I622" s="9"/>
      <c r="J622" s="9"/>
      <c r="K622" s="9"/>
    </row>
    <row r="623" ht="15.75" customHeight="1">
      <c r="D623" s="8"/>
      <c r="E623" s="8"/>
      <c r="F623" s="8"/>
      <c r="G623" s="8"/>
      <c r="H623" s="9"/>
      <c r="I623" s="9"/>
      <c r="J623" s="9"/>
      <c r="K623" s="9"/>
    </row>
    <row r="624" ht="15.75" customHeight="1">
      <c r="D624" s="8"/>
      <c r="E624" s="8"/>
      <c r="F624" s="8"/>
      <c r="G624" s="8"/>
      <c r="H624" s="9"/>
      <c r="I624" s="9"/>
      <c r="J624" s="9"/>
      <c r="K624" s="9"/>
    </row>
    <row r="625" ht="15.75" customHeight="1">
      <c r="D625" s="8"/>
      <c r="E625" s="8"/>
      <c r="F625" s="8"/>
      <c r="G625" s="8"/>
      <c r="H625" s="9"/>
      <c r="I625" s="9"/>
      <c r="J625" s="9"/>
      <c r="K625" s="9"/>
    </row>
    <row r="626" ht="15.75" customHeight="1">
      <c r="D626" s="8"/>
      <c r="E626" s="8"/>
      <c r="F626" s="8"/>
      <c r="G626" s="8"/>
      <c r="H626" s="9"/>
      <c r="I626" s="9"/>
      <c r="J626" s="9"/>
      <c r="K626" s="9"/>
    </row>
    <row r="627" ht="15.75" customHeight="1">
      <c r="D627" s="8"/>
      <c r="E627" s="8"/>
      <c r="F627" s="8"/>
      <c r="G627" s="8"/>
      <c r="H627" s="9"/>
      <c r="I627" s="9"/>
      <c r="J627" s="9"/>
      <c r="K627" s="9"/>
    </row>
    <row r="628" ht="15.75" customHeight="1">
      <c r="D628" s="8"/>
      <c r="E628" s="8"/>
      <c r="F628" s="8"/>
      <c r="G628" s="8"/>
      <c r="H628" s="9"/>
      <c r="I628" s="9"/>
      <c r="J628" s="9"/>
      <c r="K628" s="9"/>
    </row>
    <row r="629" ht="15.75" customHeight="1">
      <c r="D629" s="8"/>
      <c r="E629" s="8"/>
      <c r="F629" s="8"/>
      <c r="G629" s="8"/>
      <c r="H629" s="9"/>
      <c r="I629" s="9"/>
      <c r="J629" s="9"/>
      <c r="K629" s="9"/>
    </row>
    <row r="630" ht="15.75" customHeight="1">
      <c r="D630" s="8"/>
      <c r="E630" s="8"/>
      <c r="F630" s="8"/>
      <c r="G630" s="8"/>
      <c r="H630" s="9"/>
      <c r="I630" s="9"/>
      <c r="J630" s="9"/>
      <c r="K630" s="9"/>
    </row>
    <row r="631" ht="15.75" customHeight="1">
      <c r="D631" s="8"/>
      <c r="E631" s="8"/>
      <c r="F631" s="8"/>
      <c r="G631" s="8"/>
      <c r="H631" s="9"/>
      <c r="I631" s="9"/>
      <c r="J631" s="9"/>
      <c r="K631" s="9"/>
    </row>
    <row r="632" ht="15.75" customHeight="1">
      <c r="D632" s="8"/>
      <c r="E632" s="8"/>
      <c r="F632" s="8"/>
      <c r="G632" s="8"/>
      <c r="H632" s="9"/>
      <c r="I632" s="9"/>
      <c r="J632" s="9"/>
      <c r="K632" s="9"/>
    </row>
    <row r="633" ht="15.75" customHeight="1">
      <c r="D633" s="8"/>
      <c r="E633" s="8"/>
      <c r="F633" s="8"/>
      <c r="G633" s="8"/>
      <c r="H633" s="9"/>
      <c r="I633" s="9"/>
      <c r="J633" s="9"/>
      <c r="K633" s="9"/>
    </row>
    <row r="634" ht="15.75" customHeight="1">
      <c r="D634" s="8"/>
      <c r="E634" s="8"/>
      <c r="F634" s="8"/>
      <c r="G634" s="8"/>
      <c r="H634" s="9"/>
      <c r="I634" s="9"/>
      <c r="J634" s="9"/>
      <c r="K634" s="9"/>
    </row>
    <row r="635" ht="15.75" customHeight="1">
      <c r="D635" s="8"/>
      <c r="E635" s="8"/>
      <c r="F635" s="8"/>
      <c r="G635" s="8"/>
      <c r="H635" s="9"/>
      <c r="I635" s="9"/>
      <c r="J635" s="9"/>
      <c r="K635" s="9"/>
    </row>
    <row r="636" ht="15.75" customHeight="1">
      <c r="D636" s="8"/>
      <c r="E636" s="8"/>
      <c r="F636" s="8"/>
      <c r="G636" s="8"/>
      <c r="H636" s="9"/>
      <c r="I636" s="9"/>
      <c r="J636" s="9"/>
      <c r="K636" s="9"/>
    </row>
    <row r="637" ht="15.75" customHeight="1">
      <c r="D637" s="8"/>
      <c r="E637" s="8"/>
      <c r="F637" s="8"/>
      <c r="G637" s="8"/>
      <c r="H637" s="9"/>
      <c r="I637" s="9"/>
      <c r="J637" s="9"/>
      <c r="K637" s="9"/>
    </row>
    <row r="638" ht="15.75" customHeight="1">
      <c r="D638" s="8"/>
      <c r="E638" s="8"/>
      <c r="F638" s="8"/>
      <c r="G638" s="8"/>
      <c r="H638" s="9"/>
      <c r="I638" s="9"/>
      <c r="J638" s="9"/>
      <c r="K638" s="9"/>
    </row>
    <row r="639" ht="15.75" customHeight="1">
      <c r="D639" s="8"/>
      <c r="E639" s="8"/>
      <c r="F639" s="8"/>
      <c r="G639" s="8"/>
      <c r="H639" s="9"/>
      <c r="I639" s="9"/>
      <c r="J639" s="9"/>
      <c r="K639" s="9"/>
    </row>
    <row r="640" ht="15.75" customHeight="1">
      <c r="D640" s="8"/>
      <c r="E640" s="8"/>
      <c r="F640" s="8"/>
      <c r="G640" s="8"/>
      <c r="H640" s="9"/>
      <c r="I640" s="9"/>
      <c r="J640" s="9"/>
      <c r="K640" s="9"/>
    </row>
    <row r="641" ht="15.75" customHeight="1">
      <c r="D641" s="8"/>
      <c r="E641" s="8"/>
      <c r="F641" s="8"/>
      <c r="G641" s="8"/>
      <c r="H641" s="9"/>
      <c r="I641" s="9"/>
      <c r="J641" s="9"/>
      <c r="K641" s="9"/>
    </row>
    <row r="642" ht="15.75" customHeight="1">
      <c r="D642" s="8"/>
      <c r="E642" s="8"/>
      <c r="F642" s="8"/>
      <c r="G642" s="8"/>
      <c r="H642" s="9"/>
      <c r="I642" s="9"/>
      <c r="J642" s="9"/>
      <c r="K642" s="9"/>
    </row>
    <row r="643" ht="15.75" customHeight="1">
      <c r="D643" s="8"/>
      <c r="E643" s="8"/>
      <c r="F643" s="8"/>
      <c r="G643" s="8"/>
      <c r="H643" s="9"/>
      <c r="I643" s="9"/>
      <c r="J643" s="9"/>
      <c r="K643" s="9"/>
    </row>
    <row r="644" ht="15.75" customHeight="1">
      <c r="D644" s="8"/>
      <c r="E644" s="8"/>
      <c r="F644" s="8"/>
      <c r="G644" s="8"/>
      <c r="H644" s="9"/>
      <c r="I644" s="9"/>
      <c r="J644" s="9"/>
      <c r="K644" s="9"/>
    </row>
    <row r="645" ht="15.75" customHeight="1">
      <c r="D645" s="8"/>
      <c r="E645" s="8"/>
      <c r="F645" s="8"/>
      <c r="G645" s="8"/>
      <c r="H645" s="9"/>
      <c r="I645" s="9"/>
      <c r="J645" s="9"/>
      <c r="K645" s="9"/>
    </row>
    <row r="646" ht="15.75" customHeight="1">
      <c r="D646" s="8"/>
      <c r="E646" s="8"/>
      <c r="F646" s="8"/>
      <c r="G646" s="8"/>
      <c r="H646" s="9"/>
      <c r="I646" s="9"/>
      <c r="J646" s="9"/>
      <c r="K646" s="9"/>
    </row>
    <row r="647" ht="15.75" customHeight="1">
      <c r="D647" s="8"/>
      <c r="E647" s="8"/>
      <c r="F647" s="8"/>
      <c r="G647" s="8"/>
      <c r="H647" s="9"/>
      <c r="I647" s="9"/>
      <c r="J647" s="9"/>
      <c r="K647" s="9"/>
    </row>
    <row r="648" ht="15.75" customHeight="1">
      <c r="D648" s="8"/>
      <c r="E648" s="8"/>
      <c r="F648" s="8"/>
      <c r="G648" s="8"/>
      <c r="H648" s="9"/>
      <c r="I648" s="9"/>
      <c r="J648" s="9"/>
      <c r="K648" s="9"/>
    </row>
    <row r="649" ht="15.75" customHeight="1">
      <c r="D649" s="8"/>
      <c r="E649" s="8"/>
      <c r="F649" s="8"/>
      <c r="G649" s="8"/>
      <c r="H649" s="9"/>
      <c r="I649" s="9"/>
      <c r="J649" s="9"/>
      <c r="K649" s="9"/>
    </row>
    <row r="650" ht="15.75" customHeight="1">
      <c r="D650" s="8"/>
      <c r="E650" s="8"/>
      <c r="F650" s="8"/>
      <c r="G650" s="8"/>
      <c r="H650" s="9"/>
      <c r="I650" s="9"/>
      <c r="J650" s="9"/>
      <c r="K650" s="9"/>
    </row>
    <row r="651" ht="15.75" customHeight="1">
      <c r="D651" s="8"/>
      <c r="E651" s="8"/>
      <c r="F651" s="8"/>
      <c r="G651" s="8"/>
      <c r="H651" s="9"/>
      <c r="I651" s="9"/>
      <c r="J651" s="9"/>
      <c r="K651" s="9"/>
    </row>
    <row r="652" ht="15.75" customHeight="1">
      <c r="D652" s="8"/>
      <c r="E652" s="8"/>
      <c r="F652" s="8"/>
      <c r="G652" s="8"/>
      <c r="H652" s="9"/>
      <c r="I652" s="9"/>
      <c r="J652" s="9"/>
      <c r="K652" s="9"/>
    </row>
    <row r="653" ht="15.75" customHeight="1">
      <c r="D653" s="8"/>
      <c r="E653" s="8"/>
      <c r="F653" s="8"/>
      <c r="G653" s="8"/>
      <c r="H653" s="9"/>
      <c r="I653" s="9"/>
      <c r="J653" s="9"/>
      <c r="K653" s="9"/>
    </row>
    <row r="654" ht="15.75" customHeight="1">
      <c r="D654" s="8"/>
      <c r="E654" s="8"/>
      <c r="F654" s="8"/>
      <c r="G654" s="8"/>
      <c r="H654" s="9"/>
      <c r="I654" s="9"/>
      <c r="J654" s="9"/>
      <c r="K654" s="9"/>
    </row>
    <row r="655" ht="15.75" customHeight="1">
      <c r="D655" s="8"/>
      <c r="E655" s="8"/>
      <c r="F655" s="8"/>
      <c r="G655" s="8"/>
      <c r="H655" s="9"/>
      <c r="I655" s="9"/>
      <c r="J655" s="9"/>
      <c r="K655" s="9"/>
    </row>
    <row r="656" ht="15.75" customHeight="1">
      <c r="D656" s="8"/>
      <c r="E656" s="8"/>
      <c r="F656" s="8"/>
      <c r="G656" s="8"/>
      <c r="H656" s="9"/>
      <c r="I656" s="9"/>
      <c r="J656" s="9"/>
      <c r="K656" s="9"/>
    </row>
    <row r="657" ht="15.75" customHeight="1">
      <c r="D657" s="8"/>
      <c r="E657" s="8"/>
      <c r="F657" s="8"/>
      <c r="G657" s="8"/>
      <c r="H657" s="9"/>
      <c r="I657" s="9"/>
      <c r="J657" s="9"/>
      <c r="K657" s="9"/>
    </row>
    <row r="658" ht="15.75" customHeight="1">
      <c r="D658" s="8"/>
      <c r="E658" s="8"/>
      <c r="F658" s="8"/>
      <c r="G658" s="8"/>
      <c r="H658" s="9"/>
      <c r="I658" s="9"/>
      <c r="J658" s="9"/>
      <c r="K658" s="9"/>
    </row>
    <row r="659" ht="15.75" customHeight="1">
      <c r="D659" s="8"/>
      <c r="E659" s="8"/>
      <c r="F659" s="8"/>
      <c r="G659" s="8"/>
      <c r="H659" s="9"/>
      <c r="I659" s="9"/>
      <c r="J659" s="9"/>
      <c r="K659" s="9"/>
    </row>
    <row r="660" ht="15.75" customHeight="1">
      <c r="D660" s="8"/>
      <c r="E660" s="8"/>
      <c r="F660" s="8"/>
      <c r="G660" s="8"/>
      <c r="H660" s="9"/>
      <c r="I660" s="9"/>
      <c r="J660" s="9"/>
      <c r="K660" s="9"/>
    </row>
    <row r="661" ht="15.75" customHeight="1">
      <c r="D661" s="8"/>
      <c r="E661" s="8"/>
      <c r="F661" s="8"/>
      <c r="G661" s="8"/>
      <c r="H661" s="9"/>
      <c r="I661" s="9"/>
      <c r="J661" s="9"/>
      <c r="K661" s="9"/>
    </row>
    <row r="662" ht="15.75" customHeight="1">
      <c r="D662" s="8"/>
      <c r="E662" s="8"/>
      <c r="F662" s="8"/>
      <c r="G662" s="8"/>
      <c r="H662" s="9"/>
      <c r="I662" s="9"/>
      <c r="J662" s="9"/>
      <c r="K662" s="9"/>
    </row>
    <row r="663" ht="15.75" customHeight="1">
      <c r="D663" s="8"/>
      <c r="E663" s="8"/>
      <c r="F663" s="8"/>
      <c r="G663" s="8"/>
      <c r="H663" s="9"/>
      <c r="I663" s="9"/>
      <c r="J663" s="9"/>
      <c r="K663" s="9"/>
    </row>
    <row r="664" ht="15.75" customHeight="1">
      <c r="D664" s="8"/>
      <c r="E664" s="8"/>
      <c r="F664" s="8"/>
      <c r="G664" s="8"/>
      <c r="H664" s="9"/>
      <c r="I664" s="9"/>
      <c r="J664" s="9"/>
      <c r="K664" s="9"/>
    </row>
    <row r="665" ht="15.75" customHeight="1">
      <c r="D665" s="8"/>
      <c r="E665" s="8"/>
      <c r="F665" s="8"/>
      <c r="G665" s="8"/>
      <c r="H665" s="9"/>
      <c r="I665" s="9"/>
      <c r="J665" s="9"/>
      <c r="K665" s="9"/>
    </row>
    <row r="666" ht="15.75" customHeight="1">
      <c r="D666" s="8"/>
      <c r="E666" s="8"/>
      <c r="F666" s="8"/>
      <c r="G666" s="8"/>
      <c r="H666" s="9"/>
      <c r="I666" s="9"/>
      <c r="J666" s="9"/>
      <c r="K666" s="9"/>
    </row>
    <row r="667" ht="15.75" customHeight="1">
      <c r="D667" s="8"/>
      <c r="E667" s="8"/>
      <c r="F667" s="8"/>
      <c r="G667" s="8"/>
      <c r="H667" s="9"/>
      <c r="I667" s="9"/>
      <c r="J667" s="9"/>
      <c r="K667" s="9"/>
    </row>
    <row r="668" ht="15.75" customHeight="1">
      <c r="D668" s="8"/>
      <c r="E668" s="8"/>
      <c r="F668" s="8"/>
      <c r="G668" s="8"/>
      <c r="H668" s="9"/>
      <c r="I668" s="9"/>
      <c r="J668" s="9"/>
      <c r="K668" s="9"/>
    </row>
    <row r="669" ht="15.75" customHeight="1">
      <c r="D669" s="8"/>
      <c r="E669" s="8"/>
      <c r="F669" s="8"/>
      <c r="G669" s="8"/>
      <c r="H669" s="9"/>
      <c r="I669" s="9"/>
      <c r="J669" s="9"/>
      <c r="K669" s="9"/>
    </row>
    <row r="670" ht="15.75" customHeight="1">
      <c r="D670" s="8"/>
      <c r="E670" s="8"/>
      <c r="F670" s="8"/>
      <c r="G670" s="8"/>
      <c r="H670" s="9"/>
      <c r="I670" s="9"/>
      <c r="J670" s="9"/>
      <c r="K670" s="9"/>
    </row>
    <row r="671" ht="15.75" customHeight="1">
      <c r="D671" s="8"/>
      <c r="E671" s="8"/>
      <c r="F671" s="8"/>
      <c r="G671" s="8"/>
      <c r="H671" s="9"/>
      <c r="I671" s="9"/>
      <c r="J671" s="9"/>
      <c r="K671" s="9"/>
    </row>
    <row r="672" ht="15.75" customHeight="1">
      <c r="D672" s="8"/>
      <c r="E672" s="8"/>
      <c r="F672" s="8"/>
      <c r="G672" s="8"/>
      <c r="H672" s="9"/>
      <c r="I672" s="9"/>
      <c r="J672" s="9"/>
      <c r="K672" s="9"/>
    </row>
    <row r="673" ht="15.75" customHeight="1">
      <c r="D673" s="8"/>
      <c r="E673" s="8"/>
      <c r="F673" s="8"/>
      <c r="G673" s="8"/>
      <c r="H673" s="9"/>
      <c r="I673" s="9"/>
      <c r="J673" s="9"/>
      <c r="K673" s="9"/>
    </row>
    <row r="674" ht="15.75" customHeight="1">
      <c r="D674" s="8"/>
      <c r="E674" s="8"/>
      <c r="F674" s="8"/>
      <c r="G674" s="8"/>
      <c r="H674" s="9"/>
      <c r="I674" s="9"/>
      <c r="J674" s="9"/>
      <c r="K674" s="9"/>
    </row>
    <row r="675" ht="15.75" customHeight="1">
      <c r="D675" s="8"/>
      <c r="E675" s="8"/>
      <c r="F675" s="8"/>
      <c r="G675" s="8"/>
      <c r="H675" s="9"/>
      <c r="I675" s="9"/>
      <c r="J675" s="9"/>
      <c r="K675" s="9"/>
    </row>
    <row r="676" ht="15.75" customHeight="1">
      <c r="D676" s="8"/>
      <c r="E676" s="8"/>
      <c r="F676" s="8"/>
      <c r="G676" s="8"/>
      <c r="H676" s="9"/>
      <c r="I676" s="9"/>
      <c r="J676" s="9"/>
      <c r="K676" s="9"/>
    </row>
    <row r="677" ht="15.75" customHeight="1">
      <c r="D677" s="8"/>
      <c r="E677" s="8"/>
      <c r="F677" s="8"/>
      <c r="G677" s="8"/>
      <c r="H677" s="9"/>
      <c r="I677" s="9"/>
      <c r="J677" s="9"/>
      <c r="K677" s="9"/>
    </row>
    <row r="678" ht="15.75" customHeight="1">
      <c r="D678" s="8"/>
      <c r="E678" s="8"/>
      <c r="F678" s="8"/>
      <c r="G678" s="8"/>
      <c r="H678" s="9"/>
      <c r="I678" s="9"/>
      <c r="J678" s="9"/>
      <c r="K678" s="9"/>
    </row>
    <row r="679" ht="15.75" customHeight="1">
      <c r="D679" s="8"/>
      <c r="E679" s="8"/>
      <c r="F679" s="8"/>
      <c r="G679" s="8"/>
      <c r="H679" s="9"/>
      <c r="I679" s="9"/>
      <c r="J679" s="9"/>
      <c r="K679" s="9"/>
    </row>
    <row r="680" ht="15.75" customHeight="1">
      <c r="D680" s="8"/>
      <c r="E680" s="8"/>
      <c r="F680" s="8"/>
      <c r="G680" s="8"/>
      <c r="H680" s="9"/>
      <c r="I680" s="9"/>
      <c r="J680" s="9"/>
      <c r="K680" s="9"/>
    </row>
    <row r="681" ht="15.75" customHeight="1">
      <c r="D681" s="8"/>
      <c r="E681" s="8"/>
      <c r="F681" s="8"/>
      <c r="G681" s="8"/>
      <c r="H681" s="9"/>
      <c r="I681" s="9"/>
      <c r="J681" s="9"/>
      <c r="K681" s="9"/>
    </row>
    <row r="682" ht="15.75" customHeight="1">
      <c r="D682" s="8"/>
      <c r="E682" s="8"/>
      <c r="F682" s="8"/>
      <c r="G682" s="8"/>
      <c r="H682" s="9"/>
      <c r="I682" s="9"/>
      <c r="J682" s="9"/>
      <c r="K682" s="9"/>
    </row>
    <row r="683" ht="15.75" customHeight="1">
      <c r="D683" s="8"/>
      <c r="E683" s="8"/>
      <c r="F683" s="8"/>
      <c r="G683" s="8"/>
      <c r="H683" s="9"/>
      <c r="I683" s="9"/>
      <c r="J683" s="9"/>
      <c r="K683" s="9"/>
    </row>
    <row r="684" ht="15.75" customHeight="1">
      <c r="D684" s="8"/>
      <c r="E684" s="8"/>
      <c r="F684" s="8"/>
      <c r="G684" s="8"/>
      <c r="H684" s="9"/>
      <c r="I684" s="9"/>
      <c r="J684" s="9"/>
      <c r="K684" s="9"/>
    </row>
    <row r="685" ht="15.75" customHeight="1">
      <c r="D685" s="8"/>
      <c r="E685" s="8"/>
      <c r="F685" s="8"/>
      <c r="G685" s="8"/>
      <c r="H685" s="9"/>
      <c r="I685" s="9"/>
      <c r="J685" s="9"/>
      <c r="K685" s="9"/>
    </row>
    <row r="686" ht="15.75" customHeight="1">
      <c r="D686" s="8"/>
      <c r="E686" s="8"/>
      <c r="F686" s="8"/>
      <c r="G686" s="8"/>
      <c r="H686" s="9"/>
      <c r="I686" s="9"/>
      <c r="J686" s="9"/>
      <c r="K686" s="9"/>
    </row>
    <row r="687" ht="15.75" customHeight="1">
      <c r="D687" s="8"/>
      <c r="E687" s="8"/>
      <c r="F687" s="8"/>
      <c r="G687" s="8"/>
      <c r="H687" s="9"/>
      <c r="I687" s="9"/>
      <c r="J687" s="9"/>
      <c r="K687" s="9"/>
    </row>
    <row r="688" ht="15.75" customHeight="1">
      <c r="D688" s="8"/>
      <c r="E688" s="8"/>
      <c r="F688" s="8"/>
      <c r="G688" s="8"/>
      <c r="H688" s="9"/>
      <c r="I688" s="9"/>
      <c r="J688" s="9"/>
      <c r="K688" s="9"/>
    </row>
    <row r="689" ht="15.75" customHeight="1">
      <c r="D689" s="8"/>
      <c r="E689" s="8"/>
      <c r="F689" s="8"/>
      <c r="G689" s="8"/>
      <c r="H689" s="9"/>
      <c r="I689" s="9"/>
      <c r="J689" s="9"/>
      <c r="K689" s="9"/>
    </row>
    <row r="690" ht="15.75" customHeight="1">
      <c r="D690" s="8"/>
      <c r="E690" s="8"/>
      <c r="F690" s="8"/>
      <c r="G690" s="8"/>
      <c r="H690" s="9"/>
      <c r="I690" s="9"/>
      <c r="J690" s="9"/>
      <c r="K690" s="9"/>
    </row>
    <row r="691" ht="15.75" customHeight="1">
      <c r="D691" s="8"/>
      <c r="E691" s="8"/>
      <c r="F691" s="8"/>
      <c r="G691" s="8"/>
      <c r="H691" s="9"/>
      <c r="I691" s="9"/>
      <c r="J691" s="9"/>
      <c r="K691" s="9"/>
    </row>
    <row r="692" ht="15.75" customHeight="1">
      <c r="D692" s="8"/>
      <c r="E692" s="8"/>
      <c r="F692" s="8"/>
      <c r="G692" s="8"/>
      <c r="H692" s="9"/>
      <c r="I692" s="9"/>
      <c r="J692" s="9"/>
      <c r="K692" s="9"/>
    </row>
    <row r="693" ht="15.75" customHeight="1">
      <c r="D693" s="8"/>
      <c r="E693" s="8"/>
      <c r="F693" s="8"/>
      <c r="G693" s="8"/>
      <c r="H693" s="9"/>
      <c r="I693" s="9"/>
      <c r="J693" s="9"/>
      <c r="K693" s="9"/>
    </row>
    <row r="694" ht="15.75" customHeight="1">
      <c r="D694" s="8"/>
      <c r="E694" s="8"/>
      <c r="F694" s="8"/>
      <c r="G694" s="8"/>
      <c r="H694" s="9"/>
      <c r="I694" s="9"/>
      <c r="J694" s="9"/>
      <c r="K694" s="9"/>
    </row>
    <row r="695" ht="15.75" customHeight="1">
      <c r="D695" s="8"/>
      <c r="E695" s="8"/>
      <c r="F695" s="8"/>
      <c r="G695" s="8"/>
      <c r="H695" s="9"/>
      <c r="I695" s="9"/>
      <c r="J695" s="9"/>
      <c r="K695" s="9"/>
    </row>
    <row r="696" ht="15.75" customHeight="1">
      <c r="D696" s="8"/>
      <c r="E696" s="8"/>
      <c r="F696" s="8"/>
      <c r="G696" s="8"/>
      <c r="H696" s="9"/>
      <c r="I696" s="9"/>
      <c r="J696" s="9"/>
      <c r="K696" s="9"/>
    </row>
    <row r="697" ht="15.75" customHeight="1">
      <c r="D697" s="8"/>
      <c r="E697" s="8"/>
      <c r="F697" s="8"/>
      <c r="G697" s="8"/>
      <c r="H697" s="9"/>
      <c r="I697" s="9"/>
      <c r="J697" s="9"/>
      <c r="K697" s="9"/>
    </row>
    <row r="698" ht="15.75" customHeight="1">
      <c r="D698" s="8"/>
      <c r="E698" s="8"/>
      <c r="F698" s="8"/>
      <c r="G698" s="8"/>
      <c r="H698" s="9"/>
      <c r="I698" s="9"/>
      <c r="J698" s="9"/>
      <c r="K698" s="9"/>
    </row>
    <row r="699" ht="15.75" customHeight="1">
      <c r="D699" s="8"/>
      <c r="E699" s="8"/>
      <c r="F699" s="8"/>
      <c r="G699" s="8"/>
      <c r="H699" s="9"/>
      <c r="I699" s="9"/>
      <c r="J699" s="9"/>
      <c r="K699" s="9"/>
    </row>
    <row r="700" ht="15.75" customHeight="1">
      <c r="D700" s="8"/>
      <c r="E700" s="8"/>
      <c r="F700" s="8"/>
      <c r="G700" s="8"/>
      <c r="H700" s="9"/>
      <c r="I700" s="9"/>
      <c r="J700" s="9"/>
      <c r="K700" s="9"/>
    </row>
    <row r="701" ht="15.75" customHeight="1">
      <c r="D701" s="8"/>
      <c r="E701" s="8"/>
      <c r="F701" s="8"/>
      <c r="G701" s="8"/>
      <c r="H701" s="9"/>
      <c r="I701" s="9"/>
      <c r="J701" s="9"/>
      <c r="K701" s="9"/>
    </row>
    <row r="702" ht="15.75" customHeight="1">
      <c r="D702" s="8"/>
      <c r="E702" s="8"/>
      <c r="F702" s="8"/>
      <c r="G702" s="8"/>
      <c r="H702" s="9"/>
      <c r="I702" s="9"/>
      <c r="J702" s="9"/>
      <c r="K702" s="9"/>
    </row>
    <row r="703" ht="15.75" customHeight="1">
      <c r="D703" s="8"/>
      <c r="E703" s="8"/>
      <c r="F703" s="8"/>
      <c r="G703" s="8"/>
      <c r="H703" s="9"/>
      <c r="I703" s="9"/>
      <c r="J703" s="9"/>
      <c r="K703" s="9"/>
    </row>
    <row r="704" ht="15.75" customHeight="1">
      <c r="D704" s="8"/>
      <c r="E704" s="8"/>
      <c r="F704" s="8"/>
      <c r="G704" s="8"/>
      <c r="H704" s="9"/>
      <c r="I704" s="9"/>
      <c r="J704" s="9"/>
      <c r="K704" s="9"/>
    </row>
    <row r="705" ht="15.75" customHeight="1">
      <c r="D705" s="8"/>
      <c r="E705" s="8"/>
      <c r="F705" s="8"/>
      <c r="G705" s="8"/>
      <c r="H705" s="9"/>
      <c r="I705" s="9"/>
      <c r="J705" s="9"/>
      <c r="K705" s="9"/>
    </row>
    <row r="706" ht="15.75" customHeight="1">
      <c r="D706" s="8"/>
      <c r="E706" s="8"/>
      <c r="F706" s="8"/>
      <c r="G706" s="8"/>
      <c r="H706" s="9"/>
      <c r="I706" s="9"/>
      <c r="J706" s="9"/>
      <c r="K706" s="9"/>
    </row>
    <row r="707" ht="15.75" customHeight="1">
      <c r="D707" s="8"/>
      <c r="E707" s="8"/>
      <c r="F707" s="8"/>
      <c r="G707" s="8"/>
      <c r="H707" s="9"/>
      <c r="I707" s="9"/>
      <c r="J707" s="9"/>
      <c r="K707" s="9"/>
    </row>
    <row r="708" ht="15.75" customHeight="1">
      <c r="D708" s="8"/>
      <c r="E708" s="8"/>
      <c r="F708" s="8"/>
      <c r="G708" s="8"/>
      <c r="H708" s="9"/>
      <c r="I708" s="9"/>
      <c r="J708" s="9"/>
      <c r="K708" s="9"/>
    </row>
    <row r="709" ht="15.75" customHeight="1">
      <c r="D709" s="8"/>
      <c r="E709" s="8"/>
      <c r="F709" s="8"/>
      <c r="G709" s="8"/>
      <c r="H709" s="9"/>
      <c r="I709" s="9"/>
      <c r="J709" s="9"/>
      <c r="K709" s="9"/>
    </row>
    <row r="710" ht="15.75" customHeight="1">
      <c r="D710" s="8"/>
      <c r="E710" s="8"/>
      <c r="F710" s="8"/>
      <c r="G710" s="8"/>
      <c r="H710" s="9"/>
      <c r="I710" s="9"/>
      <c r="J710" s="9"/>
      <c r="K710" s="9"/>
    </row>
    <row r="711" ht="15.75" customHeight="1">
      <c r="D711" s="8"/>
      <c r="E711" s="8"/>
      <c r="F711" s="8"/>
      <c r="G711" s="8"/>
      <c r="H711" s="9"/>
      <c r="I711" s="9"/>
      <c r="J711" s="9"/>
      <c r="K711" s="9"/>
    </row>
    <row r="712" ht="15.75" customHeight="1">
      <c r="D712" s="8"/>
      <c r="E712" s="8"/>
      <c r="F712" s="8"/>
      <c r="G712" s="8"/>
      <c r="H712" s="9"/>
      <c r="I712" s="9"/>
      <c r="J712" s="9"/>
      <c r="K712" s="9"/>
    </row>
    <row r="713" ht="15.75" customHeight="1">
      <c r="D713" s="8"/>
      <c r="E713" s="8"/>
      <c r="F713" s="8"/>
      <c r="G713" s="8"/>
      <c r="H713" s="9"/>
      <c r="I713" s="9"/>
      <c r="J713" s="9"/>
      <c r="K713" s="9"/>
    </row>
    <row r="714" ht="15.75" customHeight="1">
      <c r="D714" s="8"/>
      <c r="E714" s="8"/>
      <c r="F714" s="8"/>
      <c r="G714" s="8"/>
      <c r="H714" s="9"/>
      <c r="I714" s="9"/>
      <c r="J714" s="9"/>
      <c r="K714" s="9"/>
    </row>
    <row r="715" ht="15.75" customHeight="1">
      <c r="D715" s="8"/>
      <c r="E715" s="8"/>
      <c r="F715" s="8"/>
      <c r="G715" s="8"/>
      <c r="H715" s="9"/>
      <c r="I715" s="9"/>
      <c r="J715" s="9"/>
      <c r="K715" s="9"/>
    </row>
    <row r="716" ht="15.75" customHeight="1">
      <c r="D716" s="8"/>
      <c r="E716" s="8"/>
      <c r="F716" s="8"/>
      <c r="G716" s="8"/>
      <c r="H716" s="9"/>
      <c r="I716" s="9"/>
      <c r="J716" s="9"/>
      <c r="K716" s="9"/>
    </row>
    <row r="717" ht="15.75" customHeight="1">
      <c r="D717" s="8"/>
      <c r="E717" s="8"/>
      <c r="F717" s="8"/>
      <c r="G717" s="8"/>
      <c r="H717" s="9"/>
      <c r="I717" s="9"/>
      <c r="J717" s="9"/>
      <c r="K717" s="9"/>
    </row>
    <row r="718" ht="15.75" customHeight="1">
      <c r="D718" s="8"/>
      <c r="E718" s="8"/>
      <c r="F718" s="8"/>
      <c r="G718" s="8"/>
      <c r="H718" s="9"/>
      <c r="I718" s="9"/>
      <c r="J718" s="9"/>
      <c r="K718" s="9"/>
    </row>
    <row r="719" ht="15.75" customHeight="1">
      <c r="D719" s="8"/>
      <c r="E719" s="8"/>
      <c r="F719" s="8"/>
      <c r="G719" s="8"/>
      <c r="H719" s="9"/>
      <c r="I719" s="9"/>
      <c r="J719" s="9"/>
      <c r="K719" s="9"/>
    </row>
    <row r="720" ht="15.75" customHeight="1">
      <c r="D720" s="8"/>
      <c r="E720" s="8"/>
      <c r="F720" s="8"/>
      <c r="G720" s="8"/>
      <c r="H720" s="9"/>
      <c r="I720" s="9"/>
      <c r="J720" s="9"/>
      <c r="K720" s="9"/>
    </row>
    <row r="721" ht="15.75" customHeight="1">
      <c r="D721" s="8"/>
      <c r="E721" s="8"/>
      <c r="F721" s="8"/>
      <c r="G721" s="8"/>
      <c r="H721" s="9"/>
      <c r="I721" s="9"/>
      <c r="J721" s="9"/>
      <c r="K721" s="9"/>
    </row>
    <row r="722" ht="15.75" customHeight="1">
      <c r="D722" s="8"/>
      <c r="E722" s="8"/>
      <c r="F722" s="8"/>
      <c r="G722" s="8"/>
      <c r="H722" s="9"/>
      <c r="I722" s="9"/>
      <c r="J722" s="9"/>
      <c r="K722" s="9"/>
    </row>
    <row r="723" ht="15.75" customHeight="1">
      <c r="D723" s="8"/>
      <c r="E723" s="8"/>
      <c r="F723" s="8"/>
      <c r="G723" s="8"/>
      <c r="H723" s="9"/>
      <c r="I723" s="9"/>
      <c r="J723" s="9"/>
      <c r="K723" s="9"/>
    </row>
    <row r="724" ht="15.75" customHeight="1">
      <c r="D724" s="8"/>
      <c r="E724" s="8"/>
      <c r="F724" s="8"/>
      <c r="G724" s="8"/>
      <c r="H724" s="9"/>
      <c r="I724" s="9"/>
      <c r="J724" s="9"/>
      <c r="K724" s="9"/>
    </row>
    <row r="725" ht="15.75" customHeight="1">
      <c r="D725" s="8"/>
      <c r="E725" s="8"/>
      <c r="F725" s="8"/>
      <c r="G725" s="8"/>
      <c r="H725" s="9"/>
      <c r="I725" s="9"/>
      <c r="J725" s="9"/>
      <c r="K725" s="9"/>
    </row>
    <row r="726" ht="15.75" customHeight="1">
      <c r="D726" s="8"/>
      <c r="E726" s="8"/>
      <c r="F726" s="8"/>
      <c r="G726" s="8"/>
      <c r="H726" s="9"/>
      <c r="I726" s="9"/>
      <c r="J726" s="9"/>
      <c r="K726" s="9"/>
    </row>
    <row r="727" ht="15.75" customHeight="1">
      <c r="D727" s="8"/>
      <c r="E727" s="8"/>
      <c r="F727" s="8"/>
      <c r="G727" s="8"/>
      <c r="H727" s="9"/>
      <c r="I727" s="9"/>
      <c r="J727" s="9"/>
      <c r="K727" s="9"/>
    </row>
    <row r="728" ht="15.75" customHeight="1">
      <c r="D728" s="8"/>
      <c r="E728" s="8"/>
      <c r="F728" s="8"/>
      <c r="G728" s="8"/>
      <c r="H728" s="9"/>
      <c r="I728" s="9"/>
      <c r="J728" s="9"/>
      <c r="K728" s="9"/>
    </row>
    <row r="729" ht="15.75" customHeight="1">
      <c r="D729" s="8"/>
      <c r="E729" s="8"/>
      <c r="F729" s="8"/>
      <c r="G729" s="8"/>
      <c r="H729" s="9"/>
      <c r="I729" s="9"/>
      <c r="J729" s="9"/>
      <c r="K729" s="9"/>
    </row>
    <row r="730" ht="15.75" customHeight="1">
      <c r="D730" s="8"/>
      <c r="E730" s="8"/>
      <c r="F730" s="8"/>
      <c r="G730" s="8"/>
      <c r="H730" s="9"/>
      <c r="I730" s="9"/>
      <c r="J730" s="9"/>
      <c r="K730" s="9"/>
    </row>
    <row r="731" ht="15.75" customHeight="1">
      <c r="D731" s="8"/>
      <c r="E731" s="8"/>
      <c r="F731" s="8"/>
      <c r="G731" s="8"/>
      <c r="H731" s="9"/>
      <c r="I731" s="9"/>
      <c r="J731" s="9"/>
      <c r="K731" s="9"/>
    </row>
    <row r="732" ht="15.75" customHeight="1">
      <c r="D732" s="8"/>
      <c r="E732" s="8"/>
      <c r="F732" s="8"/>
      <c r="G732" s="8"/>
      <c r="H732" s="9"/>
      <c r="I732" s="9"/>
      <c r="J732" s="9"/>
      <c r="K732" s="9"/>
    </row>
    <row r="733" ht="15.75" customHeight="1">
      <c r="D733" s="8"/>
      <c r="E733" s="8"/>
      <c r="F733" s="8"/>
      <c r="G733" s="8"/>
      <c r="H733" s="9"/>
      <c r="I733" s="9"/>
      <c r="J733" s="9"/>
      <c r="K733" s="9"/>
    </row>
    <row r="734" ht="15.75" customHeight="1">
      <c r="D734" s="8"/>
      <c r="E734" s="8"/>
      <c r="F734" s="8"/>
      <c r="G734" s="8"/>
      <c r="H734" s="9"/>
      <c r="I734" s="9"/>
      <c r="J734" s="9"/>
      <c r="K734" s="9"/>
    </row>
    <row r="735" ht="15.75" customHeight="1">
      <c r="D735" s="8"/>
      <c r="E735" s="8"/>
      <c r="F735" s="8"/>
      <c r="G735" s="8"/>
      <c r="H735" s="9"/>
      <c r="I735" s="9"/>
      <c r="J735" s="9"/>
      <c r="K735" s="9"/>
    </row>
    <row r="736" ht="15.75" customHeight="1">
      <c r="D736" s="8"/>
      <c r="E736" s="8"/>
      <c r="F736" s="8"/>
      <c r="G736" s="8"/>
      <c r="H736" s="9"/>
      <c r="I736" s="9"/>
      <c r="J736" s="9"/>
      <c r="K736" s="9"/>
    </row>
    <row r="737" ht="15.75" customHeight="1">
      <c r="D737" s="8"/>
      <c r="E737" s="8"/>
      <c r="F737" s="8"/>
      <c r="G737" s="8"/>
      <c r="H737" s="9"/>
      <c r="I737" s="9"/>
      <c r="J737" s="9"/>
      <c r="K737" s="9"/>
    </row>
    <row r="738" ht="15.75" customHeight="1">
      <c r="D738" s="8"/>
      <c r="E738" s="8"/>
      <c r="F738" s="8"/>
      <c r="G738" s="8"/>
      <c r="H738" s="9"/>
      <c r="I738" s="9"/>
      <c r="J738" s="9"/>
      <c r="K738" s="9"/>
    </row>
    <row r="739" ht="15.75" customHeight="1">
      <c r="D739" s="8"/>
      <c r="E739" s="8"/>
      <c r="F739" s="8"/>
      <c r="G739" s="8"/>
      <c r="H739" s="9"/>
      <c r="I739" s="9"/>
      <c r="J739" s="9"/>
      <c r="K739" s="9"/>
    </row>
    <row r="740" ht="15.75" customHeight="1">
      <c r="D740" s="8"/>
      <c r="E740" s="8"/>
      <c r="F740" s="8"/>
      <c r="G740" s="8"/>
      <c r="H740" s="9"/>
      <c r="I740" s="9"/>
      <c r="J740" s="9"/>
      <c r="K740" s="9"/>
    </row>
    <row r="741" ht="15.75" customHeight="1">
      <c r="D741" s="8"/>
      <c r="E741" s="8"/>
      <c r="F741" s="8"/>
      <c r="G741" s="8"/>
      <c r="H741" s="9"/>
      <c r="I741" s="9"/>
      <c r="J741" s="9"/>
      <c r="K741" s="9"/>
    </row>
    <row r="742" ht="15.75" customHeight="1">
      <c r="D742" s="8"/>
      <c r="E742" s="8"/>
      <c r="F742" s="8"/>
      <c r="G742" s="8"/>
      <c r="H742" s="9"/>
      <c r="I742" s="9"/>
      <c r="J742" s="9"/>
      <c r="K742" s="9"/>
    </row>
    <row r="743" ht="15.75" customHeight="1">
      <c r="D743" s="8"/>
      <c r="E743" s="8"/>
      <c r="F743" s="8"/>
      <c r="G743" s="8"/>
      <c r="H743" s="9"/>
      <c r="I743" s="9"/>
      <c r="J743" s="9"/>
      <c r="K743" s="9"/>
    </row>
    <row r="744" ht="15.75" customHeight="1">
      <c r="D744" s="8"/>
      <c r="E744" s="8"/>
      <c r="F744" s="8"/>
      <c r="G744" s="8"/>
      <c r="H744" s="9"/>
      <c r="I744" s="9"/>
      <c r="J744" s="9"/>
      <c r="K744" s="9"/>
    </row>
    <row r="745" ht="15.75" customHeight="1">
      <c r="D745" s="8"/>
      <c r="E745" s="8"/>
      <c r="F745" s="8"/>
      <c r="G745" s="8"/>
      <c r="H745" s="9"/>
      <c r="I745" s="9"/>
      <c r="J745" s="9"/>
      <c r="K745" s="9"/>
    </row>
    <row r="746" ht="15.75" customHeight="1">
      <c r="D746" s="8"/>
      <c r="E746" s="8"/>
      <c r="F746" s="8"/>
      <c r="G746" s="8"/>
      <c r="H746" s="9"/>
      <c r="I746" s="9"/>
      <c r="J746" s="9"/>
      <c r="K746" s="9"/>
    </row>
    <row r="747" ht="15.75" customHeight="1">
      <c r="D747" s="8"/>
      <c r="E747" s="8"/>
      <c r="F747" s="8"/>
      <c r="G747" s="8"/>
      <c r="H747" s="9"/>
      <c r="I747" s="9"/>
      <c r="J747" s="9"/>
      <c r="K747" s="9"/>
    </row>
    <row r="748" ht="15.75" customHeight="1">
      <c r="D748" s="8"/>
      <c r="E748" s="8"/>
      <c r="F748" s="8"/>
      <c r="G748" s="8"/>
      <c r="H748" s="9"/>
      <c r="I748" s="9"/>
      <c r="J748" s="9"/>
      <c r="K748" s="9"/>
    </row>
    <row r="749" ht="15.75" customHeight="1">
      <c r="D749" s="8"/>
      <c r="E749" s="8"/>
      <c r="F749" s="8"/>
      <c r="G749" s="8"/>
      <c r="H749" s="9"/>
      <c r="I749" s="9"/>
      <c r="J749" s="9"/>
      <c r="K749" s="9"/>
    </row>
    <row r="750" ht="15.75" customHeight="1">
      <c r="D750" s="8"/>
      <c r="E750" s="8"/>
      <c r="F750" s="8"/>
      <c r="G750" s="8"/>
      <c r="H750" s="9"/>
      <c r="I750" s="9"/>
      <c r="J750" s="9"/>
      <c r="K750" s="9"/>
    </row>
    <row r="751" ht="15.75" customHeight="1">
      <c r="D751" s="8"/>
      <c r="E751" s="8"/>
      <c r="F751" s="8"/>
      <c r="G751" s="8"/>
      <c r="H751" s="9"/>
      <c r="I751" s="9"/>
      <c r="J751" s="9"/>
      <c r="K751" s="9"/>
    </row>
    <row r="752" ht="15.75" customHeight="1">
      <c r="D752" s="8"/>
      <c r="E752" s="8"/>
      <c r="F752" s="8"/>
      <c r="G752" s="8"/>
      <c r="H752" s="9"/>
      <c r="I752" s="9"/>
      <c r="J752" s="9"/>
      <c r="K752" s="9"/>
    </row>
    <row r="753" ht="15.75" customHeight="1">
      <c r="D753" s="8"/>
      <c r="E753" s="8"/>
      <c r="F753" s="8"/>
      <c r="G753" s="8"/>
      <c r="H753" s="9"/>
      <c r="I753" s="9"/>
      <c r="J753" s="9"/>
      <c r="K753" s="9"/>
    </row>
    <row r="754" ht="15.75" customHeight="1">
      <c r="D754" s="8"/>
      <c r="E754" s="8"/>
      <c r="F754" s="8"/>
      <c r="G754" s="8"/>
      <c r="H754" s="9"/>
      <c r="I754" s="9"/>
      <c r="J754" s="9"/>
      <c r="K754" s="9"/>
    </row>
    <row r="755" ht="15.75" customHeight="1">
      <c r="D755" s="8"/>
      <c r="E755" s="8"/>
      <c r="F755" s="8"/>
      <c r="G755" s="8"/>
      <c r="H755" s="9"/>
      <c r="I755" s="9"/>
      <c r="J755" s="9"/>
      <c r="K755" s="9"/>
    </row>
    <row r="756" ht="15.75" customHeight="1">
      <c r="D756" s="8"/>
      <c r="E756" s="8"/>
      <c r="F756" s="8"/>
      <c r="G756" s="8"/>
      <c r="H756" s="9"/>
      <c r="I756" s="9"/>
      <c r="J756" s="9"/>
      <c r="K756" s="9"/>
    </row>
    <row r="757" ht="15.75" customHeight="1">
      <c r="D757" s="8"/>
      <c r="E757" s="8"/>
      <c r="F757" s="8"/>
      <c r="G757" s="8"/>
      <c r="H757" s="9"/>
      <c r="I757" s="9"/>
      <c r="J757" s="9"/>
      <c r="K757" s="9"/>
    </row>
    <row r="758" ht="15.75" customHeight="1">
      <c r="D758" s="8"/>
      <c r="E758" s="8"/>
      <c r="F758" s="8"/>
      <c r="G758" s="8"/>
      <c r="H758" s="9"/>
      <c r="I758" s="9"/>
      <c r="J758" s="9"/>
      <c r="K758" s="9"/>
    </row>
    <row r="759" ht="15.75" customHeight="1">
      <c r="D759" s="8"/>
      <c r="E759" s="8"/>
      <c r="F759" s="8"/>
      <c r="G759" s="8"/>
      <c r="H759" s="9"/>
      <c r="I759" s="9"/>
      <c r="J759" s="9"/>
      <c r="K759" s="9"/>
    </row>
    <row r="760" ht="15.75" customHeight="1">
      <c r="D760" s="8"/>
      <c r="E760" s="8"/>
      <c r="F760" s="8"/>
      <c r="G760" s="8"/>
      <c r="H760" s="9"/>
      <c r="I760" s="9"/>
      <c r="J760" s="9"/>
      <c r="K760" s="9"/>
    </row>
    <row r="761" ht="15.75" customHeight="1">
      <c r="D761" s="8"/>
      <c r="E761" s="8"/>
      <c r="F761" s="8"/>
      <c r="G761" s="8"/>
      <c r="H761" s="9"/>
      <c r="I761" s="9"/>
      <c r="J761" s="9"/>
      <c r="K761" s="9"/>
    </row>
    <row r="762" ht="15.75" customHeight="1">
      <c r="D762" s="8"/>
      <c r="E762" s="8"/>
      <c r="F762" s="8"/>
      <c r="G762" s="8"/>
      <c r="H762" s="9"/>
      <c r="I762" s="9"/>
      <c r="J762" s="9"/>
      <c r="K762" s="9"/>
    </row>
    <row r="763" ht="15.75" customHeight="1">
      <c r="D763" s="8"/>
      <c r="E763" s="8"/>
      <c r="F763" s="8"/>
      <c r="G763" s="8"/>
      <c r="H763" s="9"/>
      <c r="I763" s="9"/>
      <c r="J763" s="9"/>
      <c r="K763" s="9"/>
    </row>
    <row r="764" ht="15.75" customHeight="1">
      <c r="D764" s="8"/>
      <c r="E764" s="8"/>
      <c r="F764" s="8"/>
      <c r="G764" s="8"/>
      <c r="H764" s="9"/>
      <c r="I764" s="9"/>
      <c r="J764" s="9"/>
      <c r="K764" s="9"/>
    </row>
    <row r="765" ht="15.75" customHeight="1">
      <c r="D765" s="8"/>
      <c r="E765" s="8"/>
      <c r="F765" s="8"/>
      <c r="G765" s="8"/>
      <c r="H765" s="9"/>
      <c r="I765" s="9"/>
      <c r="J765" s="9"/>
      <c r="K765" s="9"/>
    </row>
    <row r="766" ht="15.75" customHeight="1">
      <c r="D766" s="8"/>
      <c r="E766" s="8"/>
      <c r="F766" s="8"/>
      <c r="G766" s="8"/>
      <c r="H766" s="9"/>
      <c r="I766" s="9"/>
      <c r="J766" s="9"/>
      <c r="K766" s="9"/>
    </row>
    <row r="767" ht="15.75" customHeight="1">
      <c r="D767" s="8"/>
      <c r="E767" s="8"/>
      <c r="F767" s="8"/>
      <c r="G767" s="8"/>
      <c r="H767" s="9"/>
      <c r="I767" s="9"/>
      <c r="J767" s="9"/>
      <c r="K767" s="9"/>
    </row>
    <row r="768" ht="15.75" customHeight="1">
      <c r="D768" s="8"/>
      <c r="E768" s="8"/>
      <c r="F768" s="8"/>
      <c r="G768" s="8"/>
      <c r="H768" s="9"/>
      <c r="I768" s="9"/>
      <c r="J768" s="9"/>
      <c r="K768" s="9"/>
    </row>
    <row r="769" ht="15.75" customHeight="1">
      <c r="D769" s="8"/>
      <c r="E769" s="8"/>
      <c r="F769" s="8"/>
      <c r="G769" s="8"/>
      <c r="H769" s="9"/>
      <c r="I769" s="9"/>
      <c r="J769" s="9"/>
      <c r="K769" s="9"/>
    </row>
    <row r="770" ht="15.75" customHeight="1">
      <c r="D770" s="8"/>
      <c r="E770" s="8"/>
      <c r="F770" s="8"/>
      <c r="G770" s="8"/>
      <c r="H770" s="9"/>
      <c r="I770" s="9"/>
      <c r="J770" s="9"/>
      <c r="K770" s="9"/>
    </row>
    <row r="771" ht="15.75" customHeight="1">
      <c r="D771" s="8"/>
      <c r="E771" s="8"/>
      <c r="F771" s="8"/>
      <c r="G771" s="8"/>
      <c r="H771" s="9"/>
      <c r="I771" s="9"/>
      <c r="J771" s="9"/>
      <c r="K771" s="9"/>
    </row>
    <row r="772" ht="15.75" customHeight="1">
      <c r="D772" s="8"/>
      <c r="E772" s="8"/>
      <c r="F772" s="8"/>
      <c r="G772" s="8"/>
      <c r="H772" s="9"/>
      <c r="I772" s="9"/>
      <c r="J772" s="9"/>
      <c r="K772" s="9"/>
    </row>
    <row r="773" ht="15.75" customHeight="1">
      <c r="D773" s="8"/>
      <c r="E773" s="8"/>
      <c r="F773" s="8"/>
      <c r="G773" s="8"/>
      <c r="H773" s="9"/>
      <c r="I773" s="9"/>
      <c r="J773" s="9"/>
      <c r="K773" s="9"/>
    </row>
    <row r="774" ht="15.75" customHeight="1">
      <c r="D774" s="8"/>
      <c r="E774" s="8"/>
      <c r="F774" s="8"/>
      <c r="G774" s="8"/>
      <c r="H774" s="9"/>
      <c r="I774" s="9"/>
      <c r="J774" s="9"/>
      <c r="K774" s="9"/>
    </row>
    <row r="775" ht="15.75" customHeight="1">
      <c r="D775" s="8"/>
      <c r="E775" s="8"/>
      <c r="F775" s="8"/>
      <c r="G775" s="8"/>
      <c r="H775" s="9"/>
      <c r="I775" s="9"/>
      <c r="J775" s="9"/>
      <c r="K775" s="9"/>
    </row>
    <row r="776" ht="15.75" customHeight="1">
      <c r="D776" s="8"/>
      <c r="E776" s="8"/>
      <c r="F776" s="8"/>
      <c r="G776" s="8"/>
      <c r="H776" s="9"/>
      <c r="I776" s="9"/>
      <c r="J776" s="9"/>
      <c r="K776" s="9"/>
    </row>
    <row r="777" ht="15.75" customHeight="1">
      <c r="D777" s="8"/>
      <c r="E777" s="8"/>
      <c r="F777" s="8"/>
      <c r="G777" s="8"/>
      <c r="H777" s="9"/>
      <c r="I777" s="9"/>
      <c r="J777" s="9"/>
      <c r="K777" s="9"/>
    </row>
    <row r="778" ht="15.75" customHeight="1">
      <c r="D778" s="8"/>
      <c r="E778" s="8"/>
      <c r="F778" s="8"/>
      <c r="G778" s="8"/>
      <c r="H778" s="9"/>
      <c r="I778" s="9"/>
      <c r="J778" s="9"/>
      <c r="K778" s="9"/>
    </row>
    <row r="779" ht="15.75" customHeight="1">
      <c r="D779" s="8"/>
      <c r="E779" s="8"/>
      <c r="F779" s="8"/>
      <c r="G779" s="8"/>
      <c r="H779" s="9"/>
      <c r="I779" s="9"/>
      <c r="J779" s="9"/>
      <c r="K779" s="9"/>
    </row>
    <row r="780" ht="15.75" customHeight="1">
      <c r="D780" s="8"/>
      <c r="E780" s="8"/>
      <c r="F780" s="8"/>
      <c r="G780" s="8"/>
      <c r="H780" s="9"/>
      <c r="I780" s="9"/>
      <c r="J780" s="9"/>
      <c r="K780" s="9"/>
    </row>
    <row r="781" ht="15.75" customHeight="1">
      <c r="D781" s="8"/>
      <c r="E781" s="8"/>
      <c r="F781" s="8"/>
      <c r="G781" s="8"/>
      <c r="H781" s="9"/>
      <c r="I781" s="9"/>
      <c r="J781" s="9"/>
      <c r="K781" s="9"/>
    </row>
    <row r="782" ht="15.75" customHeight="1">
      <c r="D782" s="8"/>
      <c r="E782" s="8"/>
      <c r="F782" s="8"/>
      <c r="G782" s="8"/>
      <c r="H782" s="9"/>
      <c r="I782" s="9"/>
      <c r="J782" s="9"/>
      <c r="K782" s="9"/>
    </row>
    <row r="783" ht="15.75" customHeight="1">
      <c r="D783" s="8"/>
      <c r="E783" s="8"/>
      <c r="F783" s="8"/>
      <c r="G783" s="8"/>
      <c r="H783" s="9"/>
      <c r="I783" s="9"/>
      <c r="J783" s="9"/>
      <c r="K783" s="9"/>
    </row>
    <row r="784" ht="15.75" customHeight="1">
      <c r="D784" s="8"/>
      <c r="E784" s="8"/>
      <c r="F784" s="8"/>
      <c r="G784" s="8"/>
      <c r="H784" s="9"/>
      <c r="I784" s="9"/>
      <c r="J784" s="9"/>
      <c r="K784" s="9"/>
    </row>
    <row r="785" ht="15.75" customHeight="1">
      <c r="D785" s="8"/>
      <c r="E785" s="8"/>
      <c r="F785" s="8"/>
      <c r="G785" s="8"/>
      <c r="H785" s="9"/>
      <c r="I785" s="9"/>
      <c r="J785" s="9"/>
      <c r="K785" s="9"/>
    </row>
    <row r="786" ht="15.75" customHeight="1">
      <c r="D786" s="8"/>
      <c r="E786" s="8"/>
      <c r="F786" s="8"/>
      <c r="G786" s="8"/>
      <c r="H786" s="9"/>
      <c r="I786" s="9"/>
      <c r="J786" s="9"/>
      <c r="K786" s="9"/>
    </row>
    <row r="787" ht="15.75" customHeight="1">
      <c r="D787" s="8"/>
      <c r="E787" s="8"/>
      <c r="F787" s="8"/>
      <c r="G787" s="8"/>
      <c r="H787" s="9"/>
      <c r="I787" s="9"/>
      <c r="J787" s="9"/>
      <c r="K787" s="9"/>
    </row>
    <row r="788" ht="15.75" customHeight="1">
      <c r="D788" s="8"/>
      <c r="E788" s="8"/>
      <c r="F788" s="8"/>
      <c r="G788" s="8"/>
      <c r="H788" s="9"/>
      <c r="I788" s="9"/>
      <c r="J788" s="9"/>
      <c r="K788" s="9"/>
    </row>
    <row r="789" ht="15.75" customHeight="1">
      <c r="D789" s="8"/>
      <c r="E789" s="8"/>
      <c r="F789" s="8"/>
      <c r="G789" s="8"/>
      <c r="H789" s="9"/>
      <c r="I789" s="9"/>
      <c r="J789" s="9"/>
      <c r="K789" s="9"/>
    </row>
    <row r="790" ht="15.75" customHeight="1">
      <c r="D790" s="8"/>
      <c r="E790" s="8"/>
      <c r="F790" s="8"/>
      <c r="G790" s="8"/>
      <c r="H790" s="9"/>
      <c r="I790" s="9"/>
      <c r="J790" s="9"/>
      <c r="K790" s="9"/>
    </row>
    <row r="791" ht="15.75" customHeight="1">
      <c r="D791" s="8"/>
      <c r="E791" s="8"/>
      <c r="F791" s="8"/>
      <c r="G791" s="8"/>
      <c r="H791" s="9"/>
      <c r="I791" s="9"/>
      <c r="J791" s="9"/>
      <c r="K791" s="9"/>
    </row>
    <row r="792" ht="15.75" customHeight="1">
      <c r="D792" s="8"/>
      <c r="E792" s="8"/>
      <c r="F792" s="8"/>
      <c r="G792" s="8"/>
      <c r="H792" s="9"/>
      <c r="I792" s="9"/>
      <c r="J792" s="9"/>
      <c r="K792" s="9"/>
    </row>
    <row r="793" ht="15.75" customHeight="1">
      <c r="D793" s="8"/>
      <c r="E793" s="8"/>
      <c r="F793" s="8"/>
      <c r="G793" s="8"/>
      <c r="H793" s="9"/>
      <c r="I793" s="9"/>
      <c r="J793" s="9"/>
      <c r="K793" s="9"/>
    </row>
    <row r="794" ht="15.75" customHeight="1">
      <c r="D794" s="8"/>
      <c r="E794" s="8"/>
      <c r="F794" s="8"/>
      <c r="G794" s="8"/>
      <c r="H794" s="9"/>
      <c r="I794" s="9"/>
      <c r="J794" s="9"/>
      <c r="K794" s="9"/>
    </row>
    <row r="795" ht="15.75" customHeight="1">
      <c r="D795" s="8"/>
      <c r="E795" s="8"/>
      <c r="F795" s="8"/>
      <c r="G795" s="8"/>
      <c r="H795" s="9"/>
      <c r="I795" s="9"/>
      <c r="J795" s="9"/>
      <c r="K795" s="9"/>
    </row>
    <row r="796" ht="15.75" customHeight="1">
      <c r="D796" s="8"/>
      <c r="E796" s="8"/>
      <c r="F796" s="8"/>
      <c r="G796" s="8"/>
      <c r="H796" s="9"/>
      <c r="I796" s="9"/>
      <c r="J796" s="9"/>
      <c r="K796" s="9"/>
    </row>
    <row r="797" ht="15.75" customHeight="1">
      <c r="D797" s="8"/>
      <c r="E797" s="8"/>
      <c r="F797" s="8"/>
      <c r="G797" s="8"/>
      <c r="H797" s="9"/>
      <c r="I797" s="9"/>
      <c r="J797" s="9"/>
      <c r="K797" s="9"/>
    </row>
    <row r="798" ht="15.75" customHeight="1">
      <c r="D798" s="8"/>
      <c r="E798" s="8"/>
      <c r="F798" s="8"/>
      <c r="G798" s="8"/>
      <c r="H798" s="9"/>
      <c r="I798" s="9"/>
      <c r="J798" s="9"/>
      <c r="K798" s="9"/>
    </row>
    <row r="799" ht="15.75" customHeight="1">
      <c r="D799" s="8"/>
      <c r="E799" s="8"/>
      <c r="F799" s="8"/>
      <c r="G799" s="8"/>
      <c r="H799" s="9"/>
      <c r="I799" s="9"/>
      <c r="J799" s="9"/>
      <c r="K799" s="9"/>
    </row>
    <row r="800" ht="15.75" customHeight="1">
      <c r="D800" s="8"/>
      <c r="E800" s="8"/>
      <c r="F800" s="8"/>
      <c r="G800" s="8"/>
      <c r="H800" s="9"/>
      <c r="I800" s="9"/>
      <c r="J800" s="9"/>
      <c r="K800" s="9"/>
    </row>
    <row r="801" ht="15.75" customHeight="1">
      <c r="D801" s="8"/>
      <c r="E801" s="8"/>
      <c r="F801" s="8"/>
      <c r="G801" s="8"/>
      <c r="H801" s="9"/>
      <c r="I801" s="9"/>
      <c r="J801" s="9"/>
      <c r="K801" s="9"/>
    </row>
    <row r="802" ht="15.75" customHeight="1">
      <c r="D802" s="8"/>
      <c r="E802" s="8"/>
      <c r="F802" s="8"/>
      <c r="G802" s="8"/>
      <c r="H802" s="9"/>
      <c r="I802" s="9"/>
      <c r="J802" s="9"/>
      <c r="K802" s="9"/>
    </row>
    <row r="803" ht="15.75" customHeight="1">
      <c r="D803" s="8"/>
      <c r="E803" s="8"/>
      <c r="F803" s="8"/>
      <c r="G803" s="8"/>
      <c r="H803" s="9"/>
      <c r="I803" s="9"/>
      <c r="J803" s="9"/>
      <c r="K803" s="9"/>
    </row>
    <row r="804" ht="15.75" customHeight="1">
      <c r="D804" s="8"/>
      <c r="E804" s="8"/>
      <c r="F804" s="8"/>
      <c r="G804" s="8"/>
      <c r="H804" s="9"/>
      <c r="I804" s="9"/>
      <c r="J804" s="9"/>
      <c r="K804" s="9"/>
    </row>
    <row r="805" ht="15.75" customHeight="1">
      <c r="D805" s="8"/>
      <c r="E805" s="8"/>
      <c r="F805" s="8"/>
      <c r="G805" s="8"/>
      <c r="H805" s="9"/>
      <c r="I805" s="9"/>
      <c r="J805" s="9"/>
      <c r="K805" s="9"/>
    </row>
    <row r="806" ht="15.75" customHeight="1">
      <c r="D806" s="8"/>
      <c r="E806" s="8"/>
      <c r="F806" s="8"/>
      <c r="G806" s="8"/>
      <c r="H806" s="9"/>
      <c r="I806" s="9"/>
      <c r="J806" s="9"/>
      <c r="K806" s="9"/>
    </row>
    <row r="807" ht="15.75" customHeight="1">
      <c r="D807" s="8"/>
      <c r="E807" s="8"/>
      <c r="F807" s="8"/>
      <c r="G807" s="8"/>
      <c r="H807" s="9"/>
      <c r="I807" s="9"/>
      <c r="J807" s="9"/>
      <c r="K807" s="9"/>
    </row>
    <row r="808" ht="15.75" customHeight="1">
      <c r="D808" s="8"/>
      <c r="E808" s="8"/>
      <c r="F808" s="8"/>
      <c r="G808" s="8"/>
      <c r="H808" s="9"/>
      <c r="I808" s="9"/>
      <c r="J808" s="9"/>
      <c r="K808" s="9"/>
    </row>
    <row r="809" ht="15.75" customHeight="1">
      <c r="D809" s="8"/>
      <c r="E809" s="8"/>
      <c r="F809" s="8"/>
      <c r="G809" s="8"/>
      <c r="H809" s="9"/>
      <c r="I809" s="9"/>
      <c r="J809" s="9"/>
      <c r="K809" s="9"/>
    </row>
    <row r="810" ht="15.75" customHeight="1">
      <c r="D810" s="8"/>
      <c r="E810" s="8"/>
      <c r="F810" s="8"/>
      <c r="G810" s="8"/>
      <c r="H810" s="9"/>
      <c r="I810" s="9"/>
      <c r="J810" s="9"/>
      <c r="K810" s="9"/>
    </row>
    <row r="811" ht="15.75" customHeight="1">
      <c r="D811" s="8"/>
      <c r="E811" s="8"/>
      <c r="F811" s="8"/>
      <c r="G811" s="8"/>
      <c r="H811" s="9"/>
      <c r="I811" s="9"/>
      <c r="J811" s="9"/>
      <c r="K811" s="9"/>
    </row>
    <row r="812" ht="15.75" customHeight="1">
      <c r="D812" s="8"/>
      <c r="E812" s="8"/>
      <c r="F812" s="8"/>
      <c r="G812" s="8"/>
      <c r="H812" s="9"/>
      <c r="I812" s="9"/>
      <c r="J812" s="9"/>
      <c r="K812" s="9"/>
    </row>
    <row r="813" ht="15.75" customHeight="1">
      <c r="D813" s="8"/>
      <c r="E813" s="8"/>
      <c r="F813" s="8"/>
      <c r="G813" s="8"/>
      <c r="H813" s="9"/>
      <c r="I813" s="9"/>
      <c r="J813" s="9"/>
      <c r="K813" s="9"/>
    </row>
    <row r="814" ht="15.75" customHeight="1">
      <c r="D814" s="8"/>
      <c r="E814" s="8"/>
      <c r="F814" s="8"/>
      <c r="G814" s="8"/>
      <c r="H814" s="9"/>
      <c r="I814" s="9"/>
      <c r="J814" s="9"/>
      <c r="K814" s="9"/>
    </row>
    <row r="815" ht="15.75" customHeight="1">
      <c r="D815" s="8"/>
      <c r="E815" s="8"/>
      <c r="F815" s="8"/>
      <c r="G815" s="8"/>
      <c r="H815" s="9"/>
      <c r="I815" s="9"/>
      <c r="J815" s="9"/>
      <c r="K815" s="9"/>
    </row>
    <row r="816" ht="15.75" customHeight="1">
      <c r="D816" s="8"/>
      <c r="E816" s="8"/>
      <c r="F816" s="8"/>
      <c r="G816" s="8"/>
      <c r="H816" s="9"/>
      <c r="I816" s="9"/>
      <c r="J816" s="9"/>
      <c r="K816" s="9"/>
    </row>
    <row r="817" ht="15.75" customHeight="1">
      <c r="D817" s="8"/>
      <c r="E817" s="8"/>
      <c r="F817" s="8"/>
      <c r="G817" s="8"/>
      <c r="H817" s="9"/>
      <c r="I817" s="9"/>
      <c r="J817" s="9"/>
      <c r="K817" s="9"/>
    </row>
    <row r="818" ht="15.75" customHeight="1">
      <c r="D818" s="8"/>
      <c r="E818" s="8"/>
      <c r="F818" s="8"/>
      <c r="G818" s="8"/>
      <c r="H818" s="9"/>
      <c r="I818" s="9"/>
      <c r="J818" s="9"/>
      <c r="K818" s="9"/>
    </row>
    <row r="819" ht="15.75" customHeight="1">
      <c r="D819" s="8"/>
      <c r="E819" s="8"/>
      <c r="F819" s="8"/>
      <c r="G819" s="8"/>
      <c r="H819" s="9"/>
      <c r="I819" s="9"/>
      <c r="J819" s="9"/>
      <c r="K819" s="9"/>
    </row>
    <row r="820" ht="15.75" customHeight="1">
      <c r="D820" s="8"/>
      <c r="E820" s="8"/>
      <c r="F820" s="8"/>
      <c r="G820" s="8"/>
      <c r="H820" s="9"/>
      <c r="I820" s="9"/>
      <c r="J820" s="9"/>
      <c r="K820" s="9"/>
    </row>
    <row r="821" ht="15.75" customHeight="1">
      <c r="D821" s="8"/>
      <c r="E821" s="8"/>
      <c r="F821" s="8"/>
      <c r="G821" s="8"/>
      <c r="H821" s="9"/>
      <c r="I821" s="9"/>
      <c r="J821" s="9"/>
      <c r="K821" s="9"/>
    </row>
    <row r="822" ht="15.75" customHeight="1">
      <c r="D822" s="8"/>
      <c r="E822" s="8"/>
      <c r="F822" s="8"/>
      <c r="G822" s="8"/>
      <c r="H822" s="9"/>
      <c r="I822" s="9"/>
      <c r="J822" s="9"/>
      <c r="K822" s="9"/>
    </row>
    <row r="823" ht="15.75" customHeight="1">
      <c r="D823" s="8"/>
      <c r="E823" s="8"/>
      <c r="F823" s="8"/>
      <c r="G823" s="8"/>
      <c r="H823" s="9"/>
      <c r="I823" s="9"/>
      <c r="J823" s="9"/>
      <c r="K823" s="9"/>
    </row>
    <row r="824" ht="15.75" customHeight="1">
      <c r="D824" s="8"/>
      <c r="E824" s="8"/>
      <c r="F824" s="8"/>
      <c r="G824" s="8"/>
      <c r="H824" s="9"/>
      <c r="I824" s="9"/>
      <c r="J824" s="9"/>
      <c r="K824" s="9"/>
    </row>
    <row r="825" ht="15.75" customHeight="1">
      <c r="D825" s="8"/>
      <c r="E825" s="8"/>
      <c r="F825" s="8"/>
      <c r="G825" s="8"/>
      <c r="H825" s="9"/>
      <c r="I825" s="9"/>
      <c r="J825" s="9"/>
      <c r="K825" s="9"/>
    </row>
    <row r="826" ht="15.75" customHeight="1">
      <c r="D826" s="8"/>
      <c r="E826" s="8"/>
      <c r="F826" s="8"/>
      <c r="G826" s="8"/>
      <c r="H826" s="9"/>
      <c r="I826" s="9"/>
      <c r="J826" s="9"/>
      <c r="K826" s="9"/>
    </row>
    <row r="827" ht="15.75" customHeight="1">
      <c r="D827" s="8"/>
      <c r="E827" s="8"/>
      <c r="F827" s="8"/>
      <c r="G827" s="8"/>
      <c r="H827" s="9"/>
      <c r="I827" s="9"/>
      <c r="J827" s="9"/>
      <c r="K827" s="9"/>
    </row>
    <row r="828" ht="15.75" customHeight="1">
      <c r="D828" s="8"/>
      <c r="E828" s="8"/>
      <c r="F828" s="8"/>
      <c r="G828" s="8"/>
      <c r="H828" s="9"/>
      <c r="I828" s="9"/>
      <c r="J828" s="9"/>
      <c r="K828" s="9"/>
    </row>
    <row r="829" ht="15.75" customHeight="1">
      <c r="D829" s="8"/>
      <c r="E829" s="8"/>
      <c r="F829" s="8"/>
      <c r="G829" s="8"/>
      <c r="H829" s="9"/>
      <c r="I829" s="9"/>
      <c r="J829" s="9"/>
      <c r="K829" s="9"/>
    </row>
    <row r="830" ht="15.75" customHeight="1">
      <c r="D830" s="8"/>
      <c r="E830" s="8"/>
      <c r="F830" s="8"/>
      <c r="G830" s="8"/>
      <c r="H830" s="9"/>
      <c r="I830" s="9"/>
      <c r="J830" s="9"/>
      <c r="K830" s="9"/>
    </row>
    <row r="831" ht="15.75" customHeight="1">
      <c r="D831" s="8"/>
      <c r="E831" s="8"/>
      <c r="F831" s="8"/>
      <c r="G831" s="8"/>
      <c r="H831" s="9"/>
      <c r="I831" s="9"/>
      <c r="J831" s="9"/>
      <c r="K831" s="9"/>
    </row>
    <row r="832" ht="15.75" customHeight="1">
      <c r="D832" s="8"/>
      <c r="E832" s="8"/>
      <c r="F832" s="8"/>
      <c r="G832" s="8"/>
      <c r="H832" s="9"/>
      <c r="I832" s="9"/>
      <c r="J832" s="9"/>
      <c r="K832" s="9"/>
    </row>
    <row r="833" ht="15.75" customHeight="1">
      <c r="D833" s="8"/>
      <c r="E833" s="8"/>
      <c r="F833" s="8"/>
      <c r="G833" s="8"/>
      <c r="H833" s="9"/>
      <c r="I833" s="9"/>
      <c r="J833" s="9"/>
      <c r="K833" s="9"/>
    </row>
    <row r="834" ht="15.75" customHeight="1">
      <c r="D834" s="8"/>
      <c r="E834" s="8"/>
      <c r="F834" s="8"/>
      <c r="G834" s="8"/>
      <c r="H834" s="9"/>
      <c r="I834" s="9"/>
      <c r="J834" s="9"/>
      <c r="K834" s="9"/>
    </row>
    <row r="835" ht="15.75" customHeight="1">
      <c r="D835" s="8"/>
      <c r="E835" s="8"/>
      <c r="F835" s="8"/>
      <c r="G835" s="8"/>
      <c r="H835" s="9"/>
      <c r="I835" s="9"/>
      <c r="J835" s="9"/>
      <c r="K835" s="9"/>
    </row>
    <row r="836" ht="15.75" customHeight="1">
      <c r="D836" s="8"/>
      <c r="E836" s="8"/>
      <c r="F836" s="8"/>
      <c r="G836" s="8"/>
      <c r="H836" s="9"/>
      <c r="I836" s="9"/>
      <c r="J836" s="9"/>
      <c r="K836" s="9"/>
    </row>
    <row r="837" ht="15.75" customHeight="1">
      <c r="D837" s="8"/>
      <c r="E837" s="8"/>
      <c r="F837" s="8"/>
      <c r="G837" s="8"/>
      <c r="H837" s="9"/>
      <c r="I837" s="9"/>
      <c r="J837" s="9"/>
      <c r="K837" s="9"/>
    </row>
    <row r="838" ht="15.75" customHeight="1">
      <c r="D838" s="8"/>
      <c r="E838" s="8"/>
      <c r="F838" s="8"/>
      <c r="G838" s="8"/>
      <c r="H838" s="9"/>
      <c r="I838" s="9"/>
      <c r="J838" s="9"/>
      <c r="K838" s="9"/>
    </row>
    <row r="839" ht="15.75" customHeight="1">
      <c r="D839" s="8"/>
      <c r="E839" s="8"/>
      <c r="F839" s="8"/>
      <c r="G839" s="8"/>
      <c r="H839" s="9"/>
      <c r="I839" s="9"/>
      <c r="J839" s="9"/>
      <c r="K839" s="9"/>
    </row>
    <row r="840" ht="15.75" customHeight="1">
      <c r="D840" s="8"/>
      <c r="E840" s="8"/>
      <c r="F840" s="8"/>
      <c r="G840" s="8"/>
      <c r="H840" s="9"/>
      <c r="I840" s="9"/>
      <c r="J840" s="9"/>
      <c r="K840" s="9"/>
    </row>
    <row r="841" ht="15.75" customHeight="1">
      <c r="D841" s="8"/>
      <c r="E841" s="8"/>
      <c r="F841" s="8"/>
      <c r="G841" s="8"/>
      <c r="H841" s="9"/>
      <c r="I841" s="9"/>
      <c r="J841" s="9"/>
      <c r="K841" s="9"/>
    </row>
    <row r="842" ht="15.75" customHeight="1">
      <c r="D842" s="8"/>
      <c r="E842" s="8"/>
      <c r="F842" s="8"/>
      <c r="G842" s="8"/>
      <c r="H842" s="9"/>
      <c r="I842" s="9"/>
      <c r="J842" s="9"/>
      <c r="K842" s="9"/>
    </row>
    <row r="843" ht="15.75" customHeight="1">
      <c r="D843" s="8"/>
      <c r="E843" s="8"/>
      <c r="F843" s="8"/>
      <c r="G843" s="8"/>
      <c r="H843" s="9"/>
      <c r="I843" s="9"/>
      <c r="J843" s="9"/>
      <c r="K843" s="9"/>
    </row>
    <row r="844" ht="15.75" customHeight="1">
      <c r="D844" s="8"/>
      <c r="E844" s="8"/>
      <c r="F844" s="8"/>
      <c r="G844" s="8"/>
      <c r="H844" s="9"/>
      <c r="I844" s="9"/>
      <c r="J844" s="9"/>
      <c r="K844" s="9"/>
    </row>
    <row r="845" ht="15.75" customHeight="1">
      <c r="D845" s="8"/>
      <c r="E845" s="8"/>
      <c r="F845" s="8"/>
      <c r="G845" s="8"/>
      <c r="H845" s="9"/>
      <c r="I845" s="9"/>
      <c r="J845" s="9"/>
      <c r="K845" s="9"/>
    </row>
    <row r="846" ht="15.75" customHeight="1">
      <c r="D846" s="8"/>
      <c r="E846" s="8"/>
      <c r="F846" s="8"/>
      <c r="G846" s="8"/>
      <c r="H846" s="9"/>
      <c r="I846" s="9"/>
      <c r="J846" s="9"/>
      <c r="K846" s="9"/>
    </row>
    <row r="847" ht="15.75" customHeight="1">
      <c r="D847" s="8"/>
      <c r="E847" s="8"/>
      <c r="F847" s="8"/>
      <c r="G847" s="8"/>
      <c r="H847" s="9"/>
      <c r="I847" s="9"/>
      <c r="J847" s="9"/>
      <c r="K847" s="9"/>
    </row>
    <row r="848" ht="15.75" customHeight="1">
      <c r="D848" s="8"/>
      <c r="E848" s="8"/>
      <c r="F848" s="8"/>
      <c r="G848" s="8"/>
      <c r="H848" s="9"/>
      <c r="I848" s="9"/>
      <c r="J848" s="9"/>
      <c r="K848" s="9"/>
    </row>
    <row r="849" ht="15.75" customHeight="1">
      <c r="D849" s="8"/>
      <c r="E849" s="8"/>
      <c r="F849" s="8"/>
      <c r="G849" s="8"/>
      <c r="H849" s="9"/>
      <c r="I849" s="9"/>
      <c r="J849" s="9"/>
      <c r="K849" s="9"/>
    </row>
    <row r="850" ht="15.75" customHeight="1">
      <c r="D850" s="8"/>
      <c r="E850" s="8"/>
      <c r="F850" s="8"/>
      <c r="G850" s="8"/>
      <c r="H850" s="9"/>
      <c r="I850" s="9"/>
      <c r="J850" s="9"/>
      <c r="K850" s="9"/>
    </row>
    <row r="851" ht="15.75" customHeight="1">
      <c r="D851" s="8"/>
      <c r="E851" s="8"/>
      <c r="F851" s="8"/>
      <c r="G851" s="8"/>
      <c r="H851" s="9"/>
      <c r="I851" s="9"/>
      <c r="J851" s="9"/>
      <c r="K851" s="9"/>
    </row>
    <row r="852" ht="15.75" customHeight="1">
      <c r="D852" s="8"/>
      <c r="E852" s="8"/>
      <c r="F852" s="8"/>
      <c r="G852" s="8"/>
      <c r="H852" s="9"/>
      <c r="I852" s="9"/>
      <c r="J852" s="9"/>
      <c r="K852" s="9"/>
    </row>
    <row r="853" ht="15.75" customHeight="1">
      <c r="D853" s="8"/>
      <c r="E853" s="8"/>
      <c r="F853" s="8"/>
      <c r="G853" s="8"/>
      <c r="H853" s="9"/>
      <c r="I853" s="9"/>
      <c r="J853" s="9"/>
      <c r="K853" s="9"/>
    </row>
    <row r="854" ht="15.75" customHeight="1">
      <c r="D854" s="8"/>
      <c r="E854" s="8"/>
      <c r="F854" s="8"/>
      <c r="G854" s="8"/>
      <c r="H854" s="9"/>
      <c r="I854" s="9"/>
      <c r="J854" s="9"/>
      <c r="K854" s="9"/>
    </row>
    <row r="855" ht="15.75" customHeight="1">
      <c r="D855" s="8"/>
      <c r="E855" s="8"/>
      <c r="F855" s="8"/>
      <c r="G855" s="8"/>
      <c r="H855" s="9"/>
      <c r="I855" s="9"/>
      <c r="J855" s="9"/>
      <c r="K855" s="9"/>
    </row>
    <row r="856" ht="15.75" customHeight="1">
      <c r="D856" s="8"/>
      <c r="E856" s="8"/>
      <c r="F856" s="8"/>
      <c r="G856" s="8"/>
      <c r="H856" s="9"/>
      <c r="I856" s="9"/>
      <c r="J856" s="9"/>
      <c r="K856" s="9"/>
    </row>
    <row r="857" ht="15.75" customHeight="1">
      <c r="D857" s="8"/>
      <c r="E857" s="8"/>
      <c r="F857" s="8"/>
      <c r="G857" s="8"/>
      <c r="H857" s="9"/>
      <c r="I857" s="9"/>
      <c r="J857" s="9"/>
      <c r="K857" s="9"/>
    </row>
    <row r="858" ht="15.75" customHeight="1">
      <c r="D858" s="8"/>
      <c r="E858" s="8"/>
      <c r="F858" s="8"/>
      <c r="G858" s="8"/>
      <c r="H858" s="9"/>
      <c r="I858" s="9"/>
      <c r="J858" s="9"/>
      <c r="K858" s="9"/>
    </row>
    <row r="859" ht="15.75" customHeight="1">
      <c r="D859" s="8"/>
      <c r="E859" s="8"/>
      <c r="F859" s="8"/>
      <c r="G859" s="8"/>
      <c r="H859" s="9"/>
      <c r="I859" s="9"/>
      <c r="J859" s="9"/>
      <c r="K859" s="9"/>
    </row>
    <row r="860" ht="15.75" customHeight="1">
      <c r="D860" s="8"/>
      <c r="E860" s="8"/>
      <c r="F860" s="8"/>
      <c r="G860" s="8"/>
      <c r="H860" s="9"/>
      <c r="I860" s="9"/>
      <c r="J860" s="9"/>
      <c r="K860" s="9"/>
    </row>
    <row r="861" ht="15.75" customHeight="1">
      <c r="D861" s="8"/>
      <c r="E861" s="8"/>
      <c r="F861" s="8"/>
      <c r="G861" s="8"/>
      <c r="H861" s="9"/>
      <c r="I861" s="9"/>
      <c r="J861" s="9"/>
      <c r="K861" s="9"/>
    </row>
    <row r="862" ht="15.75" customHeight="1">
      <c r="D862" s="8"/>
      <c r="E862" s="8"/>
      <c r="F862" s="8"/>
      <c r="G862" s="8"/>
      <c r="H862" s="9"/>
      <c r="I862" s="9"/>
      <c r="J862" s="9"/>
      <c r="K862" s="9"/>
    </row>
    <row r="863" ht="15.75" customHeight="1">
      <c r="D863" s="8"/>
      <c r="E863" s="8"/>
      <c r="F863" s="8"/>
      <c r="G863" s="8"/>
      <c r="H863" s="9"/>
      <c r="I863" s="9"/>
      <c r="J863" s="9"/>
      <c r="K863" s="9"/>
    </row>
    <row r="864" ht="15.75" customHeight="1">
      <c r="D864" s="8"/>
      <c r="E864" s="8"/>
      <c r="F864" s="8"/>
      <c r="G864" s="8"/>
      <c r="H864" s="9"/>
      <c r="I864" s="9"/>
      <c r="J864" s="9"/>
      <c r="K864" s="9"/>
    </row>
    <row r="865" ht="15.75" customHeight="1">
      <c r="D865" s="8"/>
      <c r="E865" s="8"/>
      <c r="F865" s="8"/>
      <c r="G865" s="8"/>
      <c r="H865" s="9"/>
      <c r="I865" s="9"/>
      <c r="J865" s="9"/>
      <c r="K865" s="9"/>
    </row>
    <row r="866" ht="15.75" customHeight="1">
      <c r="D866" s="8"/>
      <c r="E866" s="8"/>
      <c r="F866" s="8"/>
      <c r="G866" s="8"/>
      <c r="H866" s="9"/>
      <c r="I866" s="9"/>
      <c r="J866" s="9"/>
      <c r="K866" s="9"/>
    </row>
    <row r="867" ht="15.75" customHeight="1">
      <c r="D867" s="8"/>
      <c r="E867" s="8"/>
      <c r="F867" s="8"/>
      <c r="G867" s="8"/>
      <c r="H867" s="9"/>
      <c r="I867" s="9"/>
      <c r="J867" s="9"/>
      <c r="K867" s="9"/>
    </row>
    <row r="868" ht="15.75" customHeight="1">
      <c r="D868" s="8"/>
      <c r="E868" s="8"/>
      <c r="F868" s="8"/>
      <c r="G868" s="8"/>
      <c r="H868" s="9"/>
      <c r="I868" s="9"/>
      <c r="J868" s="9"/>
      <c r="K868" s="9"/>
    </row>
    <row r="869" ht="15.75" customHeight="1">
      <c r="D869" s="8"/>
      <c r="E869" s="8"/>
      <c r="F869" s="8"/>
      <c r="G869" s="8"/>
      <c r="H869" s="9"/>
      <c r="I869" s="9"/>
      <c r="J869" s="9"/>
      <c r="K869" s="9"/>
    </row>
    <row r="870" ht="15.75" customHeight="1">
      <c r="D870" s="8"/>
      <c r="E870" s="8"/>
      <c r="F870" s="8"/>
      <c r="G870" s="8"/>
      <c r="H870" s="9"/>
      <c r="I870" s="9"/>
      <c r="J870" s="9"/>
      <c r="K870" s="9"/>
    </row>
    <row r="871" ht="15.75" customHeight="1">
      <c r="D871" s="8"/>
      <c r="E871" s="8"/>
      <c r="F871" s="8"/>
      <c r="G871" s="8"/>
      <c r="H871" s="9"/>
      <c r="I871" s="9"/>
      <c r="J871" s="9"/>
      <c r="K871" s="9"/>
    </row>
    <row r="872" ht="15.75" customHeight="1">
      <c r="D872" s="8"/>
      <c r="E872" s="8"/>
      <c r="F872" s="8"/>
      <c r="G872" s="8"/>
      <c r="H872" s="9"/>
      <c r="I872" s="9"/>
      <c r="J872" s="9"/>
      <c r="K872" s="9"/>
    </row>
    <row r="873" ht="15.75" customHeight="1">
      <c r="D873" s="8"/>
      <c r="E873" s="8"/>
      <c r="F873" s="8"/>
      <c r="G873" s="8"/>
      <c r="H873" s="9"/>
      <c r="I873" s="9"/>
      <c r="J873" s="9"/>
      <c r="K873" s="9"/>
    </row>
    <row r="874" ht="15.75" customHeight="1">
      <c r="D874" s="8"/>
      <c r="E874" s="8"/>
      <c r="F874" s="8"/>
      <c r="G874" s="8"/>
      <c r="H874" s="9"/>
      <c r="I874" s="9"/>
      <c r="J874" s="9"/>
      <c r="K874" s="9"/>
    </row>
    <row r="875" ht="15.75" customHeight="1">
      <c r="D875" s="8"/>
      <c r="E875" s="8"/>
      <c r="F875" s="8"/>
      <c r="G875" s="8"/>
      <c r="H875" s="9"/>
      <c r="I875" s="9"/>
      <c r="J875" s="9"/>
      <c r="K875" s="9"/>
    </row>
    <row r="876" ht="15.75" customHeight="1">
      <c r="D876" s="8"/>
      <c r="E876" s="8"/>
      <c r="F876" s="8"/>
      <c r="G876" s="8"/>
      <c r="H876" s="9"/>
      <c r="I876" s="9"/>
      <c r="J876" s="9"/>
      <c r="K876" s="9"/>
    </row>
    <row r="877" ht="15.75" customHeight="1">
      <c r="D877" s="8"/>
      <c r="E877" s="8"/>
      <c r="F877" s="8"/>
      <c r="G877" s="8"/>
      <c r="H877" s="9"/>
      <c r="I877" s="9"/>
      <c r="J877" s="9"/>
      <c r="K877" s="9"/>
    </row>
    <row r="878" ht="15.75" customHeight="1">
      <c r="D878" s="8"/>
      <c r="E878" s="8"/>
      <c r="F878" s="8"/>
      <c r="G878" s="8"/>
      <c r="H878" s="9"/>
      <c r="I878" s="9"/>
      <c r="J878" s="9"/>
      <c r="K878" s="9"/>
    </row>
    <row r="879" ht="15.75" customHeight="1">
      <c r="D879" s="8"/>
      <c r="E879" s="8"/>
      <c r="F879" s="8"/>
      <c r="G879" s="8"/>
      <c r="H879" s="9"/>
      <c r="I879" s="9"/>
      <c r="J879" s="9"/>
      <c r="K879" s="9"/>
    </row>
    <row r="880" ht="15.75" customHeight="1">
      <c r="D880" s="8"/>
      <c r="E880" s="8"/>
      <c r="F880" s="8"/>
      <c r="G880" s="8"/>
      <c r="H880" s="9"/>
      <c r="I880" s="9"/>
      <c r="J880" s="9"/>
      <c r="K880" s="9"/>
    </row>
    <row r="881" ht="15.75" customHeight="1">
      <c r="D881" s="8"/>
      <c r="E881" s="8"/>
      <c r="F881" s="8"/>
      <c r="G881" s="8"/>
      <c r="H881" s="9"/>
      <c r="I881" s="9"/>
      <c r="J881" s="9"/>
      <c r="K881" s="9"/>
    </row>
    <row r="882" ht="15.75" customHeight="1">
      <c r="D882" s="8"/>
      <c r="E882" s="8"/>
      <c r="F882" s="8"/>
      <c r="G882" s="8"/>
      <c r="H882" s="9"/>
      <c r="I882" s="9"/>
      <c r="J882" s="9"/>
      <c r="K882" s="9"/>
    </row>
    <row r="883" ht="15.75" customHeight="1">
      <c r="D883" s="8"/>
      <c r="E883" s="8"/>
      <c r="F883" s="8"/>
      <c r="G883" s="8"/>
      <c r="H883" s="9"/>
      <c r="I883" s="9"/>
      <c r="J883" s="9"/>
      <c r="K883" s="9"/>
    </row>
    <row r="884" ht="15.75" customHeight="1">
      <c r="D884" s="8"/>
      <c r="E884" s="8"/>
      <c r="F884" s="8"/>
      <c r="G884" s="8"/>
      <c r="H884" s="9"/>
      <c r="I884" s="9"/>
      <c r="J884" s="9"/>
      <c r="K884" s="9"/>
    </row>
    <row r="885" ht="15.75" customHeight="1">
      <c r="D885" s="8"/>
      <c r="E885" s="8"/>
      <c r="F885" s="8"/>
      <c r="G885" s="8"/>
      <c r="H885" s="9"/>
      <c r="I885" s="9"/>
      <c r="J885" s="9"/>
      <c r="K885" s="9"/>
    </row>
    <row r="886" ht="15.75" customHeight="1">
      <c r="D886" s="8"/>
      <c r="E886" s="8"/>
      <c r="F886" s="8"/>
      <c r="G886" s="8"/>
      <c r="H886" s="9"/>
      <c r="I886" s="9"/>
      <c r="J886" s="9"/>
      <c r="K886" s="9"/>
    </row>
    <row r="887" ht="15.75" customHeight="1">
      <c r="D887" s="8"/>
      <c r="E887" s="8"/>
      <c r="F887" s="8"/>
      <c r="G887" s="8"/>
      <c r="H887" s="9"/>
      <c r="I887" s="9"/>
      <c r="J887" s="9"/>
      <c r="K887" s="9"/>
    </row>
    <row r="888" ht="15.75" customHeight="1">
      <c r="D888" s="8"/>
      <c r="E888" s="8"/>
      <c r="F888" s="8"/>
      <c r="G888" s="8"/>
      <c r="H888" s="9"/>
      <c r="I888" s="9"/>
      <c r="J888" s="9"/>
      <c r="K888" s="9"/>
    </row>
    <row r="889" ht="15.75" customHeight="1">
      <c r="D889" s="8"/>
      <c r="E889" s="8"/>
      <c r="F889" s="8"/>
      <c r="G889" s="8"/>
      <c r="H889" s="9"/>
      <c r="I889" s="9"/>
      <c r="J889" s="9"/>
      <c r="K889" s="9"/>
    </row>
    <row r="890" ht="15.75" customHeight="1">
      <c r="D890" s="8"/>
      <c r="E890" s="8"/>
      <c r="F890" s="8"/>
      <c r="G890" s="8"/>
      <c r="H890" s="9"/>
      <c r="I890" s="9"/>
      <c r="J890" s="9"/>
      <c r="K890" s="9"/>
    </row>
    <row r="891" ht="15.75" customHeight="1">
      <c r="D891" s="8"/>
      <c r="E891" s="8"/>
      <c r="F891" s="8"/>
      <c r="G891" s="8"/>
      <c r="H891" s="9"/>
      <c r="I891" s="9"/>
      <c r="J891" s="9"/>
      <c r="K891" s="9"/>
    </row>
    <row r="892" ht="15.75" customHeight="1">
      <c r="D892" s="8"/>
      <c r="E892" s="8"/>
      <c r="F892" s="8"/>
      <c r="G892" s="8"/>
      <c r="H892" s="9"/>
      <c r="I892" s="9"/>
      <c r="J892" s="9"/>
      <c r="K892" s="9"/>
    </row>
    <row r="893" ht="15.75" customHeight="1">
      <c r="D893" s="8"/>
      <c r="E893" s="8"/>
      <c r="F893" s="8"/>
      <c r="G893" s="8"/>
      <c r="H893" s="9"/>
      <c r="I893" s="9"/>
      <c r="J893" s="9"/>
      <c r="K893" s="9"/>
    </row>
    <row r="894" ht="15.75" customHeight="1">
      <c r="D894" s="8"/>
      <c r="E894" s="8"/>
      <c r="F894" s="8"/>
      <c r="G894" s="8"/>
      <c r="H894" s="9"/>
      <c r="I894" s="9"/>
      <c r="J894" s="9"/>
      <c r="K894" s="9"/>
    </row>
    <row r="895" ht="15.75" customHeight="1">
      <c r="D895" s="8"/>
      <c r="E895" s="8"/>
      <c r="F895" s="8"/>
      <c r="G895" s="8"/>
      <c r="H895" s="9"/>
      <c r="I895" s="9"/>
      <c r="J895" s="9"/>
      <c r="K895" s="9"/>
    </row>
    <row r="896" ht="15.75" customHeight="1">
      <c r="D896" s="8"/>
      <c r="E896" s="8"/>
      <c r="F896" s="8"/>
      <c r="G896" s="8"/>
      <c r="H896" s="9"/>
      <c r="I896" s="9"/>
      <c r="J896" s="9"/>
      <c r="K896" s="9"/>
    </row>
    <row r="897" ht="15.75" customHeight="1">
      <c r="D897" s="8"/>
      <c r="E897" s="8"/>
      <c r="F897" s="8"/>
      <c r="G897" s="8"/>
      <c r="H897" s="9"/>
      <c r="I897" s="9"/>
      <c r="J897" s="9"/>
      <c r="K897" s="9"/>
    </row>
    <row r="898" ht="15.75" customHeight="1">
      <c r="D898" s="8"/>
      <c r="E898" s="8"/>
      <c r="F898" s="8"/>
      <c r="G898" s="8"/>
      <c r="H898" s="9"/>
      <c r="I898" s="9"/>
      <c r="J898" s="9"/>
      <c r="K898" s="9"/>
    </row>
    <row r="899" ht="15.75" customHeight="1">
      <c r="D899" s="8"/>
      <c r="E899" s="8"/>
      <c r="F899" s="8"/>
      <c r="G899" s="8"/>
      <c r="H899" s="9"/>
      <c r="I899" s="9"/>
      <c r="J899" s="9"/>
      <c r="K899" s="9"/>
    </row>
    <row r="900" ht="15.75" customHeight="1">
      <c r="D900" s="8"/>
      <c r="E900" s="8"/>
      <c r="F900" s="8"/>
      <c r="G900" s="8"/>
      <c r="H900" s="9"/>
      <c r="I900" s="9"/>
      <c r="J900" s="9"/>
      <c r="K900" s="9"/>
    </row>
    <row r="901" ht="15.75" customHeight="1">
      <c r="D901" s="8"/>
      <c r="E901" s="8"/>
      <c r="F901" s="8"/>
      <c r="G901" s="8"/>
      <c r="H901" s="9"/>
      <c r="I901" s="9"/>
      <c r="J901" s="9"/>
      <c r="K901" s="9"/>
    </row>
    <row r="902" ht="15.75" customHeight="1">
      <c r="D902" s="8"/>
      <c r="E902" s="8"/>
      <c r="F902" s="8"/>
      <c r="G902" s="8"/>
      <c r="H902" s="9"/>
      <c r="I902" s="9"/>
      <c r="J902" s="9"/>
      <c r="K902" s="9"/>
    </row>
    <row r="903" ht="15.75" customHeight="1">
      <c r="D903" s="8"/>
      <c r="E903" s="8"/>
      <c r="F903" s="8"/>
      <c r="G903" s="8"/>
      <c r="H903" s="9"/>
      <c r="I903" s="9"/>
      <c r="J903" s="9"/>
      <c r="K903" s="9"/>
    </row>
    <row r="904" ht="15.75" customHeight="1">
      <c r="D904" s="8"/>
      <c r="E904" s="8"/>
      <c r="F904" s="8"/>
      <c r="G904" s="8"/>
      <c r="H904" s="9"/>
      <c r="I904" s="9"/>
      <c r="J904" s="9"/>
      <c r="K904" s="9"/>
    </row>
    <row r="905" ht="15.75" customHeight="1">
      <c r="D905" s="8"/>
      <c r="E905" s="8"/>
      <c r="F905" s="8"/>
      <c r="G905" s="8"/>
      <c r="H905" s="9"/>
      <c r="I905" s="9"/>
      <c r="J905" s="9"/>
      <c r="K905" s="9"/>
    </row>
    <row r="906" ht="15.75" customHeight="1">
      <c r="D906" s="8"/>
      <c r="E906" s="8"/>
      <c r="F906" s="8"/>
      <c r="G906" s="8"/>
      <c r="H906" s="9"/>
      <c r="I906" s="9"/>
      <c r="J906" s="9"/>
      <c r="K906" s="9"/>
    </row>
    <row r="907" ht="15.75" customHeight="1">
      <c r="D907" s="8"/>
      <c r="E907" s="8"/>
      <c r="F907" s="8"/>
      <c r="G907" s="8"/>
      <c r="H907" s="9"/>
      <c r="I907" s="9"/>
      <c r="J907" s="9"/>
      <c r="K907" s="9"/>
    </row>
    <row r="908" ht="15.75" customHeight="1">
      <c r="D908" s="8"/>
      <c r="E908" s="8"/>
      <c r="F908" s="8"/>
      <c r="G908" s="8"/>
      <c r="H908" s="9"/>
      <c r="I908" s="9"/>
      <c r="J908" s="9"/>
      <c r="K908" s="9"/>
    </row>
    <row r="909" ht="15.75" customHeight="1">
      <c r="D909" s="8"/>
      <c r="E909" s="8"/>
      <c r="F909" s="8"/>
      <c r="G909" s="8"/>
      <c r="H909" s="9"/>
      <c r="I909" s="9"/>
      <c r="J909" s="9"/>
      <c r="K909" s="9"/>
    </row>
    <row r="910" ht="15.75" customHeight="1">
      <c r="D910" s="8"/>
      <c r="E910" s="8"/>
      <c r="F910" s="8"/>
      <c r="G910" s="8"/>
      <c r="H910" s="9"/>
      <c r="I910" s="9"/>
      <c r="J910" s="9"/>
      <c r="K910" s="9"/>
    </row>
    <row r="911" ht="15.75" customHeight="1">
      <c r="D911" s="8"/>
      <c r="E911" s="8"/>
      <c r="F911" s="8"/>
      <c r="G911" s="8"/>
      <c r="H911" s="9"/>
      <c r="I911" s="9"/>
      <c r="J911" s="9"/>
      <c r="K911" s="9"/>
    </row>
    <row r="912" ht="15.75" customHeight="1">
      <c r="D912" s="8"/>
      <c r="E912" s="8"/>
      <c r="F912" s="8"/>
      <c r="G912" s="8"/>
      <c r="H912" s="9"/>
      <c r="I912" s="9"/>
      <c r="J912" s="9"/>
      <c r="K912" s="9"/>
    </row>
    <row r="913" ht="15.75" customHeight="1">
      <c r="D913" s="8"/>
      <c r="E913" s="8"/>
      <c r="F913" s="8"/>
      <c r="G913" s="8"/>
      <c r="H913" s="9"/>
      <c r="I913" s="9"/>
      <c r="J913" s="9"/>
      <c r="K913" s="9"/>
    </row>
    <row r="914" ht="15.75" customHeight="1">
      <c r="D914" s="8"/>
      <c r="E914" s="8"/>
      <c r="F914" s="8"/>
      <c r="G914" s="8"/>
      <c r="H914" s="9"/>
      <c r="I914" s="9"/>
      <c r="J914" s="9"/>
      <c r="K914" s="9"/>
    </row>
    <row r="915" ht="15.75" customHeight="1">
      <c r="D915" s="8"/>
      <c r="E915" s="8"/>
      <c r="F915" s="8"/>
      <c r="G915" s="8"/>
      <c r="H915" s="9"/>
      <c r="I915" s="9"/>
      <c r="J915" s="9"/>
      <c r="K915" s="9"/>
    </row>
    <row r="916" ht="15.75" customHeight="1">
      <c r="D916" s="8"/>
      <c r="E916" s="8"/>
      <c r="F916" s="8"/>
      <c r="G916" s="8"/>
      <c r="H916" s="9"/>
      <c r="I916" s="9"/>
      <c r="J916" s="9"/>
      <c r="K916" s="9"/>
    </row>
    <row r="917" ht="15.75" customHeight="1">
      <c r="D917" s="8"/>
      <c r="E917" s="8"/>
      <c r="F917" s="8"/>
      <c r="G917" s="8"/>
      <c r="H917" s="9"/>
      <c r="I917" s="9"/>
      <c r="J917" s="9"/>
      <c r="K917" s="9"/>
    </row>
    <row r="918" ht="15.75" customHeight="1">
      <c r="D918" s="8"/>
      <c r="E918" s="8"/>
      <c r="F918" s="8"/>
      <c r="G918" s="8"/>
      <c r="H918" s="9"/>
      <c r="I918" s="9"/>
      <c r="J918" s="9"/>
      <c r="K918" s="9"/>
    </row>
    <row r="919" ht="15.75" customHeight="1">
      <c r="D919" s="8"/>
      <c r="E919" s="8"/>
      <c r="F919" s="8"/>
      <c r="G919" s="8"/>
      <c r="H919" s="9"/>
      <c r="I919" s="9"/>
      <c r="J919" s="9"/>
      <c r="K919" s="9"/>
    </row>
    <row r="920" ht="15.75" customHeight="1">
      <c r="D920" s="8"/>
      <c r="E920" s="8"/>
      <c r="F920" s="8"/>
      <c r="G920" s="8"/>
      <c r="H920" s="9"/>
      <c r="I920" s="9"/>
      <c r="J920" s="9"/>
      <c r="K920" s="9"/>
    </row>
    <row r="921" ht="15.75" customHeight="1">
      <c r="D921" s="8"/>
      <c r="E921" s="8"/>
      <c r="F921" s="8"/>
      <c r="G921" s="8"/>
      <c r="H921" s="9"/>
      <c r="I921" s="9"/>
      <c r="J921" s="9"/>
      <c r="K921" s="9"/>
    </row>
    <row r="922" ht="15.75" customHeight="1">
      <c r="D922" s="8"/>
      <c r="E922" s="8"/>
      <c r="F922" s="8"/>
      <c r="G922" s="8"/>
      <c r="H922" s="9"/>
      <c r="I922" s="9"/>
      <c r="J922" s="9"/>
      <c r="K922" s="9"/>
    </row>
    <row r="923" ht="15.75" customHeight="1">
      <c r="D923" s="8"/>
      <c r="E923" s="8"/>
      <c r="F923" s="8"/>
      <c r="G923" s="8"/>
      <c r="H923" s="9"/>
      <c r="I923" s="9"/>
      <c r="J923" s="9"/>
      <c r="K923" s="9"/>
    </row>
    <row r="924" ht="15.75" customHeight="1">
      <c r="D924" s="8"/>
      <c r="E924" s="8"/>
      <c r="F924" s="8"/>
      <c r="G924" s="8"/>
      <c r="H924" s="9"/>
      <c r="I924" s="9"/>
      <c r="J924" s="9"/>
      <c r="K924" s="9"/>
    </row>
    <row r="925" ht="15.75" customHeight="1">
      <c r="D925" s="8"/>
      <c r="E925" s="8"/>
      <c r="F925" s="8"/>
      <c r="G925" s="8"/>
      <c r="H925" s="9"/>
      <c r="I925" s="9"/>
      <c r="J925" s="9"/>
      <c r="K925" s="9"/>
    </row>
    <row r="926" ht="15.75" customHeight="1">
      <c r="D926" s="8"/>
      <c r="E926" s="8"/>
      <c r="F926" s="8"/>
      <c r="G926" s="8"/>
      <c r="H926" s="9"/>
      <c r="I926" s="9"/>
      <c r="J926" s="9"/>
      <c r="K926" s="9"/>
    </row>
    <row r="927" ht="15.75" customHeight="1">
      <c r="D927" s="8"/>
      <c r="E927" s="8"/>
      <c r="F927" s="8"/>
      <c r="G927" s="8"/>
      <c r="H927" s="9"/>
      <c r="I927" s="9"/>
      <c r="J927" s="9"/>
      <c r="K927" s="9"/>
    </row>
    <row r="928" ht="15.75" customHeight="1">
      <c r="D928" s="8"/>
      <c r="E928" s="8"/>
      <c r="F928" s="8"/>
      <c r="G928" s="8"/>
      <c r="H928" s="9"/>
      <c r="I928" s="9"/>
      <c r="J928" s="9"/>
      <c r="K928" s="9"/>
    </row>
    <row r="929" ht="15.75" customHeight="1">
      <c r="D929" s="8"/>
      <c r="E929" s="8"/>
      <c r="F929" s="8"/>
      <c r="G929" s="8"/>
      <c r="H929" s="9"/>
      <c r="I929" s="9"/>
      <c r="J929" s="9"/>
      <c r="K929" s="9"/>
    </row>
    <row r="930" ht="15.75" customHeight="1">
      <c r="D930" s="8"/>
      <c r="E930" s="8"/>
      <c r="F930" s="8"/>
      <c r="G930" s="8"/>
      <c r="H930" s="9"/>
      <c r="I930" s="9"/>
      <c r="J930" s="9"/>
      <c r="K930" s="9"/>
    </row>
    <row r="931" ht="15.75" customHeight="1">
      <c r="D931" s="8"/>
      <c r="E931" s="8"/>
      <c r="F931" s="8"/>
      <c r="G931" s="8"/>
      <c r="H931" s="9"/>
      <c r="I931" s="9"/>
      <c r="J931" s="9"/>
      <c r="K931" s="9"/>
    </row>
    <row r="932" ht="15.75" customHeight="1">
      <c r="D932" s="8"/>
      <c r="E932" s="8"/>
      <c r="F932" s="8"/>
      <c r="G932" s="8"/>
      <c r="H932" s="9"/>
      <c r="I932" s="9"/>
      <c r="J932" s="9"/>
      <c r="K932" s="9"/>
    </row>
    <row r="933" ht="15.75" customHeight="1">
      <c r="D933" s="8"/>
      <c r="E933" s="8"/>
      <c r="F933" s="8"/>
      <c r="G933" s="8"/>
      <c r="H933" s="9"/>
      <c r="I933" s="9"/>
      <c r="J933" s="9"/>
      <c r="K933" s="9"/>
    </row>
    <row r="934" ht="15.75" customHeight="1">
      <c r="D934" s="8"/>
      <c r="E934" s="8"/>
      <c r="F934" s="8"/>
      <c r="G934" s="8"/>
      <c r="H934" s="9"/>
      <c r="I934" s="9"/>
      <c r="J934" s="9"/>
      <c r="K934" s="9"/>
    </row>
    <row r="935" ht="15.75" customHeight="1">
      <c r="D935" s="8"/>
      <c r="E935" s="8"/>
      <c r="F935" s="8"/>
      <c r="G935" s="8"/>
      <c r="H935" s="9"/>
      <c r="I935" s="9"/>
      <c r="J935" s="9"/>
      <c r="K935" s="9"/>
    </row>
    <row r="936" ht="15.75" customHeight="1">
      <c r="D936" s="8"/>
      <c r="E936" s="8"/>
      <c r="F936" s="8"/>
      <c r="G936" s="8"/>
      <c r="H936" s="9"/>
      <c r="I936" s="9"/>
      <c r="J936" s="9"/>
      <c r="K936" s="9"/>
    </row>
    <row r="937" ht="15.75" customHeight="1">
      <c r="D937" s="8"/>
      <c r="E937" s="8"/>
      <c r="F937" s="8"/>
      <c r="G937" s="8"/>
      <c r="H937" s="9"/>
      <c r="I937" s="9"/>
      <c r="J937" s="9"/>
      <c r="K937" s="9"/>
    </row>
    <row r="938" ht="15.75" customHeight="1">
      <c r="D938" s="8"/>
      <c r="E938" s="8"/>
      <c r="F938" s="8"/>
      <c r="G938" s="8"/>
      <c r="H938" s="9"/>
      <c r="I938" s="9"/>
      <c r="J938" s="9"/>
      <c r="K938" s="9"/>
    </row>
    <row r="939" ht="15.75" customHeight="1">
      <c r="D939" s="8"/>
      <c r="E939" s="8"/>
      <c r="F939" s="8"/>
      <c r="G939" s="8"/>
      <c r="H939" s="9"/>
      <c r="I939" s="9"/>
      <c r="J939" s="9"/>
      <c r="K939" s="9"/>
    </row>
    <row r="940" ht="15.75" customHeight="1">
      <c r="D940" s="8"/>
      <c r="E940" s="8"/>
      <c r="F940" s="8"/>
      <c r="G940" s="8"/>
      <c r="H940" s="9"/>
      <c r="I940" s="9"/>
      <c r="J940" s="9"/>
      <c r="K940" s="9"/>
    </row>
    <row r="941" ht="15.75" customHeight="1">
      <c r="D941" s="8"/>
      <c r="E941" s="8"/>
      <c r="F941" s="8"/>
      <c r="G941" s="8"/>
      <c r="H941" s="9"/>
      <c r="I941" s="9"/>
      <c r="J941" s="9"/>
      <c r="K941" s="9"/>
    </row>
    <row r="942" ht="15.75" customHeight="1">
      <c r="D942" s="8"/>
      <c r="E942" s="8"/>
      <c r="F942" s="8"/>
      <c r="G942" s="8"/>
      <c r="H942" s="9"/>
      <c r="I942" s="9"/>
      <c r="J942" s="9"/>
      <c r="K942" s="9"/>
    </row>
    <row r="943" ht="15.75" customHeight="1">
      <c r="D943" s="8"/>
      <c r="E943" s="8"/>
      <c r="F943" s="8"/>
      <c r="G943" s="8"/>
      <c r="H943" s="9"/>
      <c r="I943" s="9"/>
      <c r="J943" s="9"/>
      <c r="K943" s="9"/>
    </row>
    <row r="944" ht="15.75" customHeight="1">
      <c r="D944" s="8"/>
      <c r="E944" s="8"/>
      <c r="F944" s="8"/>
      <c r="G944" s="8"/>
      <c r="H944" s="9"/>
      <c r="I944" s="9"/>
      <c r="J944" s="9"/>
      <c r="K944" s="9"/>
    </row>
    <row r="945" ht="15.75" customHeight="1">
      <c r="D945" s="8"/>
      <c r="E945" s="8"/>
      <c r="F945" s="8"/>
      <c r="G945" s="8"/>
      <c r="H945" s="9"/>
      <c r="I945" s="9"/>
      <c r="J945" s="9"/>
      <c r="K945" s="9"/>
    </row>
    <row r="946" ht="15.75" customHeight="1">
      <c r="D946" s="8"/>
      <c r="E946" s="8"/>
      <c r="F946" s="8"/>
      <c r="G946" s="8"/>
      <c r="H946" s="9"/>
      <c r="I946" s="9"/>
      <c r="J946" s="9"/>
      <c r="K946" s="9"/>
    </row>
    <row r="947" ht="15.75" customHeight="1">
      <c r="D947" s="8"/>
      <c r="E947" s="8"/>
      <c r="F947" s="8"/>
      <c r="G947" s="8"/>
      <c r="H947" s="9"/>
      <c r="I947" s="9"/>
      <c r="J947" s="9"/>
      <c r="K947" s="9"/>
    </row>
    <row r="948" ht="15.75" customHeight="1">
      <c r="D948" s="8"/>
      <c r="E948" s="8"/>
      <c r="F948" s="8"/>
      <c r="G948" s="8"/>
      <c r="H948" s="9"/>
      <c r="I948" s="9"/>
      <c r="J948" s="9"/>
      <c r="K948" s="9"/>
    </row>
    <row r="949" ht="15.75" customHeight="1">
      <c r="D949" s="8"/>
      <c r="E949" s="8"/>
      <c r="F949" s="8"/>
      <c r="G949" s="8"/>
      <c r="H949" s="9"/>
      <c r="I949" s="9"/>
      <c r="J949" s="9"/>
      <c r="K949" s="9"/>
    </row>
    <row r="950" ht="15.75" customHeight="1">
      <c r="D950" s="8"/>
      <c r="E950" s="8"/>
      <c r="F950" s="8"/>
      <c r="G950" s="8"/>
      <c r="H950" s="9"/>
      <c r="I950" s="9"/>
      <c r="J950" s="9"/>
      <c r="K950" s="9"/>
    </row>
    <row r="951" ht="15.75" customHeight="1">
      <c r="D951" s="8"/>
      <c r="E951" s="8"/>
      <c r="F951" s="8"/>
      <c r="G951" s="8"/>
      <c r="H951" s="9"/>
      <c r="I951" s="9"/>
      <c r="J951" s="9"/>
      <c r="K951" s="9"/>
    </row>
    <row r="952" ht="15.75" customHeight="1">
      <c r="D952" s="8"/>
      <c r="E952" s="8"/>
      <c r="F952" s="8"/>
      <c r="G952" s="8"/>
      <c r="H952" s="9"/>
      <c r="I952" s="9"/>
      <c r="J952" s="9"/>
      <c r="K952" s="9"/>
    </row>
    <row r="953" ht="15.75" customHeight="1">
      <c r="D953" s="8"/>
      <c r="E953" s="8"/>
      <c r="F953" s="8"/>
      <c r="G953" s="8"/>
      <c r="H953" s="9"/>
      <c r="I953" s="9"/>
      <c r="J953" s="9"/>
      <c r="K953" s="9"/>
    </row>
    <row r="954" ht="15.75" customHeight="1">
      <c r="D954" s="8"/>
      <c r="E954" s="8"/>
      <c r="F954" s="8"/>
      <c r="G954" s="8"/>
      <c r="H954" s="9"/>
      <c r="I954" s="9"/>
      <c r="J954" s="9"/>
      <c r="K954" s="9"/>
    </row>
    <row r="955" ht="15.75" customHeight="1">
      <c r="D955" s="8"/>
      <c r="E955" s="8"/>
      <c r="F955" s="8"/>
      <c r="G955" s="8"/>
      <c r="H955" s="9"/>
      <c r="I955" s="9"/>
      <c r="J955" s="9"/>
      <c r="K955" s="9"/>
    </row>
    <row r="956" ht="15.75" customHeight="1">
      <c r="D956" s="8"/>
      <c r="E956" s="8"/>
      <c r="F956" s="8"/>
      <c r="G956" s="8"/>
      <c r="H956" s="9"/>
      <c r="I956" s="9"/>
      <c r="J956" s="9"/>
      <c r="K956" s="9"/>
    </row>
    <row r="957" ht="15.75" customHeight="1">
      <c r="D957" s="8"/>
      <c r="E957" s="8"/>
      <c r="F957" s="8"/>
      <c r="G957" s="8"/>
      <c r="H957" s="9"/>
      <c r="I957" s="9"/>
      <c r="J957" s="9"/>
      <c r="K957" s="9"/>
    </row>
    <row r="958" ht="15.75" customHeight="1">
      <c r="D958" s="8"/>
      <c r="E958" s="8"/>
      <c r="F958" s="8"/>
      <c r="G958" s="8"/>
      <c r="H958" s="9"/>
      <c r="I958" s="9"/>
      <c r="J958" s="9"/>
      <c r="K958" s="9"/>
    </row>
    <row r="959" ht="15.75" customHeight="1">
      <c r="D959" s="8"/>
      <c r="E959" s="8"/>
      <c r="F959" s="8"/>
      <c r="G959" s="8"/>
      <c r="H959" s="9"/>
      <c r="I959" s="9"/>
      <c r="J959" s="9"/>
      <c r="K959" s="9"/>
    </row>
    <row r="960" ht="15.75" customHeight="1">
      <c r="D960" s="8"/>
      <c r="E960" s="8"/>
      <c r="F960" s="8"/>
      <c r="G960" s="8"/>
      <c r="H960" s="9"/>
      <c r="I960" s="9"/>
      <c r="J960" s="9"/>
      <c r="K960" s="9"/>
    </row>
    <row r="961" ht="15.75" customHeight="1">
      <c r="D961" s="8"/>
      <c r="E961" s="8"/>
      <c r="F961" s="8"/>
      <c r="G961" s="8"/>
      <c r="H961" s="9"/>
      <c r="I961" s="9"/>
      <c r="J961" s="9"/>
      <c r="K961" s="9"/>
    </row>
    <row r="962" ht="15.75" customHeight="1">
      <c r="D962" s="8"/>
      <c r="E962" s="8"/>
      <c r="F962" s="8"/>
      <c r="G962" s="8"/>
      <c r="H962" s="9"/>
      <c r="I962" s="9"/>
      <c r="J962" s="9"/>
      <c r="K962" s="9"/>
    </row>
    <row r="963" ht="15.75" customHeight="1">
      <c r="D963" s="8"/>
      <c r="E963" s="8"/>
      <c r="F963" s="8"/>
      <c r="G963" s="8"/>
      <c r="H963" s="9"/>
      <c r="I963" s="9"/>
      <c r="J963" s="9"/>
      <c r="K963" s="9"/>
    </row>
    <row r="964" ht="15.75" customHeight="1">
      <c r="D964" s="8"/>
      <c r="E964" s="8"/>
      <c r="F964" s="8"/>
      <c r="G964" s="8"/>
      <c r="H964" s="9"/>
      <c r="I964" s="9"/>
      <c r="J964" s="9"/>
      <c r="K964" s="9"/>
    </row>
    <row r="965" ht="15.75" customHeight="1">
      <c r="D965" s="8"/>
      <c r="E965" s="8"/>
      <c r="F965" s="8"/>
      <c r="G965" s="8"/>
      <c r="H965" s="9"/>
      <c r="I965" s="9"/>
      <c r="J965" s="9"/>
      <c r="K965" s="9"/>
    </row>
    <row r="966" ht="15.75" customHeight="1">
      <c r="D966" s="8"/>
      <c r="E966" s="8"/>
      <c r="F966" s="8"/>
      <c r="G966" s="8"/>
      <c r="H966" s="9"/>
      <c r="I966" s="9"/>
      <c r="J966" s="9"/>
      <c r="K966" s="9"/>
    </row>
    <row r="967" ht="15.75" customHeight="1">
      <c r="D967" s="8"/>
      <c r="E967" s="8"/>
      <c r="F967" s="8"/>
      <c r="G967" s="8"/>
      <c r="H967" s="9"/>
      <c r="I967" s="9"/>
      <c r="J967" s="9"/>
      <c r="K967" s="9"/>
    </row>
    <row r="968" ht="15.75" customHeight="1">
      <c r="D968" s="8"/>
      <c r="E968" s="8"/>
      <c r="F968" s="8"/>
      <c r="G968" s="8"/>
      <c r="H968" s="9"/>
      <c r="I968" s="9"/>
      <c r="J968" s="9"/>
      <c r="K968" s="9"/>
    </row>
    <row r="969" ht="15.75" customHeight="1">
      <c r="D969" s="8"/>
      <c r="E969" s="8"/>
      <c r="F969" s="8"/>
      <c r="G969" s="8"/>
      <c r="H969" s="9"/>
      <c r="I969" s="9"/>
      <c r="J969" s="9"/>
      <c r="K969" s="9"/>
    </row>
    <row r="970" ht="15.75" customHeight="1">
      <c r="D970" s="8"/>
      <c r="E970" s="8"/>
      <c r="F970" s="8"/>
      <c r="G970" s="8"/>
      <c r="H970" s="9"/>
      <c r="I970" s="9"/>
      <c r="J970" s="9"/>
      <c r="K970" s="9"/>
    </row>
    <row r="971" ht="15.75" customHeight="1">
      <c r="D971" s="8"/>
      <c r="E971" s="8"/>
      <c r="F971" s="8"/>
      <c r="G971" s="8"/>
      <c r="H971" s="9"/>
      <c r="I971" s="9"/>
      <c r="J971" s="9"/>
      <c r="K971" s="9"/>
    </row>
    <row r="972" ht="15.75" customHeight="1">
      <c r="D972" s="8"/>
      <c r="E972" s="8"/>
      <c r="F972" s="8"/>
      <c r="G972" s="8"/>
      <c r="H972" s="9"/>
      <c r="I972" s="9"/>
      <c r="J972" s="9"/>
      <c r="K972" s="9"/>
    </row>
    <row r="973" ht="15.75" customHeight="1">
      <c r="D973" s="8"/>
      <c r="E973" s="8"/>
      <c r="F973" s="8"/>
      <c r="G973" s="8"/>
      <c r="H973" s="9"/>
      <c r="I973" s="9"/>
      <c r="J973" s="9"/>
      <c r="K973" s="9"/>
    </row>
    <row r="974" ht="15.75" customHeight="1">
      <c r="D974" s="8"/>
      <c r="E974" s="8"/>
      <c r="F974" s="8"/>
      <c r="G974" s="8"/>
      <c r="H974" s="9"/>
      <c r="I974" s="9"/>
      <c r="J974" s="9"/>
      <c r="K974" s="9"/>
    </row>
    <row r="975" ht="15.75" customHeight="1">
      <c r="D975" s="8"/>
      <c r="E975" s="8"/>
      <c r="F975" s="8"/>
      <c r="G975" s="8"/>
      <c r="H975" s="9"/>
      <c r="I975" s="9"/>
      <c r="J975" s="9"/>
      <c r="K975" s="9"/>
    </row>
    <row r="976" ht="15.75" customHeight="1">
      <c r="D976" s="8"/>
      <c r="E976" s="8"/>
      <c r="F976" s="8"/>
      <c r="G976" s="8"/>
      <c r="H976" s="9"/>
      <c r="I976" s="9"/>
      <c r="J976" s="9"/>
      <c r="K976" s="9"/>
    </row>
    <row r="977" ht="15.75" customHeight="1">
      <c r="D977" s="8"/>
      <c r="E977" s="8"/>
      <c r="F977" s="8"/>
      <c r="G977" s="8"/>
      <c r="H977" s="9"/>
      <c r="I977" s="9"/>
      <c r="J977" s="9"/>
      <c r="K977" s="9"/>
    </row>
    <row r="978" ht="15.75" customHeight="1">
      <c r="D978" s="8"/>
      <c r="E978" s="8"/>
      <c r="F978" s="8"/>
      <c r="G978" s="8"/>
      <c r="H978" s="9"/>
      <c r="I978" s="9"/>
      <c r="J978" s="9"/>
      <c r="K978" s="9"/>
    </row>
    <row r="979" ht="15.75" customHeight="1">
      <c r="D979" s="8"/>
      <c r="E979" s="8"/>
      <c r="F979" s="8"/>
      <c r="G979" s="8"/>
      <c r="H979" s="9"/>
      <c r="I979" s="9"/>
      <c r="J979" s="9"/>
      <c r="K979" s="9"/>
    </row>
    <row r="980" ht="15.75" customHeight="1">
      <c r="D980" s="8"/>
      <c r="E980" s="8"/>
      <c r="F980" s="8"/>
      <c r="G980" s="8"/>
      <c r="H980" s="9"/>
      <c r="I980" s="9"/>
      <c r="J980" s="9"/>
      <c r="K980" s="9"/>
    </row>
    <row r="981" ht="15.75" customHeight="1">
      <c r="D981" s="8"/>
      <c r="E981" s="8"/>
      <c r="F981" s="8"/>
      <c r="G981" s="8"/>
      <c r="H981" s="9"/>
      <c r="I981" s="9"/>
      <c r="J981" s="9"/>
      <c r="K981" s="9"/>
    </row>
    <row r="982" ht="15.75" customHeight="1">
      <c r="D982" s="8"/>
      <c r="E982" s="8"/>
      <c r="F982" s="8"/>
      <c r="G982" s="8"/>
      <c r="H982" s="9"/>
      <c r="I982" s="9"/>
      <c r="J982" s="9"/>
      <c r="K982" s="9"/>
    </row>
    <row r="983" ht="15.75" customHeight="1">
      <c r="D983" s="8"/>
      <c r="E983" s="8"/>
      <c r="F983" s="8"/>
      <c r="G983" s="8"/>
      <c r="H983" s="9"/>
      <c r="I983" s="9"/>
      <c r="J983" s="9"/>
      <c r="K983" s="9"/>
    </row>
    <row r="984" ht="15.75" customHeight="1">
      <c r="D984" s="8"/>
      <c r="E984" s="8"/>
      <c r="F984" s="8"/>
      <c r="G984" s="8"/>
      <c r="H984" s="9"/>
      <c r="I984" s="9"/>
      <c r="J984" s="9"/>
      <c r="K984" s="9"/>
    </row>
    <row r="985" ht="15.75" customHeight="1">
      <c r="D985" s="8"/>
      <c r="E985" s="8"/>
      <c r="F985" s="8"/>
      <c r="G985" s="8"/>
      <c r="H985" s="9"/>
      <c r="I985" s="9"/>
      <c r="J985" s="9"/>
      <c r="K985" s="9"/>
    </row>
    <row r="986" ht="15.75" customHeight="1">
      <c r="D986" s="8"/>
      <c r="E986" s="8"/>
      <c r="F986" s="8"/>
      <c r="G986" s="8"/>
      <c r="H986" s="9"/>
      <c r="I986" s="9"/>
      <c r="J986" s="9"/>
      <c r="K986" s="9"/>
    </row>
    <row r="987" ht="15.75" customHeight="1">
      <c r="D987" s="8"/>
      <c r="E987" s="8"/>
      <c r="F987" s="8"/>
      <c r="G987" s="8"/>
      <c r="H987" s="9"/>
      <c r="I987" s="9"/>
      <c r="J987" s="9"/>
      <c r="K987" s="9"/>
    </row>
    <row r="988" ht="15.75" customHeight="1">
      <c r="D988" s="8"/>
      <c r="E988" s="8"/>
      <c r="F988" s="8"/>
      <c r="G988" s="8"/>
      <c r="H988" s="9"/>
      <c r="I988" s="9"/>
      <c r="J988" s="9"/>
      <c r="K988" s="9"/>
    </row>
    <row r="989" ht="15.75" customHeight="1">
      <c r="D989" s="8"/>
      <c r="E989" s="8"/>
      <c r="F989" s="8"/>
      <c r="G989" s="8"/>
      <c r="H989" s="9"/>
      <c r="I989" s="9"/>
      <c r="J989" s="9"/>
      <c r="K989" s="9"/>
    </row>
    <row r="990" ht="15.75" customHeight="1">
      <c r="D990" s="8"/>
      <c r="E990" s="8"/>
      <c r="F990" s="8"/>
      <c r="G990" s="8"/>
      <c r="H990" s="9"/>
      <c r="I990" s="9"/>
      <c r="J990" s="9"/>
      <c r="K990" s="9"/>
    </row>
    <row r="991" ht="15.75" customHeight="1">
      <c r="D991" s="8"/>
      <c r="E991" s="8"/>
      <c r="F991" s="8"/>
      <c r="G991" s="8"/>
      <c r="H991" s="9"/>
      <c r="I991" s="9"/>
      <c r="J991" s="9"/>
      <c r="K991" s="9"/>
    </row>
    <row r="992" ht="15.75" customHeight="1">
      <c r="D992" s="8"/>
      <c r="E992" s="8"/>
      <c r="F992" s="8"/>
      <c r="G992" s="8"/>
      <c r="H992" s="9"/>
      <c r="I992" s="9"/>
      <c r="J992" s="9"/>
      <c r="K992" s="9"/>
    </row>
    <row r="993" ht="15.75" customHeight="1">
      <c r="D993" s="8"/>
      <c r="E993" s="8"/>
      <c r="F993" s="8"/>
      <c r="G993" s="8"/>
      <c r="H993" s="9"/>
      <c r="I993" s="9"/>
      <c r="J993" s="9"/>
      <c r="K993" s="9"/>
    </row>
    <row r="994" ht="15.75" customHeight="1">
      <c r="D994" s="8"/>
      <c r="E994" s="8"/>
      <c r="F994" s="8"/>
      <c r="G994" s="8"/>
      <c r="H994" s="9"/>
      <c r="I994" s="9"/>
      <c r="J994" s="9"/>
      <c r="K994" s="9"/>
    </row>
    <row r="995" ht="15.75" customHeight="1">
      <c r="D995" s="8"/>
      <c r="E995" s="8"/>
      <c r="F995" s="8"/>
      <c r="G995" s="8"/>
      <c r="H995" s="9"/>
      <c r="I995" s="9"/>
      <c r="J995" s="9"/>
      <c r="K995" s="9"/>
    </row>
    <row r="996" ht="15.75" customHeight="1">
      <c r="D996" s="8"/>
      <c r="E996" s="8"/>
      <c r="F996" s="8"/>
      <c r="G996" s="8"/>
      <c r="H996" s="9"/>
      <c r="I996" s="9"/>
      <c r="J996" s="9"/>
      <c r="K996" s="9"/>
    </row>
    <row r="997" ht="15.75" customHeight="1">
      <c r="D997" s="8"/>
      <c r="E997" s="8"/>
      <c r="F997" s="8"/>
      <c r="G997" s="8"/>
      <c r="H997" s="9"/>
      <c r="I997" s="9"/>
      <c r="J997" s="9"/>
      <c r="K997" s="9"/>
    </row>
    <row r="998" ht="15.75" customHeight="1">
      <c r="D998" s="8"/>
      <c r="E998" s="8"/>
      <c r="F998" s="8"/>
      <c r="G998" s="8"/>
      <c r="H998" s="9"/>
      <c r="I998" s="9"/>
      <c r="J998" s="9"/>
      <c r="K998" s="9"/>
    </row>
    <row r="999" ht="15.75" customHeight="1">
      <c r="D999" s="8"/>
      <c r="E999" s="8"/>
      <c r="F999" s="8"/>
      <c r="G999" s="8"/>
      <c r="H999" s="9"/>
      <c r="I999" s="9"/>
      <c r="J999" s="9"/>
      <c r="K999" s="9"/>
    </row>
    <row r="1000" ht="15.75" customHeight="1">
      <c r="D1000" s="8"/>
      <c r="E1000" s="8"/>
      <c r="F1000" s="8"/>
      <c r="G1000" s="8"/>
      <c r="H1000" s="9"/>
      <c r="I1000" s="9"/>
      <c r="J1000" s="9"/>
      <c r="K1000" s="9"/>
    </row>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3" width="18.88"/>
    <col customWidth="1" min="4" max="9" width="3.0"/>
    <col customWidth="1" min="10" max="11" width="3.38"/>
    <col customWidth="1" min="12" max="12" width="3.0"/>
    <col customWidth="1" min="13" max="13" width="4.63"/>
    <col customWidth="1" min="14" max="22" width="3.25"/>
    <col customWidth="1" min="24" max="32" width="3.25"/>
  </cols>
  <sheetData>
    <row r="1" ht="15.75" customHeight="1">
      <c r="C1" s="10" t="s">
        <v>161</v>
      </c>
      <c r="D1" s="8"/>
      <c r="E1" s="8"/>
      <c r="F1" s="8"/>
      <c r="G1" s="9"/>
      <c r="H1" s="9"/>
      <c r="I1" s="9"/>
      <c r="N1" s="10">
        <f t="shared" ref="N1:V1" si="1">SUM(N3:N12)</f>
        <v>26</v>
      </c>
      <c r="O1" s="10">
        <f t="shared" si="1"/>
        <v>26</v>
      </c>
      <c r="P1" s="10">
        <f t="shared" si="1"/>
        <v>23</v>
      </c>
      <c r="Q1" s="10">
        <f t="shared" si="1"/>
        <v>21</v>
      </c>
      <c r="R1" s="10">
        <f t="shared" si="1"/>
        <v>21</v>
      </c>
      <c r="S1" s="10">
        <f t="shared" si="1"/>
        <v>20</v>
      </c>
      <c r="T1" s="23">
        <f t="shared" si="1"/>
        <v>22</v>
      </c>
      <c r="U1" s="23">
        <f t="shared" si="1"/>
        <v>25</v>
      </c>
      <c r="V1" s="23">
        <f t="shared" si="1"/>
        <v>20</v>
      </c>
      <c r="X1" s="10">
        <f t="shared" ref="X1:AF1" si="2">SUM(X3:X12)</f>
        <v>5</v>
      </c>
      <c r="Y1" s="10">
        <f t="shared" si="2"/>
        <v>6</v>
      </c>
      <c r="Z1" s="10">
        <f t="shared" si="2"/>
        <v>4</v>
      </c>
      <c r="AA1" s="10">
        <f t="shared" si="2"/>
        <v>2</v>
      </c>
      <c r="AB1" s="10">
        <f t="shared" si="2"/>
        <v>3</v>
      </c>
      <c r="AC1" s="10">
        <f t="shared" si="2"/>
        <v>2</v>
      </c>
      <c r="AD1" s="10">
        <f t="shared" si="2"/>
        <v>1</v>
      </c>
      <c r="AE1" s="10">
        <f t="shared" si="2"/>
        <v>4</v>
      </c>
      <c r="AF1" s="10">
        <f t="shared" si="2"/>
        <v>1</v>
      </c>
    </row>
    <row r="2" ht="15.75" customHeight="1">
      <c r="A2" s="1" t="s">
        <v>0</v>
      </c>
      <c r="B2" s="1" t="s">
        <v>2</v>
      </c>
      <c r="C2" s="1" t="s">
        <v>1</v>
      </c>
      <c r="D2" s="3" t="s">
        <v>512</v>
      </c>
      <c r="E2" s="3" t="s">
        <v>513</v>
      </c>
      <c r="F2" s="20" t="s">
        <v>514</v>
      </c>
      <c r="G2" s="4" t="s">
        <v>515</v>
      </c>
      <c r="H2" s="4" t="s">
        <v>516</v>
      </c>
      <c r="I2" s="21" t="s">
        <v>517</v>
      </c>
      <c r="J2" s="2" t="s">
        <v>518</v>
      </c>
      <c r="K2" s="2" t="s">
        <v>519</v>
      </c>
      <c r="L2" s="22" t="s">
        <v>520</v>
      </c>
      <c r="M2" s="2"/>
      <c r="N2" s="2" t="s">
        <v>521</v>
      </c>
      <c r="O2" s="2" t="s">
        <v>522</v>
      </c>
      <c r="P2" s="2" t="s">
        <v>523</v>
      </c>
      <c r="Q2" s="2" t="s">
        <v>524</v>
      </c>
      <c r="R2" s="2" t="s">
        <v>525</v>
      </c>
      <c r="S2" s="2" t="s">
        <v>526</v>
      </c>
      <c r="T2" s="24" t="s">
        <v>527</v>
      </c>
      <c r="U2" s="24" t="s">
        <v>528</v>
      </c>
      <c r="V2" s="24" t="s">
        <v>529</v>
      </c>
      <c r="X2" s="2" t="s">
        <v>530</v>
      </c>
      <c r="Y2" s="2" t="s">
        <v>531</v>
      </c>
      <c r="Z2" s="2" t="s">
        <v>532</v>
      </c>
      <c r="AA2" s="2" t="s">
        <v>524</v>
      </c>
      <c r="AB2" s="2" t="s">
        <v>525</v>
      </c>
      <c r="AC2" s="2" t="s">
        <v>526</v>
      </c>
      <c r="AD2" s="2" t="s">
        <v>527</v>
      </c>
      <c r="AE2" s="2" t="s">
        <v>528</v>
      </c>
      <c r="AF2" s="2" t="s">
        <v>529</v>
      </c>
    </row>
    <row r="3" ht="15.75" customHeight="1">
      <c r="A3" s="5">
        <v>45216.717251759255</v>
      </c>
      <c r="B3" s="1" t="s">
        <v>125</v>
      </c>
      <c r="C3" s="1" t="s">
        <v>124</v>
      </c>
      <c r="D3" s="6" t="s">
        <v>128</v>
      </c>
      <c r="E3" s="6" t="s">
        <v>127</v>
      </c>
      <c r="F3" s="6" t="s">
        <v>127</v>
      </c>
      <c r="G3" s="7" t="s">
        <v>128</v>
      </c>
      <c r="H3" s="7" t="s">
        <v>127</v>
      </c>
      <c r="I3" s="7" t="s">
        <v>127</v>
      </c>
      <c r="J3" s="1" t="s">
        <v>130</v>
      </c>
      <c r="K3" s="1" t="s">
        <v>128</v>
      </c>
      <c r="L3" s="1" t="s">
        <v>130</v>
      </c>
      <c r="N3" s="10">
        <f>VLOOKUP(D3,ConvTable!$A$2:$B$6,2,FALSE)</f>
        <v>2</v>
      </c>
      <c r="O3" s="10">
        <f>VLOOKUP(E3,ConvTable!$A$2:$B$6,2,FALSE)</f>
        <v>3</v>
      </c>
      <c r="P3" s="10">
        <f>VLOOKUP(F3,ConvTable!$A$2:$B$6,2,FALSE)</f>
        <v>3</v>
      </c>
      <c r="Q3" s="10">
        <f>VLOOKUP(G3,ConvTable!$A$2:$B$6,2,FALSE)</f>
        <v>2</v>
      </c>
      <c r="R3" s="10">
        <f>VLOOKUP(H3,ConvTable!$A$2:$B$6,2,FALSE)</f>
        <v>3</v>
      </c>
      <c r="S3" s="10">
        <f>VLOOKUP(I3,ConvTable!$A$2:$B$6,2,FALSE)</f>
        <v>3</v>
      </c>
      <c r="T3" s="23">
        <f>VLOOKUP(J3,ConvTable!$A$2:$B$6,2,FALSE)</f>
        <v>1</v>
      </c>
      <c r="U3" s="23">
        <f>VLOOKUP(K3,ConvTable!$A$2:$B$6,2,FALSE)</f>
        <v>2</v>
      </c>
      <c r="V3" s="23">
        <f>VLOOKUP(L3,ConvTable!$A$2:$B$6,2,FALSE)</f>
        <v>1</v>
      </c>
      <c r="X3" s="10">
        <v>0.0</v>
      </c>
      <c r="Y3" s="10">
        <v>1.0</v>
      </c>
      <c r="Z3" s="10">
        <v>1.0</v>
      </c>
      <c r="AA3" s="10">
        <v>0.0</v>
      </c>
      <c r="AB3" s="10">
        <v>1.0</v>
      </c>
      <c r="AC3" s="10">
        <v>1.0</v>
      </c>
      <c r="AD3" s="10">
        <v>-1.0</v>
      </c>
      <c r="AE3" s="10">
        <v>0.0</v>
      </c>
      <c r="AF3" s="10">
        <v>-1.0</v>
      </c>
    </row>
    <row r="4" ht="15.75" customHeight="1">
      <c r="A4" s="5">
        <v>45219.7377332176</v>
      </c>
      <c r="B4" s="1" t="s">
        <v>137</v>
      </c>
      <c r="C4" s="1" t="s">
        <v>136</v>
      </c>
      <c r="D4" s="6" t="s">
        <v>127</v>
      </c>
      <c r="E4" s="6" t="s">
        <v>127</v>
      </c>
      <c r="F4" s="6" t="s">
        <v>127</v>
      </c>
      <c r="G4" s="7" t="s">
        <v>127</v>
      </c>
      <c r="H4" s="7" t="s">
        <v>128</v>
      </c>
      <c r="I4" s="7" t="s">
        <v>128</v>
      </c>
      <c r="J4" s="1" t="s">
        <v>128</v>
      </c>
      <c r="K4" s="1" t="s">
        <v>127</v>
      </c>
      <c r="L4" s="1" t="s">
        <v>128</v>
      </c>
      <c r="N4" s="10">
        <f>VLOOKUP(D4,ConvTable!$A$2:$B$6,2,FALSE)</f>
        <v>3</v>
      </c>
      <c r="O4" s="10">
        <f>VLOOKUP(E4,ConvTable!$A$2:$B$6,2,FALSE)</f>
        <v>3</v>
      </c>
      <c r="P4" s="10">
        <f>VLOOKUP(F4,ConvTable!$A$2:$B$6,2,FALSE)</f>
        <v>3</v>
      </c>
      <c r="Q4" s="10">
        <f>VLOOKUP(G4,ConvTable!$A$2:$B$6,2,FALSE)</f>
        <v>3</v>
      </c>
      <c r="R4" s="10">
        <f>VLOOKUP(H4,ConvTable!$A$2:$B$6,2,FALSE)</f>
        <v>2</v>
      </c>
      <c r="S4" s="10">
        <f>VLOOKUP(I4,ConvTable!$A$2:$B$6,2,FALSE)</f>
        <v>2</v>
      </c>
      <c r="T4" s="23">
        <f>VLOOKUP(J4,ConvTable!$A$2:$B$6,2,FALSE)</f>
        <v>2</v>
      </c>
      <c r="U4" s="23">
        <f>VLOOKUP(K4,ConvTable!$A$2:$B$6,2,FALSE)</f>
        <v>3</v>
      </c>
      <c r="V4" s="23">
        <f>VLOOKUP(L4,ConvTable!$A$2:$B$6,2,FALSE)</f>
        <v>2</v>
      </c>
      <c r="X4" s="10">
        <v>1.0</v>
      </c>
      <c r="Y4" s="10">
        <v>1.0</v>
      </c>
      <c r="Z4" s="10">
        <v>1.0</v>
      </c>
      <c r="AA4" s="10">
        <v>1.0</v>
      </c>
      <c r="AB4" s="10">
        <v>0.0</v>
      </c>
      <c r="AC4" s="10">
        <v>0.0</v>
      </c>
      <c r="AD4" s="10">
        <v>0.0</v>
      </c>
      <c r="AE4" s="10">
        <v>1.0</v>
      </c>
      <c r="AF4" s="10">
        <v>0.0</v>
      </c>
    </row>
    <row r="5" ht="15.75" customHeight="1">
      <c r="A5" s="5">
        <v>45219.871740428236</v>
      </c>
      <c r="B5" s="1" t="s">
        <v>132</v>
      </c>
      <c r="C5" s="1" t="s">
        <v>131</v>
      </c>
      <c r="D5" s="6" t="s">
        <v>127</v>
      </c>
      <c r="E5" s="6" t="s">
        <v>127</v>
      </c>
      <c r="F5" s="6" t="s">
        <v>128</v>
      </c>
      <c r="G5" s="7" t="s">
        <v>128</v>
      </c>
      <c r="H5" s="7" t="s">
        <v>127</v>
      </c>
      <c r="I5" s="7" t="s">
        <v>128</v>
      </c>
      <c r="J5" s="1" t="s">
        <v>130</v>
      </c>
      <c r="K5" s="1" t="s">
        <v>129</v>
      </c>
      <c r="L5" s="1" t="s">
        <v>130</v>
      </c>
      <c r="N5" s="10">
        <f>VLOOKUP(D5,ConvTable!$A$2:$B$6,2,FALSE)</f>
        <v>3</v>
      </c>
      <c r="O5" s="10">
        <f>VLOOKUP(E5,ConvTable!$A$2:$B$6,2,FALSE)</f>
        <v>3</v>
      </c>
      <c r="P5" s="10">
        <f>VLOOKUP(F5,ConvTable!$A$2:$B$6,2,FALSE)</f>
        <v>2</v>
      </c>
      <c r="Q5" s="10">
        <f>VLOOKUP(G5,ConvTable!$A$2:$B$6,2,FALSE)</f>
        <v>2</v>
      </c>
      <c r="R5" s="10">
        <f>VLOOKUP(H5,ConvTable!$A$2:$B$6,2,FALSE)</f>
        <v>3</v>
      </c>
      <c r="S5" s="10">
        <f>VLOOKUP(I5,ConvTable!$A$2:$B$6,2,FALSE)</f>
        <v>2</v>
      </c>
      <c r="T5" s="23">
        <f>VLOOKUP(J5,ConvTable!$A$2:$B$6,2,FALSE)</f>
        <v>1</v>
      </c>
      <c r="U5" s="23">
        <f>VLOOKUP(K5,ConvTable!$A$2:$B$6,2,FALSE)</f>
        <v>0</v>
      </c>
      <c r="V5" s="23">
        <f>VLOOKUP(L5,ConvTable!$A$2:$B$6,2,FALSE)</f>
        <v>1</v>
      </c>
      <c r="X5" s="10">
        <v>1.0</v>
      </c>
      <c r="Y5" s="10">
        <v>1.0</v>
      </c>
      <c r="Z5" s="10">
        <v>0.0</v>
      </c>
      <c r="AA5" s="10">
        <v>0.0</v>
      </c>
      <c r="AB5" s="10">
        <v>1.0</v>
      </c>
      <c r="AC5" s="10">
        <v>0.0</v>
      </c>
      <c r="AD5" s="10">
        <v>-1.0</v>
      </c>
      <c r="AE5" s="10">
        <v>-2.0</v>
      </c>
      <c r="AF5" s="10">
        <v>-1.0</v>
      </c>
    </row>
    <row r="6" ht="15.75" customHeight="1">
      <c r="A6" s="5">
        <v>45220.9999396875</v>
      </c>
      <c r="B6" s="1" t="s">
        <v>145</v>
      </c>
      <c r="C6" s="1" t="s">
        <v>144</v>
      </c>
      <c r="D6" s="6" t="s">
        <v>128</v>
      </c>
      <c r="E6" s="6" t="s">
        <v>128</v>
      </c>
      <c r="F6" s="6" t="s">
        <v>130</v>
      </c>
      <c r="G6" s="7" t="s">
        <v>128</v>
      </c>
      <c r="H6" s="7" t="s">
        <v>128</v>
      </c>
      <c r="I6" s="7" t="s">
        <v>128</v>
      </c>
      <c r="J6" s="1" t="s">
        <v>128</v>
      </c>
      <c r="K6" s="1" t="s">
        <v>128</v>
      </c>
      <c r="L6" s="1" t="s">
        <v>128</v>
      </c>
      <c r="N6" s="10">
        <f>VLOOKUP(D6,ConvTable!$A$2:$B$6,2,FALSE)</f>
        <v>2</v>
      </c>
      <c r="O6" s="10">
        <f>VLOOKUP(E6,ConvTable!$A$2:$B$6,2,FALSE)</f>
        <v>2</v>
      </c>
      <c r="P6" s="10">
        <f>VLOOKUP(F6,ConvTable!$A$2:$B$6,2,FALSE)</f>
        <v>1</v>
      </c>
      <c r="Q6" s="10">
        <f>VLOOKUP(G6,ConvTable!$A$2:$B$6,2,FALSE)</f>
        <v>2</v>
      </c>
      <c r="R6" s="10">
        <f>VLOOKUP(H6,ConvTable!$A$2:$B$6,2,FALSE)</f>
        <v>2</v>
      </c>
      <c r="S6" s="10">
        <f>VLOOKUP(I6,ConvTable!$A$2:$B$6,2,FALSE)</f>
        <v>2</v>
      </c>
      <c r="T6" s="23">
        <f>VLOOKUP(J6,ConvTable!$A$2:$B$6,2,FALSE)</f>
        <v>2</v>
      </c>
      <c r="U6" s="23">
        <f>VLOOKUP(K6,ConvTable!$A$2:$B$6,2,FALSE)</f>
        <v>2</v>
      </c>
      <c r="V6" s="23">
        <f>VLOOKUP(L6,ConvTable!$A$2:$B$6,2,FALSE)</f>
        <v>2</v>
      </c>
      <c r="X6" s="10">
        <v>0.0</v>
      </c>
      <c r="Y6" s="10">
        <v>0.0</v>
      </c>
      <c r="Z6" s="10">
        <v>-1.0</v>
      </c>
      <c r="AA6" s="10">
        <v>0.0</v>
      </c>
      <c r="AB6" s="10">
        <v>0.0</v>
      </c>
      <c r="AC6" s="10">
        <v>0.0</v>
      </c>
      <c r="AD6" s="10">
        <v>0.0</v>
      </c>
      <c r="AE6" s="10">
        <v>0.0</v>
      </c>
      <c r="AF6" s="10">
        <v>0.0</v>
      </c>
    </row>
    <row r="7" ht="15.75" customHeight="1">
      <c r="A7" s="5">
        <v>45223.11439246528</v>
      </c>
      <c r="B7" s="1" t="s">
        <v>143</v>
      </c>
      <c r="C7" s="1" t="s">
        <v>142</v>
      </c>
      <c r="D7" s="6" t="s">
        <v>128</v>
      </c>
      <c r="E7" s="6" t="s">
        <v>128</v>
      </c>
      <c r="F7" s="6" t="s">
        <v>128</v>
      </c>
      <c r="G7" s="7" t="s">
        <v>127</v>
      </c>
      <c r="H7" s="7" t="s">
        <v>128</v>
      </c>
      <c r="I7" s="7" t="s">
        <v>128</v>
      </c>
      <c r="J7" s="1" t="s">
        <v>127</v>
      </c>
      <c r="K7" s="1" t="s">
        <v>127</v>
      </c>
      <c r="L7" s="1" t="s">
        <v>128</v>
      </c>
      <c r="N7" s="10">
        <f>VLOOKUP(D7,ConvTable!$A$2:$B$6,2,FALSE)</f>
        <v>2</v>
      </c>
      <c r="O7" s="10">
        <f>VLOOKUP(E7,ConvTable!$A$2:$B$6,2,FALSE)</f>
        <v>2</v>
      </c>
      <c r="P7" s="10">
        <f>VLOOKUP(F7,ConvTable!$A$2:$B$6,2,FALSE)</f>
        <v>2</v>
      </c>
      <c r="Q7" s="10">
        <f>VLOOKUP(G7,ConvTable!$A$2:$B$6,2,FALSE)</f>
        <v>3</v>
      </c>
      <c r="R7" s="10">
        <f>VLOOKUP(H7,ConvTable!$A$2:$B$6,2,FALSE)</f>
        <v>2</v>
      </c>
      <c r="S7" s="10">
        <f>VLOOKUP(I7,ConvTable!$A$2:$B$6,2,FALSE)</f>
        <v>2</v>
      </c>
      <c r="T7" s="23">
        <f>VLOOKUP(J7,ConvTable!$A$2:$B$6,2,FALSE)</f>
        <v>3</v>
      </c>
      <c r="U7" s="23">
        <f>VLOOKUP(K7,ConvTable!$A$2:$B$6,2,FALSE)</f>
        <v>3</v>
      </c>
      <c r="V7" s="23">
        <f>VLOOKUP(L7,ConvTable!$A$2:$B$6,2,FALSE)</f>
        <v>2</v>
      </c>
      <c r="X7" s="10">
        <v>0.0</v>
      </c>
      <c r="Y7" s="10">
        <v>0.0</v>
      </c>
      <c r="Z7" s="10">
        <v>0.0</v>
      </c>
      <c r="AA7" s="10">
        <v>1.0</v>
      </c>
      <c r="AB7" s="10">
        <v>0.0</v>
      </c>
      <c r="AC7" s="10">
        <v>0.0</v>
      </c>
      <c r="AD7" s="10">
        <v>1.0</v>
      </c>
      <c r="AE7" s="10">
        <v>1.0</v>
      </c>
      <c r="AF7" s="10">
        <v>0.0</v>
      </c>
    </row>
    <row r="8" ht="15.75" customHeight="1">
      <c r="A8" s="5">
        <v>45223.59737993055</v>
      </c>
      <c r="B8" s="1" t="s">
        <v>135</v>
      </c>
      <c r="C8" s="1" t="s">
        <v>134</v>
      </c>
      <c r="D8" s="6" t="s">
        <v>127</v>
      </c>
      <c r="E8" s="6" t="s">
        <v>128</v>
      </c>
      <c r="F8" s="6" t="s">
        <v>128</v>
      </c>
      <c r="G8" s="7" t="s">
        <v>127</v>
      </c>
      <c r="H8" s="7" t="s">
        <v>128</v>
      </c>
      <c r="I8" s="7" t="s">
        <v>128</v>
      </c>
      <c r="J8" s="1" t="s">
        <v>127</v>
      </c>
      <c r="K8" s="1" t="s">
        <v>127</v>
      </c>
      <c r="L8" s="1" t="s">
        <v>127</v>
      </c>
      <c r="N8" s="10">
        <f>VLOOKUP(D8,ConvTable!$A$2:$B$6,2,FALSE)</f>
        <v>3</v>
      </c>
      <c r="O8" s="10">
        <f>VLOOKUP(E8,ConvTable!$A$2:$B$6,2,FALSE)</f>
        <v>2</v>
      </c>
      <c r="P8" s="10">
        <f>VLOOKUP(F8,ConvTable!$A$2:$B$6,2,FALSE)</f>
        <v>2</v>
      </c>
      <c r="Q8" s="10">
        <f>VLOOKUP(G8,ConvTable!$A$2:$B$6,2,FALSE)</f>
        <v>3</v>
      </c>
      <c r="R8" s="10">
        <f>VLOOKUP(H8,ConvTable!$A$2:$B$6,2,FALSE)</f>
        <v>2</v>
      </c>
      <c r="S8" s="10">
        <f>VLOOKUP(I8,ConvTable!$A$2:$B$6,2,FALSE)</f>
        <v>2</v>
      </c>
      <c r="T8" s="23">
        <f>VLOOKUP(J8,ConvTable!$A$2:$B$6,2,FALSE)</f>
        <v>3</v>
      </c>
      <c r="U8" s="23">
        <f>VLOOKUP(K8,ConvTable!$A$2:$B$6,2,FALSE)</f>
        <v>3</v>
      </c>
      <c r="V8" s="23">
        <f>VLOOKUP(L8,ConvTable!$A$2:$B$6,2,FALSE)</f>
        <v>3</v>
      </c>
      <c r="X8" s="10">
        <v>1.0</v>
      </c>
      <c r="Y8" s="10">
        <v>0.0</v>
      </c>
      <c r="Z8" s="10">
        <v>0.0</v>
      </c>
      <c r="AA8" s="10">
        <v>1.0</v>
      </c>
      <c r="AB8" s="10">
        <v>0.0</v>
      </c>
      <c r="AC8" s="10">
        <v>0.0</v>
      </c>
      <c r="AD8" s="10">
        <v>1.0</v>
      </c>
      <c r="AE8" s="10">
        <v>1.0</v>
      </c>
      <c r="AF8" s="10">
        <v>1.0</v>
      </c>
    </row>
    <row r="9" ht="15.75" customHeight="1">
      <c r="A9" s="5">
        <v>45226.519548634256</v>
      </c>
      <c r="B9" s="1" t="s">
        <v>148</v>
      </c>
      <c r="C9" s="1" t="s">
        <v>147</v>
      </c>
      <c r="D9" s="6" t="s">
        <v>127</v>
      </c>
      <c r="E9" s="6" t="s">
        <v>128</v>
      </c>
      <c r="F9" s="6" t="s">
        <v>130</v>
      </c>
      <c r="G9" s="7" t="s">
        <v>130</v>
      </c>
      <c r="H9" s="7" t="s">
        <v>129</v>
      </c>
      <c r="I9" s="7" t="s">
        <v>129</v>
      </c>
      <c r="J9" s="1" t="s">
        <v>127</v>
      </c>
      <c r="K9" s="1" t="s">
        <v>127</v>
      </c>
      <c r="L9" s="1" t="s">
        <v>130</v>
      </c>
      <c r="N9" s="10">
        <f>VLOOKUP(D9,ConvTable!$A$2:$B$6,2,FALSE)</f>
        <v>3</v>
      </c>
      <c r="O9" s="10">
        <f>VLOOKUP(E9,ConvTable!$A$2:$B$6,2,FALSE)</f>
        <v>2</v>
      </c>
      <c r="P9" s="10">
        <f>VLOOKUP(F9,ConvTable!$A$2:$B$6,2,FALSE)</f>
        <v>1</v>
      </c>
      <c r="Q9" s="10">
        <f>VLOOKUP(G9,ConvTable!$A$2:$B$6,2,FALSE)</f>
        <v>1</v>
      </c>
      <c r="R9" s="10">
        <f>VLOOKUP(H9,ConvTable!$A$2:$B$6,2,FALSE)</f>
        <v>0</v>
      </c>
      <c r="S9" s="10">
        <f>VLOOKUP(I9,ConvTable!$A$2:$B$6,2,FALSE)</f>
        <v>0</v>
      </c>
      <c r="T9" s="23">
        <f>VLOOKUP(J9,ConvTable!$A$2:$B$6,2,FALSE)</f>
        <v>3</v>
      </c>
      <c r="U9" s="23">
        <f>VLOOKUP(K9,ConvTable!$A$2:$B$6,2,FALSE)</f>
        <v>3</v>
      </c>
      <c r="V9" s="23">
        <f>VLOOKUP(L9,ConvTable!$A$2:$B$6,2,FALSE)</f>
        <v>1</v>
      </c>
      <c r="X9" s="10">
        <f>0*1</f>
        <v>0</v>
      </c>
      <c r="Y9" s="10">
        <v>0.0</v>
      </c>
      <c r="Z9" s="10">
        <f t="shared" ref="Z9:AA9" si="3">0*-1</f>
        <v>0</v>
      </c>
      <c r="AA9" s="10">
        <f t="shared" si="3"/>
        <v>0</v>
      </c>
      <c r="AB9" s="10">
        <f t="shared" ref="AB9:AC9" si="4">0*-2</f>
        <v>0</v>
      </c>
      <c r="AC9" s="10">
        <f t="shared" si="4"/>
        <v>0</v>
      </c>
      <c r="AD9" s="10">
        <f t="shared" ref="AD9:AE9" si="5">0*1</f>
        <v>0</v>
      </c>
      <c r="AE9" s="10">
        <f t="shared" si="5"/>
        <v>0</v>
      </c>
      <c r="AF9" s="10">
        <f>0*-1</f>
        <v>0</v>
      </c>
    </row>
    <row r="10" ht="15.75" customHeight="1">
      <c r="A10" s="5">
        <v>45226.740553703705</v>
      </c>
      <c r="B10" s="1" t="s">
        <v>503</v>
      </c>
      <c r="C10" s="1" t="s">
        <v>151</v>
      </c>
      <c r="D10" s="6" t="s">
        <v>127</v>
      </c>
      <c r="E10" s="6" t="s">
        <v>127</v>
      </c>
      <c r="F10" s="6" t="s">
        <v>127</v>
      </c>
      <c r="G10" s="7" t="s">
        <v>128</v>
      </c>
      <c r="H10" s="7" t="s">
        <v>127</v>
      </c>
      <c r="I10" s="7" t="s">
        <v>127</v>
      </c>
      <c r="J10" s="1" t="s">
        <v>128</v>
      </c>
      <c r="K10" s="1" t="s">
        <v>127</v>
      </c>
      <c r="L10" s="1" t="s">
        <v>127</v>
      </c>
      <c r="N10" s="10">
        <f>VLOOKUP(D10,ConvTable!$A$2:$B$6,2,FALSE)</f>
        <v>3</v>
      </c>
      <c r="O10" s="10">
        <f>VLOOKUP(E10,ConvTable!$A$2:$B$6,2,FALSE)</f>
        <v>3</v>
      </c>
      <c r="P10" s="10">
        <f>VLOOKUP(F10,ConvTable!$A$2:$B$6,2,FALSE)</f>
        <v>3</v>
      </c>
      <c r="Q10" s="10">
        <f>VLOOKUP(G10,ConvTable!$A$2:$B$6,2,FALSE)</f>
        <v>2</v>
      </c>
      <c r="R10" s="10">
        <f>VLOOKUP(H10,ConvTable!$A$2:$B$6,2,FALSE)</f>
        <v>3</v>
      </c>
      <c r="S10" s="10">
        <f>VLOOKUP(I10,ConvTable!$A$2:$B$6,2,FALSE)</f>
        <v>3</v>
      </c>
      <c r="T10" s="23">
        <f>VLOOKUP(J10,ConvTable!$A$2:$B$6,2,FALSE)</f>
        <v>2</v>
      </c>
      <c r="U10" s="23">
        <f>VLOOKUP(K10,ConvTable!$A$2:$B$6,2,FALSE)</f>
        <v>3</v>
      </c>
      <c r="V10" s="23">
        <f>VLOOKUP(L10,ConvTable!$A$2:$B$6,2,FALSE)</f>
        <v>3</v>
      </c>
      <c r="X10" s="10">
        <v>1.0</v>
      </c>
      <c r="Y10" s="10">
        <v>1.0</v>
      </c>
      <c r="Z10" s="10">
        <v>1.0</v>
      </c>
      <c r="AA10" s="10">
        <v>0.0</v>
      </c>
      <c r="AB10" s="10">
        <v>1.0</v>
      </c>
      <c r="AC10" s="10">
        <v>1.0</v>
      </c>
      <c r="AD10" s="10">
        <v>0.0</v>
      </c>
      <c r="AE10" s="10">
        <v>1.0</v>
      </c>
      <c r="AF10" s="10">
        <v>1.0</v>
      </c>
    </row>
    <row r="11" ht="15.75" customHeight="1">
      <c r="A11" s="5">
        <v>45226.84098491898</v>
      </c>
      <c r="B11" s="1" t="s">
        <v>153</v>
      </c>
      <c r="C11" s="1" t="s">
        <v>152</v>
      </c>
      <c r="D11" s="6" t="s">
        <v>127</v>
      </c>
      <c r="E11" s="6" t="s">
        <v>127</v>
      </c>
      <c r="F11" s="6" t="s">
        <v>127</v>
      </c>
      <c r="G11" s="7" t="s">
        <v>130</v>
      </c>
      <c r="H11" s="7" t="s">
        <v>130</v>
      </c>
      <c r="I11" s="7" t="s">
        <v>130</v>
      </c>
      <c r="J11" s="1" t="s">
        <v>128</v>
      </c>
      <c r="K11" s="1" t="s">
        <v>127</v>
      </c>
      <c r="L11" s="1" t="s">
        <v>128</v>
      </c>
      <c r="N11" s="10">
        <f>VLOOKUP(D11,ConvTable!$A$2:$B$6,2,FALSE)</f>
        <v>3</v>
      </c>
      <c r="O11" s="10">
        <f>VLOOKUP(E11,ConvTable!$A$2:$B$6,2,FALSE)</f>
        <v>3</v>
      </c>
      <c r="P11" s="10">
        <f>VLOOKUP(F11,ConvTable!$A$2:$B$6,2,FALSE)</f>
        <v>3</v>
      </c>
      <c r="Q11" s="10">
        <f>VLOOKUP(G11,ConvTable!$A$2:$B$6,2,FALSE)</f>
        <v>1</v>
      </c>
      <c r="R11" s="10">
        <f>VLOOKUP(H11,ConvTable!$A$2:$B$6,2,FALSE)</f>
        <v>1</v>
      </c>
      <c r="S11" s="10">
        <f>VLOOKUP(I11,ConvTable!$A$2:$B$6,2,FALSE)</f>
        <v>1</v>
      </c>
      <c r="T11" s="23">
        <f>VLOOKUP(J11,ConvTable!$A$2:$B$6,2,FALSE)</f>
        <v>2</v>
      </c>
      <c r="U11" s="23">
        <f>VLOOKUP(K11,ConvTable!$A$2:$B$6,2,FALSE)</f>
        <v>3</v>
      </c>
      <c r="V11" s="23">
        <f>VLOOKUP(L11,ConvTable!$A$2:$B$6,2,FALSE)</f>
        <v>2</v>
      </c>
      <c r="X11" s="10">
        <v>1.0</v>
      </c>
      <c r="Y11" s="10">
        <v>1.0</v>
      </c>
      <c r="Z11" s="10">
        <v>1.0</v>
      </c>
      <c r="AA11" s="10">
        <v>-1.0</v>
      </c>
      <c r="AB11" s="10">
        <v>-1.0</v>
      </c>
      <c r="AC11" s="10">
        <v>-1.0</v>
      </c>
      <c r="AD11" s="10">
        <v>0.0</v>
      </c>
      <c r="AE11" s="10">
        <v>1.0</v>
      </c>
      <c r="AF11" s="10">
        <v>0.0</v>
      </c>
    </row>
    <row r="12" ht="15.75" customHeight="1">
      <c r="A12" s="5">
        <v>45235.4286775463</v>
      </c>
      <c r="B12" s="1" t="s">
        <v>155</v>
      </c>
      <c r="C12" s="1" t="s">
        <v>157</v>
      </c>
      <c r="D12" s="6" t="s">
        <v>128</v>
      </c>
      <c r="E12" s="6" t="s">
        <v>127</v>
      </c>
      <c r="F12" s="6" t="s">
        <v>127</v>
      </c>
      <c r="G12" s="7" t="s">
        <v>128</v>
      </c>
      <c r="H12" s="7" t="s">
        <v>127</v>
      </c>
      <c r="I12" s="7" t="s">
        <v>127</v>
      </c>
      <c r="J12" s="1" t="s">
        <v>127</v>
      </c>
      <c r="K12" s="1" t="s">
        <v>127</v>
      </c>
      <c r="L12" s="1" t="s">
        <v>127</v>
      </c>
      <c r="N12" s="10">
        <f>VLOOKUP(D12,ConvTable!$A$2:$B$6,2,FALSE)</f>
        <v>2</v>
      </c>
      <c r="O12" s="10">
        <f>VLOOKUP(E12,ConvTable!$A$2:$B$6,2,FALSE)</f>
        <v>3</v>
      </c>
      <c r="P12" s="10">
        <f>VLOOKUP(F12,ConvTable!$A$2:$B$6,2,FALSE)</f>
        <v>3</v>
      </c>
      <c r="Q12" s="10">
        <f>VLOOKUP(G12,ConvTable!$A$2:$B$6,2,FALSE)</f>
        <v>2</v>
      </c>
      <c r="R12" s="10">
        <f>VLOOKUP(H12,ConvTable!$A$2:$B$6,2,FALSE)</f>
        <v>3</v>
      </c>
      <c r="S12" s="10">
        <f>VLOOKUP(I12,ConvTable!$A$2:$B$6,2,FALSE)</f>
        <v>3</v>
      </c>
      <c r="T12" s="23">
        <f>VLOOKUP(J12,ConvTable!$A$2:$B$6,2,FALSE)</f>
        <v>3</v>
      </c>
      <c r="U12" s="23">
        <f>VLOOKUP(K12,ConvTable!$A$2:$B$6,2,FALSE)</f>
        <v>3</v>
      </c>
      <c r="V12" s="23">
        <f>VLOOKUP(L12,ConvTable!$A$2:$B$6,2,FALSE)</f>
        <v>3</v>
      </c>
      <c r="X12" s="10">
        <v>0.0</v>
      </c>
      <c r="Y12" s="10">
        <v>1.0</v>
      </c>
      <c r="Z12" s="10">
        <v>1.0</v>
      </c>
      <c r="AA12" s="10">
        <v>0.0</v>
      </c>
      <c r="AB12" s="10">
        <v>1.0</v>
      </c>
      <c r="AC12" s="10">
        <v>1.0</v>
      </c>
      <c r="AD12" s="10">
        <v>1.0</v>
      </c>
      <c r="AE12" s="10">
        <v>1.0</v>
      </c>
      <c r="AF12" s="10">
        <v>1.0</v>
      </c>
    </row>
    <row r="13" ht="15.75" customHeight="1">
      <c r="D13" s="8"/>
      <c r="E13" s="8"/>
      <c r="F13" s="8"/>
      <c r="G13" s="9"/>
      <c r="H13" s="9"/>
      <c r="I13" s="9"/>
      <c r="T13" s="23"/>
      <c r="U13" s="23"/>
      <c r="V13" s="23"/>
    </row>
    <row r="14" ht="15.75" customHeight="1">
      <c r="D14" s="8"/>
      <c r="E14" s="8"/>
      <c r="F14" s="8"/>
      <c r="G14" s="9"/>
      <c r="H14" s="9"/>
      <c r="I14" s="9"/>
      <c r="T14" s="23"/>
      <c r="U14" s="23"/>
      <c r="V14" s="23"/>
    </row>
    <row r="15" ht="15.75" customHeight="1">
      <c r="D15" s="8"/>
      <c r="E15" s="8"/>
      <c r="F15" s="8"/>
      <c r="G15" s="9"/>
      <c r="H15" s="9"/>
      <c r="I15" s="9"/>
      <c r="T15" s="23"/>
      <c r="U15" s="23"/>
      <c r="V15" s="23"/>
    </row>
    <row r="16" ht="15.75" customHeight="1">
      <c r="D16" s="8"/>
      <c r="E16" s="8"/>
      <c r="F16" s="8"/>
      <c r="G16" s="9"/>
      <c r="H16" s="9"/>
      <c r="I16" s="9"/>
      <c r="T16" s="23"/>
      <c r="U16" s="23"/>
      <c r="V16" s="23"/>
    </row>
    <row r="17" ht="15.75" customHeight="1">
      <c r="D17" s="8"/>
      <c r="E17" s="8"/>
      <c r="F17" s="8"/>
      <c r="G17" s="9"/>
      <c r="H17" s="9"/>
      <c r="I17" s="9"/>
      <c r="T17" s="23"/>
      <c r="U17" s="23"/>
      <c r="V17" s="23"/>
    </row>
    <row r="18" ht="15.75" customHeight="1">
      <c r="D18" s="8"/>
      <c r="E18" s="8"/>
      <c r="F18" s="8"/>
      <c r="G18" s="9"/>
      <c r="H18" s="9"/>
      <c r="I18" s="9"/>
      <c r="T18" s="23"/>
      <c r="U18" s="23"/>
      <c r="V18" s="23"/>
    </row>
    <row r="19" ht="15.75" customHeight="1">
      <c r="D19" s="8"/>
      <c r="E19" s="8"/>
      <c r="F19" s="8"/>
      <c r="G19" s="9"/>
      <c r="H19" s="9"/>
      <c r="I19" s="9"/>
      <c r="T19" s="23"/>
      <c r="U19" s="23"/>
      <c r="V19" s="23"/>
    </row>
    <row r="20" ht="15.75" customHeight="1">
      <c r="D20" s="8"/>
      <c r="E20" s="8"/>
      <c r="F20" s="8"/>
      <c r="G20" s="9"/>
      <c r="H20" s="9"/>
      <c r="I20" s="9"/>
      <c r="T20" s="23"/>
      <c r="U20" s="23"/>
      <c r="V20" s="23"/>
    </row>
    <row r="21" ht="15.75" customHeight="1">
      <c r="D21" s="8"/>
      <c r="E21" s="8"/>
      <c r="F21" s="8"/>
      <c r="G21" s="9"/>
      <c r="H21" s="9"/>
      <c r="I21" s="9"/>
      <c r="T21" s="23"/>
      <c r="U21" s="23"/>
      <c r="V21" s="23"/>
    </row>
    <row r="22" ht="15.75" customHeight="1">
      <c r="D22" s="8"/>
      <c r="E22" s="8"/>
      <c r="F22" s="8"/>
      <c r="G22" s="9"/>
      <c r="H22" s="9"/>
      <c r="I22" s="9"/>
      <c r="T22" s="23"/>
      <c r="U22" s="23"/>
      <c r="V22" s="23"/>
    </row>
    <row r="23" ht="15.75" customHeight="1">
      <c r="D23" s="8"/>
      <c r="E23" s="8"/>
      <c r="F23" s="8"/>
      <c r="G23" s="9"/>
      <c r="H23" s="9"/>
      <c r="I23" s="9"/>
      <c r="T23" s="23"/>
      <c r="U23" s="23"/>
      <c r="V23" s="23"/>
    </row>
    <row r="24" ht="15.75" customHeight="1">
      <c r="D24" s="8"/>
      <c r="E24" s="8"/>
      <c r="F24" s="8"/>
      <c r="G24" s="9"/>
      <c r="H24" s="9"/>
      <c r="I24" s="9"/>
      <c r="T24" s="23"/>
      <c r="U24" s="23"/>
      <c r="V24" s="23"/>
    </row>
    <row r="25" ht="15.75" customHeight="1">
      <c r="D25" s="8"/>
      <c r="E25" s="8"/>
      <c r="F25" s="8"/>
      <c r="G25" s="9"/>
      <c r="H25" s="9"/>
      <c r="I25" s="9"/>
      <c r="T25" s="23"/>
      <c r="U25" s="23"/>
      <c r="V25" s="23"/>
    </row>
    <row r="26" ht="15.75" customHeight="1">
      <c r="D26" s="8"/>
      <c r="E26" s="8"/>
      <c r="F26" s="8"/>
      <c r="G26" s="9"/>
      <c r="H26" s="9"/>
      <c r="I26" s="9"/>
      <c r="T26" s="23"/>
      <c r="U26" s="23"/>
      <c r="V26" s="23"/>
    </row>
    <row r="27" ht="15.75" customHeight="1">
      <c r="D27" s="8"/>
      <c r="E27" s="8"/>
      <c r="F27" s="8"/>
      <c r="G27" s="9"/>
      <c r="H27" s="9"/>
      <c r="I27" s="9"/>
      <c r="T27" s="23"/>
      <c r="U27" s="23"/>
      <c r="V27" s="23"/>
    </row>
    <row r="28" ht="15.75" customHeight="1">
      <c r="D28" s="8"/>
      <c r="E28" s="8"/>
      <c r="F28" s="8"/>
      <c r="G28" s="9"/>
      <c r="H28" s="9"/>
      <c r="I28" s="9"/>
      <c r="T28" s="23"/>
      <c r="U28" s="23"/>
      <c r="V28" s="23"/>
    </row>
    <row r="29" ht="15.75" customHeight="1">
      <c r="D29" s="8"/>
      <c r="E29" s="8"/>
      <c r="F29" s="8"/>
      <c r="G29" s="9"/>
      <c r="H29" s="9"/>
      <c r="I29" s="9"/>
      <c r="T29" s="23"/>
      <c r="U29" s="23"/>
      <c r="V29" s="23"/>
    </row>
    <row r="30" ht="15.75" customHeight="1">
      <c r="D30" s="8"/>
      <c r="E30" s="8"/>
      <c r="F30" s="8"/>
      <c r="G30" s="9"/>
      <c r="H30" s="9"/>
      <c r="I30" s="9"/>
      <c r="T30" s="23"/>
      <c r="U30" s="23"/>
      <c r="V30" s="23"/>
    </row>
    <row r="31" ht="15.75" customHeight="1">
      <c r="D31" s="8"/>
      <c r="E31" s="8"/>
      <c r="F31" s="8"/>
      <c r="G31" s="9"/>
      <c r="H31" s="9"/>
      <c r="I31" s="9"/>
      <c r="T31" s="23"/>
      <c r="U31" s="23"/>
      <c r="V31" s="23"/>
    </row>
    <row r="32" ht="15.75" customHeight="1">
      <c r="D32" s="8"/>
      <c r="E32" s="8"/>
      <c r="F32" s="8"/>
      <c r="G32" s="9"/>
      <c r="H32" s="9"/>
      <c r="I32" s="9"/>
      <c r="T32" s="23"/>
      <c r="U32" s="23"/>
      <c r="V32" s="23"/>
    </row>
    <row r="33" ht="15.75" customHeight="1">
      <c r="D33" s="8"/>
      <c r="E33" s="8"/>
      <c r="F33" s="8"/>
      <c r="G33" s="9"/>
      <c r="H33" s="9"/>
      <c r="I33" s="9"/>
      <c r="T33" s="23"/>
      <c r="U33" s="23"/>
      <c r="V33" s="23"/>
    </row>
    <row r="34" ht="15.75" customHeight="1">
      <c r="D34" s="8"/>
      <c r="E34" s="8"/>
      <c r="F34" s="8"/>
      <c r="G34" s="9"/>
      <c r="H34" s="9"/>
      <c r="I34" s="9"/>
      <c r="T34" s="23"/>
      <c r="U34" s="23"/>
      <c r="V34" s="23"/>
    </row>
    <row r="35" ht="15.75" customHeight="1">
      <c r="D35" s="8"/>
      <c r="E35" s="8"/>
      <c r="F35" s="8"/>
      <c r="G35" s="9"/>
      <c r="H35" s="9"/>
      <c r="I35" s="9"/>
      <c r="T35" s="23"/>
      <c r="U35" s="23"/>
      <c r="V35" s="23"/>
    </row>
    <row r="36" ht="15.75" customHeight="1">
      <c r="D36" s="8"/>
      <c r="E36" s="8"/>
      <c r="F36" s="8"/>
      <c r="G36" s="9"/>
      <c r="H36" s="9"/>
      <c r="I36" s="9"/>
      <c r="T36" s="23"/>
      <c r="U36" s="23"/>
      <c r="V36" s="23"/>
    </row>
    <row r="37" ht="15.75" customHeight="1">
      <c r="D37" s="8"/>
      <c r="E37" s="8"/>
      <c r="F37" s="8"/>
      <c r="G37" s="9"/>
      <c r="H37" s="9"/>
      <c r="I37" s="9"/>
      <c r="T37" s="23"/>
      <c r="U37" s="23"/>
      <c r="V37" s="23"/>
    </row>
    <row r="38" ht="15.75" customHeight="1">
      <c r="D38" s="8"/>
      <c r="E38" s="8"/>
      <c r="F38" s="8"/>
      <c r="G38" s="9"/>
      <c r="H38" s="9"/>
      <c r="I38" s="9"/>
      <c r="T38" s="23"/>
      <c r="U38" s="23"/>
      <c r="V38" s="23"/>
    </row>
    <row r="39" ht="15.75" customHeight="1">
      <c r="D39" s="8"/>
      <c r="E39" s="8"/>
      <c r="F39" s="8"/>
      <c r="G39" s="9"/>
      <c r="H39" s="9"/>
      <c r="I39" s="9"/>
      <c r="T39" s="23"/>
      <c r="U39" s="23"/>
      <c r="V39" s="23"/>
    </row>
    <row r="40" ht="15.75" customHeight="1">
      <c r="D40" s="8"/>
      <c r="E40" s="8"/>
      <c r="F40" s="8"/>
      <c r="G40" s="9"/>
      <c r="H40" s="9"/>
      <c r="I40" s="9"/>
      <c r="T40" s="23"/>
      <c r="U40" s="23"/>
      <c r="V40" s="23"/>
    </row>
    <row r="41" ht="15.75" customHeight="1">
      <c r="D41" s="8"/>
      <c r="E41" s="8"/>
      <c r="F41" s="8"/>
      <c r="G41" s="9"/>
      <c r="H41" s="9"/>
      <c r="I41" s="9"/>
      <c r="T41" s="23"/>
      <c r="U41" s="23"/>
      <c r="V41" s="23"/>
    </row>
    <row r="42" ht="15.75" customHeight="1">
      <c r="D42" s="8"/>
      <c r="E42" s="8"/>
      <c r="F42" s="8"/>
      <c r="G42" s="9"/>
      <c r="H42" s="9"/>
      <c r="I42" s="9"/>
      <c r="T42" s="23"/>
      <c r="U42" s="23"/>
      <c r="V42" s="23"/>
    </row>
    <row r="43" ht="15.75" customHeight="1">
      <c r="D43" s="8"/>
      <c r="E43" s="8"/>
      <c r="F43" s="8"/>
      <c r="G43" s="9"/>
      <c r="H43" s="9"/>
      <c r="I43" s="9"/>
      <c r="T43" s="23"/>
      <c r="U43" s="23"/>
      <c r="V43" s="23"/>
    </row>
    <row r="44" ht="15.75" customHeight="1">
      <c r="D44" s="8"/>
      <c r="E44" s="8"/>
      <c r="F44" s="8"/>
      <c r="G44" s="9"/>
      <c r="H44" s="9"/>
      <c r="I44" s="9"/>
      <c r="T44" s="23"/>
      <c r="U44" s="23"/>
      <c r="V44" s="23"/>
    </row>
    <row r="45" ht="15.75" customHeight="1">
      <c r="D45" s="8"/>
      <c r="E45" s="8"/>
      <c r="F45" s="8"/>
      <c r="G45" s="9"/>
      <c r="H45" s="9"/>
      <c r="I45" s="9"/>
      <c r="T45" s="23"/>
      <c r="U45" s="23"/>
      <c r="V45" s="23"/>
    </row>
    <row r="46" ht="15.75" customHeight="1">
      <c r="D46" s="8"/>
      <c r="E46" s="8"/>
      <c r="F46" s="8"/>
      <c r="G46" s="9"/>
      <c r="H46" s="9"/>
      <c r="I46" s="9"/>
      <c r="T46" s="23"/>
      <c r="U46" s="23"/>
      <c r="V46" s="23"/>
    </row>
    <row r="47" ht="15.75" customHeight="1">
      <c r="D47" s="8"/>
      <c r="E47" s="8"/>
      <c r="F47" s="8"/>
      <c r="G47" s="9"/>
      <c r="H47" s="9"/>
      <c r="I47" s="9"/>
      <c r="T47" s="23"/>
      <c r="U47" s="23"/>
      <c r="V47" s="23"/>
    </row>
    <row r="48" ht="15.75" customHeight="1">
      <c r="D48" s="8"/>
      <c r="E48" s="8"/>
      <c r="F48" s="8"/>
      <c r="G48" s="9"/>
      <c r="H48" s="9"/>
      <c r="I48" s="9"/>
      <c r="T48" s="23"/>
      <c r="U48" s="23"/>
      <c r="V48" s="23"/>
    </row>
    <row r="49" ht="15.75" customHeight="1">
      <c r="D49" s="8"/>
      <c r="E49" s="8"/>
      <c r="F49" s="8"/>
      <c r="G49" s="9"/>
      <c r="H49" s="9"/>
      <c r="I49" s="9"/>
      <c r="T49" s="23"/>
      <c r="U49" s="23"/>
      <c r="V49" s="23"/>
    </row>
    <row r="50" ht="15.75" customHeight="1">
      <c r="D50" s="8"/>
      <c r="E50" s="8"/>
      <c r="F50" s="8"/>
      <c r="G50" s="9"/>
      <c r="H50" s="9"/>
      <c r="I50" s="9"/>
      <c r="T50" s="23"/>
      <c r="U50" s="23"/>
      <c r="V50" s="23"/>
    </row>
    <row r="51" ht="15.75" customHeight="1">
      <c r="D51" s="8"/>
      <c r="E51" s="8"/>
      <c r="F51" s="8"/>
      <c r="G51" s="9"/>
      <c r="H51" s="9"/>
      <c r="I51" s="9"/>
      <c r="T51" s="23"/>
      <c r="U51" s="23"/>
      <c r="V51" s="23"/>
    </row>
    <row r="52" ht="15.75" customHeight="1">
      <c r="D52" s="8"/>
      <c r="E52" s="8"/>
      <c r="F52" s="8"/>
      <c r="G52" s="9"/>
      <c r="H52" s="9"/>
      <c r="I52" s="9"/>
      <c r="T52" s="23"/>
      <c r="U52" s="23"/>
      <c r="V52" s="23"/>
    </row>
    <row r="53" ht="15.75" customHeight="1">
      <c r="D53" s="8"/>
      <c r="E53" s="8"/>
      <c r="F53" s="8"/>
      <c r="G53" s="9"/>
      <c r="H53" s="9"/>
      <c r="I53" s="9"/>
      <c r="T53" s="23"/>
      <c r="U53" s="23"/>
      <c r="V53" s="23"/>
    </row>
    <row r="54" ht="15.75" customHeight="1">
      <c r="D54" s="8"/>
      <c r="E54" s="8"/>
      <c r="F54" s="8"/>
      <c r="G54" s="9"/>
      <c r="H54" s="9"/>
      <c r="I54" s="9"/>
      <c r="T54" s="23"/>
      <c r="U54" s="23"/>
      <c r="V54" s="23"/>
    </row>
    <row r="55" ht="15.75" customHeight="1">
      <c r="D55" s="8"/>
      <c r="E55" s="8"/>
      <c r="F55" s="8"/>
      <c r="G55" s="9"/>
      <c r="H55" s="9"/>
      <c r="I55" s="9"/>
      <c r="T55" s="23"/>
      <c r="U55" s="23"/>
      <c r="V55" s="23"/>
    </row>
    <row r="56" ht="15.75" customHeight="1">
      <c r="D56" s="8"/>
      <c r="E56" s="8"/>
      <c r="F56" s="8"/>
      <c r="G56" s="9"/>
      <c r="H56" s="9"/>
      <c r="I56" s="9"/>
      <c r="T56" s="23"/>
      <c r="U56" s="23"/>
      <c r="V56" s="23"/>
    </row>
    <row r="57" ht="15.75" customHeight="1">
      <c r="D57" s="8"/>
      <c r="E57" s="8"/>
      <c r="F57" s="8"/>
      <c r="G57" s="9"/>
      <c r="H57" s="9"/>
      <c r="I57" s="9"/>
      <c r="T57" s="23"/>
      <c r="U57" s="23"/>
      <c r="V57" s="23"/>
    </row>
    <row r="58" ht="15.75" customHeight="1">
      <c r="D58" s="8"/>
      <c r="E58" s="8"/>
      <c r="F58" s="8"/>
      <c r="G58" s="9"/>
      <c r="H58" s="9"/>
      <c r="I58" s="9"/>
      <c r="T58" s="23"/>
      <c r="U58" s="23"/>
      <c r="V58" s="23"/>
    </row>
    <row r="59" ht="15.75" customHeight="1">
      <c r="D59" s="8"/>
      <c r="E59" s="8"/>
      <c r="F59" s="8"/>
      <c r="G59" s="9"/>
      <c r="H59" s="9"/>
      <c r="I59" s="9"/>
      <c r="T59" s="23"/>
      <c r="U59" s="23"/>
      <c r="V59" s="23"/>
    </row>
    <row r="60" ht="15.75" customHeight="1">
      <c r="D60" s="8"/>
      <c r="E60" s="8"/>
      <c r="F60" s="8"/>
      <c r="G60" s="9"/>
      <c r="H60" s="9"/>
      <c r="I60" s="9"/>
      <c r="T60" s="23"/>
      <c r="U60" s="23"/>
      <c r="V60" s="23"/>
    </row>
    <row r="61" ht="15.75" customHeight="1">
      <c r="D61" s="8"/>
      <c r="E61" s="8"/>
      <c r="F61" s="8"/>
      <c r="G61" s="9"/>
      <c r="H61" s="9"/>
      <c r="I61" s="9"/>
      <c r="T61" s="23"/>
      <c r="U61" s="23"/>
      <c r="V61" s="23"/>
    </row>
    <row r="62" ht="15.75" customHeight="1">
      <c r="D62" s="8"/>
      <c r="E62" s="8"/>
      <c r="F62" s="8"/>
      <c r="G62" s="9"/>
      <c r="H62" s="9"/>
      <c r="I62" s="9"/>
      <c r="T62" s="23"/>
      <c r="U62" s="23"/>
      <c r="V62" s="23"/>
    </row>
    <row r="63" ht="15.75" customHeight="1">
      <c r="D63" s="8"/>
      <c r="E63" s="8"/>
      <c r="F63" s="8"/>
      <c r="G63" s="9"/>
      <c r="H63" s="9"/>
      <c r="I63" s="9"/>
      <c r="T63" s="23"/>
      <c r="U63" s="23"/>
      <c r="V63" s="23"/>
    </row>
    <row r="64" ht="15.75" customHeight="1">
      <c r="D64" s="8"/>
      <c r="E64" s="8"/>
      <c r="F64" s="8"/>
      <c r="G64" s="9"/>
      <c r="H64" s="9"/>
      <c r="I64" s="9"/>
      <c r="T64" s="23"/>
      <c r="U64" s="23"/>
      <c r="V64" s="23"/>
    </row>
    <row r="65" ht="15.75" customHeight="1">
      <c r="D65" s="8"/>
      <c r="E65" s="8"/>
      <c r="F65" s="8"/>
      <c r="G65" s="9"/>
      <c r="H65" s="9"/>
      <c r="I65" s="9"/>
      <c r="T65" s="23"/>
      <c r="U65" s="23"/>
      <c r="V65" s="23"/>
    </row>
    <row r="66" ht="15.75" customHeight="1">
      <c r="D66" s="8"/>
      <c r="E66" s="8"/>
      <c r="F66" s="8"/>
      <c r="G66" s="9"/>
      <c r="H66" s="9"/>
      <c r="I66" s="9"/>
      <c r="T66" s="23"/>
      <c r="U66" s="23"/>
      <c r="V66" s="23"/>
    </row>
    <row r="67" ht="15.75" customHeight="1">
      <c r="D67" s="8"/>
      <c r="E67" s="8"/>
      <c r="F67" s="8"/>
      <c r="G67" s="9"/>
      <c r="H67" s="9"/>
      <c r="I67" s="9"/>
      <c r="T67" s="23"/>
      <c r="U67" s="23"/>
      <c r="V67" s="23"/>
    </row>
    <row r="68" ht="15.75" customHeight="1">
      <c r="D68" s="8"/>
      <c r="E68" s="8"/>
      <c r="F68" s="8"/>
      <c r="G68" s="9"/>
      <c r="H68" s="9"/>
      <c r="I68" s="9"/>
      <c r="T68" s="23"/>
      <c r="U68" s="23"/>
      <c r="V68" s="23"/>
    </row>
    <row r="69" ht="15.75" customHeight="1">
      <c r="D69" s="8"/>
      <c r="E69" s="8"/>
      <c r="F69" s="8"/>
      <c r="G69" s="9"/>
      <c r="H69" s="9"/>
      <c r="I69" s="9"/>
      <c r="T69" s="23"/>
      <c r="U69" s="23"/>
      <c r="V69" s="23"/>
    </row>
    <row r="70" ht="15.75" customHeight="1">
      <c r="D70" s="8"/>
      <c r="E70" s="8"/>
      <c r="F70" s="8"/>
      <c r="G70" s="9"/>
      <c r="H70" s="9"/>
      <c r="I70" s="9"/>
      <c r="T70" s="23"/>
      <c r="U70" s="23"/>
      <c r="V70" s="23"/>
    </row>
    <row r="71" ht="15.75" customHeight="1">
      <c r="D71" s="8"/>
      <c r="E71" s="8"/>
      <c r="F71" s="8"/>
      <c r="G71" s="9"/>
      <c r="H71" s="9"/>
      <c r="I71" s="9"/>
      <c r="T71" s="23"/>
      <c r="U71" s="23"/>
      <c r="V71" s="23"/>
    </row>
    <row r="72" ht="15.75" customHeight="1">
      <c r="D72" s="8"/>
      <c r="E72" s="8"/>
      <c r="F72" s="8"/>
      <c r="G72" s="9"/>
      <c r="H72" s="9"/>
      <c r="I72" s="9"/>
      <c r="T72" s="23"/>
      <c r="U72" s="23"/>
      <c r="V72" s="23"/>
    </row>
    <row r="73" ht="15.75" customHeight="1">
      <c r="D73" s="8"/>
      <c r="E73" s="8"/>
      <c r="F73" s="8"/>
      <c r="G73" s="9"/>
      <c r="H73" s="9"/>
      <c r="I73" s="9"/>
      <c r="T73" s="23"/>
      <c r="U73" s="23"/>
      <c r="V73" s="23"/>
    </row>
    <row r="74" ht="15.75" customHeight="1">
      <c r="D74" s="8"/>
      <c r="E74" s="8"/>
      <c r="F74" s="8"/>
      <c r="G74" s="9"/>
      <c r="H74" s="9"/>
      <c r="I74" s="9"/>
      <c r="T74" s="23"/>
      <c r="U74" s="23"/>
      <c r="V74" s="23"/>
    </row>
    <row r="75" ht="15.75" customHeight="1">
      <c r="D75" s="8"/>
      <c r="E75" s="8"/>
      <c r="F75" s="8"/>
      <c r="G75" s="9"/>
      <c r="H75" s="9"/>
      <c r="I75" s="9"/>
      <c r="T75" s="23"/>
      <c r="U75" s="23"/>
      <c r="V75" s="23"/>
    </row>
    <row r="76" ht="15.75" customHeight="1">
      <c r="D76" s="8"/>
      <c r="E76" s="8"/>
      <c r="F76" s="8"/>
      <c r="G76" s="9"/>
      <c r="H76" s="9"/>
      <c r="I76" s="9"/>
      <c r="T76" s="23"/>
      <c r="U76" s="23"/>
      <c r="V76" s="23"/>
    </row>
    <row r="77" ht="15.75" customHeight="1">
      <c r="D77" s="8"/>
      <c r="E77" s="8"/>
      <c r="F77" s="8"/>
      <c r="G77" s="9"/>
      <c r="H77" s="9"/>
      <c r="I77" s="9"/>
      <c r="T77" s="23"/>
      <c r="U77" s="23"/>
      <c r="V77" s="23"/>
    </row>
    <row r="78" ht="15.75" customHeight="1">
      <c r="D78" s="8"/>
      <c r="E78" s="8"/>
      <c r="F78" s="8"/>
      <c r="G78" s="9"/>
      <c r="H78" s="9"/>
      <c r="I78" s="9"/>
      <c r="T78" s="23"/>
      <c r="U78" s="23"/>
      <c r="V78" s="23"/>
    </row>
    <row r="79" ht="15.75" customHeight="1">
      <c r="D79" s="8"/>
      <c r="E79" s="8"/>
      <c r="F79" s="8"/>
      <c r="G79" s="9"/>
      <c r="H79" s="9"/>
      <c r="I79" s="9"/>
      <c r="T79" s="23"/>
      <c r="U79" s="23"/>
      <c r="V79" s="23"/>
    </row>
    <row r="80" ht="15.75" customHeight="1">
      <c r="D80" s="8"/>
      <c r="E80" s="8"/>
      <c r="F80" s="8"/>
      <c r="G80" s="9"/>
      <c r="H80" s="9"/>
      <c r="I80" s="9"/>
      <c r="T80" s="23"/>
      <c r="U80" s="23"/>
      <c r="V80" s="23"/>
    </row>
    <row r="81" ht="15.75" customHeight="1">
      <c r="D81" s="8"/>
      <c r="E81" s="8"/>
      <c r="F81" s="8"/>
      <c r="G81" s="9"/>
      <c r="H81" s="9"/>
      <c r="I81" s="9"/>
      <c r="T81" s="23"/>
      <c r="U81" s="23"/>
      <c r="V81" s="23"/>
    </row>
    <row r="82" ht="15.75" customHeight="1">
      <c r="D82" s="8"/>
      <c r="E82" s="8"/>
      <c r="F82" s="8"/>
      <c r="G82" s="9"/>
      <c r="H82" s="9"/>
      <c r="I82" s="9"/>
      <c r="T82" s="23"/>
      <c r="U82" s="23"/>
      <c r="V82" s="23"/>
    </row>
    <row r="83" ht="15.75" customHeight="1">
      <c r="D83" s="8"/>
      <c r="E83" s="8"/>
      <c r="F83" s="8"/>
      <c r="G83" s="9"/>
      <c r="H83" s="9"/>
      <c r="I83" s="9"/>
      <c r="T83" s="23"/>
      <c r="U83" s="23"/>
      <c r="V83" s="23"/>
    </row>
    <row r="84" ht="15.75" customHeight="1">
      <c r="D84" s="8"/>
      <c r="E84" s="8"/>
      <c r="F84" s="8"/>
      <c r="G84" s="9"/>
      <c r="H84" s="9"/>
      <c r="I84" s="9"/>
      <c r="T84" s="23"/>
      <c r="U84" s="23"/>
      <c r="V84" s="23"/>
    </row>
    <row r="85" ht="15.75" customHeight="1">
      <c r="D85" s="8"/>
      <c r="E85" s="8"/>
      <c r="F85" s="8"/>
      <c r="G85" s="9"/>
      <c r="H85" s="9"/>
      <c r="I85" s="9"/>
      <c r="T85" s="23"/>
      <c r="U85" s="23"/>
      <c r="V85" s="23"/>
    </row>
    <row r="86" ht="15.75" customHeight="1">
      <c r="D86" s="8"/>
      <c r="E86" s="8"/>
      <c r="F86" s="8"/>
      <c r="G86" s="9"/>
      <c r="H86" s="9"/>
      <c r="I86" s="9"/>
      <c r="T86" s="23"/>
      <c r="U86" s="23"/>
      <c r="V86" s="23"/>
    </row>
    <row r="87" ht="15.75" customHeight="1">
      <c r="D87" s="8"/>
      <c r="E87" s="8"/>
      <c r="F87" s="8"/>
      <c r="G87" s="9"/>
      <c r="H87" s="9"/>
      <c r="I87" s="9"/>
      <c r="T87" s="23"/>
      <c r="U87" s="23"/>
      <c r="V87" s="23"/>
    </row>
    <row r="88" ht="15.75" customHeight="1">
      <c r="D88" s="8"/>
      <c r="E88" s="8"/>
      <c r="F88" s="8"/>
      <c r="G88" s="9"/>
      <c r="H88" s="9"/>
      <c r="I88" s="9"/>
      <c r="T88" s="23"/>
      <c r="U88" s="23"/>
      <c r="V88" s="23"/>
    </row>
    <row r="89" ht="15.75" customHeight="1">
      <c r="D89" s="8"/>
      <c r="E89" s="8"/>
      <c r="F89" s="8"/>
      <c r="G89" s="9"/>
      <c r="H89" s="9"/>
      <c r="I89" s="9"/>
      <c r="T89" s="23"/>
      <c r="U89" s="23"/>
      <c r="V89" s="23"/>
    </row>
    <row r="90" ht="15.75" customHeight="1">
      <c r="D90" s="8"/>
      <c r="E90" s="8"/>
      <c r="F90" s="8"/>
      <c r="G90" s="9"/>
      <c r="H90" s="9"/>
      <c r="I90" s="9"/>
      <c r="T90" s="23"/>
      <c r="U90" s="23"/>
      <c r="V90" s="23"/>
    </row>
    <row r="91" ht="15.75" customHeight="1">
      <c r="D91" s="8"/>
      <c r="E91" s="8"/>
      <c r="F91" s="8"/>
      <c r="G91" s="9"/>
      <c r="H91" s="9"/>
      <c r="I91" s="9"/>
      <c r="T91" s="23"/>
      <c r="U91" s="23"/>
      <c r="V91" s="23"/>
    </row>
    <row r="92" ht="15.75" customHeight="1">
      <c r="D92" s="8"/>
      <c r="E92" s="8"/>
      <c r="F92" s="8"/>
      <c r="G92" s="9"/>
      <c r="H92" s="9"/>
      <c r="I92" s="9"/>
      <c r="T92" s="23"/>
      <c r="U92" s="23"/>
      <c r="V92" s="23"/>
    </row>
    <row r="93" ht="15.75" customHeight="1">
      <c r="D93" s="8"/>
      <c r="E93" s="8"/>
      <c r="F93" s="8"/>
      <c r="G93" s="9"/>
      <c r="H93" s="9"/>
      <c r="I93" s="9"/>
      <c r="T93" s="23"/>
      <c r="U93" s="23"/>
      <c r="V93" s="23"/>
    </row>
    <row r="94" ht="15.75" customHeight="1">
      <c r="D94" s="8"/>
      <c r="E94" s="8"/>
      <c r="F94" s="8"/>
      <c r="G94" s="9"/>
      <c r="H94" s="9"/>
      <c r="I94" s="9"/>
      <c r="T94" s="23"/>
      <c r="U94" s="23"/>
      <c r="V94" s="23"/>
    </row>
    <row r="95" ht="15.75" customHeight="1">
      <c r="D95" s="8"/>
      <c r="E95" s="8"/>
      <c r="F95" s="8"/>
      <c r="G95" s="9"/>
      <c r="H95" s="9"/>
      <c r="I95" s="9"/>
      <c r="T95" s="23"/>
      <c r="U95" s="23"/>
      <c r="V95" s="23"/>
    </row>
    <row r="96" ht="15.75" customHeight="1">
      <c r="D96" s="8"/>
      <c r="E96" s="8"/>
      <c r="F96" s="8"/>
      <c r="G96" s="9"/>
      <c r="H96" s="9"/>
      <c r="I96" s="9"/>
      <c r="T96" s="23"/>
      <c r="U96" s="23"/>
      <c r="V96" s="23"/>
    </row>
    <row r="97" ht="15.75" customHeight="1">
      <c r="D97" s="8"/>
      <c r="E97" s="8"/>
      <c r="F97" s="8"/>
      <c r="G97" s="9"/>
      <c r="H97" s="9"/>
      <c r="I97" s="9"/>
      <c r="T97" s="23"/>
      <c r="U97" s="23"/>
      <c r="V97" s="23"/>
    </row>
    <row r="98" ht="15.75" customHeight="1">
      <c r="D98" s="8"/>
      <c r="E98" s="8"/>
      <c r="F98" s="8"/>
      <c r="G98" s="9"/>
      <c r="H98" s="9"/>
      <c r="I98" s="9"/>
      <c r="T98" s="23"/>
      <c r="U98" s="23"/>
      <c r="V98" s="23"/>
    </row>
    <row r="99" ht="15.75" customHeight="1">
      <c r="D99" s="8"/>
      <c r="E99" s="8"/>
      <c r="F99" s="8"/>
      <c r="G99" s="9"/>
      <c r="H99" s="9"/>
      <c r="I99" s="9"/>
      <c r="T99" s="23"/>
      <c r="U99" s="23"/>
      <c r="V99" s="23"/>
    </row>
    <row r="100" ht="15.75" customHeight="1">
      <c r="D100" s="8"/>
      <c r="E100" s="8"/>
      <c r="F100" s="8"/>
      <c r="G100" s="9"/>
      <c r="H100" s="9"/>
      <c r="I100" s="9"/>
      <c r="T100" s="23"/>
      <c r="U100" s="23"/>
      <c r="V100" s="23"/>
    </row>
    <row r="101" ht="15.75" customHeight="1">
      <c r="D101" s="8"/>
      <c r="E101" s="8"/>
      <c r="F101" s="8"/>
      <c r="G101" s="9"/>
      <c r="H101" s="9"/>
      <c r="I101" s="9"/>
      <c r="T101" s="23"/>
      <c r="U101" s="23"/>
      <c r="V101" s="23"/>
    </row>
    <row r="102" ht="15.75" customHeight="1">
      <c r="D102" s="8"/>
      <c r="E102" s="8"/>
      <c r="F102" s="8"/>
      <c r="G102" s="9"/>
      <c r="H102" s="9"/>
      <c r="I102" s="9"/>
      <c r="T102" s="23"/>
      <c r="U102" s="23"/>
      <c r="V102" s="23"/>
    </row>
    <row r="103" ht="15.75" customHeight="1">
      <c r="D103" s="8"/>
      <c r="E103" s="8"/>
      <c r="F103" s="8"/>
      <c r="G103" s="9"/>
      <c r="H103" s="9"/>
      <c r="I103" s="9"/>
      <c r="T103" s="23"/>
      <c r="U103" s="23"/>
      <c r="V103" s="23"/>
    </row>
    <row r="104" ht="15.75" customHeight="1">
      <c r="D104" s="8"/>
      <c r="E104" s="8"/>
      <c r="F104" s="8"/>
      <c r="G104" s="9"/>
      <c r="H104" s="9"/>
      <c r="I104" s="9"/>
      <c r="T104" s="23"/>
      <c r="U104" s="23"/>
      <c r="V104" s="23"/>
    </row>
    <row r="105" ht="15.75" customHeight="1">
      <c r="D105" s="8"/>
      <c r="E105" s="8"/>
      <c r="F105" s="8"/>
      <c r="G105" s="9"/>
      <c r="H105" s="9"/>
      <c r="I105" s="9"/>
      <c r="T105" s="23"/>
      <c r="U105" s="23"/>
      <c r="V105" s="23"/>
    </row>
    <row r="106" ht="15.75" customHeight="1">
      <c r="D106" s="8"/>
      <c r="E106" s="8"/>
      <c r="F106" s="8"/>
      <c r="G106" s="9"/>
      <c r="H106" s="9"/>
      <c r="I106" s="9"/>
      <c r="T106" s="23"/>
      <c r="U106" s="23"/>
      <c r="V106" s="23"/>
    </row>
    <row r="107" ht="15.75" customHeight="1">
      <c r="D107" s="8"/>
      <c r="E107" s="8"/>
      <c r="F107" s="8"/>
      <c r="G107" s="9"/>
      <c r="H107" s="9"/>
      <c r="I107" s="9"/>
      <c r="T107" s="23"/>
      <c r="U107" s="23"/>
      <c r="V107" s="23"/>
    </row>
    <row r="108" ht="15.75" customHeight="1">
      <c r="D108" s="8"/>
      <c r="E108" s="8"/>
      <c r="F108" s="8"/>
      <c r="G108" s="9"/>
      <c r="H108" s="9"/>
      <c r="I108" s="9"/>
      <c r="T108" s="23"/>
      <c r="U108" s="23"/>
      <c r="V108" s="23"/>
    </row>
    <row r="109" ht="15.75" customHeight="1">
      <c r="D109" s="8"/>
      <c r="E109" s="8"/>
      <c r="F109" s="8"/>
      <c r="G109" s="9"/>
      <c r="H109" s="9"/>
      <c r="I109" s="9"/>
      <c r="T109" s="23"/>
      <c r="U109" s="23"/>
      <c r="V109" s="23"/>
    </row>
    <row r="110" ht="15.75" customHeight="1">
      <c r="D110" s="8"/>
      <c r="E110" s="8"/>
      <c r="F110" s="8"/>
      <c r="G110" s="9"/>
      <c r="H110" s="9"/>
      <c r="I110" s="9"/>
      <c r="T110" s="23"/>
      <c r="U110" s="23"/>
      <c r="V110" s="23"/>
    </row>
    <row r="111" ht="15.75" customHeight="1">
      <c r="D111" s="8"/>
      <c r="E111" s="8"/>
      <c r="F111" s="8"/>
      <c r="G111" s="9"/>
      <c r="H111" s="9"/>
      <c r="I111" s="9"/>
      <c r="T111" s="23"/>
      <c r="U111" s="23"/>
      <c r="V111" s="23"/>
    </row>
    <row r="112" ht="15.75" customHeight="1">
      <c r="D112" s="8"/>
      <c r="E112" s="8"/>
      <c r="F112" s="8"/>
      <c r="G112" s="9"/>
      <c r="H112" s="9"/>
      <c r="I112" s="9"/>
      <c r="T112" s="23"/>
      <c r="U112" s="23"/>
      <c r="V112" s="23"/>
    </row>
    <row r="113" ht="15.75" customHeight="1">
      <c r="D113" s="8"/>
      <c r="E113" s="8"/>
      <c r="F113" s="8"/>
      <c r="G113" s="9"/>
      <c r="H113" s="9"/>
      <c r="I113" s="9"/>
      <c r="T113" s="23"/>
      <c r="U113" s="23"/>
      <c r="V113" s="23"/>
    </row>
    <row r="114" ht="15.75" customHeight="1">
      <c r="D114" s="8"/>
      <c r="E114" s="8"/>
      <c r="F114" s="8"/>
      <c r="G114" s="9"/>
      <c r="H114" s="9"/>
      <c r="I114" s="9"/>
      <c r="T114" s="23"/>
      <c r="U114" s="23"/>
      <c r="V114" s="23"/>
    </row>
    <row r="115" ht="15.75" customHeight="1">
      <c r="D115" s="8"/>
      <c r="E115" s="8"/>
      <c r="F115" s="8"/>
      <c r="G115" s="9"/>
      <c r="H115" s="9"/>
      <c r="I115" s="9"/>
      <c r="T115" s="23"/>
      <c r="U115" s="23"/>
      <c r="V115" s="23"/>
    </row>
    <row r="116" ht="15.75" customHeight="1">
      <c r="D116" s="8"/>
      <c r="E116" s="8"/>
      <c r="F116" s="8"/>
      <c r="G116" s="9"/>
      <c r="H116" s="9"/>
      <c r="I116" s="9"/>
      <c r="T116" s="23"/>
      <c r="U116" s="23"/>
      <c r="V116" s="23"/>
    </row>
    <row r="117" ht="15.75" customHeight="1">
      <c r="D117" s="8"/>
      <c r="E117" s="8"/>
      <c r="F117" s="8"/>
      <c r="G117" s="9"/>
      <c r="H117" s="9"/>
      <c r="I117" s="9"/>
      <c r="T117" s="23"/>
      <c r="U117" s="23"/>
      <c r="V117" s="23"/>
    </row>
    <row r="118" ht="15.75" customHeight="1">
      <c r="D118" s="8"/>
      <c r="E118" s="8"/>
      <c r="F118" s="8"/>
      <c r="G118" s="9"/>
      <c r="H118" s="9"/>
      <c r="I118" s="9"/>
      <c r="T118" s="23"/>
      <c r="U118" s="23"/>
      <c r="V118" s="23"/>
    </row>
    <row r="119" ht="15.75" customHeight="1">
      <c r="D119" s="8"/>
      <c r="E119" s="8"/>
      <c r="F119" s="8"/>
      <c r="G119" s="9"/>
      <c r="H119" s="9"/>
      <c r="I119" s="9"/>
      <c r="T119" s="23"/>
      <c r="U119" s="23"/>
      <c r="V119" s="23"/>
    </row>
    <row r="120" ht="15.75" customHeight="1">
      <c r="D120" s="8"/>
      <c r="E120" s="8"/>
      <c r="F120" s="8"/>
      <c r="G120" s="9"/>
      <c r="H120" s="9"/>
      <c r="I120" s="9"/>
      <c r="T120" s="23"/>
      <c r="U120" s="23"/>
      <c r="V120" s="23"/>
    </row>
    <row r="121" ht="15.75" customHeight="1">
      <c r="D121" s="8"/>
      <c r="E121" s="8"/>
      <c r="F121" s="8"/>
      <c r="G121" s="9"/>
      <c r="H121" s="9"/>
      <c r="I121" s="9"/>
      <c r="T121" s="23"/>
      <c r="U121" s="23"/>
      <c r="V121" s="23"/>
    </row>
    <row r="122" ht="15.75" customHeight="1">
      <c r="D122" s="8"/>
      <c r="E122" s="8"/>
      <c r="F122" s="8"/>
      <c r="G122" s="9"/>
      <c r="H122" s="9"/>
      <c r="I122" s="9"/>
      <c r="T122" s="23"/>
      <c r="U122" s="23"/>
      <c r="V122" s="23"/>
    </row>
    <row r="123" ht="15.75" customHeight="1">
      <c r="D123" s="8"/>
      <c r="E123" s="8"/>
      <c r="F123" s="8"/>
      <c r="G123" s="9"/>
      <c r="H123" s="9"/>
      <c r="I123" s="9"/>
      <c r="T123" s="23"/>
      <c r="U123" s="23"/>
      <c r="V123" s="23"/>
    </row>
    <row r="124" ht="15.75" customHeight="1">
      <c r="D124" s="8"/>
      <c r="E124" s="8"/>
      <c r="F124" s="8"/>
      <c r="G124" s="9"/>
      <c r="H124" s="9"/>
      <c r="I124" s="9"/>
      <c r="T124" s="23"/>
      <c r="U124" s="23"/>
      <c r="V124" s="23"/>
    </row>
    <row r="125" ht="15.75" customHeight="1">
      <c r="D125" s="8"/>
      <c r="E125" s="8"/>
      <c r="F125" s="8"/>
      <c r="G125" s="9"/>
      <c r="H125" s="9"/>
      <c r="I125" s="9"/>
      <c r="T125" s="23"/>
      <c r="U125" s="23"/>
      <c r="V125" s="23"/>
    </row>
    <row r="126" ht="15.75" customHeight="1">
      <c r="D126" s="8"/>
      <c r="E126" s="8"/>
      <c r="F126" s="8"/>
      <c r="G126" s="9"/>
      <c r="H126" s="9"/>
      <c r="I126" s="9"/>
      <c r="T126" s="23"/>
      <c r="U126" s="23"/>
      <c r="V126" s="23"/>
    </row>
    <row r="127" ht="15.75" customHeight="1">
      <c r="D127" s="8"/>
      <c r="E127" s="8"/>
      <c r="F127" s="8"/>
      <c r="G127" s="9"/>
      <c r="H127" s="9"/>
      <c r="I127" s="9"/>
      <c r="T127" s="23"/>
      <c r="U127" s="23"/>
      <c r="V127" s="23"/>
    </row>
    <row r="128" ht="15.75" customHeight="1">
      <c r="D128" s="8"/>
      <c r="E128" s="8"/>
      <c r="F128" s="8"/>
      <c r="G128" s="9"/>
      <c r="H128" s="9"/>
      <c r="I128" s="9"/>
      <c r="T128" s="23"/>
      <c r="U128" s="23"/>
      <c r="V128" s="23"/>
    </row>
    <row r="129" ht="15.75" customHeight="1">
      <c r="D129" s="8"/>
      <c r="E129" s="8"/>
      <c r="F129" s="8"/>
      <c r="G129" s="9"/>
      <c r="H129" s="9"/>
      <c r="I129" s="9"/>
      <c r="T129" s="23"/>
      <c r="U129" s="23"/>
      <c r="V129" s="23"/>
    </row>
    <row r="130" ht="15.75" customHeight="1">
      <c r="D130" s="8"/>
      <c r="E130" s="8"/>
      <c r="F130" s="8"/>
      <c r="G130" s="9"/>
      <c r="H130" s="9"/>
      <c r="I130" s="9"/>
      <c r="T130" s="23"/>
      <c r="U130" s="23"/>
      <c r="V130" s="23"/>
    </row>
    <row r="131" ht="15.75" customHeight="1">
      <c r="D131" s="8"/>
      <c r="E131" s="8"/>
      <c r="F131" s="8"/>
      <c r="G131" s="9"/>
      <c r="H131" s="9"/>
      <c r="I131" s="9"/>
      <c r="T131" s="23"/>
      <c r="U131" s="23"/>
      <c r="V131" s="23"/>
    </row>
    <row r="132" ht="15.75" customHeight="1">
      <c r="D132" s="8"/>
      <c r="E132" s="8"/>
      <c r="F132" s="8"/>
      <c r="G132" s="9"/>
      <c r="H132" s="9"/>
      <c r="I132" s="9"/>
      <c r="T132" s="23"/>
      <c r="U132" s="23"/>
      <c r="V132" s="23"/>
    </row>
    <row r="133" ht="15.75" customHeight="1">
      <c r="D133" s="8"/>
      <c r="E133" s="8"/>
      <c r="F133" s="8"/>
      <c r="G133" s="9"/>
      <c r="H133" s="9"/>
      <c r="I133" s="9"/>
      <c r="T133" s="23"/>
      <c r="U133" s="23"/>
      <c r="V133" s="23"/>
    </row>
    <row r="134" ht="15.75" customHeight="1">
      <c r="D134" s="8"/>
      <c r="E134" s="8"/>
      <c r="F134" s="8"/>
      <c r="G134" s="9"/>
      <c r="H134" s="9"/>
      <c r="I134" s="9"/>
      <c r="T134" s="23"/>
      <c r="U134" s="23"/>
      <c r="V134" s="23"/>
    </row>
    <row r="135" ht="15.75" customHeight="1">
      <c r="D135" s="8"/>
      <c r="E135" s="8"/>
      <c r="F135" s="8"/>
      <c r="G135" s="9"/>
      <c r="H135" s="9"/>
      <c r="I135" s="9"/>
      <c r="T135" s="23"/>
      <c r="U135" s="23"/>
      <c r="V135" s="23"/>
    </row>
    <row r="136" ht="15.75" customHeight="1">
      <c r="D136" s="8"/>
      <c r="E136" s="8"/>
      <c r="F136" s="8"/>
      <c r="G136" s="9"/>
      <c r="H136" s="9"/>
      <c r="I136" s="9"/>
      <c r="T136" s="23"/>
      <c r="U136" s="23"/>
      <c r="V136" s="23"/>
    </row>
    <row r="137" ht="15.75" customHeight="1">
      <c r="D137" s="8"/>
      <c r="E137" s="8"/>
      <c r="F137" s="8"/>
      <c r="G137" s="9"/>
      <c r="H137" s="9"/>
      <c r="I137" s="9"/>
      <c r="T137" s="23"/>
      <c r="U137" s="23"/>
      <c r="V137" s="23"/>
    </row>
    <row r="138" ht="15.75" customHeight="1">
      <c r="D138" s="8"/>
      <c r="E138" s="8"/>
      <c r="F138" s="8"/>
      <c r="G138" s="9"/>
      <c r="H138" s="9"/>
      <c r="I138" s="9"/>
      <c r="T138" s="23"/>
      <c r="U138" s="23"/>
      <c r="V138" s="23"/>
    </row>
    <row r="139" ht="15.75" customHeight="1">
      <c r="D139" s="8"/>
      <c r="E139" s="8"/>
      <c r="F139" s="8"/>
      <c r="G139" s="9"/>
      <c r="H139" s="9"/>
      <c r="I139" s="9"/>
      <c r="T139" s="23"/>
      <c r="U139" s="23"/>
      <c r="V139" s="23"/>
    </row>
    <row r="140" ht="15.75" customHeight="1">
      <c r="D140" s="8"/>
      <c r="E140" s="8"/>
      <c r="F140" s="8"/>
      <c r="G140" s="9"/>
      <c r="H140" s="9"/>
      <c r="I140" s="9"/>
      <c r="T140" s="23"/>
      <c r="U140" s="23"/>
      <c r="V140" s="23"/>
    </row>
    <row r="141" ht="15.75" customHeight="1">
      <c r="D141" s="8"/>
      <c r="E141" s="8"/>
      <c r="F141" s="8"/>
      <c r="G141" s="9"/>
      <c r="H141" s="9"/>
      <c r="I141" s="9"/>
      <c r="T141" s="23"/>
      <c r="U141" s="23"/>
      <c r="V141" s="23"/>
    </row>
    <row r="142" ht="15.75" customHeight="1">
      <c r="D142" s="8"/>
      <c r="E142" s="8"/>
      <c r="F142" s="8"/>
      <c r="G142" s="9"/>
      <c r="H142" s="9"/>
      <c r="I142" s="9"/>
      <c r="T142" s="23"/>
      <c r="U142" s="23"/>
      <c r="V142" s="23"/>
    </row>
    <row r="143" ht="15.75" customHeight="1">
      <c r="D143" s="8"/>
      <c r="E143" s="8"/>
      <c r="F143" s="8"/>
      <c r="G143" s="9"/>
      <c r="H143" s="9"/>
      <c r="I143" s="9"/>
      <c r="T143" s="23"/>
      <c r="U143" s="23"/>
      <c r="V143" s="23"/>
    </row>
    <row r="144" ht="15.75" customHeight="1">
      <c r="D144" s="8"/>
      <c r="E144" s="8"/>
      <c r="F144" s="8"/>
      <c r="G144" s="9"/>
      <c r="H144" s="9"/>
      <c r="I144" s="9"/>
      <c r="T144" s="23"/>
      <c r="U144" s="23"/>
      <c r="V144" s="23"/>
    </row>
    <row r="145" ht="15.75" customHeight="1">
      <c r="D145" s="8"/>
      <c r="E145" s="8"/>
      <c r="F145" s="8"/>
      <c r="G145" s="9"/>
      <c r="H145" s="9"/>
      <c r="I145" s="9"/>
      <c r="T145" s="23"/>
      <c r="U145" s="23"/>
      <c r="V145" s="23"/>
    </row>
    <row r="146" ht="15.75" customHeight="1">
      <c r="D146" s="8"/>
      <c r="E146" s="8"/>
      <c r="F146" s="8"/>
      <c r="G146" s="9"/>
      <c r="H146" s="9"/>
      <c r="I146" s="9"/>
      <c r="T146" s="23"/>
      <c r="U146" s="23"/>
      <c r="V146" s="23"/>
    </row>
    <row r="147" ht="15.75" customHeight="1">
      <c r="D147" s="8"/>
      <c r="E147" s="8"/>
      <c r="F147" s="8"/>
      <c r="G147" s="9"/>
      <c r="H147" s="9"/>
      <c r="I147" s="9"/>
      <c r="T147" s="23"/>
      <c r="U147" s="23"/>
      <c r="V147" s="23"/>
    </row>
    <row r="148" ht="15.75" customHeight="1">
      <c r="D148" s="8"/>
      <c r="E148" s="8"/>
      <c r="F148" s="8"/>
      <c r="G148" s="9"/>
      <c r="H148" s="9"/>
      <c r="I148" s="9"/>
      <c r="T148" s="23"/>
      <c r="U148" s="23"/>
      <c r="V148" s="23"/>
    </row>
    <row r="149" ht="15.75" customHeight="1">
      <c r="D149" s="8"/>
      <c r="E149" s="8"/>
      <c r="F149" s="8"/>
      <c r="G149" s="9"/>
      <c r="H149" s="9"/>
      <c r="I149" s="9"/>
      <c r="T149" s="23"/>
      <c r="U149" s="23"/>
      <c r="V149" s="23"/>
    </row>
    <row r="150" ht="15.75" customHeight="1">
      <c r="D150" s="8"/>
      <c r="E150" s="8"/>
      <c r="F150" s="8"/>
      <c r="G150" s="9"/>
      <c r="H150" s="9"/>
      <c r="I150" s="9"/>
      <c r="T150" s="23"/>
      <c r="U150" s="23"/>
      <c r="V150" s="23"/>
    </row>
    <row r="151" ht="15.75" customHeight="1">
      <c r="D151" s="8"/>
      <c r="E151" s="8"/>
      <c r="F151" s="8"/>
      <c r="G151" s="9"/>
      <c r="H151" s="9"/>
      <c r="I151" s="9"/>
      <c r="T151" s="23"/>
      <c r="U151" s="23"/>
      <c r="V151" s="23"/>
    </row>
    <row r="152" ht="15.75" customHeight="1">
      <c r="D152" s="8"/>
      <c r="E152" s="8"/>
      <c r="F152" s="8"/>
      <c r="G152" s="9"/>
      <c r="H152" s="9"/>
      <c r="I152" s="9"/>
      <c r="T152" s="23"/>
      <c r="U152" s="23"/>
      <c r="V152" s="23"/>
    </row>
    <row r="153" ht="15.75" customHeight="1">
      <c r="D153" s="8"/>
      <c r="E153" s="8"/>
      <c r="F153" s="8"/>
      <c r="G153" s="9"/>
      <c r="H153" s="9"/>
      <c r="I153" s="9"/>
      <c r="T153" s="23"/>
      <c r="U153" s="23"/>
      <c r="V153" s="23"/>
    </row>
    <row r="154" ht="15.75" customHeight="1">
      <c r="D154" s="8"/>
      <c r="E154" s="8"/>
      <c r="F154" s="8"/>
      <c r="G154" s="9"/>
      <c r="H154" s="9"/>
      <c r="I154" s="9"/>
      <c r="T154" s="23"/>
      <c r="U154" s="23"/>
      <c r="V154" s="23"/>
    </row>
    <row r="155" ht="15.75" customHeight="1">
      <c r="D155" s="8"/>
      <c r="E155" s="8"/>
      <c r="F155" s="8"/>
      <c r="G155" s="9"/>
      <c r="H155" s="9"/>
      <c r="I155" s="9"/>
      <c r="T155" s="23"/>
      <c r="U155" s="23"/>
      <c r="V155" s="23"/>
    </row>
    <row r="156" ht="15.75" customHeight="1">
      <c r="D156" s="8"/>
      <c r="E156" s="8"/>
      <c r="F156" s="8"/>
      <c r="G156" s="9"/>
      <c r="H156" s="9"/>
      <c r="I156" s="9"/>
      <c r="T156" s="23"/>
      <c r="U156" s="23"/>
      <c r="V156" s="23"/>
    </row>
    <row r="157" ht="15.75" customHeight="1">
      <c r="D157" s="8"/>
      <c r="E157" s="8"/>
      <c r="F157" s="8"/>
      <c r="G157" s="9"/>
      <c r="H157" s="9"/>
      <c r="I157" s="9"/>
      <c r="T157" s="23"/>
      <c r="U157" s="23"/>
      <c r="V157" s="23"/>
    </row>
    <row r="158" ht="15.75" customHeight="1">
      <c r="D158" s="8"/>
      <c r="E158" s="8"/>
      <c r="F158" s="8"/>
      <c r="G158" s="9"/>
      <c r="H158" s="9"/>
      <c r="I158" s="9"/>
      <c r="T158" s="23"/>
      <c r="U158" s="23"/>
      <c r="V158" s="23"/>
    </row>
    <row r="159" ht="15.75" customHeight="1">
      <c r="D159" s="8"/>
      <c r="E159" s="8"/>
      <c r="F159" s="8"/>
      <c r="G159" s="9"/>
      <c r="H159" s="9"/>
      <c r="I159" s="9"/>
      <c r="T159" s="23"/>
      <c r="U159" s="23"/>
      <c r="V159" s="23"/>
    </row>
    <row r="160" ht="15.75" customHeight="1">
      <c r="D160" s="8"/>
      <c r="E160" s="8"/>
      <c r="F160" s="8"/>
      <c r="G160" s="9"/>
      <c r="H160" s="9"/>
      <c r="I160" s="9"/>
      <c r="T160" s="23"/>
      <c r="U160" s="23"/>
      <c r="V160" s="23"/>
    </row>
    <row r="161" ht="15.75" customHeight="1">
      <c r="D161" s="8"/>
      <c r="E161" s="8"/>
      <c r="F161" s="8"/>
      <c r="G161" s="9"/>
      <c r="H161" s="9"/>
      <c r="I161" s="9"/>
      <c r="T161" s="23"/>
      <c r="U161" s="23"/>
      <c r="V161" s="23"/>
    </row>
    <row r="162" ht="15.75" customHeight="1">
      <c r="D162" s="8"/>
      <c r="E162" s="8"/>
      <c r="F162" s="8"/>
      <c r="G162" s="9"/>
      <c r="H162" s="9"/>
      <c r="I162" s="9"/>
      <c r="T162" s="23"/>
      <c r="U162" s="23"/>
      <c r="V162" s="23"/>
    </row>
    <row r="163" ht="15.75" customHeight="1">
      <c r="D163" s="8"/>
      <c r="E163" s="8"/>
      <c r="F163" s="8"/>
      <c r="G163" s="9"/>
      <c r="H163" s="9"/>
      <c r="I163" s="9"/>
      <c r="T163" s="23"/>
      <c r="U163" s="23"/>
      <c r="V163" s="23"/>
    </row>
    <row r="164" ht="15.75" customHeight="1">
      <c r="D164" s="8"/>
      <c r="E164" s="8"/>
      <c r="F164" s="8"/>
      <c r="G164" s="9"/>
      <c r="H164" s="9"/>
      <c r="I164" s="9"/>
      <c r="T164" s="23"/>
      <c r="U164" s="23"/>
      <c r="V164" s="23"/>
    </row>
    <row r="165" ht="15.75" customHeight="1">
      <c r="D165" s="8"/>
      <c r="E165" s="8"/>
      <c r="F165" s="8"/>
      <c r="G165" s="9"/>
      <c r="H165" s="9"/>
      <c r="I165" s="9"/>
      <c r="T165" s="23"/>
      <c r="U165" s="23"/>
      <c r="V165" s="23"/>
    </row>
    <row r="166" ht="15.75" customHeight="1">
      <c r="D166" s="8"/>
      <c r="E166" s="8"/>
      <c r="F166" s="8"/>
      <c r="G166" s="9"/>
      <c r="H166" s="9"/>
      <c r="I166" s="9"/>
      <c r="T166" s="23"/>
      <c r="U166" s="23"/>
      <c r="V166" s="23"/>
    </row>
    <row r="167" ht="15.75" customHeight="1">
      <c r="D167" s="8"/>
      <c r="E167" s="8"/>
      <c r="F167" s="8"/>
      <c r="G167" s="9"/>
      <c r="H167" s="9"/>
      <c r="I167" s="9"/>
      <c r="T167" s="23"/>
      <c r="U167" s="23"/>
      <c r="V167" s="23"/>
    </row>
    <row r="168" ht="15.75" customHeight="1">
      <c r="D168" s="8"/>
      <c r="E168" s="8"/>
      <c r="F168" s="8"/>
      <c r="G168" s="9"/>
      <c r="H168" s="9"/>
      <c r="I168" s="9"/>
      <c r="T168" s="23"/>
      <c r="U168" s="23"/>
      <c r="V168" s="23"/>
    </row>
    <row r="169" ht="15.75" customHeight="1">
      <c r="D169" s="8"/>
      <c r="E169" s="8"/>
      <c r="F169" s="8"/>
      <c r="G169" s="9"/>
      <c r="H169" s="9"/>
      <c r="I169" s="9"/>
      <c r="T169" s="23"/>
      <c r="U169" s="23"/>
      <c r="V169" s="23"/>
    </row>
    <row r="170" ht="15.75" customHeight="1">
      <c r="D170" s="8"/>
      <c r="E170" s="8"/>
      <c r="F170" s="8"/>
      <c r="G170" s="9"/>
      <c r="H170" s="9"/>
      <c r="I170" s="9"/>
      <c r="T170" s="23"/>
      <c r="U170" s="23"/>
      <c r="V170" s="23"/>
    </row>
    <row r="171" ht="15.75" customHeight="1">
      <c r="D171" s="8"/>
      <c r="E171" s="8"/>
      <c r="F171" s="8"/>
      <c r="G171" s="9"/>
      <c r="H171" s="9"/>
      <c r="I171" s="9"/>
      <c r="T171" s="23"/>
      <c r="U171" s="23"/>
      <c r="V171" s="23"/>
    </row>
    <row r="172" ht="15.75" customHeight="1">
      <c r="D172" s="8"/>
      <c r="E172" s="8"/>
      <c r="F172" s="8"/>
      <c r="G172" s="9"/>
      <c r="H172" s="9"/>
      <c r="I172" s="9"/>
      <c r="T172" s="23"/>
      <c r="U172" s="23"/>
      <c r="V172" s="23"/>
    </row>
    <row r="173" ht="15.75" customHeight="1">
      <c r="D173" s="8"/>
      <c r="E173" s="8"/>
      <c r="F173" s="8"/>
      <c r="G173" s="9"/>
      <c r="H173" s="9"/>
      <c r="I173" s="9"/>
      <c r="T173" s="23"/>
      <c r="U173" s="23"/>
      <c r="V173" s="23"/>
    </row>
    <row r="174" ht="15.75" customHeight="1">
      <c r="D174" s="8"/>
      <c r="E174" s="8"/>
      <c r="F174" s="8"/>
      <c r="G174" s="9"/>
      <c r="H174" s="9"/>
      <c r="I174" s="9"/>
      <c r="T174" s="23"/>
      <c r="U174" s="23"/>
      <c r="V174" s="23"/>
    </row>
    <row r="175" ht="15.75" customHeight="1">
      <c r="D175" s="8"/>
      <c r="E175" s="8"/>
      <c r="F175" s="8"/>
      <c r="G175" s="9"/>
      <c r="H175" s="9"/>
      <c r="I175" s="9"/>
      <c r="T175" s="23"/>
      <c r="U175" s="23"/>
      <c r="V175" s="23"/>
    </row>
    <row r="176" ht="15.75" customHeight="1">
      <c r="D176" s="8"/>
      <c r="E176" s="8"/>
      <c r="F176" s="8"/>
      <c r="G176" s="9"/>
      <c r="H176" s="9"/>
      <c r="I176" s="9"/>
      <c r="T176" s="23"/>
      <c r="U176" s="23"/>
      <c r="V176" s="23"/>
    </row>
    <row r="177" ht="15.75" customHeight="1">
      <c r="D177" s="8"/>
      <c r="E177" s="8"/>
      <c r="F177" s="8"/>
      <c r="G177" s="9"/>
      <c r="H177" s="9"/>
      <c r="I177" s="9"/>
      <c r="T177" s="23"/>
      <c r="U177" s="23"/>
      <c r="V177" s="23"/>
    </row>
    <row r="178" ht="15.75" customHeight="1">
      <c r="D178" s="8"/>
      <c r="E178" s="8"/>
      <c r="F178" s="8"/>
      <c r="G178" s="9"/>
      <c r="H178" s="9"/>
      <c r="I178" s="9"/>
      <c r="T178" s="23"/>
      <c r="U178" s="23"/>
      <c r="V178" s="23"/>
    </row>
    <row r="179" ht="15.75" customHeight="1">
      <c r="D179" s="8"/>
      <c r="E179" s="8"/>
      <c r="F179" s="8"/>
      <c r="G179" s="9"/>
      <c r="H179" s="9"/>
      <c r="I179" s="9"/>
      <c r="T179" s="23"/>
      <c r="U179" s="23"/>
      <c r="V179" s="23"/>
    </row>
    <row r="180" ht="15.75" customHeight="1">
      <c r="D180" s="8"/>
      <c r="E180" s="8"/>
      <c r="F180" s="8"/>
      <c r="G180" s="9"/>
      <c r="H180" s="9"/>
      <c r="I180" s="9"/>
      <c r="T180" s="23"/>
      <c r="U180" s="23"/>
      <c r="V180" s="23"/>
    </row>
    <row r="181" ht="15.75" customHeight="1">
      <c r="D181" s="8"/>
      <c r="E181" s="8"/>
      <c r="F181" s="8"/>
      <c r="G181" s="9"/>
      <c r="H181" s="9"/>
      <c r="I181" s="9"/>
      <c r="T181" s="23"/>
      <c r="U181" s="23"/>
      <c r="V181" s="23"/>
    </row>
    <row r="182" ht="15.75" customHeight="1">
      <c r="D182" s="8"/>
      <c r="E182" s="8"/>
      <c r="F182" s="8"/>
      <c r="G182" s="9"/>
      <c r="H182" s="9"/>
      <c r="I182" s="9"/>
      <c r="T182" s="23"/>
      <c r="U182" s="23"/>
      <c r="V182" s="23"/>
    </row>
    <row r="183" ht="15.75" customHeight="1">
      <c r="D183" s="8"/>
      <c r="E183" s="8"/>
      <c r="F183" s="8"/>
      <c r="G183" s="9"/>
      <c r="H183" s="9"/>
      <c r="I183" s="9"/>
      <c r="T183" s="23"/>
      <c r="U183" s="23"/>
      <c r="V183" s="23"/>
    </row>
    <row r="184" ht="15.75" customHeight="1">
      <c r="D184" s="8"/>
      <c r="E184" s="8"/>
      <c r="F184" s="8"/>
      <c r="G184" s="9"/>
      <c r="H184" s="9"/>
      <c r="I184" s="9"/>
      <c r="T184" s="23"/>
      <c r="U184" s="23"/>
      <c r="V184" s="23"/>
    </row>
    <row r="185" ht="15.75" customHeight="1">
      <c r="D185" s="8"/>
      <c r="E185" s="8"/>
      <c r="F185" s="8"/>
      <c r="G185" s="9"/>
      <c r="H185" s="9"/>
      <c r="I185" s="9"/>
      <c r="T185" s="23"/>
      <c r="U185" s="23"/>
      <c r="V185" s="23"/>
    </row>
    <row r="186" ht="15.75" customHeight="1">
      <c r="D186" s="8"/>
      <c r="E186" s="8"/>
      <c r="F186" s="8"/>
      <c r="G186" s="9"/>
      <c r="H186" s="9"/>
      <c r="I186" s="9"/>
      <c r="T186" s="23"/>
      <c r="U186" s="23"/>
      <c r="V186" s="23"/>
    </row>
    <row r="187" ht="15.75" customHeight="1">
      <c r="D187" s="8"/>
      <c r="E187" s="8"/>
      <c r="F187" s="8"/>
      <c r="G187" s="9"/>
      <c r="H187" s="9"/>
      <c r="I187" s="9"/>
      <c r="T187" s="23"/>
      <c r="U187" s="23"/>
      <c r="V187" s="23"/>
    </row>
    <row r="188" ht="15.75" customHeight="1">
      <c r="D188" s="8"/>
      <c r="E188" s="8"/>
      <c r="F188" s="8"/>
      <c r="G188" s="9"/>
      <c r="H188" s="9"/>
      <c r="I188" s="9"/>
      <c r="T188" s="23"/>
      <c r="U188" s="23"/>
      <c r="V188" s="23"/>
    </row>
    <row r="189" ht="15.75" customHeight="1">
      <c r="D189" s="8"/>
      <c r="E189" s="8"/>
      <c r="F189" s="8"/>
      <c r="G189" s="9"/>
      <c r="H189" s="9"/>
      <c r="I189" s="9"/>
      <c r="T189" s="23"/>
      <c r="U189" s="23"/>
      <c r="V189" s="23"/>
    </row>
    <row r="190" ht="15.75" customHeight="1">
      <c r="D190" s="8"/>
      <c r="E190" s="8"/>
      <c r="F190" s="8"/>
      <c r="G190" s="9"/>
      <c r="H190" s="9"/>
      <c r="I190" s="9"/>
      <c r="T190" s="23"/>
      <c r="U190" s="23"/>
      <c r="V190" s="23"/>
    </row>
    <row r="191" ht="15.75" customHeight="1">
      <c r="D191" s="8"/>
      <c r="E191" s="8"/>
      <c r="F191" s="8"/>
      <c r="G191" s="9"/>
      <c r="H191" s="9"/>
      <c r="I191" s="9"/>
      <c r="T191" s="23"/>
      <c r="U191" s="23"/>
      <c r="V191" s="23"/>
    </row>
    <row r="192" ht="15.75" customHeight="1">
      <c r="D192" s="8"/>
      <c r="E192" s="8"/>
      <c r="F192" s="8"/>
      <c r="G192" s="9"/>
      <c r="H192" s="9"/>
      <c r="I192" s="9"/>
      <c r="T192" s="23"/>
      <c r="U192" s="23"/>
      <c r="V192" s="23"/>
    </row>
    <row r="193" ht="15.75" customHeight="1">
      <c r="D193" s="8"/>
      <c r="E193" s="8"/>
      <c r="F193" s="8"/>
      <c r="G193" s="9"/>
      <c r="H193" s="9"/>
      <c r="I193" s="9"/>
      <c r="T193" s="23"/>
      <c r="U193" s="23"/>
      <c r="V193" s="23"/>
    </row>
    <row r="194" ht="15.75" customHeight="1">
      <c r="D194" s="8"/>
      <c r="E194" s="8"/>
      <c r="F194" s="8"/>
      <c r="G194" s="9"/>
      <c r="H194" s="9"/>
      <c r="I194" s="9"/>
      <c r="T194" s="23"/>
      <c r="U194" s="23"/>
      <c r="V194" s="23"/>
    </row>
    <row r="195" ht="15.75" customHeight="1">
      <c r="D195" s="8"/>
      <c r="E195" s="8"/>
      <c r="F195" s="8"/>
      <c r="G195" s="9"/>
      <c r="H195" s="9"/>
      <c r="I195" s="9"/>
      <c r="T195" s="23"/>
      <c r="U195" s="23"/>
      <c r="V195" s="23"/>
    </row>
    <row r="196" ht="15.75" customHeight="1">
      <c r="D196" s="8"/>
      <c r="E196" s="8"/>
      <c r="F196" s="8"/>
      <c r="G196" s="9"/>
      <c r="H196" s="9"/>
      <c r="I196" s="9"/>
      <c r="T196" s="23"/>
      <c r="U196" s="23"/>
      <c r="V196" s="23"/>
    </row>
    <row r="197" ht="15.75" customHeight="1">
      <c r="D197" s="8"/>
      <c r="E197" s="8"/>
      <c r="F197" s="8"/>
      <c r="G197" s="9"/>
      <c r="H197" s="9"/>
      <c r="I197" s="9"/>
      <c r="T197" s="23"/>
      <c r="U197" s="23"/>
      <c r="V197" s="23"/>
    </row>
    <row r="198" ht="15.75" customHeight="1">
      <c r="D198" s="8"/>
      <c r="E198" s="8"/>
      <c r="F198" s="8"/>
      <c r="G198" s="9"/>
      <c r="H198" s="9"/>
      <c r="I198" s="9"/>
      <c r="T198" s="23"/>
      <c r="U198" s="23"/>
      <c r="V198" s="23"/>
    </row>
    <row r="199" ht="15.75" customHeight="1">
      <c r="D199" s="8"/>
      <c r="E199" s="8"/>
      <c r="F199" s="8"/>
      <c r="G199" s="9"/>
      <c r="H199" s="9"/>
      <c r="I199" s="9"/>
      <c r="T199" s="23"/>
      <c r="U199" s="23"/>
      <c r="V199" s="23"/>
    </row>
    <row r="200" ht="15.75" customHeight="1">
      <c r="D200" s="8"/>
      <c r="E200" s="8"/>
      <c r="F200" s="8"/>
      <c r="G200" s="9"/>
      <c r="H200" s="9"/>
      <c r="I200" s="9"/>
      <c r="T200" s="23"/>
      <c r="U200" s="23"/>
      <c r="V200" s="23"/>
    </row>
    <row r="201" ht="15.75" customHeight="1">
      <c r="D201" s="8"/>
      <c r="E201" s="8"/>
      <c r="F201" s="8"/>
      <c r="G201" s="9"/>
      <c r="H201" s="9"/>
      <c r="I201" s="9"/>
      <c r="T201" s="23"/>
      <c r="U201" s="23"/>
      <c r="V201" s="23"/>
    </row>
    <row r="202" ht="15.75" customHeight="1">
      <c r="D202" s="8"/>
      <c r="E202" s="8"/>
      <c r="F202" s="8"/>
      <c r="G202" s="9"/>
      <c r="H202" s="9"/>
      <c r="I202" s="9"/>
      <c r="T202" s="23"/>
      <c r="U202" s="23"/>
      <c r="V202" s="23"/>
    </row>
    <row r="203" ht="15.75" customHeight="1">
      <c r="D203" s="8"/>
      <c r="E203" s="8"/>
      <c r="F203" s="8"/>
      <c r="G203" s="9"/>
      <c r="H203" s="9"/>
      <c r="I203" s="9"/>
      <c r="T203" s="23"/>
      <c r="U203" s="23"/>
      <c r="V203" s="23"/>
    </row>
    <row r="204" ht="15.75" customHeight="1">
      <c r="D204" s="8"/>
      <c r="E204" s="8"/>
      <c r="F204" s="8"/>
      <c r="G204" s="9"/>
      <c r="H204" s="9"/>
      <c r="I204" s="9"/>
      <c r="T204" s="23"/>
      <c r="U204" s="23"/>
      <c r="V204" s="23"/>
    </row>
    <row r="205" ht="15.75" customHeight="1">
      <c r="D205" s="8"/>
      <c r="E205" s="8"/>
      <c r="F205" s="8"/>
      <c r="G205" s="9"/>
      <c r="H205" s="9"/>
      <c r="I205" s="9"/>
      <c r="T205" s="23"/>
      <c r="U205" s="23"/>
      <c r="V205" s="23"/>
    </row>
    <row r="206" ht="15.75" customHeight="1">
      <c r="D206" s="8"/>
      <c r="E206" s="8"/>
      <c r="F206" s="8"/>
      <c r="G206" s="9"/>
      <c r="H206" s="9"/>
      <c r="I206" s="9"/>
      <c r="T206" s="23"/>
      <c r="U206" s="23"/>
      <c r="V206" s="23"/>
    </row>
    <row r="207" ht="15.75" customHeight="1">
      <c r="D207" s="8"/>
      <c r="E207" s="8"/>
      <c r="F207" s="8"/>
      <c r="G207" s="9"/>
      <c r="H207" s="9"/>
      <c r="I207" s="9"/>
      <c r="T207" s="23"/>
      <c r="U207" s="23"/>
      <c r="V207" s="23"/>
    </row>
    <row r="208" ht="15.75" customHeight="1">
      <c r="D208" s="8"/>
      <c r="E208" s="8"/>
      <c r="F208" s="8"/>
      <c r="G208" s="9"/>
      <c r="H208" s="9"/>
      <c r="I208" s="9"/>
      <c r="T208" s="23"/>
      <c r="U208" s="23"/>
      <c r="V208" s="23"/>
    </row>
    <row r="209" ht="15.75" customHeight="1">
      <c r="D209" s="8"/>
      <c r="E209" s="8"/>
      <c r="F209" s="8"/>
      <c r="G209" s="9"/>
      <c r="H209" s="9"/>
      <c r="I209" s="9"/>
      <c r="T209" s="23"/>
      <c r="U209" s="23"/>
      <c r="V209" s="23"/>
    </row>
    <row r="210" ht="15.75" customHeight="1">
      <c r="D210" s="8"/>
      <c r="E210" s="8"/>
      <c r="F210" s="8"/>
      <c r="G210" s="9"/>
      <c r="H210" s="9"/>
      <c r="I210" s="9"/>
      <c r="T210" s="23"/>
      <c r="U210" s="23"/>
      <c r="V210" s="23"/>
    </row>
    <row r="211" ht="15.75" customHeight="1">
      <c r="D211" s="8"/>
      <c r="E211" s="8"/>
      <c r="F211" s="8"/>
      <c r="G211" s="9"/>
      <c r="H211" s="9"/>
      <c r="I211" s="9"/>
      <c r="T211" s="23"/>
      <c r="U211" s="23"/>
      <c r="V211" s="23"/>
    </row>
    <row r="212" ht="15.75" customHeight="1">
      <c r="D212" s="8"/>
      <c r="E212" s="8"/>
      <c r="F212" s="8"/>
      <c r="G212" s="9"/>
      <c r="H212" s="9"/>
      <c r="I212" s="9"/>
      <c r="T212" s="23"/>
      <c r="U212" s="23"/>
      <c r="V212" s="23"/>
    </row>
    <row r="213" ht="15.75" customHeight="1">
      <c r="D213" s="8"/>
      <c r="E213" s="8"/>
      <c r="F213" s="8"/>
      <c r="G213" s="9"/>
      <c r="H213" s="9"/>
      <c r="I213" s="9"/>
      <c r="T213" s="23"/>
      <c r="U213" s="23"/>
      <c r="V213" s="23"/>
    </row>
    <row r="214" ht="15.75" customHeight="1">
      <c r="D214" s="8"/>
      <c r="E214" s="8"/>
      <c r="F214" s="8"/>
      <c r="G214" s="9"/>
      <c r="H214" s="9"/>
      <c r="I214" s="9"/>
      <c r="T214" s="23"/>
      <c r="U214" s="23"/>
      <c r="V214" s="23"/>
    </row>
    <row r="215" ht="15.75" customHeight="1">
      <c r="D215" s="8"/>
      <c r="E215" s="8"/>
      <c r="F215" s="8"/>
      <c r="G215" s="9"/>
      <c r="H215" s="9"/>
      <c r="I215" s="9"/>
      <c r="T215" s="23"/>
      <c r="U215" s="23"/>
      <c r="V215" s="23"/>
    </row>
    <row r="216" ht="15.75" customHeight="1">
      <c r="D216" s="8"/>
      <c r="E216" s="8"/>
      <c r="F216" s="8"/>
      <c r="G216" s="9"/>
      <c r="H216" s="9"/>
      <c r="I216" s="9"/>
      <c r="T216" s="23"/>
      <c r="U216" s="23"/>
      <c r="V216" s="23"/>
    </row>
    <row r="217" ht="15.75" customHeight="1">
      <c r="D217" s="8"/>
      <c r="E217" s="8"/>
      <c r="F217" s="8"/>
      <c r="G217" s="9"/>
      <c r="H217" s="9"/>
      <c r="I217" s="9"/>
      <c r="T217" s="23"/>
      <c r="U217" s="23"/>
      <c r="V217" s="23"/>
    </row>
    <row r="218" ht="15.75" customHeight="1">
      <c r="D218" s="8"/>
      <c r="E218" s="8"/>
      <c r="F218" s="8"/>
      <c r="G218" s="9"/>
      <c r="H218" s="9"/>
      <c r="I218" s="9"/>
      <c r="T218" s="23"/>
      <c r="U218" s="23"/>
      <c r="V218" s="23"/>
    </row>
    <row r="219" ht="15.75" customHeight="1">
      <c r="D219" s="8"/>
      <c r="E219" s="8"/>
      <c r="F219" s="8"/>
      <c r="G219" s="9"/>
      <c r="H219" s="9"/>
      <c r="I219" s="9"/>
      <c r="T219" s="23"/>
      <c r="U219" s="23"/>
      <c r="V219" s="23"/>
    </row>
    <row r="220" ht="15.75" customHeight="1">
      <c r="D220" s="8"/>
      <c r="E220" s="8"/>
      <c r="F220" s="8"/>
      <c r="G220" s="9"/>
      <c r="H220" s="9"/>
      <c r="I220" s="9"/>
      <c r="T220" s="23"/>
      <c r="U220" s="23"/>
      <c r="V220" s="23"/>
    </row>
    <row r="221" ht="15.75" customHeight="1">
      <c r="D221" s="8"/>
      <c r="E221" s="8"/>
      <c r="F221" s="8"/>
      <c r="G221" s="9"/>
      <c r="H221" s="9"/>
      <c r="I221" s="9"/>
      <c r="T221" s="23"/>
      <c r="U221" s="23"/>
      <c r="V221" s="23"/>
    </row>
    <row r="222" ht="15.75" customHeight="1">
      <c r="D222" s="8"/>
      <c r="E222" s="8"/>
      <c r="F222" s="8"/>
      <c r="G222" s="9"/>
      <c r="H222" s="9"/>
      <c r="I222" s="9"/>
      <c r="T222" s="23"/>
      <c r="U222" s="23"/>
      <c r="V222" s="23"/>
    </row>
    <row r="223" ht="15.75" customHeight="1">
      <c r="D223" s="8"/>
      <c r="E223" s="8"/>
      <c r="F223" s="8"/>
      <c r="G223" s="9"/>
      <c r="H223" s="9"/>
      <c r="I223" s="9"/>
      <c r="T223" s="23"/>
      <c r="U223" s="23"/>
      <c r="V223" s="23"/>
    </row>
    <row r="224" ht="15.75" customHeight="1">
      <c r="D224" s="8"/>
      <c r="E224" s="8"/>
      <c r="F224" s="8"/>
      <c r="G224" s="9"/>
      <c r="H224" s="9"/>
      <c r="I224" s="9"/>
      <c r="T224" s="23"/>
      <c r="U224" s="23"/>
      <c r="V224" s="23"/>
    </row>
    <row r="225" ht="15.75" customHeight="1">
      <c r="D225" s="8"/>
      <c r="E225" s="8"/>
      <c r="F225" s="8"/>
      <c r="G225" s="9"/>
      <c r="H225" s="9"/>
      <c r="I225" s="9"/>
      <c r="T225" s="23"/>
      <c r="U225" s="23"/>
      <c r="V225" s="23"/>
    </row>
    <row r="226" ht="15.75" customHeight="1">
      <c r="D226" s="8"/>
      <c r="E226" s="8"/>
      <c r="F226" s="8"/>
      <c r="G226" s="9"/>
      <c r="H226" s="9"/>
      <c r="I226" s="9"/>
      <c r="T226" s="23"/>
      <c r="U226" s="23"/>
      <c r="V226" s="23"/>
    </row>
    <row r="227" ht="15.75" customHeight="1">
      <c r="D227" s="8"/>
      <c r="E227" s="8"/>
      <c r="F227" s="8"/>
      <c r="G227" s="9"/>
      <c r="H227" s="9"/>
      <c r="I227" s="9"/>
      <c r="T227" s="23"/>
      <c r="U227" s="23"/>
      <c r="V227" s="23"/>
    </row>
    <row r="228" ht="15.75" customHeight="1">
      <c r="D228" s="8"/>
      <c r="E228" s="8"/>
      <c r="F228" s="8"/>
      <c r="G228" s="9"/>
      <c r="H228" s="9"/>
      <c r="I228" s="9"/>
      <c r="T228" s="23"/>
      <c r="U228" s="23"/>
      <c r="V228" s="23"/>
    </row>
    <row r="229" ht="15.75" customHeight="1">
      <c r="D229" s="8"/>
      <c r="E229" s="8"/>
      <c r="F229" s="8"/>
      <c r="G229" s="9"/>
      <c r="H229" s="9"/>
      <c r="I229" s="9"/>
      <c r="T229" s="23"/>
      <c r="U229" s="23"/>
      <c r="V229" s="23"/>
    </row>
    <row r="230" ht="15.75" customHeight="1">
      <c r="D230" s="8"/>
      <c r="E230" s="8"/>
      <c r="F230" s="8"/>
      <c r="G230" s="9"/>
      <c r="H230" s="9"/>
      <c r="I230" s="9"/>
      <c r="T230" s="23"/>
      <c r="U230" s="23"/>
      <c r="V230" s="23"/>
    </row>
    <row r="231" ht="15.75" customHeight="1">
      <c r="D231" s="8"/>
      <c r="E231" s="8"/>
      <c r="F231" s="8"/>
      <c r="G231" s="9"/>
      <c r="H231" s="9"/>
      <c r="I231" s="9"/>
      <c r="T231" s="23"/>
      <c r="U231" s="23"/>
      <c r="V231" s="23"/>
    </row>
    <row r="232" ht="15.75" customHeight="1">
      <c r="D232" s="8"/>
      <c r="E232" s="8"/>
      <c r="F232" s="8"/>
      <c r="G232" s="9"/>
      <c r="H232" s="9"/>
      <c r="I232" s="9"/>
      <c r="T232" s="23"/>
      <c r="U232" s="23"/>
      <c r="V232" s="23"/>
    </row>
    <row r="233" ht="15.75" customHeight="1">
      <c r="D233" s="8"/>
      <c r="E233" s="8"/>
      <c r="F233" s="8"/>
      <c r="G233" s="9"/>
      <c r="H233" s="9"/>
      <c r="I233" s="9"/>
      <c r="T233" s="23"/>
      <c r="U233" s="23"/>
      <c r="V233" s="23"/>
    </row>
    <row r="234" ht="15.75" customHeight="1">
      <c r="D234" s="8"/>
      <c r="E234" s="8"/>
      <c r="F234" s="8"/>
      <c r="G234" s="9"/>
      <c r="H234" s="9"/>
      <c r="I234" s="9"/>
      <c r="T234" s="23"/>
      <c r="U234" s="23"/>
      <c r="V234" s="23"/>
    </row>
    <row r="235" ht="15.75" customHeight="1">
      <c r="D235" s="8"/>
      <c r="E235" s="8"/>
      <c r="F235" s="8"/>
      <c r="G235" s="9"/>
      <c r="H235" s="9"/>
      <c r="I235" s="9"/>
      <c r="T235" s="23"/>
      <c r="U235" s="23"/>
      <c r="V235" s="23"/>
    </row>
    <row r="236" ht="15.75" customHeight="1">
      <c r="D236" s="8"/>
      <c r="E236" s="8"/>
      <c r="F236" s="8"/>
      <c r="G236" s="9"/>
      <c r="H236" s="9"/>
      <c r="I236" s="9"/>
      <c r="T236" s="23"/>
      <c r="U236" s="23"/>
      <c r="V236" s="23"/>
    </row>
    <row r="237" ht="15.75" customHeight="1">
      <c r="D237" s="8"/>
      <c r="E237" s="8"/>
      <c r="F237" s="8"/>
      <c r="G237" s="9"/>
      <c r="H237" s="9"/>
      <c r="I237" s="9"/>
      <c r="T237" s="23"/>
      <c r="U237" s="23"/>
      <c r="V237" s="23"/>
    </row>
    <row r="238" ht="15.75" customHeight="1">
      <c r="D238" s="8"/>
      <c r="E238" s="8"/>
      <c r="F238" s="8"/>
      <c r="G238" s="9"/>
      <c r="H238" s="9"/>
      <c r="I238" s="9"/>
      <c r="T238" s="23"/>
      <c r="U238" s="23"/>
      <c r="V238" s="23"/>
    </row>
    <row r="239" ht="15.75" customHeight="1">
      <c r="D239" s="8"/>
      <c r="E239" s="8"/>
      <c r="F239" s="8"/>
      <c r="G239" s="9"/>
      <c r="H239" s="9"/>
      <c r="I239" s="9"/>
      <c r="T239" s="23"/>
      <c r="U239" s="23"/>
      <c r="V239" s="23"/>
    </row>
    <row r="240" ht="15.75" customHeight="1">
      <c r="D240" s="8"/>
      <c r="E240" s="8"/>
      <c r="F240" s="8"/>
      <c r="G240" s="9"/>
      <c r="H240" s="9"/>
      <c r="I240" s="9"/>
      <c r="T240" s="23"/>
      <c r="U240" s="23"/>
      <c r="V240" s="23"/>
    </row>
    <row r="241" ht="15.75" customHeight="1">
      <c r="D241" s="8"/>
      <c r="E241" s="8"/>
      <c r="F241" s="8"/>
      <c r="G241" s="9"/>
      <c r="H241" s="9"/>
      <c r="I241" s="9"/>
      <c r="T241" s="23"/>
      <c r="U241" s="23"/>
      <c r="V241" s="23"/>
    </row>
    <row r="242" ht="15.75" customHeight="1">
      <c r="D242" s="8"/>
      <c r="E242" s="8"/>
      <c r="F242" s="8"/>
      <c r="G242" s="9"/>
      <c r="H242" s="9"/>
      <c r="I242" s="9"/>
      <c r="T242" s="23"/>
      <c r="U242" s="23"/>
      <c r="V242" s="23"/>
    </row>
    <row r="243" ht="15.75" customHeight="1">
      <c r="D243" s="8"/>
      <c r="E243" s="8"/>
      <c r="F243" s="8"/>
      <c r="G243" s="9"/>
      <c r="H243" s="9"/>
      <c r="I243" s="9"/>
      <c r="T243" s="23"/>
      <c r="U243" s="23"/>
      <c r="V243" s="23"/>
    </row>
    <row r="244" ht="15.75" customHeight="1">
      <c r="D244" s="8"/>
      <c r="E244" s="8"/>
      <c r="F244" s="8"/>
      <c r="G244" s="9"/>
      <c r="H244" s="9"/>
      <c r="I244" s="9"/>
      <c r="T244" s="23"/>
      <c r="U244" s="23"/>
      <c r="V244" s="23"/>
    </row>
    <row r="245" ht="15.75" customHeight="1">
      <c r="D245" s="8"/>
      <c r="E245" s="8"/>
      <c r="F245" s="8"/>
      <c r="G245" s="9"/>
      <c r="H245" s="9"/>
      <c r="I245" s="9"/>
      <c r="T245" s="23"/>
      <c r="U245" s="23"/>
      <c r="V245" s="23"/>
    </row>
    <row r="246" ht="15.75" customHeight="1">
      <c r="D246" s="8"/>
      <c r="E246" s="8"/>
      <c r="F246" s="8"/>
      <c r="G246" s="9"/>
      <c r="H246" s="9"/>
      <c r="I246" s="9"/>
      <c r="T246" s="23"/>
      <c r="U246" s="23"/>
      <c r="V246" s="23"/>
    </row>
    <row r="247" ht="15.75" customHeight="1">
      <c r="D247" s="8"/>
      <c r="E247" s="8"/>
      <c r="F247" s="8"/>
      <c r="G247" s="9"/>
      <c r="H247" s="9"/>
      <c r="I247" s="9"/>
      <c r="T247" s="23"/>
      <c r="U247" s="23"/>
      <c r="V247" s="23"/>
    </row>
    <row r="248" ht="15.75" customHeight="1">
      <c r="D248" s="8"/>
      <c r="E248" s="8"/>
      <c r="F248" s="8"/>
      <c r="G248" s="9"/>
      <c r="H248" s="9"/>
      <c r="I248" s="9"/>
      <c r="T248" s="23"/>
      <c r="U248" s="23"/>
      <c r="V248" s="23"/>
    </row>
    <row r="249" ht="15.75" customHeight="1">
      <c r="D249" s="8"/>
      <c r="E249" s="8"/>
      <c r="F249" s="8"/>
      <c r="G249" s="9"/>
      <c r="H249" s="9"/>
      <c r="I249" s="9"/>
      <c r="T249" s="23"/>
      <c r="U249" s="23"/>
      <c r="V249" s="23"/>
    </row>
    <row r="250" ht="15.75" customHeight="1">
      <c r="D250" s="8"/>
      <c r="E250" s="8"/>
      <c r="F250" s="8"/>
      <c r="G250" s="9"/>
      <c r="H250" s="9"/>
      <c r="I250" s="9"/>
      <c r="T250" s="23"/>
      <c r="U250" s="23"/>
      <c r="V250" s="23"/>
    </row>
    <row r="251" ht="15.75" customHeight="1">
      <c r="D251" s="8"/>
      <c r="E251" s="8"/>
      <c r="F251" s="8"/>
      <c r="G251" s="9"/>
      <c r="H251" s="9"/>
      <c r="I251" s="9"/>
      <c r="T251" s="23"/>
      <c r="U251" s="23"/>
      <c r="V251" s="23"/>
    </row>
    <row r="252" ht="15.75" customHeight="1">
      <c r="D252" s="8"/>
      <c r="E252" s="8"/>
      <c r="F252" s="8"/>
      <c r="G252" s="9"/>
      <c r="H252" s="9"/>
      <c r="I252" s="9"/>
      <c r="T252" s="23"/>
      <c r="U252" s="23"/>
      <c r="V252" s="23"/>
    </row>
    <row r="253" ht="15.75" customHeight="1">
      <c r="D253" s="8"/>
      <c r="E253" s="8"/>
      <c r="F253" s="8"/>
      <c r="G253" s="9"/>
      <c r="H253" s="9"/>
      <c r="I253" s="9"/>
      <c r="T253" s="23"/>
      <c r="U253" s="23"/>
      <c r="V253" s="23"/>
    </row>
    <row r="254" ht="15.75" customHeight="1">
      <c r="D254" s="8"/>
      <c r="E254" s="8"/>
      <c r="F254" s="8"/>
      <c r="G254" s="9"/>
      <c r="H254" s="9"/>
      <c r="I254" s="9"/>
      <c r="T254" s="23"/>
      <c r="U254" s="23"/>
      <c r="V254" s="23"/>
    </row>
    <row r="255" ht="15.75" customHeight="1">
      <c r="D255" s="8"/>
      <c r="E255" s="8"/>
      <c r="F255" s="8"/>
      <c r="G255" s="9"/>
      <c r="H255" s="9"/>
      <c r="I255" s="9"/>
      <c r="T255" s="23"/>
      <c r="U255" s="23"/>
      <c r="V255" s="23"/>
    </row>
    <row r="256" ht="15.75" customHeight="1">
      <c r="D256" s="8"/>
      <c r="E256" s="8"/>
      <c r="F256" s="8"/>
      <c r="G256" s="9"/>
      <c r="H256" s="9"/>
      <c r="I256" s="9"/>
      <c r="T256" s="23"/>
      <c r="U256" s="23"/>
      <c r="V256" s="23"/>
    </row>
    <row r="257" ht="15.75" customHeight="1">
      <c r="D257" s="8"/>
      <c r="E257" s="8"/>
      <c r="F257" s="8"/>
      <c r="G257" s="9"/>
      <c r="H257" s="9"/>
      <c r="I257" s="9"/>
      <c r="T257" s="23"/>
      <c r="U257" s="23"/>
      <c r="V257" s="23"/>
    </row>
    <row r="258" ht="15.75" customHeight="1">
      <c r="D258" s="8"/>
      <c r="E258" s="8"/>
      <c r="F258" s="8"/>
      <c r="G258" s="9"/>
      <c r="H258" s="9"/>
      <c r="I258" s="9"/>
      <c r="T258" s="23"/>
      <c r="U258" s="23"/>
      <c r="V258" s="23"/>
    </row>
    <row r="259" ht="15.75" customHeight="1">
      <c r="D259" s="8"/>
      <c r="E259" s="8"/>
      <c r="F259" s="8"/>
      <c r="G259" s="9"/>
      <c r="H259" s="9"/>
      <c r="I259" s="9"/>
      <c r="T259" s="23"/>
      <c r="U259" s="23"/>
      <c r="V259" s="23"/>
    </row>
    <row r="260" ht="15.75" customHeight="1">
      <c r="D260" s="8"/>
      <c r="E260" s="8"/>
      <c r="F260" s="8"/>
      <c r="G260" s="9"/>
      <c r="H260" s="9"/>
      <c r="I260" s="9"/>
      <c r="T260" s="23"/>
      <c r="U260" s="23"/>
      <c r="V260" s="23"/>
    </row>
    <row r="261" ht="15.75" customHeight="1">
      <c r="D261" s="8"/>
      <c r="E261" s="8"/>
      <c r="F261" s="8"/>
      <c r="G261" s="9"/>
      <c r="H261" s="9"/>
      <c r="I261" s="9"/>
      <c r="T261" s="23"/>
      <c r="U261" s="23"/>
      <c r="V261" s="23"/>
    </row>
    <row r="262" ht="15.75" customHeight="1">
      <c r="D262" s="8"/>
      <c r="E262" s="8"/>
      <c r="F262" s="8"/>
      <c r="G262" s="9"/>
      <c r="H262" s="9"/>
      <c r="I262" s="9"/>
      <c r="T262" s="23"/>
      <c r="U262" s="23"/>
      <c r="V262" s="23"/>
    </row>
    <row r="263" ht="15.75" customHeight="1">
      <c r="D263" s="8"/>
      <c r="E263" s="8"/>
      <c r="F263" s="8"/>
      <c r="G263" s="9"/>
      <c r="H263" s="9"/>
      <c r="I263" s="9"/>
      <c r="T263" s="23"/>
      <c r="U263" s="23"/>
      <c r="V263" s="23"/>
    </row>
    <row r="264" ht="15.75" customHeight="1">
      <c r="D264" s="8"/>
      <c r="E264" s="8"/>
      <c r="F264" s="8"/>
      <c r="G264" s="9"/>
      <c r="H264" s="9"/>
      <c r="I264" s="9"/>
      <c r="T264" s="23"/>
      <c r="U264" s="23"/>
      <c r="V264" s="23"/>
    </row>
    <row r="265" ht="15.75" customHeight="1">
      <c r="D265" s="8"/>
      <c r="E265" s="8"/>
      <c r="F265" s="8"/>
      <c r="G265" s="9"/>
      <c r="H265" s="9"/>
      <c r="I265" s="9"/>
      <c r="T265" s="23"/>
      <c r="U265" s="23"/>
      <c r="V265" s="23"/>
    </row>
    <row r="266" ht="15.75" customHeight="1">
      <c r="D266" s="8"/>
      <c r="E266" s="8"/>
      <c r="F266" s="8"/>
      <c r="G266" s="9"/>
      <c r="H266" s="9"/>
      <c r="I266" s="9"/>
      <c r="T266" s="23"/>
      <c r="U266" s="23"/>
      <c r="V266" s="23"/>
    </row>
    <row r="267" ht="15.75" customHeight="1">
      <c r="D267" s="8"/>
      <c r="E267" s="8"/>
      <c r="F267" s="8"/>
      <c r="G267" s="9"/>
      <c r="H267" s="9"/>
      <c r="I267" s="9"/>
      <c r="T267" s="23"/>
      <c r="U267" s="23"/>
      <c r="V267" s="23"/>
    </row>
    <row r="268" ht="15.75" customHeight="1">
      <c r="D268" s="8"/>
      <c r="E268" s="8"/>
      <c r="F268" s="8"/>
      <c r="G268" s="9"/>
      <c r="H268" s="9"/>
      <c r="I268" s="9"/>
      <c r="T268" s="23"/>
      <c r="U268" s="23"/>
      <c r="V268" s="23"/>
    </row>
    <row r="269" ht="15.75" customHeight="1">
      <c r="D269" s="8"/>
      <c r="E269" s="8"/>
      <c r="F269" s="8"/>
      <c r="G269" s="9"/>
      <c r="H269" s="9"/>
      <c r="I269" s="9"/>
      <c r="T269" s="23"/>
      <c r="U269" s="23"/>
      <c r="V269" s="23"/>
    </row>
    <row r="270" ht="15.75" customHeight="1">
      <c r="D270" s="8"/>
      <c r="E270" s="8"/>
      <c r="F270" s="8"/>
      <c r="G270" s="9"/>
      <c r="H270" s="9"/>
      <c r="I270" s="9"/>
      <c r="T270" s="23"/>
      <c r="U270" s="23"/>
      <c r="V270" s="23"/>
    </row>
    <row r="271" ht="15.75" customHeight="1">
      <c r="D271" s="8"/>
      <c r="E271" s="8"/>
      <c r="F271" s="8"/>
      <c r="G271" s="9"/>
      <c r="H271" s="9"/>
      <c r="I271" s="9"/>
      <c r="T271" s="23"/>
      <c r="U271" s="23"/>
      <c r="V271" s="23"/>
    </row>
    <row r="272" ht="15.75" customHeight="1">
      <c r="D272" s="8"/>
      <c r="E272" s="8"/>
      <c r="F272" s="8"/>
      <c r="G272" s="9"/>
      <c r="H272" s="9"/>
      <c r="I272" s="9"/>
      <c r="T272" s="23"/>
      <c r="U272" s="23"/>
      <c r="V272" s="23"/>
    </row>
    <row r="273" ht="15.75" customHeight="1">
      <c r="D273" s="8"/>
      <c r="E273" s="8"/>
      <c r="F273" s="8"/>
      <c r="G273" s="9"/>
      <c r="H273" s="9"/>
      <c r="I273" s="9"/>
      <c r="T273" s="23"/>
      <c r="U273" s="23"/>
      <c r="V273" s="23"/>
    </row>
    <row r="274" ht="15.75" customHeight="1">
      <c r="D274" s="8"/>
      <c r="E274" s="8"/>
      <c r="F274" s="8"/>
      <c r="G274" s="9"/>
      <c r="H274" s="9"/>
      <c r="I274" s="9"/>
      <c r="T274" s="23"/>
      <c r="U274" s="23"/>
      <c r="V274" s="23"/>
    </row>
    <row r="275" ht="15.75" customHeight="1">
      <c r="D275" s="8"/>
      <c r="E275" s="8"/>
      <c r="F275" s="8"/>
      <c r="G275" s="9"/>
      <c r="H275" s="9"/>
      <c r="I275" s="9"/>
      <c r="T275" s="23"/>
      <c r="U275" s="23"/>
      <c r="V275" s="23"/>
    </row>
    <row r="276" ht="15.75" customHeight="1">
      <c r="D276" s="8"/>
      <c r="E276" s="8"/>
      <c r="F276" s="8"/>
      <c r="G276" s="9"/>
      <c r="H276" s="9"/>
      <c r="I276" s="9"/>
      <c r="T276" s="23"/>
      <c r="U276" s="23"/>
      <c r="V276" s="23"/>
    </row>
    <row r="277" ht="15.75" customHeight="1">
      <c r="D277" s="8"/>
      <c r="E277" s="8"/>
      <c r="F277" s="8"/>
      <c r="G277" s="9"/>
      <c r="H277" s="9"/>
      <c r="I277" s="9"/>
      <c r="T277" s="23"/>
      <c r="U277" s="23"/>
      <c r="V277" s="23"/>
    </row>
    <row r="278" ht="15.75" customHeight="1">
      <c r="D278" s="8"/>
      <c r="E278" s="8"/>
      <c r="F278" s="8"/>
      <c r="G278" s="9"/>
      <c r="H278" s="9"/>
      <c r="I278" s="9"/>
      <c r="T278" s="23"/>
      <c r="U278" s="23"/>
      <c r="V278" s="23"/>
    </row>
    <row r="279" ht="15.75" customHeight="1">
      <c r="D279" s="8"/>
      <c r="E279" s="8"/>
      <c r="F279" s="8"/>
      <c r="G279" s="9"/>
      <c r="H279" s="9"/>
      <c r="I279" s="9"/>
      <c r="T279" s="23"/>
      <c r="U279" s="23"/>
      <c r="V279" s="23"/>
    </row>
    <row r="280" ht="15.75" customHeight="1">
      <c r="D280" s="8"/>
      <c r="E280" s="8"/>
      <c r="F280" s="8"/>
      <c r="G280" s="9"/>
      <c r="H280" s="9"/>
      <c r="I280" s="9"/>
      <c r="T280" s="23"/>
      <c r="U280" s="23"/>
      <c r="V280" s="23"/>
    </row>
    <row r="281" ht="15.75" customHeight="1">
      <c r="D281" s="8"/>
      <c r="E281" s="8"/>
      <c r="F281" s="8"/>
      <c r="G281" s="9"/>
      <c r="H281" s="9"/>
      <c r="I281" s="9"/>
      <c r="T281" s="23"/>
      <c r="U281" s="23"/>
      <c r="V281" s="23"/>
    </row>
    <row r="282" ht="15.75" customHeight="1">
      <c r="D282" s="8"/>
      <c r="E282" s="8"/>
      <c r="F282" s="8"/>
      <c r="G282" s="9"/>
      <c r="H282" s="9"/>
      <c r="I282" s="9"/>
      <c r="T282" s="23"/>
      <c r="U282" s="23"/>
      <c r="V282" s="23"/>
    </row>
    <row r="283" ht="15.75" customHeight="1">
      <c r="D283" s="8"/>
      <c r="E283" s="8"/>
      <c r="F283" s="8"/>
      <c r="G283" s="9"/>
      <c r="H283" s="9"/>
      <c r="I283" s="9"/>
      <c r="T283" s="23"/>
      <c r="U283" s="23"/>
      <c r="V283" s="23"/>
    </row>
    <row r="284" ht="15.75" customHeight="1">
      <c r="D284" s="8"/>
      <c r="E284" s="8"/>
      <c r="F284" s="8"/>
      <c r="G284" s="9"/>
      <c r="H284" s="9"/>
      <c r="I284" s="9"/>
      <c r="T284" s="23"/>
      <c r="U284" s="23"/>
      <c r="V284" s="23"/>
    </row>
    <row r="285" ht="15.75" customHeight="1">
      <c r="D285" s="8"/>
      <c r="E285" s="8"/>
      <c r="F285" s="8"/>
      <c r="G285" s="9"/>
      <c r="H285" s="9"/>
      <c r="I285" s="9"/>
      <c r="T285" s="23"/>
      <c r="U285" s="23"/>
      <c r="V285" s="23"/>
    </row>
    <row r="286" ht="15.75" customHeight="1">
      <c r="D286" s="8"/>
      <c r="E286" s="8"/>
      <c r="F286" s="8"/>
      <c r="G286" s="9"/>
      <c r="H286" s="9"/>
      <c r="I286" s="9"/>
      <c r="T286" s="23"/>
      <c r="U286" s="23"/>
      <c r="V286" s="23"/>
    </row>
    <row r="287" ht="15.75" customHeight="1">
      <c r="D287" s="8"/>
      <c r="E287" s="8"/>
      <c r="F287" s="8"/>
      <c r="G287" s="9"/>
      <c r="H287" s="9"/>
      <c r="I287" s="9"/>
      <c r="T287" s="23"/>
      <c r="U287" s="23"/>
      <c r="V287" s="23"/>
    </row>
    <row r="288" ht="15.75" customHeight="1">
      <c r="D288" s="8"/>
      <c r="E288" s="8"/>
      <c r="F288" s="8"/>
      <c r="G288" s="9"/>
      <c r="H288" s="9"/>
      <c r="I288" s="9"/>
      <c r="T288" s="23"/>
      <c r="U288" s="23"/>
      <c r="V288" s="23"/>
    </row>
    <row r="289" ht="15.75" customHeight="1">
      <c r="D289" s="8"/>
      <c r="E289" s="8"/>
      <c r="F289" s="8"/>
      <c r="G289" s="9"/>
      <c r="H289" s="9"/>
      <c r="I289" s="9"/>
      <c r="T289" s="23"/>
      <c r="U289" s="23"/>
      <c r="V289" s="23"/>
    </row>
    <row r="290" ht="15.75" customHeight="1">
      <c r="D290" s="8"/>
      <c r="E290" s="8"/>
      <c r="F290" s="8"/>
      <c r="G290" s="9"/>
      <c r="H290" s="9"/>
      <c r="I290" s="9"/>
      <c r="T290" s="23"/>
      <c r="U290" s="23"/>
      <c r="V290" s="23"/>
    </row>
    <row r="291" ht="15.75" customHeight="1">
      <c r="D291" s="8"/>
      <c r="E291" s="8"/>
      <c r="F291" s="8"/>
      <c r="G291" s="9"/>
      <c r="H291" s="9"/>
      <c r="I291" s="9"/>
      <c r="T291" s="23"/>
      <c r="U291" s="23"/>
      <c r="V291" s="23"/>
    </row>
    <row r="292" ht="15.75" customHeight="1">
      <c r="D292" s="8"/>
      <c r="E292" s="8"/>
      <c r="F292" s="8"/>
      <c r="G292" s="9"/>
      <c r="H292" s="9"/>
      <c r="I292" s="9"/>
      <c r="T292" s="23"/>
      <c r="U292" s="23"/>
      <c r="V292" s="23"/>
    </row>
    <row r="293" ht="15.75" customHeight="1">
      <c r="D293" s="8"/>
      <c r="E293" s="8"/>
      <c r="F293" s="8"/>
      <c r="G293" s="9"/>
      <c r="H293" s="9"/>
      <c r="I293" s="9"/>
      <c r="T293" s="23"/>
      <c r="U293" s="23"/>
      <c r="V293" s="23"/>
    </row>
    <row r="294" ht="15.75" customHeight="1">
      <c r="D294" s="8"/>
      <c r="E294" s="8"/>
      <c r="F294" s="8"/>
      <c r="G294" s="9"/>
      <c r="H294" s="9"/>
      <c r="I294" s="9"/>
      <c r="T294" s="23"/>
      <c r="U294" s="23"/>
      <c r="V294" s="23"/>
    </row>
    <row r="295" ht="15.75" customHeight="1">
      <c r="D295" s="8"/>
      <c r="E295" s="8"/>
      <c r="F295" s="8"/>
      <c r="G295" s="9"/>
      <c r="H295" s="9"/>
      <c r="I295" s="9"/>
      <c r="T295" s="23"/>
      <c r="U295" s="23"/>
      <c r="V295" s="23"/>
    </row>
    <row r="296" ht="15.75" customHeight="1">
      <c r="D296" s="8"/>
      <c r="E296" s="8"/>
      <c r="F296" s="8"/>
      <c r="G296" s="9"/>
      <c r="H296" s="9"/>
      <c r="I296" s="9"/>
      <c r="T296" s="23"/>
      <c r="U296" s="23"/>
      <c r="V296" s="23"/>
    </row>
    <row r="297" ht="15.75" customHeight="1">
      <c r="D297" s="8"/>
      <c r="E297" s="8"/>
      <c r="F297" s="8"/>
      <c r="G297" s="9"/>
      <c r="H297" s="9"/>
      <c r="I297" s="9"/>
      <c r="T297" s="23"/>
      <c r="U297" s="23"/>
      <c r="V297" s="23"/>
    </row>
    <row r="298" ht="15.75" customHeight="1">
      <c r="D298" s="8"/>
      <c r="E298" s="8"/>
      <c r="F298" s="8"/>
      <c r="G298" s="9"/>
      <c r="H298" s="9"/>
      <c r="I298" s="9"/>
      <c r="T298" s="23"/>
      <c r="U298" s="23"/>
      <c r="V298" s="23"/>
    </row>
    <row r="299" ht="15.75" customHeight="1">
      <c r="D299" s="8"/>
      <c r="E299" s="8"/>
      <c r="F299" s="8"/>
      <c r="G299" s="9"/>
      <c r="H299" s="9"/>
      <c r="I299" s="9"/>
      <c r="T299" s="23"/>
      <c r="U299" s="23"/>
      <c r="V299" s="23"/>
    </row>
    <row r="300" ht="15.75" customHeight="1">
      <c r="D300" s="8"/>
      <c r="E300" s="8"/>
      <c r="F300" s="8"/>
      <c r="G300" s="9"/>
      <c r="H300" s="9"/>
      <c r="I300" s="9"/>
      <c r="T300" s="23"/>
      <c r="U300" s="23"/>
      <c r="V300" s="23"/>
    </row>
    <row r="301" ht="15.75" customHeight="1">
      <c r="D301" s="8"/>
      <c r="E301" s="8"/>
      <c r="F301" s="8"/>
      <c r="G301" s="9"/>
      <c r="H301" s="9"/>
      <c r="I301" s="9"/>
      <c r="T301" s="23"/>
      <c r="U301" s="23"/>
      <c r="V301" s="23"/>
    </row>
    <row r="302" ht="15.75" customHeight="1">
      <c r="D302" s="8"/>
      <c r="E302" s="8"/>
      <c r="F302" s="8"/>
      <c r="G302" s="9"/>
      <c r="H302" s="9"/>
      <c r="I302" s="9"/>
      <c r="T302" s="23"/>
      <c r="U302" s="23"/>
      <c r="V302" s="23"/>
    </row>
    <row r="303" ht="15.75" customHeight="1">
      <c r="D303" s="8"/>
      <c r="E303" s="8"/>
      <c r="F303" s="8"/>
      <c r="G303" s="9"/>
      <c r="H303" s="9"/>
      <c r="I303" s="9"/>
      <c r="T303" s="23"/>
      <c r="U303" s="23"/>
      <c r="V303" s="23"/>
    </row>
    <row r="304" ht="15.75" customHeight="1">
      <c r="D304" s="8"/>
      <c r="E304" s="8"/>
      <c r="F304" s="8"/>
      <c r="G304" s="9"/>
      <c r="H304" s="9"/>
      <c r="I304" s="9"/>
      <c r="T304" s="23"/>
      <c r="U304" s="23"/>
      <c r="V304" s="23"/>
    </row>
    <row r="305" ht="15.75" customHeight="1">
      <c r="D305" s="8"/>
      <c r="E305" s="8"/>
      <c r="F305" s="8"/>
      <c r="G305" s="9"/>
      <c r="H305" s="9"/>
      <c r="I305" s="9"/>
      <c r="T305" s="23"/>
      <c r="U305" s="23"/>
      <c r="V305" s="23"/>
    </row>
    <row r="306" ht="15.75" customHeight="1">
      <c r="D306" s="8"/>
      <c r="E306" s="8"/>
      <c r="F306" s="8"/>
      <c r="G306" s="9"/>
      <c r="H306" s="9"/>
      <c r="I306" s="9"/>
      <c r="T306" s="23"/>
      <c r="U306" s="23"/>
      <c r="V306" s="23"/>
    </row>
    <row r="307" ht="15.75" customHeight="1">
      <c r="D307" s="8"/>
      <c r="E307" s="8"/>
      <c r="F307" s="8"/>
      <c r="G307" s="9"/>
      <c r="H307" s="9"/>
      <c r="I307" s="9"/>
      <c r="T307" s="23"/>
      <c r="U307" s="23"/>
      <c r="V307" s="23"/>
    </row>
    <row r="308" ht="15.75" customHeight="1">
      <c r="D308" s="8"/>
      <c r="E308" s="8"/>
      <c r="F308" s="8"/>
      <c r="G308" s="9"/>
      <c r="H308" s="9"/>
      <c r="I308" s="9"/>
      <c r="T308" s="23"/>
      <c r="U308" s="23"/>
      <c r="V308" s="23"/>
    </row>
    <row r="309" ht="15.75" customHeight="1">
      <c r="D309" s="8"/>
      <c r="E309" s="8"/>
      <c r="F309" s="8"/>
      <c r="G309" s="9"/>
      <c r="H309" s="9"/>
      <c r="I309" s="9"/>
      <c r="T309" s="23"/>
      <c r="U309" s="23"/>
      <c r="V309" s="23"/>
    </row>
    <row r="310" ht="15.75" customHeight="1">
      <c r="D310" s="8"/>
      <c r="E310" s="8"/>
      <c r="F310" s="8"/>
      <c r="G310" s="9"/>
      <c r="H310" s="9"/>
      <c r="I310" s="9"/>
      <c r="T310" s="23"/>
      <c r="U310" s="23"/>
      <c r="V310" s="23"/>
    </row>
    <row r="311" ht="15.75" customHeight="1">
      <c r="D311" s="8"/>
      <c r="E311" s="8"/>
      <c r="F311" s="8"/>
      <c r="G311" s="9"/>
      <c r="H311" s="9"/>
      <c r="I311" s="9"/>
      <c r="T311" s="23"/>
      <c r="U311" s="23"/>
      <c r="V311" s="23"/>
    </row>
    <row r="312" ht="15.75" customHeight="1">
      <c r="D312" s="8"/>
      <c r="E312" s="8"/>
      <c r="F312" s="8"/>
      <c r="G312" s="9"/>
      <c r="H312" s="9"/>
      <c r="I312" s="9"/>
      <c r="T312" s="23"/>
      <c r="U312" s="23"/>
      <c r="V312" s="23"/>
    </row>
    <row r="313" ht="15.75" customHeight="1">
      <c r="D313" s="8"/>
      <c r="E313" s="8"/>
      <c r="F313" s="8"/>
      <c r="G313" s="9"/>
      <c r="H313" s="9"/>
      <c r="I313" s="9"/>
      <c r="T313" s="23"/>
      <c r="U313" s="23"/>
      <c r="V313" s="23"/>
    </row>
    <row r="314" ht="15.75" customHeight="1">
      <c r="D314" s="8"/>
      <c r="E314" s="8"/>
      <c r="F314" s="8"/>
      <c r="G314" s="9"/>
      <c r="H314" s="9"/>
      <c r="I314" s="9"/>
      <c r="T314" s="23"/>
      <c r="U314" s="23"/>
      <c r="V314" s="23"/>
    </row>
    <row r="315" ht="15.75" customHeight="1">
      <c r="D315" s="8"/>
      <c r="E315" s="8"/>
      <c r="F315" s="8"/>
      <c r="G315" s="9"/>
      <c r="H315" s="9"/>
      <c r="I315" s="9"/>
      <c r="T315" s="23"/>
      <c r="U315" s="23"/>
      <c r="V315" s="23"/>
    </row>
    <row r="316" ht="15.75" customHeight="1">
      <c r="D316" s="8"/>
      <c r="E316" s="8"/>
      <c r="F316" s="8"/>
      <c r="G316" s="9"/>
      <c r="H316" s="9"/>
      <c r="I316" s="9"/>
      <c r="T316" s="23"/>
      <c r="U316" s="23"/>
      <c r="V316" s="23"/>
    </row>
    <row r="317" ht="15.75" customHeight="1">
      <c r="D317" s="8"/>
      <c r="E317" s="8"/>
      <c r="F317" s="8"/>
      <c r="G317" s="9"/>
      <c r="H317" s="9"/>
      <c r="I317" s="9"/>
      <c r="T317" s="23"/>
      <c r="U317" s="23"/>
      <c r="V317" s="23"/>
    </row>
    <row r="318" ht="15.75" customHeight="1">
      <c r="D318" s="8"/>
      <c r="E318" s="8"/>
      <c r="F318" s="8"/>
      <c r="G318" s="9"/>
      <c r="H318" s="9"/>
      <c r="I318" s="9"/>
      <c r="T318" s="23"/>
      <c r="U318" s="23"/>
      <c r="V318" s="23"/>
    </row>
    <row r="319" ht="15.75" customHeight="1">
      <c r="D319" s="8"/>
      <c r="E319" s="8"/>
      <c r="F319" s="8"/>
      <c r="G319" s="9"/>
      <c r="H319" s="9"/>
      <c r="I319" s="9"/>
      <c r="T319" s="23"/>
      <c r="U319" s="23"/>
      <c r="V319" s="23"/>
    </row>
    <row r="320" ht="15.75" customHeight="1">
      <c r="D320" s="8"/>
      <c r="E320" s="8"/>
      <c r="F320" s="8"/>
      <c r="G320" s="9"/>
      <c r="H320" s="9"/>
      <c r="I320" s="9"/>
      <c r="T320" s="23"/>
      <c r="U320" s="23"/>
      <c r="V320" s="23"/>
    </row>
    <row r="321" ht="15.75" customHeight="1">
      <c r="D321" s="8"/>
      <c r="E321" s="8"/>
      <c r="F321" s="8"/>
      <c r="G321" s="9"/>
      <c r="H321" s="9"/>
      <c r="I321" s="9"/>
      <c r="T321" s="23"/>
      <c r="U321" s="23"/>
      <c r="V321" s="23"/>
    </row>
    <row r="322" ht="15.75" customHeight="1">
      <c r="D322" s="8"/>
      <c r="E322" s="8"/>
      <c r="F322" s="8"/>
      <c r="G322" s="9"/>
      <c r="H322" s="9"/>
      <c r="I322" s="9"/>
      <c r="T322" s="23"/>
      <c r="U322" s="23"/>
      <c r="V322" s="23"/>
    </row>
    <row r="323" ht="15.75" customHeight="1">
      <c r="D323" s="8"/>
      <c r="E323" s="8"/>
      <c r="F323" s="8"/>
      <c r="G323" s="9"/>
      <c r="H323" s="9"/>
      <c r="I323" s="9"/>
      <c r="T323" s="23"/>
      <c r="U323" s="23"/>
      <c r="V323" s="23"/>
    </row>
    <row r="324" ht="15.75" customHeight="1">
      <c r="D324" s="8"/>
      <c r="E324" s="8"/>
      <c r="F324" s="8"/>
      <c r="G324" s="9"/>
      <c r="H324" s="9"/>
      <c r="I324" s="9"/>
      <c r="T324" s="23"/>
      <c r="U324" s="23"/>
      <c r="V324" s="23"/>
    </row>
    <row r="325" ht="15.75" customHeight="1">
      <c r="D325" s="8"/>
      <c r="E325" s="8"/>
      <c r="F325" s="8"/>
      <c r="G325" s="9"/>
      <c r="H325" s="9"/>
      <c r="I325" s="9"/>
      <c r="T325" s="23"/>
      <c r="U325" s="23"/>
      <c r="V325" s="23"/>
    </row>
    <row r="326" ht="15.75" customHeight="1">
      <c r="D326" s="8"/>
      <c r="E326" s="8"/>
      <c r="F326" s="8"/>
      <c r="G326" s="9"/>
      <c r="H326" s="9"/>
      <c r="I326" s="9"/>
      <c r="T326" s="23"/>
      <c r="U326" s="23"/>
      <c r="V326" s="23"/>
    </row>
    <row r="327" ht="15.75" customHeight="1">
      <c r="D327" s="8"/>
      <c r="E327" s="8"/>
      <c r="F327" s="8"/>
      <c r="G327" s="9"/>
      <c r="H327" s="9"/>
      <c r="I327" s="9"/>
      <c r="T327" s="23"/>
      <c r="U327" s="23"/>
      <c r="V327" s="23"/>
    </row>
    <row r="328" ht="15.75" customHeight="1">
      <c r="D328" s="8"/>
      <c r="E328" s="8"/>
      <c r="F328" s="8"/>
      <c r="G328" s="9"/>
      <c r="H328" s="9"/>
      <c r="I328" s="9"/>
      <c r="T328" s="23"/>
      <c r="U328" s="23"/>
      <c r="V328" s="23"/>
    </row>
    <row r="329" ht="15.75" customHeight="1">
      <c r="D329" s="8"/>
      <c r="E329" s="8"/>
      <c r="F329" s="8"/>
      <c r="G329" s="9"/>
      <c r="H329" s="9"/>
      <c r="I329" s="9"/>
      <c r="T329" s="23"/>
      <c r="U329" s="23"/>
      <c r="V329" s="23"/>
    </row>
    <row r="330" ht="15.75" customHeight="1">
      <c r="D330" s="8"/>
      <c r="E330" s="8"/>
      <c r="F330" s="8"/>
      <c r="G330" s="9"/>
      <c r="H330" s="9"/>
      <c r="I330" s="9"/>
      <c r="T330" s="23"/>
      <c r="U330" s="23"/>
      <c r="V330" s="23"/>
    </row>
    <row r="331" ht="15.75" customHeight="1">
      <c r="D331" s="8"/>
      <c r="E331" s="8"/>
      <c r="F331" s="8"/>
      <c r="G331" s="9"/>
      <c r="H331" s="9"/>
      <c r="I331" s="9"/>
      <c r="T331" s="23"/>
      <c r="U331" s="23"/>
      <c r="V331" s="23"/>
    </row>
    <row r="332" ht="15.75" customHeight="1">
      <c r="D332" s="8"/>
      <c r="E332" s="8"/>
      <c r="F332" s="8"/>
      <c r="G332" s="9"/>
      <c r="H332" s="9"/>
      <c r="I332" s="9"/>
      <c r="T332" s="23"/>
      <c r="U332" s="23"/>
      <c r="V332" s="23"/>
    </row>
    <row r="333" ht="15.75" customHeight="1">
      <c r="D333" s="8"/>
      <c r="E333" s="8"/>
      <c r="F333" s="8"/>
      <c r="G333" s="9"/>
      <c r="H333" s="9"/>
      <c r="I333" s="9"/>
      <c r="T333" s="23"/>
      <c r="U333" s="23"/>
      <c r="V333" s="23"/>
    </row>
    <row r="334" ht="15.75" customHeight="1">
      <c r="D334" s="8"/>
      <c r="E334" s="8"/>
      <c r="F334" s="8"/>
      <c r="G334" s="9"/>
      <c r="H334" s="9"/>
      <c r="I334" s="9"/>
      <c r="T334" s="23"/>
      <c r="U334" s="23"/>
      <c r="V334" s="23"/>
    </row>
    <row r="335" ht="15.75" customHeight="1">
      <c r="D335" s="8"/>
      <c r="E335" s="8"/>
      <c r="F335" s="8"/>
      <c r="G335" s="9"/>
      <c r="H335" s="9"/>
      <c r="I335" s="9"/>
      <c r="T335" s="23"/>
      <c r="U335" s="23"/>
      <c r="V335" s="23"/>
    </row>
    <row r="336" ht="15.75" customHeight="1">
      <c r="D336" s="8"/>
      <c r="E336" s="8"/>
      <c r="F336" s="8"/>
      <c r="G336" s="9"/>
      <c r="H336" s="9"/>
      <c r="I336" s="9"/>
      <c r="T336" s="23"/>
      <c r="U336" s="23"/>
      <c r="V336" s="23"/>
    </row>
    <row r="337" ht="15.75" customHeight="1">
      <c r="D337" s="8"/>
      <c r="E337" s="8"/>
      <c r="F337" s="8"/>
      <c r="G337" s="9"/>
      <c r="H337" s="9"/>
      <c r="I337" s="9"/>
      <c r="T337" s="23"/>
      <c r="U337" s="23"/>
      <c r="V337" s="23"/>
    </row>
    <row r="338" ht="15.75" customHeight="1">
      <c r="D338" s="8"/>
      <c r="E338" s="8"/>
      <c r="F338" s="8"/>
      <c r="G338" s="9"/>
      <c r="H338" s="9"/>
      <c r="I338" s="9"/>
      <c r="T338" s="23"/>
      <c r="U338" s="23"/>
      <c r="V338" s="23"/>
    </row>
    <row r="339" ht="15.75" customHeight="1">
      <c r="D339" s="8"/>
      <c r="E339" s="8"/>
      <c r="F339" s="8"/>
      <c r="G339" s="9"/>
      <c r="H339" s="9"/>
      <c r="I339" s="9"/>
      <c r="T339" s="23"/>
      <c r="U339" s="23"/>
      <c r="V339" s="23"/>
    </row>
    <row r="340" ht="15.75" customHeight="1">
      <c r="D340" s="8"/>
      <c r="E340" s="8"/>
      <c r="F340" s="8"/>
      <c r="G340" s="9"/>
      <c r="H340" s="9"/>
      <c r="I340" s="9"/>
      <c r="T340" s="23"/>
      <c r="U340" s="23"/>
      <c r="V340" s="23"/>
    </row>
    <row r="341" ht="15.75" customHeight="1">
      <c r="D341" s="8"/>
      <c r="E341" s="8"/>
      <c r="F341" s="8"/>
      <c r="G341" s="9"/>
      <c r="H341" s="9"/>
      <c r="I341" s="9"/>
      <c r="T341" s="23"/>
      <c r="U341" s="23"/>
      <c r="V341" s="23"/>
    </row>
    <row r="342" ht="15.75" customHeight="1">
      <c r="D342" s="8"/>
      <c r="E342" s="8"/>
      <c r="F342" s="8"/>
      <c r="G342" s="9"/>
      <c r="H342" s="9"/>
      <c r="I342" s="9"/>
      <c r="T342" s="23"/>
      <c r="U342" s="23"/>
      <c r="V342" s="23"/>
    </row>
    <row r="343" ht="15.75" customHeight="1">
      <c r="D343" s="8"/>
      <c r="E343" s="8"/>
      <c r="F343" s="8"/>
      <c r="G343" s="9"/>
      <c r="H343" s="9"/>
      <c r="I343" s="9"/>
      <c r="T343" s="23"/>
      <c r="U343" s="23"/>
      <c r="V343" s="23"/>
    </row>
    <row r="344" ht="15.75" customHeight="1">
      <c r="D344" s="8"/>
      <c r="E344" s="8"/>
      <c r="F344" s="8"/>
      <c r="G344" s="9"/>
      <c r="H344" s="9"/>
      <c r="I344" s="9"/>
      <c r="T344" s="23"/>
      <c r="U344" s="23"/>
      <c r="V344" s="23"/>
    </row>
    <row r="345" ht="15.75" customHeight="1">
      <c r="D345" s="8"/>
      <c r="E345" s="8"/>
      <c r="F345" s="8"/>
      <c r="G345" s="9"/>
      <c r="H345" s="9"/>
      <c r="I345" s="9"/>
      <c r="T345" s="23"/>
      <c r="U345" s="23"/>
      <c r="V345" s="23"/>
    </row>
    <row r="346" ht="15.75" customHeight="1">
      <c r="D346" s="8"/>
      <c r="E346" s="8"/>
      <c r="F346" s="8"/>
      <c r="G346" s="9"/>
      <c r="H346" s="9"/>
      <c r="I346" s="9"/>
      <c r="T346" s="23"/>
      <c r="U346" s="23"/>
      <c r="V346" s="23"/>
    </row>
    <row r="347" ht="15.75" customHeight="1">
      <c r="D347" s="8"/>
      <c r="E347" s="8"/>
      <c r="F347" s="8"/>
      <c r="G347" s="9"/>
      <c r="H347" s="9"/>
      <c r="I347" s="9"/>
      <c r="T347" s="23"/>
      <c r="U347" s="23"/>
      <c r="V347" s="23"/>
    </row>
    <row r="348" ht="15.75" customHeight="1">
      <c r="D348" s="8"/>
      <c r="E348" s="8"/>
      <c r="F348" s="8"/>
      <c r="G348" s="9"/>
      <c r="H348" s="9"/>
      <c r="I348" s="9"/>
      <c r="T348" s="23"/>
      <c r="U348" s="23"/>
      <c r="V348" s="23"/>
    </row>
    <row r="349" ht="15.75" customHeight="1">
      <c r="D349" s="8"/>
      <c r="E349" s="8"/>
      <c r="F349" s="8"/>
      <c r="G349" s="9"/>
      <c r="H349" s="9"/>
      <c r="I349" s="9"/>
      <c r="T349" s="23"/>
      <c r="U349" s="23"/>
      <c r="V349" s="23"/>
    </row>
    <row r="350" ht="15.75" customHeight="1">
      <c r="D350" s="8"/>
      <c r="E350" s="8"/>
      <c r="F350" s="8"/>
      <c r="G350" s="9"/>
      <c r="H350" s="9"/>
      <c r="I350" s="9"/>
      <c r="T350" s="23"/>
      <c r="U350" s="23"/>
      <c r="V350" s="23"/>
    </row>
    <row r="351" ht="15.75" customHeight="1">
      <c r="D351" s="8"/>
      <c r="E351" s="8"/>
      <c r="F351" s="8"/>
      <c r="G351" s="9"/>
      <c r="H351" s="9"/>
      <c r="I351" s="9"/>
      <c r="T351" s="23"/>
      <c r="U351" s="23"/>
      <c r="V351" s="23"/>
    </row>
    <row r="352" ht="15.75" customHeight="1">
      <c r="D352" s="8"/>
      <c r="E352" s="8"/>
      <c r="F352" s="8"/>
      <c r="G352" s="9"/>
      <c r="H352" s="9"/>
      <c r="I352" s="9"/>
      <c r="T352" s="23"/>
      <c r="U352" s="23"/>
      <c r="V352" s="23"/>
    </row>
    <row r="353" ht="15.75" customHeight="1">
      <c r="D353" s="8"/>
      <c r="E353" s="8"/>
      <c r="F353" s="8"/>
      <c r="G353" s="9"/>
      <c r="H353" s="9"/>
      <c r="I353" s="9"/>
      <c r="T353" s="23"/>
      <c r="U353" s="23"/>
      <c r="V353" s="23"/>
    </row>
    <row r="354" ht="15.75" customHeight="1">
      <c r="D354" s="8"/>
      <c r="E354" s="8"/>
      <c r="F354" s="8"/>
      <c r="G354" s="9"/>
      <c r="H354" s="9"/>
      <c r="I354" s="9"/>
      <c r="T354" s="23"/>
      <c r="U354" s="23"/>
      <c r="V354" s="23"/>
    </row>
    <row r="355" ht="15.75" customHeight="1">
      <c r="D355" s="8"/>
      <c r="E355" s="8"/>
      <c r="F355" s="8"/>
      <c r="G355" s="9"/>
      <c r="H355" s="9"/>
      <c r="I355" s="9"/>
      <c r="T355" s="23"/>
      <c r="U355" s="23"/>
      <c r="V355" s="23"/>
    </row>
    <row r="356" ht="15.75" customHeight="1">
      <c r="D356" s="8"/>
      <c r="E356" s="8"/>
      <c r="F356" s="8"/>
      <c r="G356" s="9"/>
      <c r="H356" s="9"/>
      <c r="I356" s="9"/>
      <c r="T356" s="23"/>
      <c r="U356" s="23"/>
      <c r="V356" s="23"/>
    </row>
    <row r="357" ht="15.75" customHeight="1">
      <c r="D357" s="8"/>
      <c r="E357" s="8"/>
      <c r="F357" s="8"/>
      <c r="G357" s="9"/>
      <c r="H357" s="9"/>
      <c r="I357" s="9"/>
      <c r="T357" s="23"/>
      <c r="U357" s="23"/>
      <c r="V357" s="23"/>
    </row>
    <row r="358" ht="15.75" customHeight="1">
      <c r="D358" s="8"/>
      <c r="E358" s="8"/>
      <c r="F358" s="8"/>
      <c r="G358" s="9"/>
      <c r="H358" s="9"/>
      <c r="I358" s="9"/>
      <c r="T358" s="23"/>
      <c r="U358" s="23"/>
      <c r="V358" s="23"/>
    </row>
    <row r="359" ht="15.75" customHeight="1">
      <c r="D359" s="8"/>
      <c r="E359" s="8"/>
      <c r="F359" s="8"/>
      <c r="G359" s="9"/>
      <c r="H359" s="9"/>
      <c r="I359" s="9"/>
      <c r="T359" s="23"/>
      <c r="U359" s="23"/>
      <c r="V359" s="23"/>
    </row>
    <row r="360" ht="15.75" customHeight="1">
      <c r="D360" s="8"/>
      <c r="E360" s="8"/>
      <c r="F360" s="8"/>
      <c r="G360" s="9"/>
      <c r="H360" s="9"/>
      <c r="I360" s="9"/>
      <c r="T360" s="23"/>
      <c r="U360" s="23"/>
      <c r="V360" s="23"/>
    </row>
    <row r="361" ht="15.75" customHeight="1">
      <c r="D361" s="8"/>
      <c r="E361" s="8"/>
      <c r="F361" s="8"/>
      <c r="G361" s="9"/>
      <c r="H361" s="9"/>
      <c r="I361" s="9"/>
      <c r="T361" s="23"/>
      <c r="U361" s="23"/>
      <c r="V361" s="23"/>
    </row>
    <row r="362" ht="15.75" customHeight="1">
      <c r="D362" s="8"/>
      <c r="E362" s="8"/>
      <c r="F362" s="8"/>
      <c r="G362" s="9"/>
      <c r="H362" s="9"/>
      <c r="I362" s="9"/>
      <c r="T362" s="23"/>
      <c r="U362" s="23"/>
      <c r="V362" s="23"/>
    </row>
    <row r="363" ht="15.75" customHeight="1">
      <c r="D363" s="8"/>
      <c r="E363" s="8"/>
      <c r="F363" s="8"/>
      <c r="G363" s="9"/>
      <c r="H363" s="9"/>
      <c r="I363" s="9"/>
      <c r="T363" s="23"/>
      <c r="U363" s="23"/>
      <c r="V363" s="23"/>
    </row>
    <row r="364" ht="15.75" customHeight="1">
      <c r="D364" s="8"/>
      <c r="E364" s="8"/>
      <c r="F364" s="8"/>
      <c r="G364" s="9"/>
      <c r="H364" s="9"/>
      <c r="I364" s="9"/>
      <c r="T364" s="23"/>
      <c r="U364" s="23"/>
      <c r="V364" s="23"/>
    </row>
    <row r="365" ht="15.75" customHeight="1">
      <c r="D365" s="8"/>
      <c r="E365" s="8"/>
      <c r="F365" s="8"/>
      <c r="G365" s="9"/>
      <c r="H365" s="9"/>
      <c r="I365" s="9"/>
      <c r="T365" s="23"/>
      <c r="U365" s="23"/>
      <c r="V365" s="23"/>
    </row>
    <row r="366" ht="15.75" customHeight="1">
      <c r="D366" s="8"/>
      <c r="E366" s="8"/>
      <c r="F366" s="8"/>
      <c r="G366" s="9"/>
      <c r="H366" s="9"/>
      <c r="I366" s="9"/>
      <c r="T366" s="23"/>
      <c r="U366" s="23"/>
      <c r="V366" s="23"/>
    </row>
    <row r="367" ht="15.75" customHeight="1">
      <c r="D367" s="8"/>
      <c r="E367" s="8"/>
      <c r="F367" s="8"/>
      <c r="G367" s="9"/>
      <c r="H367" s="9"/>
      <c r="I367" s="9"/>
      <c r="T367" s="23"/>
      <c r="U367" s="23"/>
      <c r="V367" s="23"/>
    </row>
    <row r="368" ht="15.75" customHeight="1">
      <c r="D368" s="8"/>
      <c r="E368" s="8"/>
      <c r="F368" s="8"/>
      <c r="G368" s="9"/>
      <c r="H368" s="9"/>
      <c r="I368" s="9"/>
      <c r="T368" s="23"/>
      <c r="U368" s="23"/>
      <c r="V368" s="23"/>
    </row>
    <row r="369" ht="15.75" customHeight="1">
      <c r="D369" s="8"/>
      <c r="E369" s="8"/>
      <c r="F369" s="8"/>
      <c r="G369" s="9"/>
      <c r="H369" s="9"/>
      <c r="I369" s="9"/>
      <c r="T369" s="23"/>
      <c r="U369" s="23"/>
      <c r="V369" s="23"/>
    </row>
    <row r="370" ht="15.75" customHeight="1">
      <c r="D370" s="8"/>
      <c r="E370" s="8"/>
      <c r="F370" s="8"/>
      <c r="G370" s="9"/>
      <c r="H370" s="9"/>
      <c r="I370" s="9"/>
      <c r="T370" s="23"/>
      <c r="U370" s="23"/>
      <c r="V370" s="23"/>
    </row>
    <row r="371" ht="15.75" customHeight="1">
      <c r="D371" s="8"/>
      <c r="E371" s="8"/>
      <c r="F371" s="8"/>
      <c r="G371" s="9"/>
      <c r="H371" s="9"/>
      <c r="I371" s="9"/>
      <c r="T371" s="23"/>
      <c r="U371" s="23"/>
      <c r="V371" s="23"/>
    </row>
    <row r="372" ht="15.75" customHeight="1">
      <c r="D372" s="8"/>
      <c r="E372" s="8"/>
      <c r="F372" s="8"/>
      <c r="G372" s="9"/>
      <c r="H372" s="9"/>
      <c r="I372" s="9"/>
      <c r="T372" s="23"/>
      <c r="U372" s="23"/>
      <c r="V372" s="23"/>
    </row>
    <row r="373" ht="15.75" customHeight="1">
      <c r="D373" s="8"/>
      <c r="E373" s="8"/>
      <c r="F373" s="8"/>
      <c r="G373" s="9"/>
      <c r="H373" s="9"/>
      <c r="I373" s="9"/>
      <c r="T373" s="23"/>
      <c r="U373" s="23"/>
      <c r="V373" s="23"/>
    </row>
    <row r="374" ht="15.75" customHeight="1">
      <c r="D374" s="8"/>
      <c r="E374" s="8"/>
      <c r="F374" s="8"/>
      <c r="G374" s="9"/>
      <c r="H374" s="9"/>
      <c r="I374" s="9"/>
      <c r="T374" s="23"/>
      <c r="U374" s="23"/>
      <c r="V374" s="23"/>
    </row>
    <row r="375" ht="15.75" customHeight="1">
      <c r="D375" s="8"/>
      <c r="E375" s="8"/>
      <c r="F375" s="8"/>
      <c r="G375" s="9"/>
      <c r="H375" s="9"/>
      <c r="I375" s="9"/>
      <c r="T375" s="23"/>
      <c r="U375" s="23"/>
      <c r="V375" s="23"/>
    </row>
    <row r="376" ht="15.75" customHeight="1">
      <c r="D376" s="8"/>
      <c r="E376" s="8"/>
      <c r="F376" s="8"/>
      <c r="G376" s="9"/>
      <c r="H376" s="9"/>
      <c r="I376" s="9"/>
      <c r="T376" s="23"/>
      <c r="U376" s="23"/>
      <c r="V376" s="23"/>
    </row>
    <row r="377" ht="15.75" customHeight="1">
      <c r="D377" s="8"/>
      <c r="E377" s="8"/>
      <c r="F377" s="8"/>
      <c r="G377" s="9"/>
      <c r="H377" s="9"/>
      <c r="I377" s="9"/>
      <c r="T377" s="23"/>
      <c r="U377" s="23"/>
      <c r="V377" s="23"/>
    </row>
    <row r="378" ht="15.75" customHeight="1">
      <c r="D378" s="8"/>
      <c r="E378" s="8"/>
      <c r="F378" s="8"/>
      <c r="G378" s="9"/>
      <c r="H378" s="9"/>
      <c r="I378" s="9"/>
      <c r="T378" s="23"/>
      <c r="U378" s="23"/>
      <c r="V378" s="23"/>
    </row>
    <row r="379" ht="15.75" customHeight="1">
      <c r="D379" s="8"/>
      <c r="E379" s="8"/>
      <c r="F379" s="8"/>
      <c r="G379" s="9"/>
      <c r="H379" s="9"/>
      <c r="I379" s="9"/>
      <c r="T379" s="23"/>
      <c r="U379" s="23"/>
      <c r="V379" s="23"/>
    </row>
    <row r="380" ht="15.75" customHeight="1">
      <c r="D380" s="8"/>
      <c r="E380" s="8"/>
      <c r="F380" s="8"/>
      <c r="G380" s="9"/>
      <c r="H380" s="9"/>
      <c r="I380" s="9"/>
      <c r="T380" s="23"/>
      <c r="U380" s="23"/>
      <c r="V380" s="23"/>
    </row>
    <row r="381" ht="15.75" customHeight="1">
      <c r="D381" s="8"/>
      <c r="E381" s="8"/>
      <c r="F381" s="8"/>
      <c r="G381" s="9"/>
      <c r="H381" s="9"/>
      <c r="I381" s="9"/>
      <c r="T381" s="23"/>
      <c r="U381" s="23"/>
      <c r="V381" s="23"/>
    </row>
    <row r="382" ht="15.75" customHeight="1">
      <c r="D382" s="8"/>
      <c r="E382" s="8"/>
      <c r="F382" s="8"/>
      <c r="G382" s="9"/>
      <c r="H382" s="9"/>
      <c r="I382" s="9"/>
      <c r="T382" s="23"/>
      <c r="U382" s="23"/>
      <c r="V382" s="23"/>
    </row>
    <row r="383" ht="15.75" customHeight="1">
      <c r="D383" s="8"/>
      <c r="E383" s="8"/>
      <c r="F383" s="8"/>
      <c r="G383" s="9"/>
      <c r="H383" s="9"/>
      <c r="I383" s="9"/>
      <c r="T383" s="23"/>
      <c r="U383" s="23"/>
      <c r="V383" s="23"/>
    </row>
    <row r="384" ht="15.75" customHeight="1">
      <c r="D384" s="8"/>
      <c r="E384" s="8"/>
      <c r="F384" s="8"/>
      <c r="G384" s="9"/>
      <c r="H384" s="9"/>
      <c r="I384" s="9"/>
      <c r="T384" s="23"/>
      <c r="U384" s="23"/>
      <c r="V384" s="23"/>
    </row>
    <row r="385" ht="15.75" customHeight="1">
      <c r="D385" s="8"/>
      <c r="E385" s="8"/>
      <c r="F385" s="8"/>
      <c r="G385" s="9"/>
      <c r="H385" s="9"/>
      <c r="I385" s="9"/>
      <c r="T385" s="23"/>
      <c r="U385" s="23"/>
      <c r="V385" s="23"/>
    </row>
    <row r="386" ht="15.75" customHeight="1">
      <c r="D386" s="8"/>
      <c r="E386" s="8"/>
      <c r="F386" s="8"/>
      <c r="G386" s="9"/>
      <c r="H386" s="9"/>
      <c r="I386" s="9"/>
      <c r="T386" s="23"/>
      <c r="U386" s="23"/>
      <c r="V386" s="23"/>
    </row>
    <row r="387" ht="15.75" customHeight="1">
      <c r="D387" s="8"/>
      <c r="E387" s="8"/>
      <c r="F387" s="8"/>
      <c r="G387" s="9"/>
      <c r="H387" s="9"/>
      <c r="I387" s="9"/>
      <c r="T387" s="23"/>
      <c r="U387" s="23"/>
      <c r="V387" s="23"/>
    </row>
    <row r="388" ht="15.75" customHeight="1">
      <c r="D388" s="8"/>
      <c r="E388" s="8"/>
      <c r="F388" s="8"/>
      <c r="G388" s="9"/>
      <c r="H388" s="9"/>
      <c r="I388" s="9"/>
      <c r="T388" s="23"/>
      <c r="U388" s="23"/>
      <c r="V388" s="23"/>
    </row>
    <row r="389" ht="15.75" customHeight="1">
      <c r="D389" s="8"/>
      <c r="E389" s="8"/>
      <c r="F389" s="8"/>
      <c r="G389" s="9"/>
      <c r="H389" s="9"/>
      <c r="I389" s="9"/>
      <c r="T389" s="23"/>
      <c r="U389" s="23"/>
      <c r="V389" s="23"/>
    </row>
    <row r="390" ht="15.75" customHeight="1">
      <c r="D390" s="8"/>
      <c r="E390" s="8"/>
      <c r="F390" s="8"/>
      <c r="G390" s="9"/>
      <c r="H390" s="9"/>
      <c r="I390" s="9"/>
      <c r="T390" s="23"/>
      <c r="U390" s="23"/>
      <c r="V390" s="23"/>
    </row>
    <row r="391" ht="15.75" customHeight="1">
      <c r="D391" s="8"/>
      <c r="E391" s="8"/>
      <c r="F391" s="8"/>
      <c r="G391" s="9"/>
      <c r="H391" s="9"/>
      <c r="I391" s="9"/>
      <c r="T391" s="23"/>
      <c r="U391" s="23"/>
      <c r="V391" s="23"/>
    </row>
    <row r="392" ht="15.75" customHeight="1">
      <c r="D392" s="8"/>
      <c r="E392" s="8"/>
      <c r="F392" s="8"/>
      <c r="G392" s="9"/>
      <c r="H392" s="9"/>
      <c r="I392" s="9"/>
      <c r="T392" s="23"/>
      <c r="U392" s="23"/>
      <c r="V392" s="23"/>
    </row>
    <row r="393" ht="15.75" customHeight="1">
      <c r="D393" s="8"/>
      <c r="E393" s="8"/>
      <c r="F393" s="8"/>
      <c r="G393" s="9"/>
      <c r="H393" s="9"/>
      <c r="I393" s="9"/>
      <c r="T393" s="23"/>
      <c r="U393" s="23"/>
      <c r="V393" s="23"/>
    </row>
    <row r="394" ht="15.75" customHeight="1">
      <c r="D394" s="8"/>
      <c r="E394" s="8"/>
      <c r="F394" s="8"/>
      <c r="G394" s="9"/>
      <c r="H394" s="9"/>
      <c r="I394" s="9"/>
      <c r="T394" s="23"/>
      <c r="U394" s="23"/>
      <c r="V394" s="23"/>
    </row>
    <row r="395" ht="15.75" customHeight="1">
      <c r="D395" s="8"/>
      <c r="E395" s="8"/>
      <c r="F395" s="8"/>
      <c r="G395" s="9"/>
      <c r="H395" s="9"/>
      <c r="I395" s="9"/>
      <c r="T395" s="23"/>
      <c r="U395" s="23"/>
      <c r="V395" s="23"/>
    </row>
    <row r="396" ht="15.75" customHeight="1">
      <c r="D396" s="8"/>
      <c r="E396" s="8"/>
      <c r="F396" s="8"/>
      <c r="G396" s="9"/>
      <c r="H396" s="9"/>
      <c r="I396" s="9"/>
      <c r="T396" s="23"/>
      <c r="U396" s="23"/>
      <c r="V396" s="23"/>
    </row>
    <row r="397" ht="15.75" customHeight="1">
      <c r="D397" s="8"/>
      <c r="E397" s="8"/>
      <c r="F397" s="8"/>
      <c r="G397" s="9"/>
      <c r="H397" s="9"/>
      <c r="I397" s="9"/>
      <c r="T397" s="23"/>
      <c r="U397" s="23"/>
      <c r="V397" s="23"/>
    </row>
    <row r="398" ht="15.75" customHeight="1">
      <c r="D398" s="8"/>
      <c r="E398" s="8"/>
      <c r="F398" s="8"/>
      <c r="G398" s="9"/>
      <c r="H398" s="9"/>
      <c r="I398" s="9"/>
      <c r="T398" s="23"/>
      <c r="U398" s="23"/>
      <c r="V398" s="23"/>
    </row>
    <row r="399" ht="15.75" customHeight="1">
      <c r="D399" s="8"/>
      <c r="E399" s="8"/>
      <c r="F399" s="8"/>
      <c r="G399" s="9"/>
      <c r="H399" s="9"/>
      <c r="I399" s="9"/>
      <c r="T399" s="23"/>
      <c r="U399" s="23"/>
      <c r="V399" s="23"/>
    </row>
    <row r="400" ht="15.75" customHeight="1">
      <c r="D400" s="8"/>
      <c r="E400" s="8"/>
      <c r="F400" s="8"/>
      <c r="G400" s="9"/>
      <c r="H400" s="9"/>
      <c r="I400" s="9"/>
      <c r="T400" s="23"/>
      <c r="U400" s="23"/>
      <c r="V400" s="23"/>
    </row>
    <row r="401" ht="15.75" customHeight="1">
      <c r="D401" s="8"/>
      <c r="E401" s="8"/>
      <c r="F401" s="8"/>
      <c r="G401" s="9"/>
      <c r="H401" s="9"/>
      <c r="I401" s="9"/>
      <c r="T401" s="23"/>
      <c r="U401" s="23"/>
      <c r="V401" s="23"/>
    </row>
    <row r="402" ht="15.75" customHeight="1">
      <c r="D402" s="8"/>
      <c r="E402" s="8"/>
      <c r="F402" s="8"/>
      <c r="G402" s="9"/>
      <c r="H402" s="9"/>
      <c r="I402" s="9"/>
      <c r="T402" s="23"/>
      <c r="U402" s="23"/>
      <c r="V402" s="23"/>
    </row>
    <row r="403" ht="15.75" customHeight="1">
      <c r="D403" s="8"/>
      <c r="E403" s="8"/>
      <c r="F403" s="8"/>
      <c r="G403" s="9"/>
      <c r="H403" s="9"/>
      <c r="I403" s="9"/>
      <c r="T403" s="23"/>
      <c r="U403" s="23"/>
      <c r="V403" s="23"/>
    </row>
    <row r="404" ht="15.75" customHeight="1">
      <c r="D404" s="8"/>
      <c r="E404" s="8"/>
      <c r="F404" s="8"/>
      <c r="G404" s="9"/>
      <c r="H404" s="9"/>
      <c r="I404" s="9"/>
      <c r="T404" s="23"/>
      <c r="U404" s="23"/>
      <c r="V404" s="23"/>
    </row>
    <row r="405" ht="15.75" customHeight="1">
      <c r="D405" s="8"/>
      <c r="E405" s="8"/>
      <c r="F405" s="8"/>
      <c r="G405" s="9"/>
      <c r="H405" s="9"/>
      <c r="I405" s="9"/>
      <c r="T405" s="23"/>
      <c r="U405" s="23"/>
      <c r="V405" s="23"/>
    </row>
    <row r="406" ht="15.75" customHeight="1">
      <c r="D406" s="8"/>
      <c r="E406" s="8"/>
      <c r="F406" s="8"/>
      <c r="G406" s="9"/>
      <c r="H406" s="9"/>
      <c r="I406" s="9"/>
      <c r="T406" s="23"/>
      <c r="U406" s="23"/>
      <c r="V406" s="23"/>
    </row>
    <row r="407" ht="15.75" customHeight="1">
      <c r="D407" s="8"/>
      <c r="E407" s="8"/>
      <c r="F407" s="8"/>
      <c r="G407" s="9"/>
      <c r="H407" s="9"/>
      <c r="I407" s="9"/>
      <c r="T407" s="23"/>
      <c r="U407" s="23"/>
      <c r="V407" s="23"/>
    </row>
    <row r="408" ht="15.75" customHeight="1">
      <c r="D408" s="8"/>
      <c r="E408" s="8"/>
      <c r="F408" s="8"/>
      <c r="G408" s="9"/>
      <c r="H408" s="9"/>
      <c r="I408" s="9"/>
      <c r="T408" s="23"/>
      <c r="U408" s="23"/>
      <c r="V408" s="23"/>
    </row>
    <row r="409" ht="15.75" customHeight="1">
      <c r="D409" s="8"/>
      <c r="E409" s="8"/>
      <c r="F409" s="8"/>
      <c r="G409" s="9"/>
      <c r="H409" s="9"/>
      <c r="I409" s="9"/>
      <c r="T409" s="23"/>
      <c r="U409" s="23"/>
      <c r="V409" s="23"/>
    </row>
    <row r="410" ht="15.75" customHeight="1">
      <c r="D410" s="8"/>
      <c r="E410" s="8"/>
      <c r="F410" s="8"/>
      <c r="G410" s="9"/>
      <c r="H410" s="9"/>
      <c r="I410" s="9"/>
      <c r="T410" s="23"/>
      <c r="U410" s="23"/>
      <c r="V410" s="23"/>
    </row>
    <row r="411" ht="15.75" customHeight="1">
      <c r="D411" s="8"/>
      <c r="E411" s="8"/>
      <c r="F411" s="8"/>
      <c r="G411" s="9"/>
      <c r="H411" s="9"/>
      <c r="I411" s="9"/>
      <c r="T411" s="23"/>
      <c r="U411" s="23"/>
      <c r="V411" s="23"/>
    </row>
    <row r="412" ht="15.75" customHeight="1">
      <c r="D412" s="8"/>
      <c r="E412" s="8"/>
      <c r="F412" s="8"/>
      <c r="G412" s="9"/>
      <c r="H412" s="9"/>
      <c r="I412" s="9"/>
      <c r="T412" s="23"/>
      <c r="U412" s="23"/>
      <c r="V412" s="23"/>
    </row>
    <row r="413" ht="15.75" customHeight="1">
      <c r="D413" s="8"/>
      <c r="E413" s="8"/>
      <c r="F413" s="8"/>
      <c r="G413" s="9"/>
      <c r="H413" s="9"/>
      <c r="I413" s="9"/>
      <c r="T413" s="23"/>
      <c r="U413" s="23"/>
      <c r="V413" s="23"/>
    </row>
    <row r="414" ht="15.75" customHeight="1">
      <c r="D414" s="8"/>
      <c r="E414" s="8"/>
      <c r="F414" s="8"/>
      <c r="G414" s="9"/>
      <c r="H414" s="9"/>
      <c r="I414" s="9"/>
      <c r="T414" s="23"/>
      <c r="U414" s="23"/>
      <c r="V414" s="23"/>
    </row>
    <row r="415" ht="15.75" customHeight="1">
      <c r="D415" s="8"/>
      <c r="E415" s="8"/>
      <c r="F415" s="8"/>
      <c r="G415" s="9"/>
      <c r="H415" s="9"/>
      <c r="I415" s="9"/>
      <c r="T415" s="23"/>
      <c r="U415" s="23"/>
      <c r="V415" s="23"/>
    </row>
    <row r="416" ht="15.75" customHeight="1">
      <c r="D416" s="8"/>
      <c r="E416" s="8"/>
      <c r="F416" s="8"/>
      <c r="G416" s="9"/>
      <c r="H416" s="9"/>
      <c r="I416" s="9"/>
      <c r="T416" s="23"/>
      <c r="U416" s="23"/>
      <c r="V416" s="23"/>
    </row>
    <row r="417" ht="15.75" customHeight="1">
      <c r="D417" s="8"/>
      <c r="E417" s="8"/>
      <c r="F417" s="8"/>
      <c r="G417" s="9"/>
      <c r="H417" s="9"/>
      <c r="I417" s="9"/>
      <c r="T417" s="23"/>
      <c r="U417" s="23"/>
      <c r="V417" s="23"/>
    </row>
    <row r="418" ht="15.75" customHeight="1">
      <c r="D418" s="8"/>
      <c r="E418" s="8"/>
      <c r="F418" s="8"/>
      <c r="G418" s="9"/>
      <c r="H418" s="9"/>
      <c r="I418" s="9"/>
      <c r="T418" s="23"/>
      <c r="U418" s="23"/>
      <c r="V418" s="23"/>
    </row>
    <row r="419" ht="15.75" customHeight="1">
      <c r="D419" s="8"/>
      <c r="E419" s="8"/>
      <c r="F419" s="8"/>
      <c r="G419" s="9"/>
      <c r="H419" s="9"/>
      <c r="I419" s="9"/>
      <c r="T419" s="23"/>
      <c r="U419" s="23"/>
      <c r="V419" s="23"/>
    </row>
    <row r="420" ht="15.75" customHeight="1">
      <c r="D420" s="8"/>
      <c r="E420" s="8"/>
      <c r="F420" s="8"/>
      <c r="G420" s="9"/>
      <c r="H420" s="9"/>
      <c r="I420" s="9"/>
      <c r="T420" s="23"/>
      <c r="U420" s="23"/>
      <c r="V420" s="23"/>
    </row>
    <row r="421" ht="15.75" customHeight="1">
      <c r="D421" s="8"/>
      <c r="E421" s="8"/>
      <c r="F421" s="8"/>
      <c r="G421" s="9"/>
      <c r="H421" s="9"/>
      <c r="I421" s="9"/>
      <c r="T421" s="23"/>
      <c r="U421" s="23"/>
      <c r="V421" s="23"/>
    </row>
    <row r="422" ht="15.75" customHeight="1">
      <c r="D422" s="8"/>
      <c r="E422" s="8"/>
      <c r="F422" s="8"/>
      <c r="G422" s="9"/>
      <c r="H422" s="9"/>
      <c r="I422" s="9"/>
      <c r="T422" s="23"/>
      <c r="U422" s="23"/>
      <c r="V422" s="23"/>
    </row>
    <row r="423" ht="15.75" customHeight="1">
      <c r="D423" s="8"/>
      <c r="E423" s="8"/>
      <c r="F423" s="8"/>
      <c r="G423" s="9"/>
      <c r="H423" s="9"/>
      <c r="I423" s="9"/>
      <c r="T423" s="23"/>
      <c r="U423" s="23"/>
      <c r="V423" s="23"/>
    </row>
    <row r="424" ht="15.75" customHeight="1">
      <c r="D424" s="8"/>
      <c r="E424" s="8"/>
      <c r="F424" s="8"/>
      <c r="G424" s="9"/>
      <c r="H424" s="9"/>
      <c r="I424" s="9"/>
      <c r="T424" s="23"/>
      <c r="U424" s="23"/>
      <c r="V424" s="23"/>
    </row>
    <row r="425" ht="15.75" customHeight="1">
      <c r="D425" s="8"/>
      <c r="E425" s="8"/>
      <c r="F425" s="8"/>
      <c r="G425" s="9"/>
      <c r="H425" s="9"/>
      <c r="I425" s="9"/>
      <c r="T425" s="23"/>
      <c r="U425" s="23"/>
      <c r="V425" s="23"/>
    </row>
    <row r="426" ht="15.75" customHeight="1">
      <c r="D426" s="8"/>
      <c r="E426" s="8"/>
      <c r="F426" s="8"/>
      <c r="G426" s="9"/>
      <c r="H426" s="9"/>
      <c r="I426" s="9"/>
      <c r="T426" s="23"/>
      <c r="U426" s="23"/>
      <c r="V426" s="23"/>
    </row>
    <row r="427" ht="15.75" customHeight="1">
      <c r="D427" s="8"/>
      <c r="E427" s="8"/>
      <c r="F427" s="8"/>
      <c r="G427" s="9"/>
      <c r="H427" s="9"/>
      <c r="I427" s="9"/>
      <c r="T427" s="23"/>
      <c r="U427" s="23"/>
      <c r="V427" s="23"/>
    </row>
    <row r="428" ht="15.75" customHeight="1">
      <c r="D428" s="8"/>
      <c r="E428" s="8"/>
      <c r="F428" s="8"/>
      <c r="G428" s="9"/>
      <c r="H428" s="9"/>
      <c r="I428" s="9"/>
      <c r="T428" s="23"/>
      <c r="U428" s="23"/>
      <c r="V428" s="23"/>
    </row>
    <row r="429" ht="15.75" customHeight="1">
      <c r="D429" s="8"/>
      <c r="E429" s="8"/>
      <c r="F429" s="8"/>
      <c r="G429" s="9"/>
      <c r="H429" s="9"/>
      <c r="I429" s="9"/>
      <c r="T429" s="23"/>
      <c r="U429" s="23"/>
      <c r="V429" s="23"/>
    </row>
    <row r="430" ht="15.75" customHeight="1">
      <c r="D430" s="8"/>
      <c r="E430" s="8"/>
      <c r="F430" s="8"/>
      <c r="G430" s="9"/>
      <c r="H430" s="9"/>
      <c r="I430" s="9"/>
      <c r="T430" s="23"/>
      <c r="U430" s="23"/>
      <c r="V430" s="23"/>
    </row>
    <row r="431" ht="15.75" customHeight="1">
      <c r="D431" s="8"/>
      <c r="E431" s="8"/>
      <c r="F431" s="8"/>
      <c r="G431" s="9"/>
      <c r="H431" s="9"/>
      <c r="I431" s="9"/>
      <c r="T431" s="23"/>
      <c r="U431" s="23"/>
      <c r="V431" s="23"/>
    </row>
    <row r="432" ht="15.75" customHeight="1">
      <c r="D432" s="8"/>
      <c r="E432" s="8"/>
      <c r="F432" s="8"/>
      <c r="G432" s="9"/>
      <c r="H432" s="9"/>
      <c r="I432" s="9"/>
      <c r="T432" s="23"/>
      <c r="U432" s="23"/>
      <c r="V432" s="23"/>
    </row>
    <row r="433" ht="15.75" customHeight="1">
      <c r="D433" s="8"/>
      <c r="E433" s="8"/>
      <c r="F433" s="8"/>
      <c r="G433" s="9"/>
      <c r="H433" s="9"/>
      <c r="I433" s="9"/>
      <c r="T433" s="23"/>
      <c r="U433" s="23"/>
      <c r="V433" s="23"/>
    </row>
    <row r="434" ht="15.75" customHeight="1">
      <c r="D434" s="8"/>
      <c r="E434" s="8"/>
      <c r="F434" s="8"/>
      <c r="G434" s="9"/>
      <c r="H434" s="9"/>
      <c r="I434" s="9"/>
      <c r="T434" s="23"/>
      <c r="U434" s="23"/>
      <c r="V434" s="23"/>
    </row>
    <row r="435" ht="15.75" customHeight="1">
      <c r="D435" s="8"/>
      <c r="E435" s="8"/>
      <c r="F435" s="8"/>
      <c r="G435" s="9"/>
      <c r="H435" s="9"/>
      <c r="I435" s="9"/>
      <c r="T435" s="23"/>
      <c r="U435" s="23"/>
      <c r="V435" s="23"/>
    </row>
    <row r="436" ht="15.75" customHeight="1">
      <c r="D436" s="8"/>
      <c r="E436" s="8"/>
      <c r="F436" s="8"/>
      <c r="G436" s="9"/>
      <c r="H436" s="9"/>
      <c r="I436" s="9"/>
      <c r="T436" s="23"/>
      <c r="U436" s="23"/>
      <c r="V436" s="23"/>
    </row>
    <row r="437" ht="15.75" customHeight="1">
      <c r="D437" s="8"/>
      <c r="E437" s="8"/>
      <c r="F437" s="8"/>
      <c r="G437" s="9"/>
      <c r="H437" s="9"/>
      <c r="I437" s="9"/>
      <c r="T437" s="23"/>
      <c r="U437" s="23"/>
      <c r="V437" s="23"/>
    </row>
    <row r="438" ht="15.75" customHeight="1">
      <c r="D438" s="8"/>
      <c r="E438" s="8"/>
      <c r="F438" s="8"/>
      <c r="G438" s="9"/>
      <c r="H438" s="9"/>
      <c r="I438" s="9"/>
      <c r="T438" s="23"/>
      <c r="U438" s="23"/>
      <c r="V438" s="23"/>
    </row>
    <row r="439" ht="15.75" customHeight="1">
      <c r="D439" s="8"/>
      <c r="E439" s="8"/>
      <c r="F439" s="8"/>
      <c r="G439" s="9"/>
      <c r="H439" s="9"/>
      <c r="I439" s="9"/>
      <c r="T439" s="23"/>
      <c r="U439" s="23"/>
      <c r="V439" s="23"/>
    </row>
    <row r="440" ht="15.75" customHeight="1">
      <c r="D440" s="8"/>
      <c r="E440" s="8"/>
      <c r="F440" s="8"/>
      <c r="G440" s="9"/>
      <c r="H440" s="9"/>
      <c r="I440" s="9"/>
      <c r="T440" s="23"/>
      <c r="U440" s="23"/>
      <c r="V440" s="23"/>
    </row>
    <row r="441" ht="15.75" customHeight="1">
      <c r="D441" s="8"/>
      <c r="E441" s="8"/>
      <c r="F441" s="8"/>
      <c r="G441" s="9"/>
      <c r="H441" s="9"/>
      <c r="I441" s="9"/>
      <c r="T441" s="23"/>
      <c r="U441" s="23"/>
      <c r="V441" s="23"/>
    </row>
    <row r="442" ht="15.75" customHeight="1">
      <c r="D442" s="8"/>
      <c r="E442" s="8"/>
      <c r="F442" s="8"/>
      <c r="G442" s="9"/>
      <c r="H442" s="9"/>
      <c r="I442" s="9"/>
      <c r="T442" s="23"/>
      <c r="U442" s="23"/>
      <c r="V442" s="23"/>
    </row>
    <row r="443" ht="15.75" customHeight="1">
      <c r="D443" s="8"/>
      <c r="E443" s="8"/>
      <c r="F443" s="8"/>
      <c r="G443" s="9"/>
      <c r="H443" s="9"/>
      <c r="I443" s="9"/>
      <c r="T443" s="23"/>
      <c r="U443" s="23"/>
      <c r="V443" s="23"/>
    </row>
    <row r="444" ht="15.75" customHeight="1">
      <c r="D444" s="8"/>
      <c r="E444" s="8"/>
      <c r="F444" s="8"/>
      <c r="G444" s="9"/>
      <c r="H444" s="9"/>
      <c r="I444" s="9"/>
      <c r="T444" s="23"/>
      <c r="U444" s="23"/>
      <c r="V444" s="23"/>
    </row>
    <row r="445" ht="15.75" customHeight="1">
      <c r="D445" s="8"/>
      <c r="E445" s="8"/>
      <c r="F445" s="8"/>
      <c r="G445" s="9"/>
      <c r="H445" s="9"/>
      <c r="I445" s="9"/>
      <c r="T445" s="23"/>
      <c r="U445" s="23"/>
      <c r="V445" s="23"/>
    </row>
    <row r="446" ht="15.75" customHeight="1">
      <c r="D446" s="8"/>
      <c r="E446" s="8"/>
      <c r="F446" s="8"/>
      <c r="G446" s="9"/>
      <c r="H446" s="9"/>
      <c r="I446" s="9"/>
      <c r="T446" s="23"/>
      <c r="U446" s="23"/>
      <c r="V446" s="23"/>
    </row>
    <row r="447" ht="15.75" customHeight="1">
      <c r="D447" s="8"/>
      <c r="E447" s="8"/>
      <c r="F447" s="8"/>
      <c r="G447" s="9"/>
      <c r="H447" s="9"/>
      <c r="I447" s="9"/>
      <c r="T447" s="23"/>
      <c r="U447" s="23"/>
      <c r="V447" s="23"/>
    </row>
    <row r="448" ht="15.75" customHeight="1">
      <c r="D448" s="8"/>
      <c r="E448" s="8"/>
      <c r="F448" s="8"/>
      <c r="G448" s="9"/>
      <c r="H448" s="9"/>
      <c r="I448" s="9"/>
      <c r="T448" s="23"/>
      <c r="U448" s="23"/>
      <c r="V448" s="23"/>
    </row>
    <row r="449" ht="15.75" customHeight="1">
      <c r="D449" s="8"/>
      <c r="E449" s="8"/>
      <c r="F449" s="8"/>
      <c r="G449" s="9"/>
      <c r="H449" s="9"/>
      <c r="I449" s="9"/>
      <c r="T449" s="23"/>
      <c r="U449" s="23"/>
      <c r="V449" s="23"/>
    </row>
    <row r="450" ht="15.75" customHeight="1">
      <c r="D450" s="8"/>
      <c r="E450" s="8"/>
      <c r="F450" s="8"/>
      <c r="G450" s="9"/>
      <c r="H450" s="9"/>
      <c r="I450" s="9"/>
      <c r="T450" s="23"/>
      <c r="U450" s="23"/>
      <c r="V450" s="23"/>
    </row>
    <row r="451" ht="15.75" customHeight="1">
      <c r="D451" s="8"/>
      <c r="E451" s="8"/>
      <c r="F451" s="8"/>
      <c r="G451" s="9"/>
      <c r="H451" s="9"/>
      <c r="I451" s="9"/>
      <c r="T451" s="23"/>
      <c r="U451" s="23"/>
      <c r="V451" s="23"/>
    </row>
    <row r="452" ht="15.75" customHeight="1">
      <c r="D452" s="8"/>
      <c r="E452" s="8"/>
      <c r="F452" s="8"/>
      <c r="G452" s="9"/>
      <c r="H452" s="9"/>
      <c r="I452" s="9"/>
      <c r="T452" s="23"/>
      <c r="U452" s="23"/>
      <c r="V452" s="23"/>
    </row>
    <row r="453" ht="15.75" customHeight="1">
      <c r="D453" s="8"/>
      <c r="E453" s="8"/>
      <c r="F453" s="8"/>
      <c r="G453" s="9"/>
      <c r="H453" s="9"/>
      <c r="I453" s="9"/>
      <c r="T453" s="23"/>
      <c r="U453" s="23"/>
      <c r="V453" s="23"/>
    </row>
    <row r="454" ht="15.75" customHeight="1">
      <c r="D454" s="8"/>
      <c r="E454" s="8"/>
      <c r="F454" s="8"/>
      <c r="G454" s="9"/>
      <c r="H454" s="9"/>
      <c r="I454" s="9"/>
      <c r="T454" s="23"/>
      <c r="U454" s="23"/>
      <c r="V454" s="23"/>
    </row>
    <row r="455" ht="15.75" customHeight="1">
      <c r="D455" s="8"/>
      <c r="E455" s="8"/>
      <c r="F455" s="8"/>
      <c r="G455" s="9"/>
      <c r="H455" s="9"/>
      <c r="I455" s="9"/>
      <c r="T455" s="23"/>
      <c r="U455" s="23"/>
      <c r="V455" s="23"/>
    </row>
    <row r="456" ht="15.75" customHeight="1">
      <c r="D456" s="8"/>
      <c r="E456" s="8"/>
      <c r="F456" s="8"/>
      <c r="G456" s="9"/>
      <c r="H456" s="9"/>
      <c r="I456" s="9"/>
      <c r="T456" s="23"/>
      <c r="U456" s="23"/>
      <c r="V456" s="23"/>
    </row>
    <row r="457" ht="15.75" customHeight="1">
      <c r="D457" s="8"/>
      <c r="E457" s="8"/>
      <c r="F457" s="8"/>
      <c r="G457" s="9"/>
      <c r="H457" s="9"/>
      <c r="I457" s="9"/>
      <c r="T457" s="23"/>
      <c r="U457" s="23"/>
      <c r="V457" s="23"/>
    </row>
    <row r="458" ht="15.75" customHeight="1">
      <c r="D458" s="8"/>
      <c r="E458" s="8"/>
      <c r="F458" s="8"/>
      <c r="G458" s="9"/>
      <c r="H458" s="9"/>
      <c r="I458" s="9"/>
      <c r="T458" s="23"/>
      <c r="U458" s="23"/>
      <c r="V458" s="23"/>
    </row>
    <row r="459" ht="15.75" customHeight="1">
      <c r="D459" s="8"/>
      <c r="E459" s="8"/>
      <c r="F459" s="8"/>
      <c r="G459" s="9"/>
      <c r="H459" s="9"/>
      <c r="I459" s="9"/>
      <c r="T459" s="23"/>
      <c r="U459" s="23"/>
      <c r="V459" s="23"/>
    </row>
    <row r="460" ht="15.75" customHeight="1">
      <c r="D460" s="8"/>
      <c r="E460" s="8"/>
      <c r="F460" s="8"/>
      <c r="G460" s="9"/>
      <c r="H460" s="9"/>
      <c r="I460" s="9"/>
      <c r="T460" s="23"/>
      <c r="U460" s="23"/>
      <c r="V460" s="23"/>
    </row>
    <row r="461" ht="15.75" customHeight="1">
      <c r="D461" s="8"/>
      <c r="E461" s="8"/>
      <c r="F461" s="8"/>
      <c r="G461" s="9"/>
      <c r="H461" s="9"/>
      <c r="I461" s="9"/>
      <c r="T461" s="23"/>
      <c r="U461" s="23"/>
      <c r="V461" s="23"/>
    </row>
    <row r="462" ht="15.75" customHeight="1">
      <c r="D462" s="8"/>
      <c r="E462" s="8"/>
      <c r="F462" s="8"/>
      <c r="G462" s="9"/>
      <c r="H462" s="9"/>
      <c r="I462" s="9"/>
      <c r="T462" s="23"/>
      <c r="U462" s="23"/>
      <c r="V462" s="23"/>
    </row>
    <row r="463" ht="15.75" customHeight="1">
      <c r="D463" s="8"/>
      <c r="E463" s="8"/>
      <c r="F463" s="8"/>
      <c r="G463" s="9"/>
      <c r="H463" s="9"/>
      <c r="I463" s="9"/>
      <c r="T463" s="23"/>
      <c r="U463" s="23"/>
      <c r="V463" s="23"/>
    </row>
    <row r="464" ht="15.75" customHeight="1">
      <c r="D464" s="8"/>
      <c r="E464" s="8"/>
      <c r="F464" s="8"/>
      <c r="G464" s="9"/>
      <c r="H464" s="9"/>
      <c r="I464" s="9"/>
      <c r="T464" s="23"/>
      <c r="U464" s="23"/>
      <c r="V464" s="23"/>
    </row>
    <row r="465" ht="15.75" customHeight="1">
      <c r="D465" s="8"/>
      <c r="E465" s="8"/>
      <c r="F465" s="8"/>
      <c r="G465" s="9"/>
      <c r="H465" s="9"/>
      <c r="I465" s="9"/>
      <c r="T465" s="23"/>
      <c r="U465" s="23"/>
      <c r="V465" s="23"/>
    </row>
    <row r="466" ht="15.75" customHeight="1">
      <c r="D466" s="8"/>
      <c r="E466" s="8"/>
      <c r="F466" s="8"/>
      <c r="G466" s="9"/>
      <c r="H466" s="9"/>
      <c r="I466" s="9"/>
      <c r="T466" s="23"/>
      <c r="U466" s="23"/>
      <c r="V466" s="23"/>
    </row>
    <row r="467" ht="15.75" customHeight="1">
      <c r="D467" s="8"/>
      <c r="E467" s="8"/>
      <c r="F467" s="8"/>
      <c r="G467" s="9"/>
      <c r="H467" s="9"/>
      <c r="I467" s="9"/>
      <c r="T467" s="23"/>
      <c r="U467" s="23"/>
      <c r="V467" s="23"/>
    </row>
    <row r="468" ht="15.75" customHeight="1">
      <c r="D468" s="8"/>
      <c r="E468" s="8"/>
      <c r="F468" s="8"/>
      <c r="G468" s="9"/>
      <c r="H468" s="9"/>
      <c r="I468" s="9"/>
      <c r="T468" s="23"/>
      <c r="U468" s="23"/>
      <c r="V468" s="23"/>
    </row>
    <row r="469" ht="15.75" customHeight="1">
      <c r="D469" s="8"/>
      <c r="E469" s="8"/>
      <c r="F469" s="8"/>
      <c r="G469" s="9"/>
      <c r="H469" s="9"/>
      <c r="I469" s="9"/>
      <c r="T469" s="23"/>
      <c r="U469" s="23"/>
      <c r="V469" s="23"/>
    </row>
    <row r="470" ht="15.75" customHeight="1">
      <c r="D470" s="8"/>
      <c r="E470" s="8"/>
      <c r="F470" s="8"/>
      <c r="G470" s="9"/>
      <c r="H470" s="9"/>
      <c r="I470" s="9"/>
      <c r="T470" s="23"/>
      <c r="U470" s="23"/>
      <c r="V470" s="23"/>
    </row>
    <row r="471" ht="15.75" customHeight="1">
      <c r="D471" s="8"/>
      <c r="E471" s="8"/>
      <c r="F471" s="8"/>
      <c r="G471" s="9"/>
      <c r="H471" s="9"/>
      <c r="I471" s="9"/>
      <c r="T471" s="23"/>
      <c r="U471" s="23"/>
      <c r="V471" s="23"/>
    </row>
    <row r="472" ht="15.75" customHeight="1">
      <c r="D472" s="8"/>
      <c r="E472" s="8"/>
      <c r="F472" s="8"/>
      <c r="G472" s="9"/>
      <c r="H472" s="9"/>
      <c r="I472" s="9"/>
      <c r="T472" s="23"/>
      <c r="U472" s="23"/>
      <c r="V472" s="23"/>
    </row>
    <row r="473" ht="15.75" customHeight="1">
      <c r="D473" s="8"/>
      <c r="E473" s="8"/>
      <c r="F473" s="8"/>
      <c r="G473" s="9"/>
      <c r="H473" s="9"/>
      <c r="I473" s="9"/>
      <c r="T473" s="23"/>
      <c r="U473" s="23"/>
      <c r="V473" s="23"/>
    </row>
    <row r="474" ht="15.75" customHeight="1">
      <c r="D474" s="8"/>
      <c r="E474" s="8"/>
      <c r="F474" s="8"/>
      <c r="G474" s="9"/>
      <c r="H474" s="9"/>
      <c r="I474" s="9"/>
      <c r="T474" s="23"/>
      <c r="U474" s="23"/>
      <c r="V474" s="23"/>
    </row>
    <row r="475" ht="15.75" customHeight="1">
      <c r="D475" s="8"/>
      <c r="E475" s="8"/>
      <c r="F475" s="8"/>
      <c r="G475" s="9"/>
      <c r="H475" s="9"/>
      <c r="I475" s="9"/>
      <c r="T475" s="23"/>
      <c r="U475" s="23"/>
      <c r="V475" s="23"/>
    </row>
    <row r="476" ht="15.75" customHeight="1">
      <c r="D476" s="8"/>
      <c r="E476" s="8"/>
      <c r="F476" s="8"/>
      <c r="G476" s="9"/>
      <c r="H476" s="9"/>
      <c r="I476" s="9"/>
      <c r="T476" s="23"/>
      <c r="U476" s="23"/>
      <c r="V476" s="23"/>
    </row>
    <row r="477" ht="15.75" customHeight="1">
      <c r="D477" s="8"/>
      <c r="E477" s="8"/>
      <c r="F477" s="8"/>
      <c r="G477" s="9"/>
      <c r="H477" s="9"/>
      <c r="I477" s="9"/>
      <c r="T477" s="23"/>
      <c r="U477" s="23"/>
      <c r="V477" s="23"/>
    </row>
    <row r="478" ht="15.75" customHeight="1">
      <c r="D478" s="8"/>
      <c r="E478" s="8"/>
      <c r="F478" s="8"/>
      <c r="G478" s="9"/>
      <c r="H478" s="9"/>
      <c r="I478" s="9"/>
      <c r="T478" s="23"/>
      <c r="U478" s="23"/>
      <c r="V478" s="23"/>
    </row>
    <row r="479" ht="15.75" customHeight="1">
      <c r="D479" s="8"/>
      <c r="E479" s="8"/>
      <c r="F479" s="8"/>
      <c r="G479" s="9"/>
      <c r="H479" s="9"/>
      <c r="I479" s="9"/>
      <c r="T479" s="23"/>
      <c r="U479" s="23"/>
      <c r="V479" s="23"/>
    </row>
    <row r="480" ht="15.75" customHeight="1">
      <c r="D480" s="8"/>
      <c r="E480" s="8"/>
      <c r="F480" s="8"/>
      <c r="G480" s="9"/>
      <c r="H480" s="9"/>
      <c r="I480" s="9"/>
      <c r="T480" s="23"/>
      <c r="U480" s="23"/>
      <c r="V480" s="23"/>
    </row>
    <row r="481" ht="15.75" customHeight="1">
      <c r="D481" s="8"/>
      <c r="E481" s="8"/>
      <c r="F481" s="8"/>
      <c r="G481" s="9"/>
      <c r="H481" s="9"/>
      <c r="I481" s="9"/>
      <c r="T481" s="23"/>
      <c r="U481" s="23"/>
      <c r="V481" s="23"/>
    </row>
    <row r="482" ht="15.75" customHeight="1">
      <c r="D482" s="8"/>
      <c r="E482" s="8"/>
      <c r="F482" s="8"/>
      <c r="G482" s="9"/>
      <c r="H482" s="9"/>
      <c r="I482" s="9"/>
      <c r="T482" s="23"/>
      <c r="U482" s="23"/>
      <c r="V482" s="23"/>
    </row>
    <row r="483" ht="15.75" customHeight="1">
      <c r="D483" s="8"/>
      <c r="E483" s="8"/>
      <c r="F483" s="8"/>
      <c r="G483" s="9"/>
      <c r="H483" s="9"/>
      <c r="I483" s="9"/>
      <c r="T483" s="23"/>
      <c r="U483" s="23"/>
      <c r="V483" s="23"/>
    </row>
    <row r="484" ht="15.75" customHeight="1">
      <c r="D484" s="8"/>
      <c r="E484" s="8"/>
      <c r="F484" s="8"/>
      <c r="G484" s="9"/>
      <c r="H484" s="9"/>
      <c r="I484" s="9"/>
      <c r="T484" s="23"/>
      <c r="U484" s="23"/>
      <c r="V484" s="23"/>
    </row>
    <row r="485" ht="15.75" customHeight="1">
      <c r="D485" s="8"/>
      <c r="E485" s="8"/>
      <c r="F485" s="8"/>
      <c r="G485" s="9"/>
      <c r="H485" s="9"/>
      <c r="I485" s="9"/>
      <c r="T485" s="23"/>
      <c r="U485" s="23"/>
      <c r="V485" s="23"/>
    </row>
    <row r="486" ht="15.75" customHeight="1">
      <c r="D486" s="8"/>
      <c r="E486" s="8"/>
      <c r="F486" s="8"/>
      <c r="G486" s="9"/>
      <c r="H486" s="9"/>
      <c r="I486" s="9"/>
      <c r="T486" s="23"/>
      <c r="U486" s="23"/>
      <c r="V486" s="23"/>
    </row>
    <row r="487" ht="15.75" customHeight="1">
      <c r="D487" s="8"/>
      <c r="E487" s="8"/>
      <c r="F487" s="8"/>
      <c r="G487" s="9"/>
      <c r="H487" s="9"/>
      <c r="I487" s="9"/>
      <c r="T487" s="23"/>
      <c r="U487" s="23"/>
      <c r="V487" s="23"/>
    </row>
    <row r="488" ht="15.75" customHeight="1">
      <c r="D488" s="8"/>
      <c r="E488" s="8"/>
      <c r="F488" s="8"/>
      <c r="G488" s="9"/>
      <c r="H488" s="9"/>
      <c r="I488" s="9"/>
      <c r="T488" s="23"/>
      <c r="U488" s="23"/>
      <c r="V488" s="23"/>
    </row>
    <row r="489" ht="15.75" customHeight="1">
      <c r="D489" s="8"/>
      <c r="E489" s="8"/>
      <c r="F489" s="8"/>
      <c r="G489" s="9"/>
      <c r="H489" s="9"/>
      <c r="I489" s="9"/>
      <c r="T489" s="23"/>
      <c r="U489" s="23"/>
      <c r="V489" s="23"/>
    </row>
    <row r="490" ht="15.75" customHeight="1">
      <c r="D490" s="8"/>
      <c r="E490" s="8"/>
      <c r="F490" s="8"/>
      <c r="G490" s="9"/>
      <c r="H490" s="9"/>
      <c r="I490" s="9"/>
      <c r="T490" s="23"/>
      <c r="U490" s="23"/>
      <c r="V490" s="23"/>
    </row>
    <row r="491" ht="15.75" customHeight="1">
      <c r="D491" s="8"/>
      <c r="E491" s="8"/>
      <c r="F491" s="8"/>
      <c r="G491" s="9"/>
      <c r="H491" s="9"/>
      <c r="I491" s="9"/>
      <c r="T491" s="23"/>
      <c r="U491" s="23"/>
      <c r="V491" s="23"/>
    </row>
    <row r="492" ht="15.75" customHeight="1">
      <c r="D492" s="8"/>
      <c r="E492" s="8"/>
      <c r="F492" s="8"/>
      <c r="G492" s="9"/>
      <c r="H492" s="9"/>
      <c r="I492" s="9"/>
      <c r="T492" s="23"/>
      <c r="U492" s="23"/>
      <c r="V492" s="23"/>
    </row>
    <row r="493" ht="15.75" customHeight="1">
      <c r="D493" s="8"/>
      <c r="E493" s="8"/>
      <c r="F493" s="8"/>
      <c r="G493" s="9"/>
      <c r="H493" s="9"/>
      <c r="I493" s="9"/>
      <c r="T493" s="23"/>
      <c r="U493" s="23"/>
      <c r="V493" s="23"/>
    </row>
    <row r="494" ht="15.75" customHeight="1">
      <c r="D494" s="8"/>
      <c r="E494" s="8"/>
      <c r="F494" s="8"/>
      <c r="G494" s="9"/>
      <c r="H494" s="9"/>
      <c r="I494" s="9"/>
      <c r="T494" s="23"/>
      <c r="U494" s="23"/>
      <c r="V494" s="23"/>
    </row>
    <row r="495" ht="15.75" customHeight="1">
      <c r="D495" s="8"/>
      <c r="E495" s="8"/>
      <c r="F495" s="8"/>
      <c r="G495" s="9"/>
      <c r="H495" s="9"/>
      <c r="I495" s="9"/>
      <c r="T495" s="23"/>
      <c r="U495" s="23"/>
      <c r="V495" s="23"/>
    </row>
    <row r="496" ht="15.75" customHeight="1">
      <c r="D496" s="8"/>
      <c r="E496" s="8"/>
      <c r="F496" s="8"/>
      <c r="G496" s="9"/>
      <c r="H496" s="9"/>
      <c r="I496" s="9"/>
      <c r="T496" s="23"/>
      <c r="U496" s="23"/>
      <c r="V496" s="23"/>
    </row>
    <row r="497" ht="15.75" customHeight="1">
      <c r="D497" s="8"/>
      <c r="E497" s="8"/>
      <c r="F497" s="8"/>
      <c r="G497" s="9"/>
      <c r="H497" s="9"/>
      <c r="I497" s="9"/>
      <c r="T497" s="23"/>
      <c r="U497" s="23"/>
      <c r="V497" s="23"/>
    </row>
    <row r="498" ht="15.75" customHeight="1">
      <c r="D498" s="8"/>
      <c r="E498" s="8"/>
      <c r="F498" s="8"/>
      <c r="G498" s="9"/>
      <c r="H498" s="9"/>
      <c r="I498" s="9"/>
      <c r="T498" s="23"/>
      <c r="U498" s="23"/>
      <c r="V498" s="23"/>
    </row>
    <row r="499" ht="15.75" customHeight="1">
      <c r="D499" s="8"/>
      <c r="E499" s="8"/>
      <c r="F499" s="8"/>
      <c r="G499" s="9"/>
      <c r="H499" s="9"/>
      <c r="I499" s="9"/>
      <c r="T499" s="23"/>
      <c r="U499" s="23"/>
      <c r="V499" s="23"/>
    </row>
    <row r="500" ht="15.75" customHeight="1">
      <c r="D500" s="8"/>
      <c r="E500" s="8"/>
      <c r="F500" s="8"/>
      <c r="G500" s="9"/>
      <c r="H500" s="9"/>
      <c r="I500" s="9"/>
      <c r="T500" s="23"/>
      <c r="U500" s="23"/>
      <c r="V500" s="23"/>
    </row>
    <row r="501" ht="15.75" customHeight="1">
      <c r="D501" s="8"/>
      <c r="E501" s="8"/>
      <c r="F501" s="8"/>
      <c r="G501" s="9"/>
      <c r="H501" s="9"/>
      <c r="I501" s="9"/>
      <c r="T501" s="23"/>
      <c r="U501" s="23"/>
      <c r="V501" s="23"/>
    </row>
    <row r="502" ht="15.75" customHeight="1">
      <c r="D502" s="8"/>
      <c r="E502" s="8"/>
      <c r="F502" s="8"/>
      <c r="G502" s="9"/>
      <c r="H502" s="9"/>
      <c r="I502" s="9"/>
      <c r="T502" s="23"/>
      <c r="U502" s="23"/>
      <c r="V502" s="23"/>
    </row>
    <row r="503" ht="15.75" customHeight="1">
      <c r="D503" s="8"/>
      <c r="E503" s="8"/>
      <c r="F503" s="8"/>
      <c r="G503" s="9"/>
      <c r="H503" s="9"/>
      <c r="I503" s="9"/>
      <c r="T503" s="23"/>
      <c r="U503" s="23"/>
      <c r="V503" s="23"/>
    </row>
    <row r="504" ht="15.75" customHeight="1">
      <c r="D504" s="8"/>
      <c r="E504" s="8"/>
      <c r="F504" s="8"/>
      <c r="G504" s="9"/>
      <c r="H504" s="9"/>
      <c r="I504" s="9"/>
      <c r="T504" s="23"/>
      <c r="U504" s="23"/>
      <c r="V504" s="23"/>
    </row>
    <row r="505" ht="15.75" customHeight="1">
      <c r="D505" s="8"/>
      <c r="E505" s="8"/>
      <c r="F505" s="8"/>
      <c r="G505" s="9"/>
      <c r="H505" s="9"/>
      <c r="I505" s="9"/>
      <c r="T505" s="23"/>
      <c r="U505" s="23"/>
      <c r="V505" s="23"/>
    </row>
    <row r="506" ht="15.75" customHeight="1">
      <c r="D506" s="8"/>
      <c r="E506" s="8"/>
      <c r="F506" s="8"/>
      <c r="G506" s="9"/>
      <c r="H506" s="9"/>
      <c r="I506" s="9"/>
      <c r="T506" s="23"/>
      <c r="U506" s="23"/>
      <c r="V506" s="23"/>
    </row>
    <row r="507" ht="15.75" customHeight="1">
      <c r="D507" s="8"/>
      <c r="E507" s="8"/>
      <c r="F507" s="8"/>
      <c r="G507" s="9"/>
      <c r="H507" s="9"/>
      <c r="I507" s="9"/>
      <c r="T507" s="23"/>
      <c r="U507" s="23"/>
      <c r="V507" s="23"/>
    </row>
    <row r="508" ht="15.75" customHeight="1">
      <c r="D508" s="8"/>
      <c r="E508" s="8"/>
      <c r="F508" s="8"/>
      <c r="G508" s="9"/>
      <c r="H508" s="9"/>
      <c r="I508" s="9"/>
      <c r="T508" s="23"/>
      <c r="U508" s="23"/>
      <c r="V508" s="23"/>
    </row>
    <row r="509" ht="15.75" customHeight="1">
      <c r="D509" s="8"/>
      <c r="E509" s="8"/>
      <c r="F509" s="8"/>
      <c r="G509" s="9"/>
      <c r="H509" s="9"/>
      <c r="I509" s="9"/>
      <c r="T509" s="23"/>
      <c r="U509" s="23"/>
      <c r="V509" s="23"/>
    </row>
    <row r="510" ht="15.75" customHeight="1">
      <c r="D510" s="8"/>
      <c r="E510" s="8"/>
      <c r="F510" s="8"/>
      <c r="G510" s="9"/>
      <c r="H510" s="9"/>
      <c r="I510" s="9"/>
      <c r="T510" s="23"/>
      <c r="U510" s="23"/>
      <c r="V510" s="23"/>
    </row>
    <row r="511" ht="15.75" customHeight="1">
      <c r="D511" s="8"/>
      <c r="E511" s="8"/>
      <c r="F511" s="8"/>
      <c r="G511" s="9"/>
      <c r="H511" s="9"/>
      <c r="I511" s="9"/>
      <c r="T511" s="23"/>
      <c r="U511" s="23"/>
      <c r="V511" s="23"/>
    </row>
    <row r="512" ht="15.75" customHeight="1">
      <c r="D512" s="8"/>
      <c r="E512" s="8"/>
      <c r="F512" s="8"/>
      <c r="G512" s="9"/>
      <c r="H512" s="9"/>
      <c r="I512" s="9"/>
      <c r="T512" s="23"/>
      <c r="U512" s="23"/>
      <c r="V512" s="23"/>
    </row>
    <row r="513" ht="15.75" customHeight="1">
      <c r="D513" s="8"/>
      <c r="E513" s="8"/>
      <c r="F513" s="8"/>
      <c r="G513" s="9"/>
      <c r="H513" s="9"/>
      <c r="I513" s="9"/>
      <c r="T513" s="23"/>
      <c r="U513" s="23"/>
      <c r="V513" s="23"/>
    </row>
    <row r="514" ht="15.75" customHeight="1">
      <c r="D514" s="8"/>
      <c r="E514" s="8"/>
      <c r="F514" s="8"/>
      <c r="G514" s="9"/>
      <c r="H514" s="9"/>
      <c r="I514" s="9"/>
      <c r="T514" s="23"/>
      <c r="U514" s="23"/>
      <c r="V514" s="23"/>
    </row>
    <row r="515" ht="15.75" customHeight="1">
      <c r="D515" s="8"/>
      <c r="E515" s="8"/>
      <c r="F515" s="8"/>
      <c r="G515" s="9"/>
      <c r="H515" s="9"/>
      <c r="I515" s="9"/>
      <c r="T515" s="23"/>
      <c r="U515" s="23"/>
      <c r="V515" s="23"/>
    </row>
    <row r="516" ht="15.75" customHeight="1">
      <c r="D516" s="8"/>
      <c r="E516" s="8"/>
      <c r="F516" s="8"/>
      <c r="G516" s="9"/>
      <c r="H516" s="9"/>
      <c r="I516" s="9"/>
      <c r="T516" s="23"/>
      <c r="U516" s="23"/>
      <c r="V516" s="23"/>
    </row>
    <row r="517" ht="15.75" customHeight="1">
      <c r="D517" s="8"/>
      <c r="E517" s="8"/>
      <c r="F517" s="8"/>
      <c r="G517" s="9"/>
      <c r="H517" s="9"/>
      <c r="I517" s="9"/>
      <c r="T517" s="23"/>
      <c r="U517" s="23"/>
      <c r="V517" s="23"/>
    </row>
    <row r="518" ht="15.75" customHeight="1">
      <c r="D518" s="8"/>
      <c r="E518" s="8"/>
      <c r="F518" s="8"/>
      <c r="G518" s="9"/>
      <c r="H518" s="9"/>
      <c r="I518" s="9"/>
      <c r="T518" s="23"/>
      <c r="U518" s="23"/>
      <c r="V518" s="23"/>
    </row>
    <row r="519" ht="15.75" customHeight="1">
      <c r="D519" s="8"/>
      <c r="E519" s="8"/>
      <c r="F519" s="8"/>
      <c r="G519" s="9"/>
      <c r="H519" s="9"/>
      <c r="I519" s="9"/>
      <c r="T519" s="23"/>
      <c r="U519" s="23"/>
      <c r="V519" s="23"/>
    </row>
    <row r="520" ht="15.75" customHeight="1">
      <c r="D520" s="8"/>
      <c r="E520" s="8"/>
      <c r="F520" s="8"/>
      <c r="G520" s="9"/>
      <c r="H520" s="9"/>
      <c r="I520" s="9"/>
      <c r="T520" s="23"/>
      <c r="U520" s="23"/>
      <c r="V520" s="23"/>
    </row>
    <row r="521" ht="15.75" customHeight="1">
      <c r="D521" s="8"/>
      <c r="E521" s="8"/>
      <c r="F521" s="8"/>
      <c r="G521" s="9"/>
      <c r="H521" s="9"/>
      <c r="I521" s="9"/>
      <c r="T521" s="23"/>
      <c r="U521" s="23"/>
      <c r="V521" s="23"/>
    </row>
    <row r="522" ht="15.75" customHeight="1">
      <c r="D522" s="8"/>
      <c r="E522" s="8"/>
      <c r="F522" s="8"/>
      <c r="G522" s="9"/>
      <c r="H522" s="9"/>
      <c r="I522" s="9"/>
      <c r="T522" s="23"/>
      <c r="U522" s="23"/>
      <c r="V522" s="23"/>
    </row>
    <row r="523" ht="15.75" customHeight="1">
      <c r="D523" s="8"/>
      <c r="E523" s="8"/>
      <c r="F523" s="8"/>
      <c r="G523" s="9"/>
      <c r="H523" s="9"/>
      <c r="I523" s="9"/>
      <c r="T523" s="23"/>
      <c r="U523" s="23"/>
      <c r="V523" s="23"/>
    </row>
    <row r="524" ht="15.75" customHeight="1">
      <c r="D524" s="8"/>
      <c r="E524" s="8"/>
      <c r="F524" s="8"/>
      <c r="G524" s="9"/>
      <c r="H524" s="9"/>
      <c r="I524" s="9"/>
      <c r="T524" s="23"/>
      <c r="U524" s="23"/>
      <c r="V524" s="23"/>
    </row>
    <row r="525" ht="15.75" customHeight="1">
      <c r="D525" s="8"/>
      <c r="E525" s="8"/>
      <c r="F525" s="8"/>
      <c r="G525" s="9"/>
      <c r="H525" s="9"/>
      <c r="I525" s="9"/>
      <c r="T525" s="23"/>
      <c r="U525" s="23"/>
      <c r="V525" s="23"/>
    </row>
    <row r="526" ht="15.75" customHeight="1">
      <c r="D526" s="8"/>
      <c r="E526" s="8"/>
      <c r="F526" s="8"/>
      <c r="G526" s="9"/>
      <c r="H526" s="9"/>
      <c r="I526" s="9"/>
      <c r="T526" s="23"/>
      <c r="U526" s="23"/>
      <c r="V526" s="23"/>
    </row>
    <row r="527" ht="15.75" customHeight="1">
      <c r="D527" s="8"/>
      <c r="E527" s="8"/>
      <c r="F527" s="8"/>
      <c r="G527" s="9"/>
      <c r="H527" s="9"/>
      <c r="I527" s="9"/>
      <c r="T527" s="23"/>
      <c r="U527" s="23"/>
      <c r="V527" s="23"/>
    </row>
    <row r="528" ht="15.75" customHeight="1">
      <c r="D528" s="8"/>
      <c r="E528" s="8"/>
      <c r="F528" s="8"/>
      <c r="G528" s="9"/>
      <c r="H528" s="9"/>
      <c r="I528" s="9"/>
      <c r="T528" s="23"/>
      <c r="U528" s="23"/>
      <c r="V528" s="23"/>
    </row>
    <row r="529" ht="15.75" customHeight="1">
      <c r="D529" s="8"/>
      <c r="E529" s="8"/>
      <c r="F529" s="8"/>
      <c r="G529" s="9"/>
      <c r="H529" s="9"/>
      <c r="I529" s="9"/>
      <c r="T529" s="23"/>
      <c r="U529" s="23"/>
      <c r="V529" s="23"/>
    </row>
    <row r="530" ht="15.75" customHeight="1">
      <c r="D530" s="8"/>
      <c r="E530" s="8"/>
      <c r="F530" s="8"/>
      <c r="G530" s="9"/>
      <c r="H530" s="9"/>
      <c r="I530" s="9"/>
      <c r="T530" s="23"/>
      <c r="U530" s="23"/>
      <c r="V530" s="23"/>
    </row>
    <row r="531" ht="15.75" customHeight="1">
      <c r="D531" s="8"/>
      <c r="E531" s="8"/>
      <c r="F531" s="8"/>
      <c r="G531" s="9"/>
      <c r="H531" s="9"/>
      <c r="I531" s="9"/>
      <c r="T531" s="23"/>
      <c r="U531" s="23"/>
      <c r="V531" s="23"/>
    </row>
    <row r="532" ht="15.75" customHeight="1">
      <c r="D532" s="8"/>
      <c r="E532" s="8"/>
      <c r="F532" s="8"/>
      <c r="G532" s="9"/>
      <c r="H532" s="9"/>
      <c r="I532" s="9"/>
      <c r="T532" s="23"/>
      <c r="U532" s="23"/>
      <c r="V532" s="23"/>
    </row>
    <row r="533" ht="15.75" customHeight="1">
      <c r="D533" s="8"/>
      <c r="E533" s="8"/>
      <c r="F533" s="8"/>
      <c r="G533" s="9"/>
      <c r="H533" s="9"/>
      <c r="I533" s="9"/>
      <c r="T533" s="23"/>
      <c r="U533" s="23"/>
      <c r="V533" s="23"/>
    </row>
    <row r="534" ht="15.75" customHeight="1">
      <c r="D534" s="8"/>
      <c r="E534" s="8"/>
      <c r="F534" s="8"/>
      <c r="G534" s="9"/>
      <c r="H534" s="9"/>
      <c r="I534" s="9"/>
      <c r="T534" s="23"/>
      <c r="U534" s="23"/>
      <c r="V534" s="23"/>
    </row>
    <row r="535" ht="15.75" customHeight="1">
      <c r="D535" s="8"/>
      <c r="E535" s="8"/>
      <c r="F535" s="8"/>
      <c r="G535" s="9"/>
      <c r="H535" s="9"/>
      <c r="I535" s="9"/>
      <c r="T535" s="23"/>
      <c r="U535" s="23"/>
      <c r="V535" s="23"/>
    </row>
    <row r="536" ht="15.75" customHeight="1">
      <c r="D536" s="8"/>
      <c r="E536" s="8"/>
      <c r="F536" s="8"/>
      <c r="G536" s="9"/>
      <c r="H536" s="9"/>
      <c r="I536" s="9"/>
      <c r="T536" s="23"/>
      <c r="U536" s="23"/>
      <c r="V536" s="23"/>
    </row>
    <row r="537" ht="15.75" customHeight="1">
      <c r="D537" s="8"/>
      <c r="E537" s="8"/>
      <c r="F537" s="8"/>
      <c r="G537" s="9"/>
      <c r="H537" s="9"/>
      <c r="I537" s="9"/>
      <c r="T537" s="23"/>
      <c r="U537" s="23"/>
      <c r="V537" s="23"/>
    </row>
    <row r="538" ht="15.75" customHeight="1">
      <c r="D538" s="8"/>
      <c r="E538" s="8"/>
      <c r="F538" s="8"/>
      <c r="G538" s="9"/>
      <c r="H538" s="9"/>
      <c r="I538" s="9"/>
      <c r="T538" s="23"/>
      <c r="U538" s="23"/>
      <c r="V538" s="23"/>
    </row>
    <row r="539" ht="15.75" customHeight="1">
      <c r="D539" s="8"/>
      <c r="E539" s="8"/>
      <c r="F539" s="8"/>
      <c r="G539" s="9"/>
      <c r="H539" s="9"/>
      <c r="I539" s="9"/>
      <c r="T539" s="23"/>
      <c r="U539" s="23"/>
      <c r="V539" s="23"/>
    </row>
    <row r="540" ht="15.75" customHeight="1">
      <c r="D540" s="8"/>
      <c r="E540" s="8"/>
      <c r="F540" s="8"/>
      <c r="G540" s="9"/>
      <c r="H540" s="9"/>
      <c r="I540" s="9"/>
      <c r="T540" s="23"/>
      <c r="U540" s="23"/>
      <c r="V540" s="23"/>
    </row>
    <row r="541" ht="15.75" customHeight="1">
      <c r="D541" s="8"/>
      <c r="E541" s="8"/>
      <c r="F541" s="8"/>
      <c r="G541" s="9"/>
      <c r="H541" s="9"/>
      <c r="I541" s="9"/>
      <c r="T541" s="23"/>
      <c r="U541" s="23"/>
      <c r="V541" s="23"/>
    </row>
    <row r="542" ht="15.75" customHeight="1">
      <c r="D542" s="8"/>
      <c r="E542" s="8"/>
      <c r="F542" s="8"/>
      <c r="G542" s="9"/>
      <c r="H542" s="9"/>
      <c r="I542" s="9"/>
      <c r="T542" s="23"/>
      <c r="U542" s="23"/>
      <c r="V542" s="23"/>
    </row>
    <row r="543" ht="15.75" customHeight="1">
      <c r="D543" s="8"/>
      <c r="E543" s="8"/>
      <c r="F543" s="8"/>
      <c r="G543" s="9"/>
      <c r="H543" s="9"/>
      <c r="I543" s="9"/>
      <c r="T543" s="23"/>
      <c r="U543" s="23"/>
      <c r="V543" s="23"/>
    </row>
    <row r="544" ht="15.75" customHeight="1">
      <c r="D544" s="8"/>
      <c r="E544" s="8"/>
      <c r="F544" s="8"/>
      <c r="G544" s="9"/>
      <c r="H544" s="9"/>
      <c r="I544" s="9"/>
      <c r="T544" s="23"/>
      <c r="U544" s="23"/>
      <c r="V544" s="23"/>
    </row>
    <row r="545" ht="15.75" customHeight="1">
      <c r="D545" s="8"/>
      <c r="E545" s="8"/>
      <c r="F545" s="8"/>
      <c r="G545" s="9"/>
      <c r="H545" s="9"/>
      <c r="I545" s="9"/>
      <c r="T545" s="23"/>
      <c r="U545" s="23"/>
      <c r="V545" s="23"/>
    </row>
    <row r="546" ht="15.75" customHeight="1">
      <c r="D546" s="8"/>
      <c r="E546" s="8"/>
      <c r="F546" s="8"/>
      <c r="G546" s="9"/>
      <c r="H546" s="9"/>
      <c r="I546" s="9"/>
      <c r="T546" s="23"/>
      <c r="U546" s="23"/>
      <c r="V546" s="23"/>
    </row>
    <row r="547" ht="15.75" customHeight="1">
      <c r="D547" s="8"/>
      <c r="E547" s="8"/>
      <c r="F547" s="8"/>
      <c r="G547" s="9"/>
      <c r="H547" s="9"/>
      <c r="I547" s="9"/>
      <c r="T547" s="23"/>
      <c r="U547" s="23"/>
      <c r="V547" s="23"/>
    </row>
    <row r="548" ht="15.75" customHeight="1">
      <c r="D548" s="8"/>
      <c r="E548" s="8"/>
      <c r="F548" s="8"/>
      <c r="G548" s="9"/>
      <c r="H548" s="9"/>
      <c r="I548" s="9"/>
      <c r="T548" s="23"/>
      <c r="U548" s="23"/>
      <c r="V548" s="23"/>
    </row>
    <row r="549" ht="15.75" customHeight="1">
      <c r="D549" s="8"/>
      <c r="E549" s="8"/>
      <c r="F549" s="8"/>
      <c r="G549" s="9"/>
      <c r="H549" s="9"/>
      <c r="I549" s="9"/>
      <c r="T549" s="23"/>
      <c r="U549" s="23"/>
      <c r="V549" s="23"/>
    </row>
    <row r="550" ht="15.75" customHeight="1">
      <c r="D550" s="8"/>
      <c r="E550" s="8"/>
      <c r="F550" s="8"/>
      <c r="G550" s="9"/>
      <c r="H550" s="9"/>
      <c r="I550" s="9"/>
      <c r="T550" s="23"/>
      <c r="U550" s="23"/>
      <c r="V550" s="23"/>
    </row>
    <row r="551" ht="15.75" customHeight="1">
      <c r="D551" s="8"/>
      <c r="E551" s="8"/>
      <c r="F551" s="8"/>
      <c r="G551" s="9"/>
      <c r="H551" s="9"/>
      <c r="I551" s="9"/>
      <c r="T551" s="23"/>
      <c r="U551" s="23"/>
      <c r="V551" s="23"/>
    </row>
    <row r="552" ht="15.75" customHeight="1">
      <c r="D552" s="8"/>
      <c r="E552" s="8"/>
      <c r="F552" s="8"/>
      <c r="G552" s="9"/>
      <c r="H552" s="9"/>
      <c r="I552" s="9"/>
      <c r="T552" s="23"/>
      <c r="U552" s="23"/>
      <c r="V552" s="23"/>
    </row>
    <row r="553" ht="15.75" customHeight="1">
      <c r="D553" s="8"/>
      <c r="E553" s="8"/>
      <c r="F553" s="8"/>
      <c r="G553" s="9"/>
      <c r="H553" s="9"/>
      <c r="I553" s="9"/>
      <c r="T553" s="23"/>
      <c r="U553" s="23"/>
      <c r="V553" s="23"/>
    </row>
    <row r="554" ht="15.75" customHeight="1">
      <c r="D554" s="8"/>
      <c r="E554" s="8"/>
      <c r="F554" s="8"/>
      <c r="G554" s="9"/>
      <c r="H554" s="9"/>
      <c r="I554" s="9"/>
      <c r="T554" s="23"/>
      <c r="U554" s="23"/>
      <c r="V554" s="23"/>
    </row>
    <row r="555" ht="15.75" customHeight="1">
      <c r="D555" s="8"/>
      <c r="E555" s="8"/>
      <c r="F555" s="8"/>
      <c r="G555" s="9"/>
      <c r="H555" s="9"/>
      <c r="I555" s="9"/>
      <c r="T555" s="23"/>
      <c r="U555" s="23"/>
      <c r="V555" s="23"/>
    </row>
    <row r="556" ht="15.75" customHeight="1">
      <c r="D556" s="8"/>
      <c r="E556" s="8"/>
      <c r="F556" s="8"/>
      <c r="G556" s="9"/>
      <c r="H556" s="9"/>
      <c r="I556" s="9"/>
      <c r="T556" s="23"/>
      <c r="U556" s="23"/>
      <c r="V556" s="23"/>
    </row>
    <row r="557" ht="15.75" customHeight="1">
      <c r="D557" s="8"/>
      <c r="E557" s="8"/>
      <c r="F557" s="8"/>
      <c r="G557" s="9"/>
      <c r="H557" s="9"/>
      <c r="I557" s="9"/>
      <c r="T557" s="23"/>
      <c r="U557" s="23"/>
      <c r="V557" s="23"/>
    </row>
    <row r="558" ht="15.75" customHeight="1">
      <c r="D558" s="8"/>
      <c r="E558" s="8"/>
      <c r="F558" s="8"/>
      <c r="G558" s="9"/>
      <c r="H558" s="9"/>
      <c r="I558" s="9"/>
      <c r="T558" s="23"/>
      <c r="U558" s="23"/>
      <c r="V558" s="23"/>
    </row>
    <row r="559" ht="15.75" customHeight="1">
      <c r="D559" s="8"/>
      <c r="E559" s="8"/>
      <c r="F559" s="8"/>
      <c r="G559" s="9"/>
      <c r="H559" s="9"/>
      <c r="I559" s="9"/>
      <c r="T559" s="23"/>
      <c r="U559" s="23"/>
      <c r="V559" s="23"/>
    </row>
    <row r="560" ht="15.75" customHeight="1">
      <c r="D560" s="8"/>
      <c r="E560" s="8"/>
      <c r="F560" s="8"/>
      <c r="G560" s="9"/>
      <c r="H560" s="9"/>
      <c r="I560" s="9"/>
      <c r="T560" s="23"/>
      <c r="U560" s="23"/>
      <c r="V560" s="23"/>
    </row>
    <row r="561" ht="15.75" customHeight="1">
      <c r="D561" s="8"/>
      <c r="E561" s="8"/>
      <c r="F561" s="8"/>
      <c r="G561" s="9"/>
      <c r="H561" s="9"/>
      <c r="I561" s="9"/>
      <c r="T561" s="23"/>
      <c r="U561" s="23"/>
      <c r="V561" s="23"/>
    </row>
    <row r="562" ht="15.75" customHeight="1">
      <c r="D562" s="8"/>
      <c r="E562" s="8"/>
      <c r="F562" s="8"/>
      <c r="G562" s="9"/>
      <c r="H562" s="9"/>
      <c r="I562" s="9"/>
      <c r="T562" s="23"/>
      <c r="U562" s="23"/>
      <c r="V562" s="23"/>
    </row>
    <row r="563" ht="15.75" customHeight="1">
      <c r="D563" s="8"/>
      <c r="E563" s="8"/>
      <c r="F563" s="8"/>
      <c r="G563" s="9"/>
      <c r="H563" s="9"/>
      <c r="I563" s="9"/>
      <c r="T563" s="23"/>
      <c r="U563" s="23"/>
      <c r="V563" s="23"/>
    </row>
    <row r="564" ht="15.75" customHeight="1">
      <c r="D564" s="8"/>
      <c r="E564" s="8"/>
      <c r="F564" s="8"/>
      <c r="G564" s="9"/>
      <c r="H564" s="9"/>
      <c r="I564" s="9"/>
      <c r="T564" s="23"/>
      <c r="U564" s="23"/>
      <c r="V564" s="23"/>
    </row>
    <row r="565" ht="15.75" customHeight="1">
      <c r="D565" s="8"/>
      <c r="E565" s="8"/>
      <c r="F565" s="8"/>
      <c r="G565" s="9"/>
      <c r="H565" s="9"/>
      <c r="I565" s="9"/>
      <c r="T565" s="23"/>
      <c r="U565" s="23"/>
      <c r="V565" s="23"/>
    </row>
    <row r="566" ht="15.75" customHeight="1">
      <c r="D566" s="8"/>
      <c r="E566" s="8"/>
      <c r="F566" s="8"/>
      <c r="G566" s="9"/>
      <c r="H566" s="9"/>
      <c r="I566" s="9"/>
      <c r="T566" s="23"/>
      <c r="U566" s="23"/>
      <c r="V566" s="23"/>
    </row>
    <row r="567" ht="15.75" customHeight="1">
      <c r="D567" s="8"/>
      <c r="E567" s="8"/>
      <c r="F567" s="8"/>
      <c r="G567" s="9"/>
      <c r="H567" s="9"/>
      <c r="I567" s="9"/>
      <c r="T567" s="23"/>
      <c r="U567" s="23"/>
      <c r="V567" s="23"/>
    </row>
    <row r="568" ht="15.75" customHeight="1">
      <c r="D568" s="8"/>
      <c r="E568" s="8"/>
      <c r="F568" s="8"/>
      <c r="G568" s="9"/>
      <c r="H568" s="9"/>
      <c r="I568" s="9"/>
      <c r="T568" s="23"/>
      <c r="U568" s="23"/>
      <c r="V568" s="23"/>
    </row>
    <row r="569" ht="15.75" customHeight="1">
      <c r="D569" s="8"/>
      <c r="E569" s="8"/>
      <c r="F569" s="8"/>
      <c r="G569" s="9"/>
      <c r="H569" s="9"/>
      <c r="I569" s="9"/>
      <c r="T569" s="23"/>
      <c r="U569" s="23"/>
      <c r="V569" s="23"/>
    </row>
    <row r="570" ht="15.75" customHeight="1">
      <c r="D570" s="8"/>
      <c r="E570" s="8"/>
      <c r="F570" s="8"/>
      <c r="G570" s="9"/>
      <c r="H570" s="9"/>
      <c r="I570" s="9"/>
      <c r="T570" s="23"/>
      <c r="U570" s="23"/>
      <c r="V570" s="23"/>
    </row>
    <row r="571" ht="15.75" customHeight="1">
      <c r="D571" s="8"/>
      <c r="E571" s="8"/>
      <c r="F571" s="8"/>
      <c r="G571" s="9"/>
      <c r="H571" s="9"/>
      <c r="I571" s="9"/>
      <c r="T571" s="23"/>
      <c r="U571" s="23"/>
      <c r="V571" s="23"/>
    </row>
    <row r="572" ht="15.75" customHeight="1">
      <c r="D572" s="8"/>
      <c r="E572" s="8"/>
      <c r="F572" s="8"/>
      <c r="G572" s="9"/>
      <c r="H572" s="9"/>
      <c r="I572" s="9"/>
      <c r="T572" s="23"/>
      <c r="U572" s="23"/>
      <c r="V572" s="23"/>
    </row>
    <row r="573" ht="15.75" customHeight="1">
      <c r="D573" s="8"/>
      <c r="E573" s="8"/>
      <c r="F573" s="8"/>
      <c r="G573" s="9"/>
      <c r="H573" s="9"/>
      <c r="I573" s="9"/>
      <c r="T573" s="23"/>
      <c r="U573" s="23"/>
      <c r="V573" s="23"/>
    </row>
    <row r="574" ht="15.75" customHeight="1">
      <c r="D574" s="8"/>
      <c r="E574" s="8"/>
      <c r="F574" s="8"/>
      <c r="G574" s="9"/>
      <c r="H574" s="9"/>
      <c r="I574" s="9"/>
      <c r="T574" s="23"/>
      <c r="U574" s="23"/>
      <c r="V574" s="23"/>
    </row>
    <row r="575" ht="15.75" customHeight="1">
      <c r="D575" s="8"/>
      <c r="E575" s="8"/>
      <c r="F575" s="8"/>
      <c r="G575" s="9"/>
      <c r="H575" s="9"/>
      <c r="I575" s="9"/>
      <c r="T575" s="23"/>
      <c r="U575" s="23"/>
      <c r="V575" s="23"/>
    </row>
    <row r="576" ht="15.75" customHeight="1">
      <c r="D576" s="8"/>
      <c r="E576" s="8"/>
      <c r="F576" s="8"/>
      <c r="G576" s="9"/>
      <c r="H576" s="9"/>
      <c r="I576" s="9"/>
      <c r="T576" s="23"/>
      <c r="U576" s="23"/>
      <c r="V576" s="23"/>
    </row>
    <row r="577" ht="15.75" customHeight="1">
      <c r="D577" s="8"/>
      <c r="E577" s="8"/>
      <c r="F577" s="8"/>
      <c r="G577" s="9"/>
      <c r="H577" s="9"/>
      <c r="I577" s="9"/>
      <c r="T577" s="23"/>
      <c r="U577" s="23"/>
      <c r="V577" s="23"/>
    </row>
    <row r="578" ht="15.75" customHeight="1">
      <c r="D578" s="8"/>
      <c r="E578" s="8"/>
      <c r="F578" s="8"/>
      <c r="G578" s="9"/>
      <c r="H578" s="9"/>
      <c r="I578" s="9"/>
      <c r="T578" s="23"/>
      <c r="U578" s="23"/>
      <c r="V578" s="23"/>
    </row>
    <row r="579" ht="15.75" customHeight="1">
      <c r="D579" s="8"/>
      <c r="E579" s="8"/>
      <c r="F579" s="8"/>
      <c r="G579" s="9"/>
      <c r="H579" s="9"/>
      <c r="I579" s="9"/>
      <c r="T579" s="23"/>
      <c r="U579" s="23"/>
      <c r="V579" s="23"/>
    </row>
    <row r="580" ht="15.75" customHeight="1">
      <c r="D580" s="8"/>
      <c r="E580" s="8"/>
      <c r="F580" s="8"/>
      <c r="G580" s="9"/>
      <c r="H580" s="9"/>
      <c r="I580" s="9"/>
      <c r="T580" s="23"/>
      <c r="U580" s="23"/>
      <c r="V580" s="23"/>
    </row>
    <row r="581" ht="15.75" customHeight="1">
      <c r="D581" s="8"/>
      <c r="E581" s="8"/>
      <c r="F581" s="8"/>
      <c r="G581" s="9"/>
      <c r="H581" s="9"/>
      <c r="I581" s="9"/>
      <c r="T581" s="23"/>
      <c r="U581" s="23"/>
      <c r="V581" s="23"/>
    </row>
    <row r="582" ht="15.75" customHeight="1">
      <c r="D582" s="8"/>
      <c r="E582" s="8"/>
      <c r="F582" s="8"/>
      <c r="G582" s="9"/>
      <c r="H582" s="9"/>
      <c r="I582" s="9"/>
      <c r="T582" s="23"/>
      <c r="U582" s="23"/>
      <c r="V582" s="23"/>
    </row>
    <row r="583" ht="15.75" customHeight="1">
      <c r="D583" s="8"/>
      <c r="E583" s="8"/>
      <c r="F583" s="8"/>
      <c r="G583" s="9"/>
      <c r="H583" s="9"/>
      <c r="I583" s="9"/>
      <c r="T583" s="23"/>
      <c r="U583" s="23"/>
      <c r="V583" s="23"/>
    </row>
    <row r="584" ht="15.75" customHeight="1">
      <c r="D584" s="8"/>
      <c r="E584" s="8"/>
      <c r="F584" s="8"/>
      <c r="G584" s="9"/>
      <c r="H584" s="9"/>
      <c r="I584" s="9"/>
      <c r="T584" s="23"/>
      <c r="U584" s="23"/>
      <c r="V584" s="23"/>
    </row>
    <row r="585" ht="15.75" customHeight="1">
      <c r="D585" s="8"/>
      <c r="E585" s="8"/>
      <c r="F585" s="8"/>
      <c r="G585" s="9"/>
      <c r="H585" s="9"/>
      <c r="I585" s="9"/>
      <c r="T585" s="23"/>
      <c r="U585" s="23"/>
      <c r="V585" s="23"/>
    </row>
    <row r="586" ht="15.75" customHeight="1">
      <c r="D586" s="8"/>
      <c r="E586" s="8"/>
      <c r="F586" s="8"/>
      <c r="G586" s="9"/>
      <c r="H586" s="9"/>
      <c r="I586" s="9"/>
      <c r="T586" s="23"/>
      <c r="U586" s="23"/>
      <c r="V586" s="23"/>
    </row>
    <row r="587" ht="15.75" customHeight="1">
      <c r="D587" s="8"/>
      <c r="E587" s="8"/>
      <c r="F587" s="8"/>
      <c r="G587" s="9"/>
      <c r="H587" s="9"/>
      <c r="I587" s="9"/>
      <c r="T587" s="23"/>
      <c r="U587" s="23"/>
      <c r="V587" s="23"/>
    </row>
    <row r="588" ht="15.75" customHeight="1">
      <c r="D588" s="8"/>
      <c r="E588" s="8"/>
      <c r="F588" s="8"/>
      <c r="G588" s="9"/>
      <c r="H588" s="9"/>
      <c r="I588" s="9"/>
      <c r="T588" s="23"/>
      <c r="U588" s="23"/>
      <c r="V588" s="23"/>
    </row>
    <row r="589" ht="15.75" customHeight="1">
      <c r="D589" s="8"/>
      <c r="E589" s="8"/>
      <c r="F589" s="8"/>
      <c r="G589" s="9"/>
      <c r="H589" s="9"/>
      <c r="I589" s="9"/>
      <c r="T589" s="23"/>
      <c r="U589" s="23"/>
      <c r="V589" s="23"/>
    </row>
    <row r="590" ht="15.75" customHeight="1">
      <c r="D590" s="8"/>
      <c r="E590" s="8"/>
      <c r="F590" s="8"/>
      <c r="G590" s="9"/>
      <c r="H590" s="9"/>
      <c r="I590" s="9"/>
      <c r="T590" s="23"/>
      <c r="U590" s="23"/>
      <c r="V590" s="23"/>
    </row>
    <row r="591" ht="15.75" customHeight="1">
      <c r="D591" s="8"/>
      <c r="E591" s="8"/>
      <c r="F591" s="8"/>
      <c r="G591" s="9"/>
      <c r="H591" s="9"/>
      <c r="I591" s="9"/>
      <c r="T591" s="23"/>
      <c r="U591" s="23"/>
      <c r="V591" s="23"/>
    </row>
    <row r="592" ht="15.75" customHeight="1">
      <c r="D592" s="8"/>
      <c r="E592" s="8"/>
      <c r="F592" s="8"/>
      <c r="G592" s="9"/>
      <c r="H592" s="9"/>
      <c r="I592" s="9"/>
      <c r="T592" s="23"/>
      <c r="U592" s="23"/>
      <c r="V592" s="23"/>
    </row>
    <row r="593" ht="15.75" customHeight="1">
      <c r="D593" s="8"/>
      <c r="E593" s="8"/>
      <c r="F593" s="8"/>
      <c r="G593" s="9"/>
      <c r="H593" s="9"/>
      <c r="I593" s="9"/>
      <c r="T593" s="23"/>
      <c r="U593" s="23"/>
      <c r="V593" s="23"/>
    </row>
    <row r="594" ht="15.75" customHeight="1">
      <c r="D594" s="8"/>
      <c r="E594" s="8"/>
      <c r="F594" s="8"/>
      <c r="G594" s="9"/>
      <c r="H594" s="9"/>
      <c r="I594" s="9"/>
      <c r="T594" s="23"/>
      <c r="U594" s="23"/>
      <c r="V594" s="23"/>
    </row>
    <row r="595" ht="15.75" customHeight="1">
      <c r="D595" s="8"/>
      <c r="E595" s="8"/>
      <c r="F595" s="8"/>
      <c r="G595" s="9"/>
      <c r="H595" s="9"/>
      <c r="I595" s="9"/>
      <c r="T595" s="23"/>
      <c r="U595" s="23"/>
      <c r="V595" s="23"/>
    </row>
    <row r="596" ht="15.75" customHeight="1">
      <c r="D596" s="8"/>
      <c r="E596" s="8"/>
      <c r="F596" s="8"/>
      <c r="G596" s="9"/>
      <c r="H596" s="9"/>
      <c r="I596" s="9"/>
      <c r="T596" s="23"/>
      <c r="U596" s="23"/>
      <c r="V596" s="23"/>
    </row>
    <row r="597" ht="15.75" customHeight="1">
      <c r="D597" s="8"/>
      <c r="E597" s="8"/>
      <c r="F597" s="8"/>
      <c r="G597" s="9"/>
      <c r="H597" s="9"/>
      <c r="I597" s="9"/>
      <c r="T597" s="23"/>
      <c r="U597" s="23"/>
      <c r="V597" s="23"/>
    </row>
    <row r="598" ht="15.75" customHeight="1">
      <c r="D598" s="8"/>
      <c r="E598" s="8"/>
      <c r="F598" s="8"/>
      <c r="G598" s="9"/>
      <c r="H598" s="9"/>
      <c r="I598" s="9"/>
      <c r="T598" s="23"/>
      <c r="U598" s="23"/>
      <c r="V598" s="23"/>
    </row>
    <row r="599" ht="15.75" customHeight="1">
      <c r="D599" s="8"/>
      <c r="E599" s="8"/>
      <c r="F599" s="8"/>
      <c r="G599" s="9"/>
      <c r="H599" s="9"/>
      <c r="I599" s="9"/>
      <c r="T599" s="23"/>
      <c r="U599" s="23"/>
      <c r="V599" s="23"/>
    </row>
    <row r="600" ht="15.75" customHeight="1">
      <c r="D600" s="8"/>
      <c r="E600" s="8"/>
      <c r="F600" s="8"/>
      <c r="G600" s="9"/>
      <c r="H600" s="9"/>
      <c r="I600" s="9"/>
      <c r="T600" s="23"/>
      <c r="U600" s="23"/>
      <c r="V600" s="23"/>
    </row>
    <row r="601" ht="15.75" customHeight="1">
      <c r="D601" s="8"/>
      <c r="E601" s="8"/>
      <c r="F601" s="8"/>
      <c r="G601" s="9"/>
      <c r="H601" s="9"/>
      <c r="I601" s="9"/>
      <c r="T601" s="23"/>
      <c r="U601" s="23"/>
      <c r="V601" s="23"/>
    </row>
    <row r="602" ht="15.75" customHeight="1">
      <c r="D602" s="8"/>
      <c r="E602" s="8"/>
      <c r="F602" s="8"/>
      <c r="G602" s="9"/>
      <c r="H602" s="9"/>
      <c r="I602" s="9"/>
      <c r="T602" s="23"/>
      <c r="U602" s="23"/>
      <c r="V602" s="23"/>
    </row>
    <row r="603" ht="15.75" customHeight="1">
      <c r="D603" s="8"/>
      <c r="E603" s="8"/>
      <c r="F603" s="8"/>
      <c r="G603" s="9"/>
      <c r="H603" s="9"/>
      <c r="I603" s="9"/>
      <c r="T603" s="23"/>
      <c r="U603" s="23"/>
      <c r="V603" s="23"/>
    </row>
    <row r="604" ht="15.75" customHeight="1">
      <c r="D604" s="8"/>
      <c r="E604" s="8"/>
      <c r="F604" s="8"/>
      <c r="G604" s="9"/>
      <c r="H604" s="9"/>
      <c r="I604" s="9"/>
      <c r="T604" s="23"/>
      <c r="U604" s="23"/>
      <c r="V604" s="23"/>
    </row>
    <row r="605" ht="15.75" customHeight="1">
      <c r="D605" s="8"/>
      <c r="E605" s="8"/>
      <c r="F605" s="8"/>
      <c r="G605" s="9"/>
      <c r="H605" s="9"/>
      <c r="I605" s="9"/>
      <c r="T605" s="23"/>
      <c r="U605" s="23"/>
      <c r="V605" s="23"/>
    </row>
    <row r="606" ht="15.75" customHeight="1">
      <c r="D606" s="8"/>
      <c r="E606" s="8"/>
      <c r="F606" s="8"/>
      <c r="G606" s="9"/>
      <c r="H606" s="9"/>
      <c r="I606" s="9"/>
      <c r="T606" s="23"/>
      <c r="U606" s="23"/>
      <c r="V606" s="23"/>
    </row>
    <row r="607" ht="15.75" customHeight="1">
      <c r="D607" s="8"/>
      <c r="E607" s="8"/>
      <c r="F607" s="8"/>
      <c r="G607" s="9"/>
      <c r="H607" s="9"/>
      <c r="I607" s="9"/>
      <c r="T607" s="23"/>
      <c r="U607" s="23"/>
      <c r="V607" s="23"/>
    </row>
    <row r="608" ht="15.75" customHeight="1">
      <c r="D608" s="8"/>
      <c r="E608" s="8"/>
      <c r="F608" s="8"/>
      <c r="G608" s="9"/>
      <c r="H608" s="9"/>
      <c r="I608" s="9"/>
      <c r="T608" s="23"/>
      <c r="U608" s="23"/>
      <c r="V608" s="23"/>
    </row>
    <row r="609" ht="15.75" customHeight="1">
      <c r="D609" s="8"/>
      <c r="E609" s="8"/>
      <c r="F609" s="8"/>
      <c r="G609" s="9"/>
      <c r="H609" s="9"/>
      <c r="I609" s="9"/>
      <c r="T609" s="23"/>
      <c r="U609" s="23"/>
      <c r="V609" s="23"/>
    </row>
    <row r="610" ht="15.75" customHeight="1">
      <c r="D610" s="8"/>
      <c r="E610" s="8"/>
      <c r="F610" s="8"/>
      <c r="G610" s="9"/>
      <c r="H610" s="9"/>
      <c r="I610" s="9"/>
      <c r="T610" s="23"/>
      <c r="U610" s="23"/>
      <c r="V610" s="23"/>
    </row>
    <row r="611" ht="15.75" customHeight="1">
      <c r="D611" s="8"/>
      <c r="E611" s="8"/>
      <c r="F611" s="8"/>
      <c r="G611" s="9"/>
      <c r="H611" s="9"/>
      <c r="I611" s="9"/>
      <c r="T611" s="23"/>
      <c r="U611" s="23"/>
      <c r="V611" s="23"/>
    </row>
    <row r="612" ht="15.75" customHeight="1">
      <c r="D612" s="8"/>
      <c r="E612" s="8"/>
      <c r="F612" s="8"/>
      <c r="G612" s="9"/>
      <c r="H612" s="9"/>
      <c r="I612" s="9"/>
      <c r="T612" s="23"/>
      <c r="U612" s="23"/>
      <c r="V612" s="23"/>
    </row>
    <row r="613" ht="15.75" customHeight="1">
      <c r="D613" s="8"/>
      <c r="E613" s="8"/>
      <c r="F613" s="8"/>
      <c r="G613" s="9"/>
      <c r="H613" s="9"/>
      <c r="I613" s="9"/>
      <c r="T613" s="23"/>
      <c r="U613" s="23"/>
      <c r="V613" s="23"/>
    </row>
    <row r="614" ht="15.75" customHeight="1">
      <c r="D614" s="8"/>
      <c r="E614" s="8"/>
      <c r="F614" s="8"/>
      <c r="G614" s="9"/>
      <c r="H614" s="9"/>
      <c r="I614" s="9"/>
      <c r="T614" s="23"/>
      <c r="U614" s="23"/>
      <c r="V614" s="23"/>
    </row>
    <row r="615" ht="15.75" customHeight="1">
      <c r="D615" s="8"/>
      <c r="E615" s="8"/>
      <c r="F615" s="8"/>
      <c r="G615" s="9"/>
      <c r="H615" s="9"/>
      <c r="I615" s="9"/>
      <c r="T615" s="23"/>
      <c r="U615" s="23"/>
      <c r="V615" s="23"/>
    </row>
    <row r="616" ht="15.75" customHeight="1">
      <c r="D616" s="8"/>
      <c r="E616" s="8"/>
      <c r="F616" s="8"/>
      <c r="G616" s="9"/>
      <c r="H616" s="9"/>
      <c r="I616" s="9"/>
      <c r="T616" s="23"/>
      <c r="U616" s="23"/>
      <c r="V616" s="23"/>
    </row>
    <row r="617" ht="15.75" customHeight="1">
      <c r="D617" s="8"/>
      <c r="E617" s="8"/>
      <c r="F617" s="8"/>
      <c r="G617" s="9"/>
      <c r="H617" s="9"/>
      <c r="I617" s="9"/>
      <c r="T617" s="23"/>
      <c r="U617" s="23"/>
      <c r="V617" s="23"/>
    </row>
    <row r="618" ht="15.75" customHeight="1">
      <c r="D618" s="8"/>
      <c r="E618" s="8"/>
      <c r="F618" s="8"/>
      <c r="G618" s="9"/>
      <c r="H618" s="9"/>
      <c r="I618" s="9"/>
      <c r="T618" s="23"/>
      <c r="U618" s="23"/>
      <c r="V618" s="23"/>
    </row>
    <row r="619" ht="15.75" customHeight="1">
      <c r="D619" s="8"/>
      <c r="E619" s="8"/>
      <c r="F619" s="8"/>
      <c r="G619" s="9"/>
      <c r="H619" s="9"/>
      <c r="I619" s="9"/>
      <c r="T619" s="23"/>
      <c r="U619" s="23"/>
      <c r="V619" s="23"/>
    </row>
    <row r="620" ht="15.75" customHeight="1">
      <c r="D620" s="8"/>
      <c r="E620" s="8"/>
      <c r="F620" s="8"/>
      <c r="G620" s="9"/>
      <c r="H620" s="9"/>
      <c r="I620" s="9"/>
      <c r="T620" s="23"/>
      <c r="U620" s="23"/>
      <c r="V620" s="23"/>
    </row>
    <row r="621" ht="15.75" customHeight="1">
      <c r="D621" s="8"/>
      <c r="E621" s="8"/>
      <c r="F621" s="8"/>
      <c r="G621" s="9"/>
      <c r="H621" s="9"/>
      <c r="I621" s="9"/>
      <c r="T621" s="23"/>
      <c r="U621" s="23"/>
      <c r="V621" s="23"/>
    </row>
    <row r="622" ht="15.75" customHeight="1">
      <c r="D622" s="8"/>
      <c r="E622" s="8"/>
      <c r="F622" s="8"/>
      <c r="G622" s="9"/>
      <c r="H622" s="9"/>
      <c r="I622" s="9"/>
      <c r="T622" s="23"/>
      <c r="U622" s="23"/>
      <c r="V622" s="23"/>
    </row>
    <row r="623" ht="15.75" customHeight="1">
      <c r="D623" s="8"/>
      <c r="E623" s="8"/>
      <c r="F623" s="8"/>
      <c r="G623" s="9"/>
      <c r="H623" s="9"/>
      <c r="I623" s="9"/>
      <c r="T623" s="23"/>
      <c r="U623" s="23"/>
      <c r="V623" s="23"/>
    </row>
    <row r="624" ht="15.75" customHeight="1">
      <c r="D624" s="8"/>
      <c r="E624" s="8"/>
      <c r="F624" s="8"/>
      <c r="G624" s="9"/>
      <c r="H624" s="9"/>
      <c r="I624" s="9"/>
      <c r="T624" s="23"/>
      <c r="U624" s="23"/>
      <c r="V624" s="23"/>
    </row>
    <row r="625" ht="15.75" customHeight="1">
      <c r="D625" s="8"/>
      <c r="E625" s="8"/>
      <c r="F625" s="8"/>
      <c r="G625" s="9"/>
      <c r="H625" s="9"/>
      <c r="I625" s="9"/>
      <c r="T625" s="23"/>
      <c r="U625" s="23"/>
      <c r="V625" s="23"/>
    </row>
    <row r="626" ht="15.75" customHeight="1">
      <c r="D626" s="8"/>
      <c r="E626" s="8"/>
      <c r="F626" s="8"/>
      <c r="G626" s="9"/>
      <c r="H626" s="9"/>
      <c r="I626" s="9"/>
      <c r="T626" s="23"/>
      <c r="U626" s="23"/>
      <c r="V626" s="23"/>
    </row>
    <row r="627" ht="15.75" customHeight="1">
      <c r="D627" s="8"/>
      <c r="E627" s="8"/>
      <c r="F627" s="8"/>
      <c r="G627" s="9"/>
      <c r="H627" s="9"/>
      <c r="I627" s="9"/>
      <c r="T627" s="23"/>
      <c r="U627" s="23"/>
      <c r="V627" s="23"/>
    </row>
    <row r="628" ht="15.75" customHeight="1">
      <c r="D628" s="8"/>
      <c r="E628" s="8"/>
      <c r="F628" s="8"/>
      <c r="G628" s="9"/>
      <c r="H628" s="9"/>
      <c r="I628" s="9"/>
      <c r="T628" s="23"/>
      <c r="U628" s="23"/>
      <c r="V628" s="23"/>
    </row>
    <row r="629" ht="15.75" customHeight="1">
      <c r="D629" s="8"/>
      <c r="E629" s="8"/>
      <c r="F629" s="8"/>
      <c r="G629" s="9"/>
      <c r="H629" s="9"/>
      <c r="I629" s="9"/>
      <c r="T629" s="23"/>
      <c r="U629" s="23"/>
      <c r="V629" s="23"/>
    </row>
    <row r="630" ht="15.75" customHeight="1">
      <c r="D630" s="8"/>
      <c r="E630" s="8"/>
      <c r="F630" s="8"/>
      <c r="G630" s="9"/>
      <c r="H630" s="9"/>
      <c r="I630" s="9"/>
      <c r="T630" s="23"/>
      <c r="U630" s="23"/>
      <c r="V630" s="23"/>
    </row>
    <row r="631" ht="15.75" customHeight="1">
      <c r="D631" s="8"/>
      <c r="E631" s="8"/>
      <c r="F631" s="8"/>
      <c r="G631" s="9"/>
      <c r="H631" s="9"/>
      <c r="I631" s="9"/>
      <c r="T631" s="23"/>
      <c r="U631" s="23"/>
      <c r="V631" s="23"/>
    </row>
    <row r="632" ht="15.75" customHeight="1">
      <c r="D632" s="8"/>
      <c r="E632" s="8"/>
      <c r="F632" s="8"/>
      <c r="G632" s="9"/>
      <c r="H632" s="9"/>
      <c r="I632" s="9"/>
      <c r="T632" s="23"/>
      <c r="U632" s="23"/>
      <c r="V632" s="23"/>
    </row>
    <row r="633" ht="15.75" customHeight="1">
      <c r="D633" s="8"/>
      <c r="E633" s="8"/>
      <c r="F633" s="8"/>
      <c r="G633" s="9"/>
      <c r="H633" s="9"/>
      <c r="I633" s="9"/>
      <c r="T633" s="23"/>
      <c r="U633" s="23"/>
      <c r="V633" s="23"/>
    </row>
    <row r="634" ht="15.75" customHeight="1">
      <c r="D634" s="8"/>
      <c r="E634" s="8"/>
      <c r="F634" s="8"/>
      <c r="G634" s="9"/>
      <c r="H634" s="9"/>
      <c r="I634" s="9"/>
      <c r="T634" s="23"/>
      <c r="U634" s="23"/>
      <c r="V634" s="23"/>
    </row>
    <row r="635" ht="15.75" customHeight="1">
      <c r="D635" s="8"/>
      <c r="E635" s="8"/>
      <c r="F635" s="8"/>
      <c r="G635" s="9"/>
      <c r="H635" s="9"/>
      <c r="I635" s="9"/>
      <c r="T635" s="23"/>
      <c r="U635" s="23"/>
      <c r="V635" s="23"/>
    </row>
    <row r="636" ht="15.75" customHeight="1">
      <c r="D636" s="8"/>
      <c r="E636" s="8"/>
      <c r="F636" s="8"/>
      <c r="G636" s="9"/>
      <c r="H636" s="9"/>
      <c r="I636" s="9"/>
      <c r="T636" s="23"/>
      <c r="U636" s="23"/>
      <c r="V636" s="23"/>
    </row>
    <row r="637" ht="15.75" customHeight="1">
      <c r="D637" s="8"/>
      <c r="E637" s="8"/>
      <c r="F637" s="8"/>
      <c r="G637" s="9"/>
      <c r="H637" s="9"/>
      <c r="I637" s="9"/>
      <c r="T637" s="23"/>
      <c r="U637" s="23"/>
      <c r="V637" s="23"/>
    </row>
    <row r="638" ht="15.75" customHeight="1">
      <c r="D638" s="8"/>
      <c r="E638" s="8"/>
      <c r="F638" s="8"/>
      <c r="G638" s="9"/>
      <c r="H638" s="9"/>
      <c r="I638" s="9"/>
      <c r="T638" s="23"/>
      <c r="U638" s="23"/>
      <c r="V638" s="23"/>
    </row>
    <row r="639" ht="15.75" customHeight="1">
      <c r="D639" s="8"/>
      <c r="E639" s="8"/>
      <c r="F639" s="8"/>
      <c r="G639" s="9"/>
      <c r="H639" s="9"/>
      <c r="I639" s="9"/>
      <c r="T639" s="23"/>
      <c r="U639" s="23"/>
      <c r="V639" s="23"/>
    </row>
    <row r="640" ht="15.75" customHeight="1">
      <c r="D640" s="8"/>
      <c r="E640" s="8"/>
      <c r="F640" s="8"/>
      <c r="G640" s="9"/>
      <c r="H640" s="9"/>
      <c r="I640" s="9"/>
      <c r="T640" s="23"/>
      <c r="U640" s="23"/>
      <c r="V640" s="23"/>
    </row>
    <row r="641" ht="15.75" customHeight="1">
      <c r="D641" s="8"/>
      <c r="E641" s="8"/>
      <c r="F641" s="8"/>
      <c r="G641" s="9"/>
      <c r="H641" s="9"/>
      <c r="I641" s="9"/>
      <c r="T641" s="23"/>
      <c r="U641" s="23"/>
      <c r="V641" s="23"/>
    </row>
    <row r="642" ht="15.75" customHeight="1">
      <c r="D642" s="8"/>
      <c r="E642" s="8"/>
      <c r="F642" s="8"/>
      <c r="G642" s="9"/>
      <c r="H642" s="9"/>
      <c r="I642" s="9"/>
      <c r="T642" s="23"/>
      <c r="U642" s="23"/>
      <c r="V642" s="23"/>
    </row>
    <row r="643" ht="15.75" customHeight="1">
      <c r="D643" s="8"/>
      <c r="E643" s="8"/>
      <c r="F643" s="8"/>
      <c r="G643" s="9"/>
      <c r="H643" s="9"/>
      <c r="I643" s="9"/>
      <c r="T643" s="23"/>
      <c r="U643" s="23"/>
      <c r="V643" s="23"/>
    </row>
    <row r="644" ht="15.75" customHeight="1">
      <c r="D644" s="8"/>
      <c r="E644" s="8"/>
      <c r="F644" s="8"/>
      <c r="G644" s="9"/>
      <c r="H644" s="9"/>
      <c r="I644" s="9"/>
      <c r="T644" s="23"/>
      <c r="U644" s="23"/>
      <c r="V644" s="23"/>
    </row>
    <row r="645" ht="15.75" customHeight="1">
      <c r="D645" s="8"/>
      <c r="E645" s="8"/>
      <c r="F645" s="8"/>
      <c r="G645" s="9"/>
      <c r="H645" s="9"/>
      <c r="I645" s="9"/>
      <c r="T645" s="23"/>
      <c r="U645" s="23"/>
      <c r="V645" s="23"/>
    </row>
    <row r="646" ht="15.75" customHeight="1">
      <c r="D646" s="8"/>
      <c r="E646" s="8"/>
      <c r="F646" s="8"/>
      <c r="G646" s="9"/>
      <c r="H646" s="9"/>
      <c r="I646" s="9"/>
      <c r="T646" s="23"/>
      <c r="U646" s="23"/>
      <c r="V646" s="23"/>
    </row>
    <row r="647" ht="15.75" customHeight="1">
      <c r="D647" s="8"/>
      <c r="E647" s="8"/>
      <c r="F647" s="8"/>
      <c r="G647" s="9"/>
      <c r="H647" s="9"/>
      <c r="I647" s="9"/>
      <c r="T647" s="23"/>
      <c r="U647" s="23"/>
      <c r="V647" s="23"/>
    </row>
    <row r="648" ht="15.75" customHeight="1">
      <c r="D648" s="8"/>
      <c r="E648" s="8"/>
      <c r="F648" s="8"/>
      <c r="G648" s="9"/>
      <c r="H648" s="9"/>
      <c r="I648" s="9"/>
      <c r="T648" s="23"/>
      <c r="U648" s="23"/>
      <c r="V648" s="23"/>
    </row>
    <row r="649" ht="15.75" customHeight="1">
      <c r="D649" s="8"/>
      <c r="E649" s="8"/>
      <c r="F649" s="8"/>
      <c r="G649" s="9"/>
      <c r="H649" s="9"/>
      <c r="I649" s="9"/>
      <c r="T649" s="23"/>
      <c r="U649" s="23"/>
      <c r="V649" s="23"/>
    </row>
    <row r="650" ht="15.75" customHeight="1">
      <c r="D650" s="8"/>
      <c r="E650" s="8"/>
      <c r="F650" s="8"/>
      <c r="G650" s="9"/>
      <c r="H650" s="9"/>
      <c r="I650" s="9"/>
      <c r="T650" s="23"/>
      <c r="U650" s="23"/>
      <c r="V650" s="23"/>
    </row>
    <row r="651" ht="15.75" customHeight="1">
      <c r="D651" s="8"/>
      <c r="E651" s="8"/>
      <c r="F651" s="8"/>
      <c r="G651" s="9"/>
      <c r="H651" s="9"/>
      <c r="I651" s="9"/>
      <c r="T651" s="23"/>
      <c r="U651" s="23"/>
      <c r="V651" s="23"/>
    </row>
    <row r="652" ht="15.75" customHeight="1">
      <c r="D652" s="8"/>
      <c r="E652" s="8"/>
      <c r="F652" s="8"/>
      <c r="G652" s="9"/>
      <c r="H652" s="9"/>
      <c r="I652" s="9"/>
      <c r="T652" s="23"/>
      <c r="U652" s="23"/>
      <c r="V652" s="23"/>
    </row>
    <row r="653" ht="15.75" customHeight="1">
      <c r="D653" s="8"/>
      <c r="E653" s="8"/>
      <c r="F653" s="8"/>
      <c r="G653" s="9"/>
      <c r="H653" s="9"/>
      <c r="I653" s="9"/>
      <c r="T653" s="23"/>
      <c r="U653" s="23"/>
      <c r="V653" s="23"/>
    </row>
    <row r="654" ht="15.75" customHeight="1">
      <c r="D654" s="8"/>
      <c r="E654" s="8"/>
      <c r="F654" s="8"/>
      <c r="G654" s="9"/>
      <c r="H654" s="9"/>
      <c r="I654" s="9"/>
      <c r="T654" s="23"/>
      <c r="U654" s="23"/>
      <c r="V654" s="23"/>
    </row>
    <row r="655" ht="15.75" customHeight="1">
      <c r="D655" s="8"/>
      <c r="E655" s="8"/>
      <c r="F655" s="8"/>
      <c r="G655" s="9"/>
      <c r="H655" s="9"/>
      <c r="I655" s="9"/>
      <c r="T655" s="23"/>
      <c r="U655" s="23"/>
      <c r="V655" s="23"/>
    </row>
    <row r="656" ht="15.75" customHeight="1">
      <c r="D656" s="8"/>
      <c r="E656" s="8"/>
      <c r="F656" s="8"/>
      <c r="G656" s="9"/>
      <c r="H656" s="9"/>
      <c r="I656" s="9"/>
      <c r="T656" s="23"/>
      <c r="U656" s="23"/>
      <c r="V656" s="23"/>
    </row>
    <row r="657" ht="15.75" customHeight="1">
      <c r="D657" s="8"/>
      <c r="E657" s="8"/>
      <c r="F657" s="8"/>
      <c r="G657" s="9"/>
      <c r="H657" s="9"/>
      <c r="I657" s="9"/>
      <c r="T657" s="23"/>
      <c r="U657" s="23"/>
      <c r="V657" s="23"/>
    </row>
    <row r="658" ht="15.75" customHeight="1">
      <c r="D658" s="8"/>
      <c r="E658" s="8"/>
      <c r="F658" s="8"/>
      <c r="G658" s="9"/>
      <c r="H658" s="9"/>
      <c r="I658" s="9"/>
      <c r="T658" s="23"/>
      <c r="U658" s="23"/>
      <c r="V658" s="23"/>
    </row>
    <row r="659" ht="15.75" customHeight="1">
      <c r="D659" s="8"/>
      <c r="E659" s="8"/>
      <c r="F659" s="8"/>
      <c r="G659" s="9"/>
      <c r="H659" s="9"/>
      <c r="I659" s="9"/>
      <c r="T659" s="23"/>
      <c r="U659" s="23"/>
      <c r="V659" s="23"/>
    </row>
    <row r="660" ht="15.75" customHeight="1">
      <c r="D660" s="8"/>
      <c r="E660" s="8"/>
      <c r="F660" s="8"/>
      <c r="G660" s="9"/>
      <c r="H660" s="9"/>
      <c r="I660" s="9"/>
      <c r="T660" s="23"/>
      <c r="U660" s="23"/>
      <c r="V660" s="23"/>
    </row>
    <row r="661" ht="15.75" customHeight="1">
      <c r="D661" s="8"/>
      <c r="E661" s="8"/>
      <c r="F661" s="8"/>
      <c r="G661" s="9"/>
      <c r="H661" s="9"/>
      <c r="I661" s="9"/>
      <c r="T661" s="23"/>
      <c r="U661" s="23"/>
      <c r="V661" s="23"/>
    </row>
    <row r="662" ht="15.75" customHeight="1">
      <c r="D662" s="8"/>
      <c r="E662" s="8"/>
      <c r="F662" s="8"/>
      <c r="G662" s="9"/>
      <c r="H662" s="9"/>
      <c r="I662" s="9"/>
      <c r="T662" s="23"/>
      <c r="U662" s="23"/>
      <c r="V662" s="23"/>
    </row>
    <row r="663" ht="15.75" customHeight="1">
      <c r="D663" s="8"/>
      <c r="E663" s="8"/>
      <c r="F663" s="8"/>
      <c r="G663" s="9"/>
      <c r="H663" s="9"/>
      <c r="I663" s="9"/>
      <c r="T663" s="23"/>
      <c r="U663" s="23"/>
      <c r="V663" s="23"/>
    </row>
    <row r="664" ht="15.75" customHeight="1">
      <c r="D664" s="8"/>
      <c r="E664" s="8"/>
      <c r="F664" s="8"/>
      <c r="G664" s="9"/>
      <c r="H664" s="9"/>
      <c r="I664" s="9"/>
      <c r="T664" s="23"/>
      <c r="U664" s="23"/>
      <c r="V664" s="23"/>
    </row>
    <row r="665" ht="15.75" customHeight="1">
      <c r="D665" s="8"/>
      <c r="E665" s="8"/>
      <c r="F665" s="8"/>
      <c r="G665" s="9"/>
      <c r="H665" s="9"/>
      <c r="I665" s="9"/>
      <c r="T665" s="23"/>
      <c r="U665" s="23"/>
      <c r="V665" s="23"/>
    </row>
    <row r="666" ht="15.75" customHeight="1">
      <c r="D666" s="8"/>
      <c r="E666" s="8"/>
      <c r="F666" s="8"/>
      <c r="G666" s="9"/>
      <c r="H666" s="9"/>
      <c r="I666" s="9"/>
      <c r="T666" s="23"/>
      <c r="U666" s="23"/>
      <c r="V666" s="23"/>
    </row>
    <row r="667" ht="15.75" customHeight="1">
      <c r="D667" s="8"/>
      <c r="E667" s="8"/>
      <c r="F667" s="8"/>
      <c r="G667" s="9"/>
      <c r="H667" s="9"/>
      <c r="I667" s="9"/>
      <c r="T667" s="23"/>
      <c r="U667" s="23"/>
      <c r="V667" s="23"/>
    </row>
    <row r="668" ht="15.75" customHeight="1">
      <c r="D668" s="8"/>
      <c r="E668" s="8"/>
      <c r="F668" s="8"/>
      <c r="G668" s="9"/>
      <c r="H668" s="9"/>
      <c r="I668" s="9"/>
      <c r="T668" s="23"/>
      <c r="U668" s="23"/>
      <c r="V668" s="23"/>
    </row>
    <row r="669" ht="15.75" customHeight="1">
      <c r="D669" s="8"/>
      <c r="E669" s="8"/>
      <c r="F669" s="8"/>
      <c r="G669" s="9"/>
      <c r="H669" s="9"/>
      <c r="I669" s="9"/>
      <c r="T669" s="23"/>
      <c r="U669" s="23"/>
      <c r="V669" s="23"/>
    </row>
    <row r="670" ht="15.75" customHeight="1">
      <c r="D670" s="8"/>
      <c r="E670" s="8"/>
      <c r="F670" s="8"/>
      <c r="G670" s="9"/>
      <c r="H670" s="9"/>
      <c r="I670" s="9"/>
      <c r="T670" s="23"/>
      <c r="U670" s="23"/>
      <c r="V670" s="23"/>
    </row>
    <row r="671" ht="15.75" customHeight="1">
      <c r="D671" s="8"/>
      <c r="E671" s="8"/>
      <c r="F671" s="8"/>
      <c r="G671" s="9"/>
      <c r="H671" s="9"/>
      <c r="I671" s="9"/>
      <c r="T671" s="23"/>
      <c r="U671" s="23"/>
      <c r="V671" s="23"/>
    </row>
    <row r="672" ht="15.75" customHeight="1">
      <c r="D672" s="8"/>
      <c r="E672" s="8"/>
      <c r="F672" s="8"/>
      <c r="G672" s="9"/>
      <c r="H672" s="9"/>
      <c r="I672" s="9"/>
      <c r="T672" s="23"/>
      <c r="U672" s="23"/>
      <c r="V672" s="23"/>
    </row>
    <row r="673" ht="15.75" customHeight="1">
      <c r="D673" s="8"/>
      <c r="E673" s="8"/>
      <c r="F673" s="8"/>
      <c r="G673" s="9"/>
      <c r="H673" s="9"/>
      <c r="I673" s="9"/>
      <c r="T673" s="23"/>
      <c r="U673" s="23"/>
      <c r="V673" s="23"/>
    </row>
    <row r="674" ht="15.75" customHeight="1">
      <c r="D674" s="8"/>
      <c r="E674" s="8"/>
      <c r="F674" s="8"/>
      <c r="G674" s="9"/>
      <c r="H674" s="9"/>
      <c r="I674" s="9"/>
      <c r="T674" s="23"/>
      <c r="U674" s="23"/>
      <c r="V674" s="23"/>
    </row>
    <row r="675" ht="15.75" customHeight="1">
      <c r="D675" s="8"/>
      <c r="E675" s="8"/>
      <c r="F675" s="8"/>
      <c r="G675" s="9"/>
      <c r="H675" s="9"/>
      <c r="I675" s="9"/>
      <c r="T675" s="23"/>
      <c r="U675" s="23"/>
      <c r="V675" s="23"/>
    </row>
    <row r="676" ht="15.75" customHeight="1">
      <c r="D676" s="8"/>
      <c r="E676" s="8"/>
      <c r="F676" s="8"/>
      <c r="G676" s="9"/>
      <c r="H676" s="9"/>
      <c r="I676" s="9"/>
      <c r="T676" s="23"/>
      <c r="U676" s="23"/>
      <c r="V676" s="23"/>
    </row>
    <row r="677" ht="15.75" customHeight="1">
      <c r="D677" s="8"/>
      <c r="E677" s="8"/>
      <c r="F677" s="8"/>
      <c r="G677" s="9"/>
      <c r="H677" s="9"/>
      <c r="I677" s="9"/>
      <c r="T677" s="23"/>
      <c r="U677" s="23"/>
      <c r="V677" s="23"/>
    </row>
    <row r="678" ht="15.75" customHeight="1">
      <c r="D678" s="8"/>
      <c r="E678" s="8"/>
      <c r="F678" s="8"/>
      <c r="G678" s="9"/>
      <c r="H678" s="9"/>
      <c r="I678" s="9"/>
      <c r="T678" s="23"/>
      <c r="U678" s="23"/>
      <c r="V678" s="23"/>
    </row>
    <row r="679" ht="15.75" customHeight="1">
      <c r="D679" s="8"/>
      <c r="E679" s="8"/>
      <c r="F679" s="8"/>
      <c r="G679" s="9"/>
      <c r="H679" s="9"/>
      <c r="I679" s="9"/>
      <c r="T679" s="23"/>
      <c r="U679" s="23"/>
      <c r="V679" s="23"/>
    </row>
    <row r="680" ht="15.75" customHeight="1">
      <c r="D680" s="8"/>
      <c r="E680" s="8"/>
      <c r="F680" s="8"/>
      <c r="G680" s="9"/>
      <c r="H680" s="9"/>
      <c r="I680" s="9"/>
      <c r="T680" s="23"/>
      <c r="U680" s="23"/>
      <c r="V680" s="23"/>
    </row>
    <row r="681" ht="15.75" customHeight="1">
      <c r="D681" s="8"/>
      <c r="E681" s="8"/>
      <c r="F681" s="8"/>
      <c r="G681" s="9"/>
      <c r="H681" s="9"/>
      <c r="I681" s="9"/>
      <c r="T681" s="23"/>
      <c r="U681" s="23"/>
      <c r="V681" s="23"/>
    </row>
    <row r="682" ht="15.75" customHeight="1">
      <c r="D682" s="8"/>
      <c r="E682" s="8"/>
      <c r="F682" s="8"/>
      <c r="G682" s="9"/>
      <c r="H682" s="9"/>
      <c r="I682" s="9"/>
      <c r="T682" s="23"/>
      <c r="U682" s="23"/>
      <c r="V682" s="23"/>
    </row>
    <row r="683" ht="15.75" customHeight="1">
      <c r="D683" s="8"/>
      <c r="E683" s="8"/>
      <c r="F683" s="8"/>
      <c r="G683" s="9"/>
      <c r="H683" s="9"/>
      <c r="I683" s="9"/>
      <c r="T683" s="23"/>
      <c r="U683" s="23"/>
      <c r="V683" s="23"/>
    </row>
    <row r="684" ht="15.75" customHeight="1">
      <c r="D684" s="8"/>
      <c r="E684" s="8"/>
      <c r="F684" s="8"/>
      <c r="G684" s="9"/>
      <c r="H684" s="9"/>
      <c r="I684" s="9"/>
      <c r="T684" s="23"/>
      <c r="U684" s="23"/>
      <c r="V684" s="23"/>
    </row>
    <row r="685" ht="15.75" customHeight="1">
      <c r="D685" s="8"/>
      <c r="E685" s="8"/>
      <c r="F685" s="8"/>
      <c r="G685" s="9"/>
      <c r="H685" s="9"/>
      <c r="I685" s="9"/>
      <c r="T685" s="23"/>
      <c r="U685" s="23"/>
      <c r="V685" s="23"/>
    </row>
    <row r="686" ht="15.75" customHeight="1">
      <c r="D686" s="8"/>
      <c r="E686" s="8"/>
      <c r="F686" s="8"/>
      <c r="G686" s="9"/>
      <c r="H686" s="9"/>
      <c r="I686" s="9"/>
      <c r="T686" s="23"/>
      <c r="U686" s="23"/>
      <c r="V686" s="23"/>
    </row>
    <row r="687" ht="15.75" customHeight="1">
      <c r="D687" s="8"/>
      <c r="E687" s="8"/>
      <c r="F687" s="8"/>
      <c r="G687" s="9"/>
      <c r="H687" s="9"/>
      <c r="I687" s="9"/>
      <c r="T687" s="23"/>
      <c r="U687" s="23"/>
      <c r="V687" s="23"/>
    </row>
    <row r="688" ht="15.75" customHeight="1">
      <c r="D688" s="8"/>
      <c r="E688" s="8"/>
      <c r="F688" s="8"/>
      <c r="G688" s="9"/>
      <c r="H688" s="9"/>
      <c r="I688" s="9"/>
      <c r="T688" s="23"/>
      <c r="U688" s="23"/>
      <c r="V688" s="23"/>
    </row>
    <row r="689" ht="15.75" customHeight="1">
      <c r="D689" s="8"/>
      <c r="E689" s="8"/>
      <c r="F689" s="8"/>
      <c r="G689" s="9"/>
      <c r="H689" s="9"/>
      <c r="I689" s="9"/>
      <c r="T689" s="23"/>
      <c r="U689" s="23"/>
      <c r="V689" s="23"/>
    </row>
    <row r="690" ht="15.75" customHeight="1">
      <c r="D690" s="8"/>
      <c r="E690" s="8"/>
      <c r="F690" s="8"/>
      <c r="G690" s="9"/>
      <c r="H690" s="9"/>
      <c r="I690" s="9"/>
      <c r="T690" s="23"/>
      <c r="U690" s="23"/>
      <c r="V690" s="23"/>
    </row>
    <row r="691" ht="15.75" customHeight="1">
      <c r="D691" s="8"/>
      <c r="E691" s="8"/>
      <c r="F691" s="8"/>
      <c r="G691" s="9"/>
      <c r="H691" s="9"/>
      <c r="I691" s="9"/>
      <c r="T691" s="23"/>
      <c r="U691" s="23"/>
      <c r="V691" s="23"/>
    </row>
    <row r="692" ht="15.75" customHeight="1">
      <c r="D692" s="8"/>
      <c r="E692" s="8"/>
      <c r="F692" s="8"/>
      <c r="G692" s="9"/>
      <c r="H692" s="9"/>
      <c r="I692" s="9"/>
      <c r="T692" s="23"/>
      <c r="U692" s="23"/>
      <c r="V692" s="23"/>
    </row>
    <row r="693" ht="15.75" customHeight="1">
      <c r="D693" s="8"/>
      <c r="E693" s="8"/>
      <c r="F693" s="8"/>
      <c r="G693" s="9"/>
      <c r="H693" s="9"/>
      <c r="I693" s="9"/>
      <c r="T693" s="23"/>
      <c r="U693" s="23"/>
      <c r="V693" s="23"/>
    </row>
    <row r="694" ht="15.75" customHeight="1">
      <c r="D694" s="8"/>
      <c r="E694" s="8"/>
      <c r="F694" s="8"/>
      <c r="G694" s="9"/>
      <c r="H694" s="9"/>
      <c r="I694" s="9"/>
      <c r="T694" s="23"/>
      <c r="U694" s="23"/>
      <c r="V694" s="23"/>
    </row>
    <row r="695" ht="15.75" customHeight="1">
      <c r="D695" s="8"/>
      <c r="E695" s="8"/>
      <c r="F695" s="8"/>
      <c r="G695" s="9"/>
      <c r="H695" s="9"/>
      <c r="I695" s="9"/>
      <c r="T695" s="23"/>
      <c r="U695" s="23"/>
      <c r="V695" s="23"/>
    </row>
    <row r="696" ht="15.75" customHeight="1">
      <c r="D696" s="8"/>
      <c r="E696" s="8"/>
      <c r="F696" s="8"/>
      <c r="G696" s="9"/>
      <c r="H696" s="9"/>
      <c r="I696" s="9"/>
      <c r="T696" s="23"/>
      <c r="U696" s="23"/>
      <c r="V696" s="23"/>
    </row>
    <row r="697" ht="15.75" customHeight="1">
      <c r="D697" s="8"/>
      <c r="E697" s="8"/>
      <c r="F697" s="8"/>
      <c r="G697" s="9"/>
      <c r="H697" s="9"/>
      <c r="I697" s="9"/>
      <c r="T697" s="23"/>
      <c r="U697" s="23"/>
      <c r="V697" s="23"/>
    </row>
    <row r="698" ht="15.75" customHeight="1">
      <c r="D698" s="8"/>
      <c r="E698" s="8"/>
      <c r="F698" s="8"/>
      <c r="G698" s="9"/>
      <c r="H698" s="9"/>
      <c r="I698" s="9"/>
      <c r="T698" s="23"/>
      <c r="U698" s="23"/>
      <c r="V698" s="23"/>
    </row>
    <row r="699" ht="15.75" customHeight="1">
      <c r="D699" s="8"/>
      <c r="E699" s="8"/>
      <c r="F699" s="8"/>
      <c r="G699" s="9"/>
      <c r="H699" s="9"/>
      <c r="I699" s="9"/>
      <c r="T699" s="23"/>
      <c r="U699" s="23"/>
      <c r="V699" s="23"/>
    </row>
    <row r="700" ht="15.75" customHeight="1">
      <c r="D700" s="8"/>
      <c r="E700" s="8"/>
      <c r="F700" s="8"/>
      <c r="G700" s="9"/>
      <c r="H700" s="9"/>
      <c r="I700" s="9"/>
      <c r="T700" s="23"/>
      <c r="U700" s="23"/>
      <c r="V700" s="23"/>
    </row>
    <row r="701" ht="15.75" customHeight="1">
      <c r="D701" s="8"/>
      <c r="E701" s="8"/>
      <c r="F701" s="8"/>
      <c r="G701" s="9"/>
      <c r="H701" s="9"/>
      <c r="I701" s="9"/>
      <c r="T701" s="23"/>
      <c r="U701" s="23"/>
      <c r="V701" s="23"/>
    </row>
    <row r="702" ht="15.75" customHeight="1">
      <c r="D702" s="8"/>
      <c r="E702" s="8"/>
      <c r="F702" s="8"/>
      <c r="G702" s="9"/>
      <c r="H702" s="9"/>
      <c r="I702" s="9"/>
      <c r="T702" s="23"/>
      <c r="U702" s="23"/>
      <c r="V702" s="23"/>
    </row>
    <row r="703" ht="15.75" customHeight="1">
      <c r="D703" s="8"/>
      <c r="E703" s="8"/>
      <c r="F703" s="8"/>
      <c r="G703" s="9"/>
      <c r="H703" s="9"/>
      <c r="I703" s="9"/>
      <c r="T703" s="23"/>
      <c r="U703" s="23"/>
      <c r="V703" s="23"/>
    </row>
    <row r="704" ht="15.75" customHeight="1">
      <c r="D704" s="8"/>
      <c r="E704" s="8"/>
      <c r="F704" s="8"/>
      <c r="G704" s="9"/>
      <c r="H704" s="9"/>
      <c r="I704" s="9"/>
      <c r="T704" s="23"/>
      <c r="U704" s="23"/>
      <c r="V704" s="23"/>
    </row>
    <row r="705" ht="15.75" customHeight="1">
      <c r="D705" s="8"/>
      <c r="E705" s="8"/>
      <c r="F705" s="8"/>
      <c r="G705" s="9"/>
      <c r="H705" s="9"/>
      <c r="I705" s="9"/>
      <c r="T705" s="23"/>
      <c r="U705" s="23"/>
      <c r="V705" s="23"/>
    </row>
    <row r="706" ht="15.75" customHeight="1">
      <c r="D706" s="8"/>
      <c r="E706" s="8"/>
      <c r="F706" s="8"/>
      <c r="G706" s="9"/>
      <c r="H706" s="9"/>
      <c r="I706" s="9"/>
      <c r="T706" s="23"/>
      <c r="U706" s="23"/>
      <c r="V706" s="23"/>
    </row>
    <row r="707" ht="15.75" customHeight="1">
      <c r="D707" s="8"/>
      <c r="E707" s="8"/>
      <c r="F707" s="8"/>
      <c r="G707" s="9"/>
      <c r="H707" s="9"/>
      <c r="I707" s="9"/>
      <c r="T707" s="23"/>
      <c r="U707" s="23"/>
      <c r="V707" s="23"/>
    </row>
    <row r="708" ht="15.75" customHeight="1">
      <c r="D708" s="8"/>
      <c r="E708" s="8"/>
      <c r="F708" s="8"/>
      <c r="G708" s="9"/>
      <c r="H708" s="9"/>
      <c r="I708" s="9"/>
      <c r="T708" s="23"/>
      <c r="U708" s="23"/>
      <c r="V708" s="23"/>
    </row>
    <row r="709" ht="15.75" customHeight="1">
      <c r="D709" s="8"/>
      <c r="E709" s="8"/>
      <c r="F709" s="8"/>
      <c r="G709" s="9"/>
      <c r="H709" s="9"/>
      <c r="I709" s="9"/>
      <c r="T709" s="23"/>
      <c r="U709" s="23"/>
      <c r="V709" s="23"/>
    </row>
    <row r="710" ht="15.75" customHeight="1">
      <c r="D710" s="8"/>
      <c r="E710" s="8"/>
      <c r="F710" s="8"/>
      <c r="G710" s="9"/>
      <c r="H710" s="9"/>
      <c r="I710" s="9"/>
      <c r="T710" s="23"/>
      <c r="U710" s="23"/>
      <c r="V710" s="23"/>
    </row>
    <row r="711" ht="15.75" customHeight="1">
      <c r="D711" s="8"/>
      <c r="E711" s="8"/>
      <c r="F711" s="8"/>
      <c r="G711" s="9"/>
      <c r="H711" s="9"/>
      <c r="I711" s="9"/>
      <c r="T711" s="23"/>
      <c r="U711" s="23"/>
      <c r="V711" s="23"/>
    </row>
    <row r="712" ht="15.75" customHeight="1">
      <c r="D712" s="8"/>
      <c r="E712" s="8"/>
      <c r="F712" s="8"/>
      <c r="G712" s="9"/>
      <c r="H712" s="9"/>
      <c r="I712" s="9"/>
      <c r="T712" s="23"/>
      <c r="U712" s="23"/>
      <c r="V712" s="23"/>
    </row>
    <row r="713" ht="15.75" customHeight="1">
      <c r="D713" s="8"/>
      <c r="E713" s="8"/>
      <c r="F713" s="8"/>
      <c r="G713" s="9"/>
      <c r="H713" s="9"/>
      <c r="I713" s="9"/>
      <c r="T713" s="23"/>
      <c r="U713" s="23"/>
      <c r="V713" s="23"/>
    </row>
    <row r="714" ht="15.75" customHeight="1">
      <c r="D714" s="8"/>
      <c r="E714" s="8"/>
      <c r="F714" s="8"/>
      <c r="G714" s="9"/>
      <c r="H714" s="9"/>
      <c r="I714" s="9"/>
      <c r="T714" s="23"/>
      <c r="U714" s="23"/>
      <c r="V714" s="23"/>
    </row>
    <row r="715" ht="15.75" customHeight="1">
      <c r="D715" s="8"/>
      <c r="E715" s="8"/>
      <c r="F715" s="8"/>
      <c r="G715" s="9"/>
      <c r="H715" s="9"/>
      <c r="I715" s="9"/>
      <c r="T715" s="23"/>
      <c r="U715" s="23"/>
      <c r="V715" s="23"/>
    </row>
    <row r="716" ht="15.75" customHeight="1">
      <c r="D716" s="8"/>
      <c r="E716" s="8"/>
      <c r="F716" s="8"/>
      <c r="G716" s="9"/>
      <c r="H716" s="9"/>
      <c r="I716" s="9"/>
      <c r="T716" s="23"/>
      <c r="U716" s="23"/>
      <c r="V716" s="23"/>
    </row>
    <row r="717" ht="15.75" customHeight="1">
      <c r="D717" s="8"/>
      <c r="E717" s="8"/>
      <c r="F717" s="8"/>
      <c r="G717" s="9"/>
      <c r="H717" s="9"/>
      <c r="I717" s="9"/>
      <c r="T717" s="23"/>
      <c r="U717" s="23"/>
      <c r="V717" s="23"/>
    </row>
    <row r="718" ht="15.75" customHeight="1">
      <c r="D718" s="8"/>
      <c r="E718" s="8"/>
      <c r="F718" s="8"/>
      <c r="G718" s="9"/>
      <c r="H718" s="9"/>
      <c r="I718" s="9"/>
      <c r="T718" s="23"/>
      <c r="U718" s="23"/>
      <c r="V718" s="23"/>
    </row>
    <row r="719" ht="15.75" customHeight="1">
      <c r="D719" s="8"/>
      <c r="E719" s="8"/>
      <c r="F719" s="8"/>
      <c r="G719" s="9"/>
      <c r="H719" s="9"/>
      <c r="I719" s="9"/>
      <c r="T719" s="23"/>
      <c r="U719" s="23"/>
      <c r="V719" s="23"/>
    </row>
    <row r="720" ht="15.75" customHeight="1">
      <c r="D720" s="8"/>
      <c r="E720" s="8"/>
      <c r="F720" s="8"/>
      <c r="G720" s="9"/>
      <c r="H720" s="9"/>
      <c r="I720" s="9"/>
      <c r="T720" s="23"/>
      <c r="U720" s="23"/>
      <c r="V720" s="23"/>
    </row>
    <row r="721" ht="15.75" customHeight="1">
      <c r="D721" s="8"/>
      <c r="E721" s="8"/>
      <c r="F721" s="8"/>
      <c r="G721" s="9"/>
      <c r="H721" s="9"/>
      <c r="I721" s="9"/>
      <c r="T721" s="23"/>
      <c r="U721" s="23"/>
      <c r="V721" s="23"/>
    </row>
    <row r="722" ht="15.75" customHeight="1">
      <c r="D722" s="8"/>
      <c r="E722" s="8"/>
      <c r="F722" s="8"/>
      <c r="G722" s="9"/>
      <c r="H722" s="9"/>
      <c r="I722" s="9"/>
      <c r="T722" s="23"/>
      <c r="U722" s="23"/>
      <c r="V722" s="23"/>
    </row>
    <row r="723" ht="15.75" customHeight="1">
      <c r="D723" s="8"/>
      <c r="E723" s="8"/>
      <c r="F723" s="8"/>
      <c r="G723" s="9"/>
      <c r="H723" s="9"/>
      <c r="I723" s="9"/>
      <c r="T723" s="23"/>
      <c r="U723" s="23"/>
      <c r="V723" s="23"/>
    </row>
    <row r="724" ht="15.75" customHeight="1">
      <c r="D724" s="8"/>
      <c r="E724" s="8"/>
      <c r="F724" s="8"/>
      <c r="G724" s="9"/>
      <c r="H724" s="9"/>
      <c r="I724" s="9"/>
      <c r="T724" s="23"/>
      <c r="U724" s="23"/>
      <c r="V724" s="23"/>
    </row>
    <row r="725" ht="15.75" customHeight="1">
      <c r="D725" s="8"/>
      <c r="E725" s="8"/>
      <c r="F725" s="8"/>
      <c r="G725" s="9"/>
      <c r="H725" s="9"/>
      <c r="I725" s="9"/>
      <c r="T725" s="23"/>
      <c r="U725" s="23"/>
      <c r="V725" s="23"/>
    </row>
    <row r="726" ht="15.75" customHeight="1">
      <c r="D726" s="8"/>
      <c r="E726" s="8"/>
      <c r="F726" s="8"/>
      <c r="G726" s="9"/>
      <c r="H726" s="9"/>
      <c r="I726" s="9"/>
      <c r="T726" s="23"/>
      <c r="U726" s="23"/>
      <c r="V726" s="23"/>
    </row>
    <row r="727" ht="15.75" customHeight="1">
      <c r="D727" s="8"/>
      <c r="E727" s="8"/>
      <c r="F727" s="8"/>
      <c r="G727" s="9"/>
      <c r="H727" s="9"/>
      <c r="I727" s="9"/>
      <c r="T727" s="23"/>
      <c r="U727" s="23"/>
      <c r="V727" s="23"/>
    </row>
    <row r="728" ht="15.75" customHeight="1">
      <c r="D728" s="8"/>
      <c r="E728" s="8"/>
      <c r="F728" s="8"/>
      <c r="G728" s="9"/>
      <c r="H728" s="9"/>
      <c r="I728" s="9"/>
      <c r="T728" s="23"/>
      <c r="U728" s="23"/>
      <c r="V728" s="23"/>
    </row>
    <row r="729" ht="15.75" customHeight="1">
      <c r="D729" s="8"/>
      <c r="E729" s="8"/>
      <c r="F729" s="8"/>
      <c r="G729" s="9"/>
      <c r="H729" s="9"/>
      <c r="I729" s="9"/>
      <c r="T729" s="23"/>
      <c r="U729" s="23"/>
      <c r="V729" s="23"/>
    </row>
    <row r="730" ht="15.75" customHeight="1">
      <c r="D730" s="8"/>
      <c r="E730" s="8"/>
      <c r="F730" s="8"/>
      <c r="G730" s="9"/>
      <c r="H730" s="9"/>
      <c r="I730" s="9"/>
      <c r="T730" s="23"/>
      <c r="U730" s="23"/>
      <c r="V730" s="23"/>
    </row>
    <row r="731" ht="15.75" customHeight="1">
      <c r="D731" s="8"/>
      <c r="E731" s="8"/>
      <c r="F731" s="8"/>
      <c r="G731" s="9"/>
      <c r="H731" s="9"/>
      <c r="I731" s="9"/>
      <c r="T731" s="23"/>
      <c r="U731" s="23"/>
      <c r="V731" s="23"/>
    </row>
    <row r="732" ht="15.75" customHeight="1">
      <c r="D732" s="8"/>
      <c r="E732" s="8"/>
      <c r="F732" s="8"/>
      <c r="G732" s="9"/>
      <c r="H732" s="9"/>
      <c r="I732" s="9"/>
      <c r="T732" s="23"/>
      <c r="U732" s="23"/>
      <c r="V732" s="23"/>
    </row>
    <row r="733" ht="15.75" customHeight="1">
      <c r="D733" s="8"/>
      <c r="E733" s="8"/>
      <c r="F733" s="8"/>
      <c r="G733" s="9"/>
      <c r="H733" s="9"/>
      <c r="I733" s="9"/>
      <c r="T733" s="23"/>
      <c r="U733" s="23"/>
      <c r="V733" s="23"/>
    </row>
    <row r="734" ht="15.75" customHeight="1">
      <c r="D734" s="8"/>
      <c r="E734" s="8"/>
      <c r="F734" s="8"/>
      <c r="G734" s="9"/>
      <c r="H734" s="9"/>
      <c r="I734" s="9"/>
      <c r="T734" s="23"/>
      <c r="U734" s="23"/>
      <c r="V734" s="23"/>
    </row>
    <row r="735" ht="15.75" customHeight="1">
      <c r="D735" s="8"/>
      <c r="E735" s="8"/>
      <c r="F735" s="8"/>
      <c r="G735" s="9"/>
      <c r="H735" s="9"/>
      <c r="I735" s="9"/>
      <c r="T735" s="23"/>
      <c r="U735" s="23"/>
      <c r="V735" s="23"/>
    </row>
    <row r="736" ht="15.75" customHeight="1">
      <c r="D736" s="8"/>
      <c r="E736" s="8"/>
      <c r="F736" s="8"/>
      <c r="G736" s="9"/>
      <c r="H736" s="9"/>
      <c r="I736" s="9"/>
      <c r="T736" s="23"/>
      <c r="U736" s="23"/>
      <c r="V736" s="23"/>
    </row>
    <row r="737" ht="15.75" customHeight="1">
      <c r="D737" s="8"/>
      <c r="E737" s="8"/>
      <c r="F737" s="8"/>
      <c r="G737" s="9"/>
      <c r="H737" s="9"/>
      <c r="I737" s="9"/>
      <c r="T737" s="23"/>
      <c r="U737" s="23"/>
      <c r="V737" s="23"/>
    </row>
    <row r="738" ht="15.75" customHeight="1">
      <c r="D738" s="8"/>
      <c r="E738" s="8"/>
      <c r="F738" s="8"/>
      <c r="G738" s="9"/>
      <c r="H738" s="9"/>
      <c r="I738" s="9"/>
      <c r="T738" s="23"/>
      <c r="U738" s="23"/>
      <c r="V738" s="23"/>
    </row>
    <row r="739" ht="15.75" customHeight="1">
      <c r="D739" s="8"/>
      <c r="E739" s="8"/>
      <c r="F739" s="8"/>
      <c r="G739" s="9"/>
      <c r="H739" s="9"/>
      <c r="I739" s="9"/>
      <c r="T739" s="23"/>
      <c r="U739" s="23"/>
      <c r="V739" s="23"/>
    </row>
    <row r="740" ht="15.75" customHeight="1">
      <c r="D740" s="8"/>
      <c r="E740" s="8"/>
      <c r="F740" s="8"/>
      <c r="G740" s="9"/>
      <c r="H740" s="9"/>
      <c r="I740" s="9"/>
      <c r="T740" s="23"/>
      <c r="U740" s="23"/>
      <c r="V740" s="23"/>
    </row>
    <row r="741" ht="15.75" customHeight="1">
      <c r="D741" s="8"/>
      <c r="E741" s="8"/>
      <c r="F741" s="8"/>
      <c r="G741" s="9"/>
      <c r="H741" s="9"/>
      <c r="I741" s="9"/>
      <c r="T741" s="23"/>
      <c r="U741" s="23"/>
      <c r="V741" s="23"/>
    </row>
    <row r="742" ht="15.75" customHeight="1">
      <c r="D742" s="8"/>
      <c r="E742" s="8"/>
      <c r="F742" s="8"/>
      <c r="G742" s="9"/>
      <c r="H742" s="9"/>
      <c r="I742" s="9"/>
      <c r="T742" s="23"/>
      <c r="U742" s="23"/>
      <c r="V742" s="23"/>
    </row>
    <row r="743" ht="15.75" customHeight="1">
      <c r="D743" s="8"/>
      <c r="E743" s="8"/>
      <c r="F743" s="8"/>
      <c r="G743" s="9"/>
      <c r="H743" s="9"/>
      <c r="I743" s="9"/>
      <c r="T743" s="23"/>
      <c r="U743" s="23"/>
      <c r="V743" s="23"/>
    </row>
    <row r="744" ht="15.75" customHeight="1">
      <c r="D744" s="8"/>
      <c r="E744" s="8"/>
      <c r="F744" s="8"/>
      <c r="G744" s="9"/>
      <c r="H744" s="9"/>
      <c r="I744" s="9"/>
      <c r="T744" s="23"/>
      <c r="U744" s="23"/>
      <c r="V744" s="23"/>
    </row>
    <row r="745" ht="15.75" customHeight="1">
      <c r="D745" s="8"/>
      <c r="E745" s="8"/>
      <c r="F745" s="8"/>
      <c r="G745" s="9"/>
      <c r="H745" s="9"/>
      <c r="I745" s="9"/>
      <c r="T745" s="23"/>
      <c r="U745" s="23"/>
      <c r="V745" s="23"/>
    </row>
    <row r="746" ht="15.75" customHeight="1">
      <c r="D746" s="8"/>
      <c r="E746" s="8"/>
      <c r="F746" s="8"/>
      <c r="G746" s="9"/>
      <c r="H746" s="9"/>
      <c r="I746" s="9"/>
      <c r="T746" s="23"/>
      <c r="U746" s="23"/>
      <c r="V746" s="23"/>
    </row>
    <row r="747" ht="15.75" customHeight="1">
      <c r="D747" s="8"/>
      <c r="E747" s="8"/>
      <c r="F747" s="8"/>
      <c r="G747" s="9"/>
      <c r="H747" s="9"/>
      <c r="I747" s="9"/>
      <c r="T747" s="23"/>
      <c r="U747" s="23"/>
      <c r="V747" s="23"/>
    </row>
    <row r="748" ht="15.75" customHeight="1">
      <c r="D748" s="8"/>
      <c r="E748" s="8"/>
      <c r="F748" s="8"/>
      <c r="G748" s="9"/>
      <c r="H748" s="9"/>
      <c r="I748" s="9"/>
      <c r="T748" s="23"/>
      <c r="U748" s="23"/>
      <c r="V748" s="23"/>
    </row>
    <row r="749" ht="15.75" customHeight="1">
      <c r="D749" s="8"/>
      <c r="E749" s="8"/>
      <c r="F749" s="8"/>
      <c r="G749" s="9"/>
      <c r="H749" s="9"/>
      <c r="I749" s="9"/>
      <c r="T749" s="23"/>
      <c r="U749" s="23"/>
      <c r="V749" s="23"/>
    </row>
    <row r="750" ht="15.75" customHeight="1">
      <c r="D750" s="8"/>
      <c r="E750" s="8"/>
      <c r="F750" s="8"/>
      <c r="G750" s="9"/>
      <c r="H750" s="9"/>
      <c r="I750" s="9"/>
      <c r="T750" s="23"/>
      <c r="U750" s="23"/>
      <c r="V750" s="23"/>
    </row>
    <row r="751" ht="15.75" customHeight="1">
      <c r="D751" s="8"/>
      <c r="E751" s="8"/>
      <c r="F751" s="8"/>
      <c r="G751" s="9"/>
      <c r="H751" s="9"/>
      <c r="I751" s="9"/>
      <c r="T751" s="23"/>
      <c r="U751" s="23"/>
      <c r="V751" s="23"/>
    </row>
    <row r="752" ht="15.75" customHeight="1">
      <c r="D752" s="8"/>
      <c r="E752" s="8"/>
      <c r="F752" s="8"/>
      <c r="G752" s="9"/>
      <c r="H752" s="9"/>
      <c r="I752" s="9"/>
      <c r="T752" s="23"/>
      <c r="U752" s="23"/>
      <c r="V752" s="23"/>
    </row>
    <row r="753" ht="15.75" customHeight="1">
      <c r="D753" s="8"/>
      <c r="E753" s="8"/>
      <c r="F753" s="8"/>
      <c r="G753" s="9"/>
      <c r="H753" s="9"/>
      <c r="I753" s="9"/>
      <c r="T753" s="23"/>
      <c r="U753" s="23"/>
      <c r="V753" s="23"/>
    </row>
    <row r="754" ht="15.75" customHeight="1">
      <c r="D754" s="8"/>
      <c r="E754" s="8"/>
      <c r="F754" s="8"/>
      <c r="G754" s="9"/>
      <c r="H754" s="9"/>
      <c r="I754" s="9"/>
      <c r="T754" s="23"/>
      <c r="U754" s="23"/>
      <c r="V754" s="23"/>
    </row>
    <row r="755" ht="15.75" customHeight="1">
      <c r="D755" s="8"/>
      <c r="E755" s="8"/>
      <c r="F755" s="8"/>
      <c r="G755" s="9"/>
      <c r="H755" s="9"/>
      <c r="I755" s="9"/>
      <c r="T755" s="23"/>
      <c r="U755" s="23"/>
      <c r="V755" s="23"/>
    </row>
    <row r="756" ht="15.75" customHeight="1">
      <c r="D756" s="8"/>
      <c r="E756" s="8"/>
      <c r="F756" s="8"/>
      <c r="G756" s="9"/>
      <c r="H756" s="9"/>
      <c r="I756" s="9"/>
      <c r="T756" s="23"/>
      <c r="U756" s="23"/>
      <c r="V756" s="23"/>
    </row>
    <row r="757" ht="15.75" customHeight="1">
      <c r="D757" s="8"/>
      <c r="E757" s="8"/>
      <c r="F757" s="8"/>
      <c r="G757" s="9"/>
      <c r="H757" s="9"/>
      <c r="I757" s="9"/>
      <c r="T757" s="23"/>
      <c r="U757" s="23"/>
      <c r="V757" s="23"/>
    </row>
    <row r="758" ht="15.75" customHeight="1">
      <c r="D758" s="8"/>
      <c r="E758" s="8"/>
      <c r="F758" s="8"/>
      <c r="G758" s="9"/>
      <c r="H758" s="9"/>
      <c r="I758" s="9"/>
      <c r="T758" s="23"/>
      <c r="U758" s="23"/>
      <c r="V758" s="23"/>
    </row>
    <row r="759" ht="15.75" customHeight="1">
      <c r="D759" s="8"/>
      <c r="E759" s="8"/>
      <c r="F759" s="8"/>
      <c r="G759" s="9"/>
      <c r="H759" s="9"/>
      <c r="I759" s="9"/>
      <c r="T759" s="23"/>
      <c r="U759" s="23"/>
      <c r="V759" s="23"/>
    </row>
    <row r="760" ht="15.75" customHeight="1">
      <c r="D760" s="8"/>
      <c r="E760" s="8"/>
      <c r="F760" s="8"/>
      <c r="G760" s="9"/>
      <c r="H760" s="9"/>
      <c r="I760" s="9"/>
      <c r="T760" s="23"/>
      <c r="U760" s="23"/>
      <c r="V760" s="23"/>
    </row>
    <row r="761" ht="15.75" customHeight="1">
      <c r="D761" s="8"/>
      <c r="E761" s="8"/>
      <c r="F761" s="8"/>
      <c r="G761" s="9"/>
      <c r="H761" s="9"/>
      <c r="I761" s="9"/>
      <c r="T761" s="23"/>
      <c r="U761" s="23"/>
      <c r="V761" s="23"/>
    </row>
    <row r="762" ht="15.75" customHeight="1">
      <c r="D762" s="8"/>
      <c r="E762" s="8"/>
      <c r="F762" s="8"/>
      <c r="G762" s="9"/>
      <c r="H762" s="9"/>
      <c r="I762" s="9"/>
      <c r="T762" s="23"/>
      <c r="U762" s="23"/>
      <c r="V762" s="23"/>
    </row>
    <row r="763" ht="15.75" customHeight="1">
      <c r="D763" s="8"/>
      <c r="E763" s="8"/>
      <c r="F763" s="8"/>
      <c r="G763" s="9"/>
      <c r="H763" s="9"/>
      <c r="I763" s="9"/>
      <c r="T763" s="23"/>
      <c r="U763" s="23"/>
      <c r="V763" s="23"/>
    </row>
    <row r="764" ht="15.75" customHeight="1">
      <c r="D764" s="8"/>
      <c r="E764" s="8"/>
      <c r="F764" s="8"/>
      <c r="G764" s="9"/>
      <c r="H764" s="9"/>
      <c r="I764" s="9"/>
      <c r="T764" s="23"/>
      <c r="U764" s="23"/>
      <c r="V764" s="23"/>
    </row>
    <row r="765" ht="15.75" customHeight="1">
      <c r="D765" s="8"/>
      <c r="E765" s="8"/>
      <c r="F765" s="8"/>
      <c r="G765" s="9"/>
      <c r="H765" s="9"/>
      <c r="I765" s="9"/>
      <c r="T765" s="23"/>
      <c r="U765" s="23"/>
      <c r="V765" s="23"/>
    </row>
    <row r="766" ht="15.75" customHeight="1">
      <c r="D766" s="8"/>
      <c r="E766" s="8"/>
      <c r="F766" s="8"/>
      <c r="G766" s="9"/>
      <c r="H766" s="9"/>
      <c r="I766" s="9"/>
      <c r="T766" s="23"/>
      <c r="U766" s="23"/>
      <c r="V766" s="23"/>
    </row>
    <row r="767" ht="15.75" customHeight="1">
      <c r="D767" s="8"/>
      <c r="E767" s="8"/>
      <c r="F767" s="8"/>
      <c r="G767" s="9"/>
      <c r="H767" s="9"/>
      <c r="I767" s="9"/>
      <c r="T767" s="23"/>
      <c r="U767" s="23"/>
      <c r="V767" s="23"/>
    </row>
    <row r="768" ht="15.75" customHeight="1">
      <c r="D768" s="8"/>
      <c r="E768" s="8"/>
      <c r="F768" s="8"/>
      <c r="G768" s="9"/>
      <c r="H768" s="9"/>
      <c r="I768" s="9"/>
      <c r="T768" s="23"/>
      <c r="U768" s="23"/>
      <c r="V768" s="23"/>
    </row>
    <row r="769" ht="15.75" customHeight="1">
      <c r="D769" s="8"/>
      <c r="E769" s="8"/>
      <c r="F769" s="8"/>
      <c r="G769" s="9"/>
      <c r="H769" s="9"/>
      <c r="I769" s="9"/>
      <c r="T769" s="23"/>
      <c r="U769" s="23"/>
      <c r="V769" s="23"/>
    </row>
    <row r="770" ht="15.75" customHeight="1">
      <c r="D770" s="8"/>
      <c r="E770" s="8"/>
      <c r="F770" s="8"/>
      <c r="G770" s="9"/>
      <c r="H770" s="9"/>
      <c r="I770" s="9"/>
      <c r="T770" s="23"/>
      <c r="U770" s="23"/>
      <c r="V770" s="23"/>
    </row>
    <row r="771" ht="15.75" customHeight="1">
      <c r="D771" s="8"/>
      <c r="E771" s="8"/>
      <c r="F771" s="8"/>
      <c r="G771" s="9"/>
      <c r="H771" s="9"/>
      <c r="I771" s="9"/>
      <c r="T771" s="23"/>
      <c r="U771" s="23"/>
      <c r="V771" s="23"/>
    </row>
    <row r="772" ht="15.75" customHeight="1">
      <c r="D772" s="8"/>
      <c r="E772" s="8"/>
      <c r="F772" s="8"/>
      <c r="G772" s="9"/>
      <c r="H772" s="9"/>
      <c r="I772" s="9"/>
      <c r="T772" s="23"/>
      <c r="U772" s="23"/>
      <c r="V772" s="23"/>
    </row>
    <row r="773" ht="15.75" customHeight="1">
      <c r="D773" s="8"/>
      <c r="E773" s="8"/>
      <c r="F773" s="8"/>
      <c r="G773" s="9"/>
      <c r="H773" s="9"/>
      <c r="I773" s="9"/>
      <c r="T773" s="23"/>
      <c r="U773" s="23"/>
      <c r="V773" s="23"/>
    </row>
    <row r="774" ht="15.75" customHeight="1">
      <c r="D774" s="8"/>
      <c r="E774" s="8"/>
      <c r="F774" s="8"/>
      <c r="G774" s="9"/>
      <c r="H774" s="9"/>
      <c r="I774" s="9"/>
      <c r="T774" s="23"/>
      <c r="U774" s="23"/>
      <c r="V774" s="23"/>
    </row>
    <row r="775" ht="15.75" customHeight="1">
      <c r="D775" s="8"/>
      <c r="E775" s="8"/>
      <c r="F775" s="8"/>
      <c r="G775" s="9"/>
      <c r="H775" s="9"/>
      <c r="I775" s="9"/>
      <c r="T775" s="23"/>
      <c r="U775" s="23"/>
      <c r="V775" s="23"/>
    </row>
    <row r="776" ht="15.75" customHeight="1">
      <c r="D776" s="8"/>
      <c r="E776" s="8"/>
      <c r="F776" s="8"/>
      <c r="G776" s="9"/>
      <c r="H776" s="9"/>
      <c r="I776" s="9"/>
      <c r="T776" s="23"/>
      <c r="U776" s="23"/>
      <c r="V776" s="23"/>
    </row>
    <row r="777" ht="15.75" customHeight="1">
      <c r="D777" s="8"/>
      <c r="E777" s="8"/>
      <c r="F777" s="8"/>
      <c r="G777" s="9"/>
      <c r="H777" s="9"/>
      <c r="I777" s="9"/>
      <c r="T777" s="23"/>
      <c r="U777" s="23"/>
      <c r="V777" s="23"/>
    </row>
    <row r="778" ht="15.75" customHeight="1">
      <c r="D778" s="8"/>
      <c r="E778" s="8"/>
      <c r="F778" s="8"/>
      <c r="G778" s="9"/>
      <c r="H778" s="9"/>
      <c r="I778" s="9"/>
      <c r="T778" s="23"/>
      <c r="U778" s="23"/>
      <c r="V778" s="23"/>
    </row>
    <row r="779" ht="15.75" customHeight="1">
      <c r="D779" s="8"/>
      <c r="E779" s="8"/>
      <c r="F779" s="8"/>
      <c r="G779" s="9"/>
      <c r="H779" s="9"/>
      <c r="I779" s="9"/>
      <c r="T779" s="23"/>
      <c r="U779" s="23"/>
      <c r="V779" s="23"/>
    </row>
    <row r="780" ht="15.75" customHeight="1">
      <c r="D780" s="8"/>
      <c r="E780" s="8"/>
      <c r="F780" s="8"/>
      <c r="G780" s="9"/>
      <c r="H780" s="9"/>
      <c r="I780" s="9"/>
      <c r="T780" s="23"/>
      <c r="U780" s="23"/>
      <c r="V780" s="23"/>
    </row>
    <row r="781" ht="15.75" customHeight="1">
      <c r="D781" s="8"/>
      <c r="E781" s="8"/>
      <c r="F781" s="8"/>
      <c r="G781" s="9"/>
      <c r="H781" s="9"/>
      <c r="I781" s="9"/>
      <c r="T781" s="23"/>
      <c r="U781" s="23"/>
      <c r="V781" s="23"/>
    </row>
    <row r="782" ht="15.75" customHeight="1">
      <c r="D782" s="8"/>
      <c r="E782" s="8"/>
      <c r="F782" s="8"/>
      <c r="G782" s="9"/>
      <c r="H782" s="9"/>
      <c r="I782" s="9"/>
      <c r="T782" s="23"/>
      <c r="U782" s="23"/>
      <c r="V782" s="23"/>
    </row>
    <row r="783" ht="15.75" customHeight="1">
      <c r="D783" s="8"/>
      <c r="E783" s="8"/>
      <c r="F783" s="8"/>
      <c r="G783" s="9"/>
      <c r="H783" s="9"/>
      <c r="I783" s="9"/>
      <c r="T783" s="23"/>
      <c r="U783" s="23"/>
      <c r="V783" s="23"/>
    </row>
    <row r="784" ht="15.75" customHeight="1">
      <c r="D784" s="8"/>
      <c r="E784" s="8"/>
      <c r="F784" s="8"/>
      <c r="G784" s="9"/>
      <c r="H784" s="9"/>
      <c r="I784" s="9"/>
      <c r="T784" s="23"/>
      <c r="U784" s="23"/>
      <c r="V784" s="23"/>
    </row>
    <row r="785" ht="15.75" customHeight="1">
      <c r="D785" s="8"/>
      <c r="E785" s="8"/>
      <c r="F785" s="8"/>
      <c r="G785" s="9"/>
      <c r="H785" s="9"/>
      <c r="I785" s="9"/>
      <c r="T785" s="23"/>
      <c r="U785" s="23"/>
      <c r="V785" s="23"/>
    </row>
    <row r="786" ht="15.75" customHeight="1">
      <c r="D786" s="8"/>
      <c r="E786" s="8"/>
      <c r="F786" s="8"/>
      <c r="G786" s="9"/>
      <c r="H786" s="9"/>
      <c r="I786" s="9"/>
      <c r="T786" s="23"/>
      <c r="U786" s="23"/>
      <c r="V786" s="23"/>
    </row>
    <row r="787" ht="15.75" customHeight="1">
      <c r="D787" s="8"/>
      <c r="E787" s="8"/>
      <c r="F787" s="8"/>
      <c r="G787" s="9"/>
      <c r="H787" s="9"/>
      <c r="I787" s="9"/>
      <c r="T787" s="23"/>
      <c r="U787" s="23"/>
      <c r="V787" s="23"/>
    </row>
    <row r="788" ht="15.75" customHeight="1">
      <c r="D788" s="8"/>
      <c r="E788" s="8"/>
      <c r="F788" s="8"/>
      <c r="G788" s="9"/>
      <c r="H788" s="9"/>
      <c r="I788" s="9"/>
      <c r="T788" s="23"/>
      <c r="U788" s="23"/>
      <c r="V788" s="23"/>
    </row>
    <row r="789" ht="15.75" customHeight="1">
      <c r="D789" s="8"/>
      <c r="E789" s="8"/>
      <c r="F789" s="8"/>
      <c r="G789" s="9"/>
      <c r="H789" s="9"/>
      <c r="I789" s="9"/>
      <c r="T789" s="23"/>
      <c r="U789" s="23"/>
      <c r="V789" s="23"/>
    </row>
    <row r="790" ht="15.75" customHeight="1">
      <c r="D790" s="8"/>
      <c r="E790" s="8"/>
      <c r="F790" s="8"/>
      <c r="G790" s="9"/>
      <c r="H790" s="9"/>
      <c r="I790" s="9"/>
      <c r="T790" s="23"/>
      <c r="U790" s="23"/>
      <c r="V790" s="23"/>
    </row>
    <row r="791" ht="15.75" customHeight="1">
      <c r="D791" s="8"/>
      <c r="E791" s="8"/>
      <c r="F791" s="8"/>
      <c r="G791" s="9"/>
      <c r="H791" s="9"/>
      <c r="I791" s="9"/>
      <c r="T791" s="23"/>
      <c r="U791" s="23"/>
      <c r="V791" s="23"/>
    </row>
    <row r="792" ht="15.75" customHeight="1">
      <c r="D792" s="8"/>
      <c r="E792" s="8"/>
      <c r="F792" s="8"/>
      <c r="G792" s="9"/>
      <c r="H792" s="9"/>
      <c r="I792" s="9"/>
      <c r="T792" s="23"/>
      <c r="U792" s="23"/>
      <c r="V792" s="23"/>
    </row>
    <row r="793" ht="15.75" customHeight="1">
      <c r="D793" s="8"/>
      <c r="E793" s="8"/>
      <c r="F793" s="8"/>
      <c r="G793" s="9"/>
      <c r="H793" s="9"/>
      <c r="I793" s="9"/>
      <c r="T793" s="23"/>
      <c r="U793" s="23"/>
      <c r="V793" s="23"/>
    </row>
    <row r="794" ht="15.75" customHeight="1">
      <c r="D794" s="8"/>
      <c r="E794" s="8"/>
      <c r="F794" s="8"/>
      <c r="G794" s="9"/>
      <c r="H794" s="9"/>
      <c r="I794" s="9"/>
      <c r="T794" s="23"/>
      <c r="U794" s="23"/>
      <c r="V794" s="23"/>
    </row>
    <row r="795" ht="15.75" customHeight="1">
      <c r="D795" s="8"/>
      <c r="E795" s="8"/>
      <c r="F795" s="8"/>
      <c r="G795" s="9"/>
      <c r="H795" s="9"/>
      <c r="I795" s="9"/>
      <c r="T795" s="23"/>
      <c r="U795" s="23"/>
      <c r="V795" s="23"/>
    </row>
    <row r="796" ht="15.75" customHeight="1">
      <c r="D796" s="8"/>
      <c r="E796" s="8"/>
      <c r="F796" s="8"/>
      <c r="G796" s="9"/>
      <c r="H796" s="9"/>
      <c r="I796" s="9"/>
      <c r="T796" s="23"/>
      <c r="U796" s="23"/>
      <c r="V796" s="23"/>
    </row>
    <row r="797" ht="15.75" customHeight="1">
      <c r="D797" s="8"/>
      <c r="E797" s="8"/>
      <c r="F797" s="8"/>
      <c r="G797" s="9"/>
      <c r="H797" s="9"/>
      <c r="I797" s="9"/>
      <c r="T797" s="23"/>
      <c r="U797" s="23"/>
      <c r="V797" s="23"/>
    </row>
    <row r="798" ht="15.75" customHeight="1">
      <c r="D798" s="8"/>
      <c r="E798" s="8"/>
      <c r="F798" s="8"/>
      <c r="G798" s="9"/>
      <c r="H798" s="9"/>
      <c r="I798" s="9"/>
      <c r="T798" s="23"/>
      <c r="U798" s="23"/>
      <c r="V798" s="23"/>
    </row>
    <row r="799" ht="15.75" customHeight="1">
      <c r="D799" s="8"/>
      <c r="E799" s="8"/>
      <c r="F799" s="8"/>
      <c r="G799" s="9"/>
      <c r="H799" s="9"/>
      <c r="I799" s="9"/>
      <c r="T799" s="23"/>
      <c r="U799" s="23"/>
      <c r="V799" s="23"/>
    </row>
    <row r="800" ht="15.75" customHeight="1">
      <c r="D800" s="8"/>
      <c r="E800" s="8"/>
      <c r="F800" s="8"/>
      <c r="G800" s="9"/>
      <c r="H800" s="9"/>
      <c r="I800" s="9"/>
      <c r="T800" s="23"/>
      <c r="U800" s="23"/>
      <c r="V800" s="23"/>
    </row>
    <row r="801" ht="15.75" customHeight="1">
      <c r="D801" s="8"/>
      <c r="E801" s="8"/>
      <c r="F801" s="8"/>
      <c r="G801" s="9"/>
      <c r="H801" s="9"/>
      <c r="I801" s="9"/>
      <c r="T801" s="23"/>
      <c r="U801" s="23"/>
      <c r="V801" s="23"/>
    </row>
    <row r="802" ht="15.75" customHeight="1">
      <c r="D802" s="8"/>
      <c r="E802" s="8"/>
      <c r="F802" s="8"/>
      <c r="G802" s="9"/>
      <c r="H802" s="9"/>
      <c r="I802" s="9"/>
      <c r="T802" s="23"/>
      <c r="U802" s="23"/>
      <c r="V802" s="23"/>
    </row>
    <row r="803" ht="15.75" customHeight="1">
      <c r="D803" s="8"/>
      <c r="E803" s="8"/>
      <c r="F803" s="8"/>
      <c r="G803" s="9"/>
      <c r="H803" s="9"/>
      <c r="I803" s="9"/>
      <c r="T803" s="23"/>
      <c r="U803" s="23"/>
      <c r="V803" s="23"/>
    </row>
    <row r="804" ht="15.75" customHeight="1">
      <c r="D804" s="8"/>
      <c r="E804" s="8"/>
      <c r="F804" s="8"/>
      <c r="G804" s="9"/>
      <c r="H804" s="9"/>
      <c r="I804" s="9"/>
      <c r="T804" s="23"/>
      <c r="U804" s="23"/>
      <c r="V804" s="23"/>
    </row>
    <row r="805" ht="15.75" customHeight="1">
      <c r="D805" s="8"/>
      <c r="E805" s="8"/>
      <c r="F805" s="8"/>
      <c r="G805" s="9"/>
      <c r="H805" s="9"/>
      <c r="I805" s="9"/>
      <c r="T805" s="23"/>
      <c r="U805" s="23"/>
      <c r="V805" s="23"/>
    </row>
    <row r="806" ht="15.75" customHeight="1">
      <c r="D806" s="8"/>
      <c r="E806" s="8"/>
      <c r="F806" s="8"/>
      <c r="G806" s="9"/>
      <c r="H806" s="9"/>
      <c r="I806" s="9"/>
      <c r="T806" s="23"/>
      <c r="U806" s="23"/>
      <c r="V806" s="23"/>
    </row>
    <row r="807" ht="15.75" customHeight="1">
      <c r="D807" s="8"/>
      <c r="E807" s="8"/>
      <c r="F807" s="8"/>
      <c r="G807" s="9"/>
      <c r="H807" s="9"/>
      <c r="I807" s="9"/>
      <c r="T807" s="23"/>
      <c r="U807" s="23"/>
      <c r="V807" s="23"/>
    </row>
    <row r="808" ht="15.75" customHeight="1">
      <c r="D808" s="8"/>
      <c r="E808" s="8"/>
      <c r="F808" s="8"/>
      <c r="G808" s="9"/>
      <c r="H808" s="9"/>
      <c r="I808" s="9"/>
      <c r="T808" s="23"/>
      <c r="U808" s="23"/>
      <c r="V808" s="23"/>
    </row>
    <row r="809" ht="15.75" customHeight="1">
      <c r="D809" s="8"/>
      <c r="E809" s="8"/>
      <c r="F809" s="8"/>
      <c r="G809" s="9"/>
      <c r="H809" s="9"/>
      <c r="I809" s="9"/>
      <c r="T809" s="23"/>
      <c r="U809" s="23"/>
      <c r="V809" s="23"/>
    </row>
    <row r="810" ht="15.75" customHeight="1">
      <c r="D810" s="8"/>
      <c r="E810" s="8"/>
      <c r="F810" s="8"/>
      <c r="G810" s="9"/>
      <c r="H810" s="9"/>
      <c r="I810" s="9"/>
      <c r="T810" s="23"/>
      <c r="U810" s="23"/>
      <c r="V810" s="23"/>
    </row>
    <row r="811" ht="15.75" customHeight="1">
      <c r="D811" s="8"/>
      <c r="E811" s="8"/>
      <c r="F811" s="8"/>
      <c r="G811" s="9"/>
      <c r="H811" s="9"/>
      <c r="I811" s="9"/>
      <c r="T811" s="23"/>
      <c r="U811" s="23"/>
      <c r="V811" s="23"/>
    </row>
    <row r="812" ht="15.75" customHeight="1">
      <c r="D812" s="8"/>
      <c r="E812" s="8"/>
      <c r="F812" s="8"/>
      <c r="G812" s="9"/>
      <c r="H812" s="9"/>
      <c r="I812" s="9"/>
      <c r="T812" s="23"/>
      <c r="U812" s="23"/>
      <c r="V812" s="23"/>
    </row>
    <row r="813" ht="15.75" customHeight="1">
      <c r="D813" s="8"/>
      <c r="E813" s="8"/>
      <c r="F813" s="8"/>
      <c r="G813" s="9"/>
      <c r="H813" s="9"/>
      <c r="I813" s="9"/>
      <c r="T813" s="23"/>
      <c r="U813" s="23"/>
      <c r="V813" s="23"/>
    </row>
    <row r="814" ht="15.75" customHeight="1">
      <c r="D814" s="8"/>
      <c r="E814" s="8"/>
      <c r="F814" s="8"/>
      <c r="G814" s="9"/>
      <c r="H814" s="9"/>
      <c r="I814" s="9"/>
      <c r="T814" s="23"/>
      <c r="U814" s="23"/>
      <c r="V814" s="23"/>
    </row>
    <row r="815" ht="15.75" customHeight="1">
      <c r="D815" s="8"/>
      <c r="E815" s="8"/>
      <c r="F815" s="8"/>
      <c r="G815" s="9"/>
      <c r="H815" s="9"/>
      <c r="I815" s="9"/>
      <c r="T815" s="23"/>
      <c r="U815" s="23"/>
      <c r="V815" s="23"/>
    </row>
    <row r="816" ht="15.75" customHeight="1">
      <c r="D816" s="8"/>
      <c r="E816" s="8"/>
      <c r="F816" s="8"/>
      <c r="G816" s="9"/>
      <c r="H816" s="9"/>
      <c r="I816" s="9"/>
      <c r="T816" s="23"/>
      <c r="U816" s="23"/>
      <c r="V816" s="23"/>
    </row>
    <row r="817" ht="15.75" customHeight="1">
      <c r="D817" s="8"/>
      <c r="E817" s="8"/>
      <c r="F817" s="8"/>
      <c r="G817" s="9"/>
      <c r="H817" s="9"/>
      <c r="I817" s="9"/>
      <c r="T817" s="23"/>
      <c r="U817" s="23"/>
      <c r="V817" s="23"/>
    </row>
    <row r="818" ht="15.75" customHeight="1">
      <c r="D818" s="8"/>
      <c r="E818" s="8"/>
      <c r="F818" s="8"/>
      <c r="G818" s="9"/>
      <c r="H818" s="9"/>
      <c r="I818" s="9"/>
      <c r="T818" s="23"/>
      <c r="U818" s="23"/>
      <c r="V818" s="23"/>
    </row>
    <row r="819" ht="15.75" customHeight="1">
      <c r="D819" s="8"/>
      <c r="E819" s="8"/>
      <c r="F819" s="8"/>
      <c r="G819" s="9"/>
      <c r="H819" s="9"/>
      <c r="I819" s="9"/>
      <c r="T819" s="23"/>
      <c r="U819" s="23"/>
      <c r="V819" s="23"/>
    </row>
    <row r="820" ht="15.75" customHeight="1">
      <c r="D820" s="8"/>
      <c r="E820" s="8"/>
      <c r="F820" s="8"/>
      <c r="G820" s="9"/>
      <c r="H820" s="9"/>
      <c r="I820" s="9"/>
      <c r="T820" s="23"/>
      <c r="U820" s="23"/>
      <c r="V820" s="23"/>
    </row>
    <row r="821" ht="15.75" customHeight="1">
      <c r="D821" s="8"/>
      <c r="E821" s="8"/>
      <c r="F821" s="8"/>
      <c r="G821" s="9"/>
      <c r="H821" s="9"/>
      <c r="I821" s="9"/>
      <c r="T821" s="23"/>
      <c r="U821" s="23"/>
      <c r="V821" s="23"/>
    </row>
    <row r="822" ht="15.75" customHeight="1">
      <c r="D822" s="8"/>
      <c r="E822" s="8"/>
      <c r="F822" s="8"/>
      <c r="G822" s="9"/>
      <c r="H822" s="9"/>
      <c r="I822" s="9"/>
      <c r="T822" s="23"/>
      <c r="U822" s="23"/>
      <c r="V822" s="23"/>
    </row>
    <row r="823" ht="15.75" customHeight="1">
      <c r="D823" s="8"/>
      <c r="E823" s="8"/>
      <c r="F823" s="8"/>
      <c r="G823" s="9"/>
      <c r="H823" s="9"/>
      <c r="I823" s="9"/>
      <c r="T823" s="23"/>
      <c r="U823" s="23"/>
      <c r="V823" s="23"/>
    </row>
    <row r="824" ht="15.75" customHeight="1">
      <c r="D824" s="8"/>
      <c r="E824" s="8"/>
      <c r="F824" s="8"/>
      <c r="G824" s="9"/>
      <c r="H824" s="9"/>
      <c r="I824" s="9"/>
      <c r="T824" s="23"/>
      <c r="U824" s="23"/>
      <c r="V824" s="23"/>
    </row>
    <row r="825" ht="15.75" customHeight="1">
      <c r="D825" s="8"/>
      <c r="E825" s="8"/>
      <c r="F825" s="8"/>
      <c r="G825" s="9"/>
      <c r="H825" s="9"/>
      <c r="I825" s="9"/>
      <c r="T825" s="23"/>
      <c r="U825" s="23"/>
      <c r="V825" s="23"/>
    </row>
    <row r="826" ht="15.75" customHeight="1">
      <c r="D826" s="8"/>
      <c r="E826" s="8"/>
      <c r="F826" s="8"/>
      <c r="G826" s="9"/>
      <c r="H826" s="9"/>
      <c r="I826" s="9"/>
      <c r="T826" s="23"/>
      <c r="U826" s="23"/>
      <c r="V826" s="23"/>
    </row>
    <row r="827" ht="15.75" customHeight="1">
      <c r="D827" s="8"/>
      <c r="E827" s="8"/>
      <c r="F827" s="8"/>
      <c r="G827" s="9"/>
      <c r="H827" s="9"/>
      <c r="I827" s="9"/>
      <c r="T827" s="23"/>
      <c r="U827" s="23"/>
      <c r="V827" s="23"/>
    </row>
    <row r="828" ht="15.75" customHeight="1">
      <c r="D828" s="8"/>
      <c r="E828" s="8"/>
      <c r="F828" s="8"/>
      <c r="G828" s="9"/>
      <c r="H828" s="9"/>
      <c r="I828" s="9"/>
      <c r="T828" s="23"/>
      <c r="U828" s="23"/>
      <c r="V828" s="23"/>
    </row>
    <row r="829" ht="15.75" customHeight="1">
      <c r="D829" s="8"/>
      <c r="E829" s="8"/>
      <c r="F829" s="8"/>
      <c r="G829" s="9"/>
      <c r="H829" s="9"/>
      <c r="I829" s="9"/>
      <c r="T829" s="23"/>
      <c r="U829" s="23"/>
      <c r="V829" s="23"/>
    </row>
    <row r="830" ht="15.75" customHeight="1">
      <c r="D830" s="8"/>
      <c r="E830" s="8"/>
      <c r="F830" s="8"/>
      <c r="G830" s="9"/>
      <c r="H830" s="9"/>
      <c r="I830" s="9"/>
      <c r="T830" s="23"/>
      <c r="U830" s="23"/>
      <c r="V830" s="23"/>
    </row>
    <row r="831" ht="15.75" customHeight="1">
      <c r="D831" s="8"/>
      <c r="E831" s="8"/>
      <c r="F831" s="8"/>
      <c r="G831" s="9"/>
      <c r="H831" s="9"/>
      <c r="I831" s="9"/>
      <c r="T831" s="23"/>
      <c r="U831" s="23"/>
      <c r="V831" s="23"/>
    </row>
    <row r="832" ht="15.75" customHeight="1">
      <c r="D832" s="8"/>
      <c r="E832" s="8"/>
      <c r="F832" s="8"/>
      <c r="G832" s="9"/>
      <c r="H832" s="9"/>
      <c r="I832" s="9"/>
      <c r="T832" s="23"/>
      <c r="U832" s="23"/>
      <c r="V832" s="23"/>
    </row>
    <row r="833" ht="15.75" customHeight="1">
      <c r="D833" s="8"/>
      <c r="E833" s="8"/>
      <c r="F833" s="8"/>
      <c r="G833" s="9"/>
      <c r="H833" s="9"/>
      <c r="I833" s="9"/>
      <c r="T833" s="23"/>
      <c r="U833" s="23"/>
      <c r="V833" s="23"/>
    </row>
    <row r="834" ht="15.75" customHeight="1">
      <c r="D834" s="8"/>
      <c r="E834" s="8"/>
      <c r="F834" s="8"/>
      <c r="G834" s="9"/>
      <c r="H834" s="9"/>
      <c r="I834" s="9"/>
      <c r="T834" s="23"/>
      <c r="U834" s="23"/>
      <c r="V834" s="23"/>
    </row>
    <row r="835" ht="15.75" customHeight="1">
      <c r="D835" s="8"/>
      <c r="E835" s="8"/>
      <c r="F835" s="8"/>
      <c r="G835" s="9"/>
      <c r="H835" s="9"/>
      <c r="I835" s="9"/>
      <c r="T835" s="23"/>
      <c r="U835" s="23"/>
      <c r="V835" s="23"/>
    </row>
    <row r="836" ht="15.75" customHeight="1">
      <c r="D836" s="8"/>
      <c r="E836" s="8"/>
      <c r="F836" s="8"/>
      <c r="G836" s="9"/>
      <c r="H836" s="9"/>
      <c r="I836" s="9"/>
      <c r="T836" s="23"/>
      <c r="U836" s="23"/>
      <c r="V836" s="23"/>
    </row>
    <row r="837" ht="15.75" customHeight="1">
      <c r="D837" s="8"/>
      <c r="E837" s="8"/>
      <c r="F837" s="8"/>
      <c r="G837" s="9"/>
      <c r="H837" s="9"/>
      <c r="I837" s="9"/>
      <c r="T837" s="23"/>
      <c r="U837" s="23"/>
      <c r="V837" s="23"/>
    </row>
    <row r="838" ht="15.75" customHeight="1">
      <c r="D838" s="8"/>
      <c r="E838" s="8"/>
      <c r="F838" s="8"/>
      <c r="G838" s="9"/>
      <c r="H838" s="9"/>
      <c r="I838" s="9"/>
      <c r="T838" s="23"/>
      <c r="U838" s="23"/>
      <c r="V838" s="23"/>
    </row>
    <row r="839" ht="15.75" customHeight="1">
      <c r="D839" s="8"/>
      <c r="E839" s="8"/>
      <c r="F839" s="8"/>
      <c r="G839" s="9"/>
      <c r="H839" s="9"/>
      <c r="I839" s="9"/>
      <c r="T839" s="23"/>
      <c r="U839" s="23"/>
      <c r="V839" s="23"/>
    </row>
    <row r="840" ht="15.75" customHeight="1">
      <c r="D840" s="8"/>
      <c r="E840" s="8"/>
      <c r="F840" s="8"/>
      <c r="G840" s="9"/>
      <c r="H840" s="9"/>
      <c r="I840" s="9"/>
      <c r="T840" s="23"/>
      <c r="U840" s="23"/>
      <c r="V840" s="23"/>
    </row>
    <row r="841" ht="15.75" customHeight="1">
      <c r="D841" s="8"/>
      <c r="E841" s="8"/>
      <c r="F841" s="8"/>
      <c r="G841" s="9"/>
      <c r="H841" s="9"/>
      <c r="I841" s="9"/>
      <c r="T841" s="23"/>
      <c r="U841" s="23"/>
      <c r="V841" s="23"/>
    </row>
    <row r="842" ht="15.75" customHeight="1">
      <c r="D842" s="8"/>
      <c r="E842" s="8"/>
      <c r="F842" s="8"/>
      <c r="G842" s="9"/>
      <c r="H842" s="9"/>
      <c r="I842" s="9"/>
      <c r="T842" s="23"/>
      <c r="U842" s="23"/>
      <c r="V842" s="23"/>
    </row>
    <row r="843" ht="15.75" customHeight="1">
      <c r="D843" s="8"/>
      <c r="E843" s="8"/>
      <c r="F843" s="8"/>
      <c r="G843" s="9"/>
      <c r="H843" s="9"/>
      <c r="I843" s="9"/>
      <c r="T843" s="23"/>
      <c r="U843" s="23"/>
      <c r="V843" s="23"/>
    </row>
    <row r="844" ht="15.75" customHeight="1">
      <c r="D844" s="8"/>
      <c r="E844" s="8"/>
      <c r="F844" s="8"/>
      <c r="G844" s="9"/>
      <c r="H844" s="9"/>
      <c r="I844" s="9"/>
      <c r="T844" s="23"/>
      <c r="U844" s="23"/>
      <c r="V844" s="23"/>
    </row>
    <row r="845" ht="15.75" customHeight="1">
      <c r="D845" s="8"/>
      <c r="E845" s="8"/>
      <c r="F845" s="8"/>
      <c r="G845" s="9"/>
      <c r="H845" s="9"/>
      <c r="I845" s="9"/>
      <c r="T845" s="23"/>
      <c r="U845" s="23"/>
      <c r="V845" s="23"/>
    </row>
    <row r="846" ht="15.75" customHeight="1">
      <c r="D846" s="8"/>
      <c r="E846" s="8"/>
      <c r="F846" s="8"/>
      <c r="G846" s="9"/>
      <c r="H846" s="9"/>
      <c r="I846" s="9"/>
      <c r="T846" s="23"/>
      <c r="U846" s="23"/>
      <c r="V846" s="23"/>
    </row>
    <row r="847" ht="15.75" customHeight="1">
      <c r="D847" s="8"/>
      <c r="E847" s="8"/>
      <c r="F847" s="8"/>
      <c r="G847" s="9"/>
      <c r="H847" s="9"/>
      <c r="I847" s="9"/>
      <c r="T847" s="23"/>
      <c r="U847" s="23"/>
      <c r="V847" s="23"/>
    </row>
    <row r="848" ht="15.75" customHeight="1">
      <c r="D848" s="8"/>
      <c r="E848" s="8"/>
      <c r="F848" s="8"/>
      <c r="G848" s="9"/>
      <c r="H848" s="9"/>
      <c r="I848" s="9"/>
      <c r="T848" s="23"/>
      <c r="U848" s="23"/>
      <c r="V848" s="23"/>
    </row>
    <row r="849" ht="15.75" customHeight="1">
      <c r="D849" s="8"/>
      <c r="E849" s="8"/>
      <c r="F849" s="8"/>
      <c r="G849" s="9"/>
      <c r="H849" s="9"/>
      <c r="I849" s="9"/>
      <c r="T849" s="23"/>
      <c r="U849" s="23"/>
      <c r="V849" s="23"/>
    </row>
    <row r="850" ht="15.75" customHeight="1">
      <c r="D850" s="8"/>
      <c r="E850" s="8"/>
      <c r="F850" s="8"/>
      <c r="G850" s="9"/>
      <c r="H850" s="9"/>
      <c r="I850" s="9"/>
      <c r="T850" s="23"/>
      <c r="U850" s="23"/>
      <c r="V850" s="23"/>
    </row>
    <row r="851" ht="15.75" customHeight="1">
      <c r="D851" s="8"/>
      <c r="E851" s="8"/>
      <c r="F851" s="8"/>
      <c r="G851" s="9"/>
      <c r="H851" s="9"/>
      <c r="I851" s="9"/>
      <c r="T851" s="23"/>
      <c r="U851" s="23"/>
      <c r="V851" s="23"/>
    </row>
    <row r="852" ht="15.75" customHeight="1">
      <c r="D852" s="8"/>
      <c r="E852" s="8"/>
      <c r="F852" s="8"/>
      <c r="G852" s="9"/>
      <c r="H852" s="9"/>
      <c r="I852" s="9"/>
      <c r="T852" s="23"/>
      <c r="U852" s="23"/>
      <c r="V852" s="23"/>
    </row>
    <row r="853" ht="15.75" customHeight="1">
      <c r="D853" s="8"/>
      <c r="E853" s="8"/>
      <c r="F853" s="8"/>
      <c r="G853" s="9"/>
      <c r="H853" s="9"/>
      <c r="I853" s="9"/>
      <c r="T853" s="23"/>
      <c r="U853" s="23"/>
      <c r="V853" s="23"/>
    </row>
    <row r="854" ht="15.75" customHeight="1">
      <c r="D854" s="8"/>
      <c r="E854" s="8"/>
      <c r="F854" s="8"/>
      <c r="G854" s="9"/>
      <c r="H854" s="9"/>
      <c r="I854" s="9"/>
      <c r="T854" s="23"/>
      <c r="U854" s="23"/>
      <c r="V854" s="23"/>
    </row>
    <row r="855" ht="15.75" customHeight="1">
      <c r="D855" s="8"/>
      <c r="E855" s="8"/>
      <c r="F855" s="8"/>
      <c r="G855" s="9"/>
      <c r="H855" s="9"/>
      <c r="I855" s="9"/>
      <c r="T855" s="23"/>
      <c r="U855" s="23"/>
      <c r="V855" s="23"/>
    </row>
    <row r="856" ht="15.75" customHeight="1">
      <c r="D856" s="8"/>
      <c r="E856" s="8"/>
      <c r="F856" s="8"/>
      <c r="G856" s="9"/>
      <c r="H856" s="9"/>
      <c r="I856" s="9"/>
      <c r="T856" s="23"/>
      <c r="U856" s="23"/>
      <c r="V856" s="23"/>
    </row>
    <row r="857" ht="15.75" customHeight="1">
      <c r="D857" s="8"/>
      <c r="E857" s="8"/>
      <c r="F857" s="8"/>
      <c r="G857" s="9"/>
      <c r="H857" s="9"/>
      <c r="I857" s="9"/>
      <c r="T857" s="23"/>
      <c r="U857" s="23"/>
      <c r="V857" s="23"/>
    </row>
    <row r="858" ht="15.75" customHeight="1">
      <c r="D858" s="8"/>
      <c r="E858" s="8"/>
      <c r="F858" s="8"/>
      <c r="G858" s="9"/>
      <c r="H858" s="9"/>
      <c r="I858" s="9"/>
      <c r="T858" s="23"/>
      <c r="U858" s="23"/>
      <c r="V858" s="23"/>
    </row>
    <row r="859" ht="15.75" customHeight="1">
      <c r="D859" s="8"/>
      <c r="E859" s="8"/>
      <c r="F859" s="8"/>
      <c r="G859" s="9"/>
      <c r="H859" s="9"/>
      <c r="I859" s="9"/>
      <c r="T859" s="23"/>
      <c r="U859" s="23"/>
      <c r="V859" s="23"/>
    </row>
    <row r="860" ht="15.75" customHeight="1">
      <c r="D860" s="8"/>
      <c r="E860" s="8"/>
      <c r="F860" s="8"/>
      <c r="G860" s="9"/>
      <c r="H860" s="9"/>
      <c r="I860" s="9"/>
      <c r="T860" s="23"/>
      <c r="U860" s="23"/>
      <c r="V860" s="23"/>
    </row>
    <row r="861" ht="15.75" customHeight="1">
      <c r="D861" s="8"/>
      <c r="E861" s="8"/>
      <c r="F861" s="8"/>
      <c r="G861" s="9"/>
      <c r="H861" s="9"/>
      <c r="I861" s="9"/>
      <c r="T861" s="23"/>
      <c r="U861" s="23"/>
      <c r="V861" s="23"/>
    </row>
    <row r="862" ht="15.75" customHeight="1">
      <c r="D862" s="8"/>
      <c r="E862" s="8"/>
      <c r="F862" s="8"/>
      <c r="G862" s="9"/>
      <c r="H862" s="9"/>
      <c r="I862" s="9"/>
      <c r="T862" s="23"/>
      <c r="U862" s="23"/>
      <c r="V862" s="23"/>
    </row>
    <row r="863" ht="15.75" customHeight="1">
      <c r="D863" s="8"/>
      <c r="E863" s="8"/>
      <c r="F863" s="8"/>
      <c r="G863" s="9"/>
      <c r="H863" s="9"/>
      <c r="I863" s="9"/>
      <c r="T863" s="23"/>
      <c r="U863" s="23"/>
      <c r="V863" s="23"/>
    </row>
    <row r="864" ht="15.75" customHeight="1">
      <c r="D864" s="8"/>
      <c r="E864" s="8"/>
      <c r="F864" s="8"/>
      <c r="G864" s="9"/>
      <c r="H864" s="9"/>
      <c r="I864" s="9"/>
      <c r="T864" s="23"/>
      <c r="U864" s="23"/>
      <c r="V864" s="23"/>
    </row>
    <row r="865" ht="15.75" customHeight="1">
      <c r="D865" s="8"/>
      <c r="E865" s="8"/>
      <c r="F865" s="8"/>
      <c r="G865" s="9"/>
      <c r="H865" s="9"/>
      <c r="I865" s="9"/>
      <c r="T865" s="23"/>
      <c r="U865" s="23"/>
      <c r="V865" s="23"/>
    </row>
    <row r="866" ht="15.75" customHeight="1">
      <c r="D866" s="8"/>
      <c r="E866" s="8"/>
      <c r="F866" s="8"/>
      <c r="G866" s="9"/>
      <c r="H866" s="9"/>
      <c r="I866" s="9"/>
      <c r="T866" s="23"/>
      <c r="U866" s="23"/>
      <c r="V866" s="23"/>
    </row>
    <row r="867" ht="15.75" customHeight="1">
      <c r="D867" s="8"/>
      <c r="E867" s="8"/>
      <c r="F867" s="8"/>
      <c r="G867" s="9"/>
      <c r="H867" s="9"/>
      <c r="I867" s="9"/>
      <c r="T867" s="23"/>
      <c r="U867" s="23"/>
      <c r="V867" s="23"/>
    </row>
    <row r="868" ht="15.75" customHeight="1">
      <c r="D868" s="8"/>
      <c r="E868" s="8"/>
      <c r="F868" s="8"/>
      <c r="G868" s="9"/>
      <c r="H868" s="9"/>
      <c r="I868" s="9"/>
      <c r="T868" s="23"/>
      <c r="U868" s="23"/>
      <c r="V868" s="23"/>
    </row>
    <row r="869" ht="15.75" customHeight="1">
      <c r="D869" s="8"/>
      <c r="E869" s="8"/>
      <c r="F869" s="8"/>
      <c r="G869" s="9"/>
      <c r="H869" s="9"/>
      <c r="I869" s="9"/>
      <c r="T869" s="23"/>
      <c r="U869" s="23"/>
      <c r="V869" s="23"/>
    </row>
    <row r="870" ht="15.75" customHeight="1">
      <c r="D870" s="8"/>
      <c r="E870" s="8"/>
      <c r="F870" s="8"/>
      <c r="G870" s="9"/>
      <c r="H870" s="9"/>
      <c r="I870" s="9"/>
      <c r="T870" s="23"/>
      <c r="U870" s="23"/>
      <c r="V870" s="23"/>
    </row>
    <row r="871" ht="15.75" customHeight="1">
      <c r="D871" s="8"/>
      <c r="E871" s="8"/>
      <c r="F871" s="8"/>
      <c r="G871" s="9"/>
      <c r="H871" s="9"/>
      <c r="I871" s="9"/>
      <c r="T871" s="23"/>
      <c r="U871" s="23"/>
      <c r="V871" s="23"/>
    </row>
    <row r="872" ht="15.75" customHeight="1">
      <c r="D872" s="8"/>
      <c r="E872" s="8"/>
      <c r="F872" s="8"/>
      <c r="G872" s="9"/>
      <c r="H872" s="9"/>
      <c r="I872" s="9"/>
      <c r="T872" s="23"/>
      <c r="U872" s="23"/>
      <c r="V872" s="23"/>
    </row>
    <row r="873" ht="15.75" customHeight="1">
      <c r="D873" s="8"/>
      <c r="E873" s="8"/>
      <c r="F873" s="8"/>
      <c r="G873" s="9"/>
      <c r="H873" s="9"/>
      <c r="I873" s="9"/>
      <c r="T873" s="23"/>
      <c r="U873" s="23"/>
      <c r="V873" s="23"/>
    </row>
    <row r="874" ht="15.75" customHeight="1">
      <c r="D874" s="8"/>
      <c r="E874" s="8"/>
      <c r="F874" s="8"/>
      <c r="G874" s="9"/>
      <c r="H874" s="9"/>
      <c r="I874" s="9"/>
      <c r="T874" s="23"/>
      <c r="U874" s="23"/>
      <c r="V874" s="23"/>
    </row>
    <row r="875" ht="15.75" customHeight="1">
      <c r="D875" s="8"/>
      <c r="E875" s="8"/>
      <c r="F875" s="8"/>
      <c r="G875" s="9"/>
      <c r="H875" s="9"/>
      <c r="I875" s="9"/>
      <c r="T875" s="23"/>
      <c r="U875" s="23"/>
      <c r="V875" s="23"/>
    </row>
    <row r="876" ht="15.75" customHeight="1">
      <c r="D876" s="8"/>
      <c r="E876" s="8"/>
      <c r="F876" s="8"/>
      <c r="G876" s="9"/>
      <c r="H876" s="9"/>
      <c r="I876" s="9"/>
      <c r="T876" s="23"/>
      <c r="U876" s="23"/>
      <c r="V876" s="23"/>
    </row>
    <row r="877" ht="15.75" customHeight="1">
      <c r="D877" s="8"/>
      <c r="E877" s="8"/>
      <c r="F877" s="8"/>
      <c r="G877" s="9"/>
      <c r="H877" s="9"/>
      <c r="I877" s="9"/>
      <c r="T877" s="23"/>
      <c r="U877" s="23"/>
      <c r="V877" s="23"/>
    </row>
    <row r="878" ht="15.75" customHeight="1">
      <c r="D878" s="8"/>
      <c r="E878" s="8"/>
      <c r="F878" s="8"/>
      <c r="G878" s="9"/>
      <c r="H878" s="9"/>
      <c r="I878" s="9"/>
      <c r="T878" s="23"/>
      <c r="U878" s="23"/>
      <c r="V878" s="23"/>
    </row>
    <row r="879" ht="15.75" customHeight="1">
      <c r="D879" s="8"/>
      <c r="E879" s="8"/>
      <c r="F879" s="8"/>
      <c r="G879" s="9"/>
      <c r="H879" s="9"/>
      <c r="I879" s="9"/>
      <c r="T879" s="23"/>
      <c r="U879" s="23"/>
      <c r="V879" s="23"/>
    </row>
    <row r="880" ht="15.75" customHeight="1">
      <c r="D880" s="8"/>
      <c r="E880" s="8"/>
      <c r="F880" s="8"/>
      <c r="G880" s="9"/>
      <c r="H880" s="9"/>
      <c r="I880" s="9"/>
      <c r="T880" s="23"/>
      <c r="U880" s="23"/>
      <c r="V880" s="23"/>
    </row>
    <row r="881" ht="15.75" customHeight="1">
      <c r="D881" s="8"/>
      <c r="E881" s="8"/>
      <c r="F881" s="8"/>
      <c r="G881" s="9"/>
      <c r="H881" s="9"/>
      <c r="I881" s="9"/>
      <c r="T881" s="23"/>
      <c r="U881" s="23"/>
      <c r="V881" s="23"/>
    </row>
    <row r="882" ht="15.75" customHeight="1">
      <c r="D882" s="8"/>
      <c r="E882" s="8"/>
      <c r="F882" s="8"/>
      <c r="G882" s="9"/>
      <c r="H882" s="9"/>
      <c r="I882" s="9"/>
      <c r="T882" s="23"/>
      <c r="U882" s="23"/>
      <c r="V882" s="23"/>
    </row>
    <row r="883" ht="15.75" customHeight="1">
      <c r="D883" s="8"/>
      <c r="E883" s="8"/>
      <c r="F883" s="8"/>
      <c r="G883" s="9"/>
      <c r="H883" s="9"/>
      <c r="I883" s="9"/>
      <c r="T883" s="23"/>
      <c r="U883" s="23"/>
      <c r="V883" s="23"/>
    </row>
    <row r="884" ht="15.75" customHeight="1">
      <c r="D884" s="8"/>
      <c r="E884" s="8"/>
      <c r="F884" s="8"/>
      <c r="G884" s="9"/>
      <c r="H884" s="9"/>
      <c r="I884" s="9"/>
      <c r="T884" s="23"/>
      <c r="U884" s="23"/>
      <c r="V884" s="23"/>
    </row>
    <row r="885" ht="15.75" customHeight="1">
      <c r="D885" s="8"/>
      <c r="E885" s="8"/>
      <c r="F885" s="8"/>
      <c r="G885" s="9"/>
      <c r="H885" s="9"/>
      <c r="I885" s="9"/>
      <c r="T885" s="23"/>
      <c r="U885" s="23"/>
      <c r="V885" s="23"/>
    </row>
    <row r="886" ht="15.75" customHeight="1">
      <c r="D886" s="8"/>
      <c r="E886" s="8"/>
      <c r="F886" s="8"/>
      <c r="G886" s="9"/>
      <c r="H886" s="9"/>
      <c r="I886" s="9"/>
      <c r="T886" s="23"/>
      <c r="U886" s="23"/>
      <c r="V886" s="23"/>
    </row>
    <row r="887" ht="15.75" customHeight="1">
      <c r="D887" s="8"/>
      <c r="E887" s="8"/>
      <c r="F887" s="8"/>
      <c r="G887" s="9"/>
      <c r="H887" s="9"/>
      <c r="I887" s="9"/>
      <c r="T887" s="23"/>
      <c r="U887" s="23"/>
      <c r="V887" s="23"/>
    </row>
    <row r="888" ht="15.75" customHeight="1">
      <c r="D888" s="8"/>
      <c r="E888" s="8"/>
      <c r="F888" s="8"/>
      <c r="G888" s="9"/>
      <c r="H888" s="9"/>
      <c r="I888" s="9"/>
      <c r="T888" s="23"/>
      <c r="U888" s="23"/>
      <c r="V888" s="23"/>
    </row>
    <row r="889" ht="15.75" customHeight="1">
      <c r="D889" s="8"/>
      <c r="E889" s="8"/>
      <c r="F889" s="8"/>
      <c r="G889" s="9"/>
      <c r="H889" s="9"/>
      <c r="I889" s="9"/>
      <c r="T889" s="23"/>
      <c r="U889" s="23"/>
      <c r="V889" s="23"/>
    </row>
    <row r="890" ht="15.75" customHeight="1">
      <c r="D890" s="8"/>
      <c r="E890" s="8"/>
      <c r="F890" s="8"/>
      <c r="G890" s="9"/>
      <c r="H890" s="9"/>
      <c r="I890" s="9"/>
      <c r="T890" s="23"/>
      <c r="U890" s="23"/>
      <c r="V890" s="23"/>
    </row>
    <row r="891" ht="15.75" customHeight="1">
      <c r="D891" s="8"/>
      <c r="E891" s="8"/>
      <c r="F891" s="8"/>
      <c r="G891" s="9"/>
      <c r="H891" s="9"/>
      <c r="I891" s="9"/>
      <c r="T891" s="23"/>
      <c r="U891" s="23"/>
      <c r="V891" s="23"/>
    </row>
    <row r="892" ht="15.75" customHeight="1">
      <c r="D892" s="8"/>
      <c r="E892" s="8"/>
      <c r="F892" s="8"/>
      <c r="G892" s="9"/>
      <c r="H892" s="9"/>
      <c r="I892" s="9"/>
      <c r="T892" s="23"/>
      <c r="U892" s="23"/>
      <c r="V892" s="23"/>
    </row>
    <row r="893" ht="15.75" customHeight="1">
      <c r="D893" s="8"/>
      <c r="E893" s="8"/>
      <c r="F893" s="8"/>
      <c r="G893" s="9"/>
      <c r="H893" s="9"/>
      <c r="I893" s="9"/>
      <c r="T893" s="23"/>
      <c r="U893" s="23"/>
      <c r="V893" s="23"/>
    </row>
    <row r="894" ht="15.75" customHeight="1">
      <c r="D894" s="8"/>
      <c r="E894" s="8"/>
      <c r="F894" s="8"/>
      <c r="G894" s="9"/>
      <c r="H894" s="9"/>
      <c r="I894" s="9"/>
      <c r="T894" s="23"/>
      <c r="U894" s="23"/>
      <c r="V894" s="23"/>
    </row>
    <row r="895" ht="15.75" customHeight="1">
      <c r="D895" s="8"/>
      <c r="E895" s="8"/>
      <c r="F895" s="8"/>
      <c r="G895" s="9"/>
      <c r="H895" s="9"/>
      <c r="I895" s="9"/>
      <c r="T895" s="23"/>
      <c r="U895" s="23"/>
      <c r="V895" s="23"/>
    </row>
    <row r="896" ht="15.75" customHeight="1">
      <c r="D896" s="8"/>
      <c r="E896" s="8"/>
      <c r="F896" s="8"/>
      <c r="G896" s="9"/>
      <c r="H896" s="9"/>
      <c r="I896" s="9"/>
      <c r="T896" s="23"/>
      <c r="U896" s="23"/>
      <c r="V896" s="23"/>
    </row>
    <row r="897" ht="15.75" customHeight="1">
      <c r="D897" s="8"/>
      <c r="E897" s="8"/>
      <c r="F897" s="8"/>
      <c r="G897" s="9"/>
      <c r="H897" s="9"/>
      <c r="I897" s="9"/>
      <c r="T897" s="23"/>
      <c r="U897" s="23"/>
      <c r="V897" s="23"/>
    </row>
    <row r="898" ht="15.75" customHeight="1">
      <c r="D898" s="8"/>
      <c r="E898" s="8"/>
      <c r="F898" s="8"/>
      <c r="G898" s="9"/>
      <c r="H898" s="9"/>
      <c r="I898" s="9"/>
      <c r="T898" s="23"/>
      <c r="U898" s="23"/>
      <c r="V898" s="23"/>
    </row>
    <row r="899" ht="15.75" customHeight="1">
      <c r="D899" s="8"/>
      <c r="E899" s="8"/>
      <c r="F899" s="8"/>
      <c r="G899" s="9"/>
      <c r="H899" s="9"/>
      <c r="I899" s="9"/>
      <c r="T899" s="23"/>
      <c r="U899" s="23"/>
      <c r="V899" s="23"/>
    </row>
    <row r="900" ht="15.75" customHeight="1">
      <c r="D900" s="8"/>
      <c r="E900" s="8"/>
      <c r="F900" s="8"/>
      <c r="G900" s="9"/>
      <c r="H900" s="9"/>
      <c r="I900" s="9"/>
      <c r="T900" s="23"/>
      <c r="U900" s="23"/>
      <c r="V900" s="23"/>
    </row>
    <row r="901" ht="15.75" customHeight="1">
      <c r="D901" s="8"/>
      <c r="E901" s="8"/>
      <c r="F901" s="8"/>
      <c r="G901" s="9"/>
      <c r="H901" s="9"/>
      <c r="I901" s="9"/>
      <c r="T901" s="23"/>
      <c r="U901" s="23"/>
      <c r="V901" s="23"/>
    </row>
    <row r="902" ht="15.75" customHeight="1">
      <c r="D902" s="8"/>
      <c r="E902" s="8"/>
      <c r="F902" s="8"/>
      <c r="G902" s="9"/>
      <c r="H902" s="9"/>
      <c r="I902" s="9"/>
      <c r="T902" s="23"/>
      <c r="U902" s="23"/>
      <c r="V902" s="23"/>
    </row>
    <row r="903" ht="15.75" customHeight="1">
      <c r="D903" s="8"/>
      <c r="E903" s="8"/>
      <c r="F903" s="8"/>
      <c r="G903" s="9"/>
      <c r="H903" s="9"/>
      <c r="I903" s="9"/>
      <c r="T903" s="23"/>
      <c r="U903" s="23"/>
      <c r="V903" s="23"/>
    </row>
    <row r="904" ht="15.75" customHeight="1">
      <c r="D904" s="8"/>
      <c r="E904" s="8"/>
      <c r="F904" s="8"/>
      <c r="G904" s="9"/>
      <c r="H904" s="9"/>
      <c r="I904" s="9"/>
      <c r="T904" s="23"/>
      <c r="U904" s="23"/>
      <c r="V904" s="23"/>
    </row>
    <row r="905" ht="15.75" customHeight="1">
      <c r="D905" s="8"/>
      <c r="E905" s="8"/>
      <c r="F905" s="8"/>
      <c r="G905" s="9"/>
      <c r="H905" s="9"/>
      <c r="I905" s="9"/>
      <c r="T905" s="23"/>
      <c r="U905" s="23"/>
      <c r="V905" s="23"/>
    </row>
    <row r="906" ht="15.75" customHeight="1">
      <c r="D906" s="8"/>
      <c r="E906" s="8"/>
      <c r="F906" s="8"/>
      <c r="G906" s="9"/>
      <c r="H906" s="9"/>
      <c r="I906" s="9"/>
      <c r="T906" s="23"/>
      <c r="U906" s="23"/>
      <c r="V906" s="23"/>
    </row>
    <row r="907" ht="15.75" customHeight="1">
      <c r="D907" s="8"/>
      <c r="E907" s="8"/>
      <c r="F907" s="8"/>
      <c r="G907" s="9"/>
      <c r="H907" s="9"/>
      <c r="I907" s="9"/>
      <c r="T907" s="23"/>
      <c r="U907" s="23"/>
      <c r="V907" s="23"/>
    </row>
    <row r="908" ht="15.75" customHeight="1">
      <c r="D908" s="8"/>
      <c r="E908" s="8"/>
      <c r="F908" s="8"/>
      <c r="G908" s="9"/>
      <c r="H908" s="9"/>
      <c r="I908" s="9"/>
      <c r="T908" s="23"/>
      <c r="U908" s="23"/>
      <c r="V908" s="23"/>
    </row>
    <row r="909" ht="15.75" customHeight="1">
      <c r="D909" s="8"/>
      <c r="E909" s="8"/>
      <c r="F909" s="8"/>
      <c r="G909" s="9"/>
      <c r="H909" s="9"/>
      <c r="I909" s="9"/>
      <c r="T909" s="23"/>
      <c r="U909" s="23"/>
      <c r="V909" s="23"/>
    </row>
    <row r="910" ht="15.75" customHeight="1">
      <c r="D910" s="8"/>
      <c r="E910" s="8"/>
      <c r="F910" s="8"/>
      <c r="G910" s="9"/>
      <c r="H910" s="9"/>
      <c r="I910" s="9"/>
      <c r="T910" s="23"/>
      <c r="U910" s="23"/>
      <c r="V910" s="23"/>
    </row>
    <row r="911" ht="15.75" customHeight="1">
      <c r="D911" s="8"/>
      <c r="E911" s="8"/>
      <c r="F911" s="8"/>
      <c r="G911" s="9"/>
      <c r="H911" s="9"/>
      <c r="I911" s="9"/>
      <c r="T911" s="23"/>
      <c r="U911" s="23"/>
      <c r="V911" s="23"/>
    </row>
    <row r="912" ht="15.75" customHeight="1">
      <c r="D912" s="8"/>
      <c r="E912" s="8"/>
      <c r="F912" s="8"/>
      <c r="G912" s="9"/>
      <c r="H912" s="9"/>
      <c r="I912" s="9"/>
      <c r="T912" s="23"/>
      <c r="U912" s="23"/>
      <c r="V912" s="23"/>
    </row>
    <row r="913" ht="15.75" customHeight="1">
      <c r="D913" s="8"/>
      <c r="E913" s="8"/>
      <c r="F913" s="8"/>
      <c r="G913" s="9"/>
      <c r="H913" s="9"/>
      <c r="I913" s="9"/>
      <c r="T913" s="23"/>
      <c r="U913" s="23"/>
      <c r="V913" s="23"/>
    </row>
    <row r="914" ht="15.75" customHeight="1">
      <c r="D914" s="8"/>
      <c r="E914" s="8"/>
      <c r="F914" s="8"/>
      <c r="G914" s="9"/>
      <c r="H914" s="9"/>
      <c r="I914" s="9"/>
      <c r="T914" s="23"/>
      <c r="U914" s="23"/>
      <c r="V914" s="23"/>
    </row>
    <row r="915" ht="15.75" customHeight="1">
      <c r="D915" s="8"/>
      <c r="E915" s="8"/>
      <c r="F915" s="8"/>
      <c r="G915" s="9"/>
      <c r="H915" s="9"/>
      <c r="I915" s="9"/>
      <c r="T915" s="23"/>
      <c r="U915" s="23"/>
      <c r="V915" s="23"/>
    </row>
    <row r="916" ht="15.75" customHeight="1">
      <c r="D916" s="8"/>
      <c r="E916" s="8"/>
      <c r="F916" s="8"/>
      <c r="G916" s="9"/>
      <c r="H916" s="9"/>
      <c r="I916" s="9"/>
      <c r="T916" s="23"/>
      <c r="U916" s="23"/>
      <c r="V916" s="23"/>
    </row>
    <row r="917" ht="15.75" customHeight="1">
      <c r="D917" s="8"/>
      <c r="E917" s="8"/>
      <c r="F917" s="8"/>
      <c r="G917" s="9"/>
      <c r="H917" s="9"/>
      <c r="I917" s="9"/>
      <c r="T917" s="23"/>
      <c r="U917" s="23"/>
      <c r="V917" s="23"/>
    </row>
    <row r="918" ht="15.75" customHeight="1">
      <c r="D918" s="8"/>
      <c r="E918" s="8"/>
      <c r="F918" s="8"/>
      <c r="G918" s="9"/>
      <c r="H918" s="9"/>
      <c r="I918" s="9"/>
      <c r="T918" s="23"/>
      <c r="U918" s="23"/>
      <c r="V918" s="23"/>
    </row>
    <row r="919" ht="15.75" customHeight="1">
      <c r="D919" s="8"/>
      <c r="E919" s="8"/>
      <c r="F919" s="8"/>
      <c r="G919" s="9"/>
      <c r="H919" s="9"/>
      <c r="I919" s="9"/>
      <c r="T919" s="23"/>
      <c r="U919" s="23"/>
      <c r="V919" s="23"/>
    </row>
    <row r="920" ht="15.75" customHeight="1">
      <c r="D920" s="8"/>
      <c r="E920" s="8"/>
      <c r="F920" s="8"/>
      <c r="G920" s="9"/>
      <c r="H920" s="9"/>
      <c r="I920" s="9"/>
      <c r="T920" s="23"/>
      <c r="U920" s="23"/>
      <c r="V920" s="23"/>
    </row>
    <row r="921" ht="15.75" customHeight="1">
      <c r="D921" s="8"/>
      <c r="E921" s="8"/>
      <c r="F921" s="8"/>
      <c r="G921" s="9"/>
      <c r="H921" s="9"/>
      <c r="I921" s="9"/>
      <c r="T921" s="23"/>
      <c r="U921" s="23"/>
      <c r="V921" s="23"/>
    </row>
    <row r="922" ht="15.75" customHeight="1">
      <c r="D922" s="8"/>
      <c r="E922" s="8"/>
      <c r="F922" s="8"/>
      <c r="G922" s="9"/>
      <c r="H922" s="9"/>
      <c r="I922" s="9"/>
      <c r="T922" s="23"/>
      <c r="U922" s="23"/>
      <c r="V922" s="23"/>
    </row>
    <row r="923" ht="15.75" customHeight="1">
      <c r="D923" s="8"/>
      <c r="E923" s="8"/>
      <c r="F923" s="8"/>
      <c r="G923" s="9"/>
      <c r="H923" s="9"/>
      <c r="I923" s="9"/>
      <c r="T923" s="23"/>
      <c r="U923" s="23"/>
      <c r="V923" s="23"/>
    </row>
    <row r="924" ht="15.75" customHeight="1">
      <c r="D924" s="8"/>
      <c r="E924" s="8"/>
      <c r="F924" s="8"/>
      <c r="G924" s="9"/>
      <c r="H924" s="9"/>
      <c r="I924" s="9"/>
      <c r="T924" s="23"/>
      <c r="U924" s="23"/>
      <c r="V924" s="23"/>
    </row>
    <row r="925" ht="15.75" customHeight="1">
      <c r="D925" s="8"/>
      <c r="E925" s="8"/>
      <c r="F925" s="8"/>
      <c r="G925" s="9"/>
      <c r="H925" s="9"/>
      <c r="I925" s="9"/>
      <c r="T925" s="23"/>
      <c r="U925" s="23"/>
      <c r="V925" s="23"/>
    </row>
    <row r="926" ht="15.75" customHeight="1">
      <c r="D926" s="8"/>
      <c r="E926" s="8"/>
      <c r="F926" s="8"/>
      <c r="G926" s="9"/>
      <c r="H926" s="9"/>
      <c r="I926" s="9"/>
      <c r="T926" s="23"/>
      <c r="U926" s="23"/>
      <c r="V926" s="23"/>
    </row>
    <row r="927" ht="15.75" customHeight="1">
      <c r="D927" s="8"/>
      <c r="E927" s="8"/>
      <c r="F927" s="8"/>
      <c r="G927" s="9"/>
      <c r="H927" s="9"/>
      <c r="I927" s="9"/>
      <c r="T927" s="23"/>
      <c r="U927" s="23"/>
      <c r="V927" s="23"/>
    </row>
    <row r="928" ht="15.75" customHeight="1">
      <c r="D928" s="8"/>
      <c r="E928" s="8"/>
      <c r="F928" s="8"/>
      <c r="G928" s="9"/>
      <c r="H928" s="9"/>
      <c r="I928" s="9"/>
      <c r="T928" s="23"/>
      <c r="U928" s="23"/>
      <c r="V928" s="23"/>
    </row>
    <row r="929" ht="15.75" customHeight="1">
      <c r="D929" s="8"/>
      <c r="E929" s="8"/>
      <c r="F929" s="8"/>
      <c r="G929" s="9"/>
      <c r="H929" s="9"/>
      <c r="I929" s="9"/>
      <c r="T929" s="23"/>
      <c r="U929" s="23"/>
      <c r="V929" s="23"/>
    </row>
    <row r="930" ht="15.75" customHeight="1">
      <c r="D930" s="8"/>
      <c r="E930" s="8"/>
      <c r="F930" s="8"/>
      <c r="G930" s="9"/>
      <c r="H930" s="9"/>
      <c r="I930" s="9"/>
      <c r="T930" s="23"/>
      <c r="U930" s="23"/>
      <c r="V930" s="23"/>
    </row>
    <row r="931" ht="15.75" customHeight="1">
      <c r="D931" s="8"/>
      <c r="E931" s="8"/>
      <c r="F931" s="8"/>
      <c r="G931" s="9"/>
      <c r="H931" s="9"/>
      <c r="I931" s="9"/>
      <c r="T931" s="23"/>
      <c r="U931" s="23"/>
      <c r="V931" s="23"/>
    </row>
    <row r="932" ht="15.75" customHeight="1">
      <c r="D932" s="8"/>
      <c r="E932" s="8"/>
      <c r="F932" s="8"/>
      <c r="G932" s="9"/>
      <c r="H932" s="9"/>
      <c r="I932" s="9"/>
      <c r="T932" s="23"/>
      <c r="U932" s="23"/>
      <c r="V932" s="23"/>
    </row>
    <row r="933" ht="15.75" customHeight="1">
      <c r="D933" s="8"/>
      <c r="E933" s="8"/>
      <c r="F933" s="8"/>
      <c r="G933" s="9"/>
      <c r="H933" s="9"/>
      <c r="I933" s="9"/>
      <c r="T933" s="23"/>
      <c r="U933" s="23"/>
      <c r="V933" s="23"/>
    </row>
    <row r="934" ht="15.75" customHeight="1">
      <c r="D934" s="8"/>
      <c r="E934" s="8"/>
      <c r="F934" s="8"/>
      <c r="G934" s="9"/>
      <c r="H934" s="9"/>
      <c r="I934" s="9"/>
      <c r="T934" s="23"/>
      <c r="U934" s="23"/>
      <c r="V934" s="23"/>
    </row>
    <row r="935" ht="15.75" customHeight="1">
      <c r="D935" s="8"/>
      <c r="E935" s="8"/>
      <c r="F935" s="8"/>
      <c r="G935" s="9"/>
      <c r="H935" s="9"/>
      <c r="I935" s="9"/>
      <c r="T935" s="23"/>
      <c r="U935" s="23"/>
      <c r="V935" s="23"/>
    </row>
    <row r="936" ht="15.75" customHeight="1">
      <c r="D936" s="8"/>
      <c r="E936" s="8"/>
      <c r="F936" s="8"/>
      <c r="G936" s="9"/>
      <c r="H936" s="9"/>
      <c r="I936" s="9"/>
      <c r="T936" s="23"/>
      <c r="U936" s="23"/>
      <c r="V936" s="23"/>
    </row>
    <row r="937" ht="15.75" customHeight="1">
      <c r="D937" s="8"/>
      <c r="E937" s="8"/>
      <c r="F937" s="8"/>
      <c r="G937" s="9"/>
      <c r="H937" s="9"/>
      <c r="I937" s="9"/>
      <c r="T937" s="23"/>
      <c r="U937" s="23"/>
      <c r="V937" s="23"/>
    </row>
    <row r="938" ht="15.75" customHeight="1">
      <c r="D938" s="8"/>
      <c r="E938" s="8"/>
      <c r="F938" s="8"/>
      <c r="G938" s="9"/>
      <c r="H938" s="9"/>
      <c r="I938" s="9"/>
      <c r="T938" s="23"/>
      <c r="U938" s="23"/>
      <c r="V938" s="23"/>
    </row>
    <row r="939" ht="15.75" customHeight="1">
      <c r="D939" s="8"/>
      <c r="E939" s="8"/>
      <c r="F939" s="8"/>
      <c r="G939" s="9"/>
      <c r="H939" s="9"/>
      <c r="I939" s="9"/>
      <c r="T939" s="23"/>
      <c r="U939" s="23"/>
      <c r="V939" s="23"/>
    </row>
    <row r="940" ht="15.75" customHeight="1">
      <c r="D940" s="8"/>
      <c r="E940" s="8"/>
      <c r="F940" s="8"/>
      <c r="G940" s="9"/>
      <c r="H940" s="9"/>
      <c r="I940" s="9"/>
      <c r="T940" s="23"/>
      <c r="U940" s="23"/>
      <c r="V940" s="23"/>
    </row>
    <row r="941" ht="15.75" customHeight="1">
      <c r="D941" s="8"/>
      <c r="E941" s="8"/>
      <c r="F941" s="8"/>
      <c r="G941" s="9"/>
      <c r="H941" s="9"/>
      <c r="I941" s="9"/>
      <c r="T941" s="23"/>
      <c r="U941" s="23"/>
      <c r="V941" s="23"/>
    </row>
    <row r="942" ht="15.75" customHeight="1">
      <c r="D942" s="8"/>
      <c r="E942" s="8"/>
      <c r="F942" s="8"/>
      <c r="G942" s="9"/>
      <c r="H942" s="9"/>
      <c r="I942" s="9"/>
      <c r="T942" s="23"/>
      <c r="U942" s="23"/>
      <c r="V942" s="23"/>
    </row>
    <row r="943" ht="15.75" customHeight="1">
      <c r="D943" s="8"/>
      <c r="E943" s="8"/>
      <c r="F943" s="8"/>
      <c r="G943" s="9"/>
      <c r="H943" s="9"/>
      <c r="I943" s="9"/>
      <c r="T943" s="23"/>
      <c r="U943" s="23"/>
      <c r="V943" s="23"/>
    </row>
    <row r="944" ht="15.75" customHeight="1">
      <c r="D944" s="8"/>
      <c r="E944" s="8"/>
      <c r="F944" s="8"/>
      <c r="G944" s="9"/>
      <c r="H944" s="9"/>
      <c r="I944" s="9"/>
      <c r="T944" s="23"/>
      <c r="U944" s="23"/>
      <c r="V944" s="23"/>
    </row>
    <row r="945" ht="15.75" customHeight="1">
      <c r="D945" s="8"/>
      <c r="E945" s="8"/>
      <c r="F945" s="8"/>
      <c r="G945" s="9"/>
      <c r="H945" s="9"/>
      <c r="I945" s="9"/>
      <c r="T945" s="23"/>
      <c r="U945" s="23"/>
      <c r="V945" s="23"/>
    </row>
    <row r="946" ht="15.75" customHeight="1">
      <c r="D946" s="8"/>
      <c r="E946" s="8"/>
      <c r="F946" s="8"/>
      <c r="G946" s="9"/>
      <c r="H946" s="9"/>
      <c r="I946" s="9"/>
      <c r="T946" s="23"/>
      <c r="U946" s="23"/>
      <c r="V946" s="23"/>
    </row>
    <row r="947" ht="15.75" customHeight="1">
      <c r="D947" s="8"/>
      <c r="E947" s="8"/>
      <c r="F947" s="8"/>
      <c r="G947" s="9"/>
      <c r="H947" s="9"/>
      <c r="I947" s="9"/>
      <c r="T947" s="23"/>
      <c r="U947" s="23"/>
      <c r="V947" s="23"/>
    </row>
    <row r="948" ht="15.75" customHeight="1">
      <c r="D948" s="8"/>
      <c r="E948" s="8"/>
      <c r="F948" s="8"/>
      <c r="G948" s="9"/>
      <c r="H948" s="9"/>
      <c r="I948" s="9"/>
      <c r="T948" s="23"/>
      <c r="U948" s="23"/>
      <c r="V948" s="23"/>
    </row>
    <row r="949" ht="15.75" customHeight="1">
      <c r="D949" s="8"/>
      <c r="E949" s="8"/>
      <c r="F949" s="8"/>
      <c r="G949" s="9"/>
      <c r="H949" s="9"/>
      <c r="I949" s="9"/>
      <c r="T949" s="23"/>
      <c r="U949" s="23"/>
      <c r="V949" s="23"/>
    </row>
    <row r="950" ht="15.75" customHeight="1">
      <c r="D950" s="8"/>
      <c r="E950" s="8"/>
      <c r="F950" s="8"/>
      <c r="G950" s="9"/>
      <c r="H950" s="9"/>
      <c r="I950" s="9"/>
      <c r="T950" s="23"/>
      <c r="U950" s="23"/>
      <c r="V950" s="23"/>
    </row>
    <row r="951" ht="15.75" customHeight="1">
      <c r="D951" s="8"/>
      <c r="E951" s="8"/>
      <c r="F951" s="8"/>
      <c r="G951" s="9"/>
      <c r="H951" s="9"/>
      <c r="I951" s="9"/>
      <c r="T951" s="23"/>
      <c r="U951" s="23"/>
      <c r="V951" s="23"/>
    </row>
    <row r="952" ht="15.75" customHeight="1">
      <c r="D952" s="8"/>
      <c r="E952" s="8"/>
      <c r="F952" s="8"/>
      <c r="G952" s="9"/>
      <c r="H952" s="9"/>
      <c r="I952" s="9"/>
      <c r="T952" s="23"/>
      <c r="U952" s="23"/>
      <c r="V952" s="23"/>
    </row>
    <row r="953" ht="15.75" customHeight="1">
      <c r="D953" s="8"/>
      <c r="E953" s="8"/>
      <c r="F953" s="8"/>
      <c r="G953" s="9"/>
      <c r="H953" s="9"/>
      <c r="I953" s="9"/>
      <c r="T953" s="23"/>
      <c r="U953" s="23"/>
      <c r="V953" s="23"/>
    </row>
    <row r="954" ht="15.75" customHeight="1">
      <c r="D954" s="8"/>
      <c r="E954" s="8"/>
      <c r="F954" s="8"/>
      <c r="G954" s="9"/>
      <c r="H954" s="9"/>
      <c r="I954" s="9"/>
      <c r="T954" s="23"/>
      <c r="U954" s="23"/>
      <c r="V954" s="23"/>
    </row>
    <row r="955" ht="15.75" customHeight="1">
      <c r="D955" s="8"/>
      <c r="E955" s="8"/>
      <c r="F955" s="8"/>
      <c r="G955" s="9"/>
      <c r="H955" s="9"/>
      <c r="I955" s="9"/>
      <c r="T955" s="23"/>
      <c r="U955" s="23"/>
      <c r="V955" s="23"/>
    </row>
    <row r="956" ht="15.75" customHeight="1">
      <c r="D956" s="8"/>
      <c r="E956" s="8"/>
      <c r="F956" s="8"/>
      <c r="G956" s="9"/>
      <c r="H956" s="9"/>
      <c r="I956" s="9"/>
      <c r="T956" s="23"/>
      <c r="U956" s="23"/>
      <c r="V956" s="23"/>
    </row>
    <row r="957" ht="15.75" customHeight="1">
      <c r="D957" s="8"/>
      <c r="E957" s="8"/>
      <c r="F957" s="8"/>
      <c r="G957" s="9"/>
      <c r="H957" s="9"/>
      <c r="I957" s="9"/>
      <c r="T957" s="23"/>
      <c r="U957" s="23"/>
      <c r="V957" s="23"/>
    </row>
    <row r="958" ht="15.75" customHeight="1">
      <c r="D958" s="8"/>
      <c r="E958" s="8"/>
      <c r="F958" s="8"/>
      <c r="G958" s="9"/>
      <c r="H958" s="9"/>
      <c r="I958" s="9"/>
      <c r="T958" s="23"/>
      <c r="U958" s="23"/>
      <c r="V958" s="23"/>
    </row>
    <row r="959" ht="15.75" customHeight="1">
      <c r="D959" s="8"/>
      <c r="E959" s="8"/>
      <c r="F959" s="8"/>
      <c r="G959" s="9"/>
      <c r="H959" s="9"/>
      <c r="I959" s="9"/>
      <c r="T959" s="23"/>
      <c r="U959" s="23"/>
      <c r="V959" s="23"/>
    </row>
    <row r="960" ht="15.75" customHeight="1">
      <c r="D960" s="8"/>
      <c r="E960" s="8"/>
      <c r="F960" s="8"/>
      <c r="G960" s="9"/>
      <c r="H960" s="9"/>
      <c r="I960" s="9"/>
      <c r="T960" s="23"/>
      <c r="U960" s="23"/>
      <c r="V960" s="23"/>
    </row>
    <row r="961" ht="15.75" customHeight="1">
      <c r="D961" s="8"/>
      <c r="E961" s="8"/>
      <c r="F961" s="8"/>
      <c r="G961" s="9"/>
      <c r="H961" s="9"/>
      <c r="I961" s="9"/>
      <c r="T961" s="23"/>
      <c r="U961" s="23"/>
      <c r="V961" s="23"/>
    </row>
    <row r="962" ht="15.75" customHeight="1">
      <c r="D962" s="8"/>
      <c r="E962" s="8"/>
      <c r="F962" s="8"/>
      <c r="G962" s="9"/>
      <c r="H962" s="9"/>
      <c r="I962" s="9"/>
      <c r="T962" s="23"/>
      <c r="U962" s="23"/>
      <c r="V962" s="23"/>
    </row>
    <row r="963" ht="15.75" customHeight="1">
      <c r="D963" s="8"/>
      <c r="E963" s="8"/>
      <c r="F963" s="8"/>
      <c r="G963" s="9"/>
      <c r="H963" s="9"/>
      <c r="I963" s="9"/>
      <c r="T963" s="23"/>
      <c r="U963" s="23"/>
      <c r="V963" s="23"/>
    </row>
    <row r="964" ht="15.75" customHeight="1">
      <c r="D964" s="8"/>
      <c r="E964" s="8"/>
      <c r="F964" s="8"/>
      <c r="G964" s="9"/>
      <c r="H964" s="9"/>
      <c r="I964" s="9"/>
      <c r="T964" s="23"/>
      <c r="U964" s="23"/>
      <c r="V964" s="23"/>
    </row>
    <row r="965" ht="15.75" customHeight="1">
      <c r="D965" s="8"/>
      <c r="E965" s="8"/>
      <c r="F965" s="8"/>
      <c r="G965" s="9"/>
      <c r="H965" s="9"/>
      <c r="I965" s="9"/>
      <c r="T965" s="23"/>
      <c r="U965" s="23"/>
      <c r="V965" s="23"/>
    </row>
    <row r="966" ht="15.75" customHeight="1">
      <c r="D966" s="8"/>
      <c r="E966" s="8"/>
      <c r="F966" s="8"/>
      <c r="G966" s="9"/>
      <c r="H966" s="9"/>
      <c r="I966" s="9"/>
      <c r="T966" s="23"/>
      <c r="U966" s="23"/>
      <c r="V966" s="23"/>
    </row>
    <row r="967" ht="15.75" customHeight="1">
      <c r="D967" s="8"/>
      <c r="E967" s="8"/>
      <c r="F967" s="8"/>
      <c r="G967" s="9"/>
      <c r="H967" s="9"/>
      <c r="I967" s="9"/>
      <c r="T967" s="23"/>
      <c r="U967" s="23"/>
      <c r="V967" s="23"/>
    </row>
    <row r="968" ht="15.75" customHeight="1">
      <c r="D968" s="8"/>
      <c r="E968" s="8"/>
      <c r="F968" s="8"/>
      <c r="G968" s="9"/>
      <c r="H968" s="9"/>
      <c r="I968" s="9"/>
      <c r="T968" s="23"/>
      <c r="U968" s="23"/>
      <c r="V968" s="23"/>
    </row>
    <row r="969" ht="15.75" customHeight="1">
      <c r="D969" s="8"/>
      <c r="E969" s="8"/>
      <c r="F969" s="8"/>
      <c r="G969" s="9"/>
      <c r="H969" s="9"/>
      <c r="I969" s="9"/>
      <c r="T969" s="23"/>
      <c r="U969" s="23"/>
      <c r="V969" s="23"/>
    </row>
    <row r="970" ht="15.75" customHeight="1">
      <c r="D970" s="8"/>
      <c r="E970" s="8"/>
      <c r="F970" s="8"/>
      <c r="G970" s="9"/>
      <c r="H970" s="9"/>
      <c r="I970" s="9"/>
      <c r="T970" s="23"/>
      <c r="U970" s="23"/>
      <c r="V970" s="23"/>
    </row>
    <row r="971" ht="15.75" customHeight="1">
      <c r="D971" s="8"/>
      <c r="E971" s="8"/>
      <c r="F971" s="8"/>
      <c r="G971" s="9"/>
      <c r="H971" s="9"/>
      <c r="I971" s="9"/>
      <c r="T971" s="23"/>
      <c r="U971" s="23"/>
      <c r="V971" s="23"/>
    </row>
    <row r="972" ht="15.75" customHeight="1">
      <c r="D972" s="8"/>
      <c r="E972" s="8"/>
      <c r="F972" s="8"/>
      <c r="G972" s="9"/>
      <c r="H972" s="9"/>
      <c r="I972" s="9"/>
      <c r="T972" s="23"/>
      <c r="U972" s="23"/>
      <c r="V972" s="23"/>
    </row>
    <row r="973" ht="15.75" customHeight="1">
      <c r="D973" s="8"/>
      <c r="E973" s="8"/>
      <c r="F973" s="8"/>
      <c r="G973" s="9"/>
      <c r="H973" s="9"/>
      <c r="I973" s="9"/>
      <c r="T973" s="23"/>
      <c r="U973" s="23"/>
      <c r="V973" s="23"/>
    </row>
    <row r="974" ht="15.75" customHeight="1">
      <c r="D974" s="8"/>
      <c r="E974" s="8"/>
      <c r="F974" s="8"/>
      <c r="G974" s="9"/>
      <c r="H974" s="9"/>
      <c r="I974" s="9"/>
      <c r="T974" s="23"/>
      <c r="U974" s="23"/>
      <c r="V974" s="23"/>
    </row>
    <row r="975" ht="15.75" customHeight="1">
      <c r="D975" s="8"/>
      <c r="E975" s="8"/>
      <c r="F975" s="8"/>
      <c r="G975" s="9"/>
      <c r="H975" s="9"/>
      <c r="I975" s="9"/>
      <c r="T975" s="23"/>
      <c r="U975" s="23"/>
      <c r="V975" s="23"/>
    </row>
    <row r="976" ht="15.75" customHeight="1">
      <c r="D976" s="8"/>
      <c r="E976" s="8"/>
      <c r="F976" s="8"/>
      <c r="G976" s="9"/>
      <c r="H976" s="9"/>
      <c r="I976" s="9"/>
      <c r="T976" s="23"/>
      <c r="U976" s="23"/>
      <c r="V976" s="23"/>
    </row>
    <row r="977" ht="15.75" customHeight="1">
      <c r="D977" s="8"/>
      <c r="E977" s="8"/>
      <c r="F977" s="8"/>
      <c r="G977" s="9"/>
      <c r="H977" s="9"/>
      <c r="I977" s="9"/>
      <c r="T977" s="23"/>
      <c r="U977" s="23"/>
      <c r="V977" s="23"/>
    </row>
    <row r="978" ht="15.75" customHeight="1">
      <c r="D978" s="8"/>
      <c r="E978" s="8"/>
      <c r="F978" s="8"/>
      <c r="G978" s="9"/>
      <c r="H978" s="9"/>
      <c r="I978" s="9"/>
      <c r="T978" s="23"/>
      <c r="U978" s="23"/>
      <c r="V978" s="23"/>
    </row>
    <row r="979" ht="15.75" customHeight="1">
      <c r="D979" s="8"/>
      <c r="E979" s="8"/>
      <c r="F979" s="8"/>
      <c r="G979" s="9"/>
      <c r="H979" s="9"/>
      <c r="I979" s="9"/>
      <c r="T979" s="23"/>
      <c r="U979" s="23"/>
      <c r="V979" s="23"/>
    </row>
    <row r="980" ht="15.75" customHeight="1">
      <c r="D980" s="8"/>
      <c r="E980" s="8"/>
      <c r="F980" s="8"/>
      <c r="G980" s="9"/>
      <c r="H980" s="9"/>
      <c r="I980" s="9"/>
      <c r="T980" s="23"/>
      <c r="U980" s="23"/>
      <c r="V980" s="23"/>
    </row>
    <row r="981" ht="15.75" customHeight="1">
      <c r="D981" s="8"/>
      <c r="E981" s="8"/>
      <c r="F981" s="8"/>
      <c r="G981" s="9"/>
      <c r="H981" s="9"/>
      <c r="I981" s="9"/>
      <c r="T981" s="23"/>
      <c r="U981" s="23"/>
      <c r="V981" s="23"/>
    </row>
    <row r="982" ht="15.75" customHeight="1">
      <c r="D982" s="8"/>
      <c r="E982" s="8"/>
      <c r="F982" s="8"/>
      <c r="G982" s="9"/>
      <c r="H982" s="9"/>
      <c r="I982" s="9"/>
      <c r="T982" s="23"/>
      <c r="U982" s="23"/>
      <c r="V982" s="23"/>
    </row>
    <row r="983" ht="15.75" customHeight="1">
      <c r="D983" s="8"/>
      <c r="E983" s="8"/>
      <c r="F983" s="8"/>
      <c r="G983" s="9"/>
      <c r="H983" s="9"/>
      <c r="I983" s="9"/>
      <c r="T983" s="23"/>
      <c r="U983" s="23"/>
      <c r="V983" s="23"/>
    </row>
    <row r="984" ht="15.75" customHeight="1">
      <c r="D984" s="8"/>
      <c r="E984" s="8"/>
      <c r="F984" s="8"/>
      <c r="G984" s="9"/>
      <c r="H984" s="9"/>
      <c r="I984" s="9"/>
      <c r="T984" s="23"/>
      <c r="U984" s="23"/>
      <c r="V984" s="23"/>
    </row>
    <row r="985" ht="15.75" customHeight="1">
      <c r="D985" s="8"/>
      <c r="E985" s="8"/>
      <c r="F985" s="8"/>
      <c r="G985" s="9"/>
      <c r="H985" s="9"/>
      <c r="I985" s="9"/>
      <c r="T985" s="23"/>
      <c r="U985" s="23"/>
      <c r="V985" s="23"/>
    </row>
    <row r="986" ht="15.75" customHeight="1">
      <c r="D986" s="8"/>
      <c r="E986" s="8"/>
      <c r="F986" s="8"/>
      <c r="G986" s="9"/>
      <c r="H986" s="9"/>
      <c r="I986" s="9"/>
      <c r="T986" s="23"/>
      <c r="U986" s="23"/>
      <c r="V986" s="23"/>
    </row>
    <row r="987" ht="15.75" customHeight="1">
      <c r="D987" s="8"/>
      <c r="E987" s="8"/>
      <c r="F987" s="8"/>
      <c r="G987" s="9"/>
      <c r="H987" s="9"/>
      <c r="I987" s="9"/>
      <c r="T987" s="23"/>
      <c r="U987" s="23"/>
      <c r="V987" s="23"/>
    </row>
    <row r="988" ht="15.75" customHeight="1">
      <c r="D988" s="8"/>
      <c r="E988" s="8"/>
      <c r="F988" s="8"/>
      <c r="G988" s="9"/>
      <c r="H988" s="9"/>
      <c r="I988" s="9"/>
      <c r="T988" s="23"/>
      <c r="U988" s="23"/>
      <c r="V988" s="23"/>
    </row>
    <row r="989" ht="15.75" customHeight="1">
      <c r="D989" s="8"/>
      <c r="E989" s="8"/>
      <c r="F989" s="8"/>
      <c r="G989" s="9"/>
      <c r="H989" s="9"/>
      <c r="I989" s="9"/>
      <c r="T989" s="23"/>
      <c r="U989" s="23"/>
      <c r="V989" s="23"/>
    </row>
    <row r="990" ht="15.75" customHeight="1">
      <c r="D990" s="8"/>
      <c r="E990" s="8"/>
      <c r="F990" s="8"/>
      <c r="G990" s="9"/>
      <c r="H990" s="9"/>
      <c r="I990" s="9"/>
      <c r="T990" s="23"/>
      <c r="U990" s="23"/>
      <c r="V990" s="23"/>
    </row>
    <row r="991" ht="15.75" customHeight="1">
      <c r="D991" s="8"/>
      <c r="E991" s="8"/>
      <c r="F991" s="8"/>
      <c r="G991" s="9"/>
      <c r="H991" s="9"/>
      <c r="I991" s="9"/>
      <c r="T991" s="23"/>
      <c r="U991" s="23"/>
      <c r="V991" s="23"/>
    </row>
    <row r="992" ht="15.75" customHeight="1">
      <c r="D992" s="8"/>
      <c r="E992" s="8"/>
      <c r="F992" s="8"/>
      <c r="G992" s="9"/>
      <c r="H992" s="9"/>
      <c r="I992" s="9"/>
      <c r="T992" s="23"/>
      <c r="U992" s="23"/>
      <c r="V992" s="23"/>
    </row>
    <row r="993" ht="15.75" customHeight="1">
      <c r="D993" s="8"/>
      <c r="E993" s="8"/>
      <c r="F993" s="8"/>
      <c r="G993" s="9"/>
      <c r="H993" s="9"/>
      <c r="I993" s="9"/>
      <c r="T993" s="23"/>
      <c r="U993" s="23"/>
      <c r="V993" s="23"/>
    </row>
    <row r="994" ht="15.75" customHeight="1">
      <c r="D994" s="8"/>
      <c r="E994" s="8"/>
      <c r="F994" s="8"/>
      <c r="G994" s="9"/>
      <c r="H994" s="9"/>
      <c r="I994" s="9"/>
      <c r="T994" s="23"/>
      <c r="U994" s="23"/>
      <c r="V994" s="23"/>
    </row>
    <row r="995" ht="15.75" customHeight="1">
      <c r="D995" s="8"/>
      <c r="E995" s="8"/>
      <c r="F995" s="8"/>
      <c r="G995" s="9"/>
      <c r="H995" s="9"/>
      <c r="I995" s="9"/>
      <c r="T995" s="23"/>
      <c r="U995" s="23"/>
      <c r="V995" s="23"/>
    </row>
    <row r="996" ht="15.75" customHeight="1">
      <c r="D996" s="8"/>
      <c r="E996" s="8"/>
      <c r="F996" s="8"/>
      <c r="G996" s="9"/>
      <c r="H996" s="9"/>
      <c r="I996" s="9"/>
      <c r="T996" s="23"/>
      <c r="U996" s="23"/>
      <c r="V996" s="23"/>
    </row>
    <row r="997" ht="15.75" customHeight="1">
      <c r="D997" s="8"/>
      <c r="E997" s="8"/>
      <c r="F997" s="8"/>
      <c r="G997" s="9"/>
      <c r="H997" s="9"/>
      <c r="I997" s="9"/>
      <c r="T997" s="23"/>
      <c r="U997" s="23"/>
      <c r="V997" s="23"/>
    </row>
    <row r="998" ht="15.75" customHeight="1">
      <c r="D998" s="8"/>
      <c r="E998" s="8"/>
      <c r="F998" s="8"/>
      <c r="G998" s="9"/>
      <c r="H998" s="9"/>
      <c r="I998" s="9"/>
      <c r="T998" s="23"/>
      <c r="U998" s="23"/>
      <c r="V998" s="23"/>
    </row>
    <row r="999" ht="15.75" customHeight="1">
      <c r="D999" s="8"/>
      <c r="E999" s="8"/>
      <c r="F999" s="8"/>
      <c r="G999" s="9"/>
      <c r="H999" s="9"/>
      <c r="I999" s="9"/>
      <c r="T999" s="23"/>
      <c r="U999" s="23"/>
      <c r="V999" s="23"/>
    </row>
    <row r="1000" ht="15.75" customHeight="1">
      <c r="D1000" s="8"/>
      <c r="E1000" s="8"/>
      <c r="F1000" s="8"/>
      <c r="G1000" s="9"/>
      <c r="H1000" s="9"/>
      <c r="I1000" s="9"/>
      <c r="T1000" s="23"/>
      <c r="U1000" s="23"/>
      <c r="V1000" s="23"/>
    </row>
  </sheetData>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10" width="3.25"/>
    <col customWidth="1" min="11" max="26" width="8.63"/>
  </cols>
  <sheetData>
    <row r="1" ht="12.75" customHeight="1">
      <c r="B1" s="12" t="str">
        <f>MID('Form Responses 2'!D1,39,LEN('Form Responses 2'!D1)-38)</f>
        <v>LLM1 [Statement 1]</v>
      </c>
      <c r="C1" s="12" t="str">
        <f>MID('Form Responses 2'!E1,39,LEN('Form Responses 2'!E1)-38)</f>
        <v>LLM1 [Statement 2]</v>
      </c>
      <c r="D1" s="12" t="str">
        <f>MID('Form Responses 2'!F1,39,LEN('Form Responses 2'!F1)-38)</f>
        <v>LLM1 [Statement 3]</v>
      </c>
      <c r="E1" s="12" t="str">
        <f>MID('Form Responses 2'!H1,39,LEN('Form Responses 2'!H1)-38)</f>
        <v>LLM2 [Statement 1]</v>
      </c>
      <c r="F1" s="12" t="str">
        <f>MID('Form Responses 2'!I1,39,LEN('Form Responses 2'!I1)-38)</f>
        <v>LLM2 [Statement 2]</v>
      </c>
      <c r="G1" s="12" t="str">
        <f>MID('Form Responses 2'!J1,39,LEN('Form Responses 2'!J1)-38)</f>
        <v>LLM2 [Statement 3]</v>
      </c>
      <c r="H1" s="12" t="str">
        <f>MID('Form Responses 2'!L1,39,LEN('Form Responses 2'!L1)-38)</f>
        <v>LLM3 [Statement 1]</v>
      </c>
      <c r="I1" s="12" t="str">
        <f>MID('Form Responses 2'!M1,39,LEN('Form Responses 2'!M1)-38)</f>
        <v>LLM3 [Statement 2]</v>
      </c>
      <c r="J1" s="12" t="str">
        <f>MID('Form Responses 2'!N1,39,LEN('Form Responses 2'!N1)-38)</f>
        <v>LLM3 [Statement 3]</v>
      </c>
    </row>
    <row r="2" ht="12.75" customHeight="1">
      <c r="A2" s="13" t="s">
        <v>207</v>
      </c>
      <c r="B2" s="10">
        <f>COUNTIF('Form Responses 2'!D$2:D$11,"=SA")</f>
        <v>0</v>
      </c>
      <c r="C2" s="10">
        <f>COUNTIF('Form Responses 2'!E$2:E$11,"=SA")</f>
        <v>0</v>
      </c>
      <c r="D2" s="10">
        <f>COUNTIF('Form Responses 2'!F$2:F$11,"=SA")</f>
        <v>0</v>
      </c>
      <c r="E2" s="10">
        <f>COUNTIF('Form Responses 2'!H$2:H$11,"=SA")</f>
        <v>0</v>
      </c>
      <c r="F2" s="10">
        <f>COUNTIF('Form Responses 2'!I$2:I$11,"=SA")</f>
        <v>0</v>
      </c>
      <c r="G2" s="10">
        <f>COUNTIF('Form Responses 2'!J$2:J$11,"=SA")</f>
        <v>0</v>
      </c>
      <c r="H2" s="10">
        <f>COUNTIF('Form Responses 2'!L$2:L$11,"=SA")</f>
        <v>0</v>
      </c>
      <c r="I2" s="10">
        <f>COUNTIF('Form Responses 2'!M$2:M$11,"=SA")</f>
        <v>0</v>
      </c>
      <c r="J2" s="10">
        <f>COUNTIF('Form Responses 2'!N$2:N$11,"=SA")</f>
        <v>0</v>
      </c>
    </row>
    <row r="3" ht="12.75" customHeight="1">
      <c r="A3" s="13" t="s">
        <v>208</v>
      </c>
      <c r="B3" s="10">
        <f>COUNTIF('Form Responses 2'!D$2:D$11,"=A")</f>
        <v>6</v>
      </c>
      <c r="C3" s="10">
        <f>COUNTIF('Form Responses 2'!E$2:E$11,"=A")</f>
        <v>6</v>
      </c>
      <c r="D3" s="10">
        <f>COUNTIF('Form Responses 2'!F$2:F$11,"=A")</f>
        <v>5</v>
      </c>
      <c r="E3" s="10">
        <f>COUNTIF('Form Responses 2'!H$2:H$11,"=A")</f>
        <v>3</v>
      </c>
      <c r="F3" s="10">
        <f>COUNTIF('Form Responses 2'!I$2:I$11,"=A")</f>
        <v>4</v>
      </c>
      <c r="G3" s="10">
        <f>COUNTIF('Form Responses 2'!J$2:J$11,"=A")</f>
        <v>3</v>
      </c>
      <c r="H3" s="10">
        <f>COUNTIF('Form Responses 2'!L$2:L$11,"=A")</f>
        <v>4</v>
      </c>
      <c r="I3" s="10">
        <f>COUNTIF('Form Responses 2'!M$2:M$11,"=A")</f>
        <v>7</v>
      </c>
      <c r="J3" s="10">
        <f>COUNTIF('Form Responses 2'!N$2:N$11,"=A")</f>
        <v>3</v>
      </c>
    </row>
    <row r="4" ht="12.75" customHeight="1">
      <c r="A4" s="13" t="s">
        <v>209</v>
      </c>
      <c r="B4" s="10">
        <f>COUNTIF('Form Responses 2'!D$2:D$11,"=N")</f>
        <v>4</v>
      </c>
      <c r="C4" s="10">
        <f>COUNTIF('Form Responses 2'!E$2:E$11,"=N")</f>
        <v>4</v>
      </c>
      <c r="D4" s="10">
        <f>COUNTIF('Form Responses 2'!F$2:F$11,"=N")</f>
        <v>3</v>
      </c>
      <c r="E4" s="10">
        <f>COUNTIF('Form Responses 2'!H$2:H$11,"=N")</f>
        <v>5</v>
      </c>
      <c r="F4" s="10">
        <f>COUNTIF('Form Responses 2'!I$2:I$11,"=N")</f>
        <v>4</v>
      </c>
      <c r="G4" s="10">
        <f>COUNTIF('Form Responses 2'!J$2:J$11,"=N")</f>
        <v>5</v>
      </c>
      <c r="H4" s="10">
        <f>COUNTIF('Form Responses 2'!L$2:L$11,"=N")</f>
        <v>4</v>
      </c>
      <c r="I4" s="10">
        <f>COUNTIF('Form Responses 2'!M$2:M$11,"=N")</f>
        <v>2</v>
      </c>
      <c r="J4" s="10">
        <f>COUNTIF('Form Responses 2'!N$2:N$11,"=N")</f>
        <v>4</v>
      </c>
    </row>
    <row r="5" ht="12.75" customHeight="1">
      <c r="A5" s="13" t="s">
        <v>210</v>
      </c>
      <c r="B5" s="10">
        <f>COUNTIF('Form Responses 2'!D$2:D$11,"=D")</f>
        <v>0</v>
      </c>
      <c r="C5" s="10">
        <f>COUNTIF('Form Responses 2'!E$2:E$11,"=D")</f>
        <v>0</v>
      </c>
      <c r="D5" s="10">
        <f>COUNTIF('Form Responses 2'!F$2:F$11,"=D")</f>
        <v>2</v>
      </c>
      <c r="E5" s="10">
        <f>COUNTIF('Form Responses 2'!H$2:H$11,"=D")</f>
        <v>2</v>
      </c>
      <c r="F5" s="10">
        <f>COUNTIF('Form Responses 2'!I$2:I$11,"=D")</f>
        <v>1</v>
      </c>
      <c r="G5" s="10">
        <f>COUNTIF('Form Responses 2'!J$2:J$11,"=D")</f>
        <v>1</v>
      </c>
      <c r="H5" s="10">
        <f>COUNTIF('Form Responses 2'!L$2:L$11,"=D")</f>
        <v>2</v>
      </c>
      <c r="I5" s="10">
        <f>COUNTIF('Form Responses 2'!M$2:M$11,"=D")</f>
        <v>0</v>
      </c>
      <c r="J5" s="10">
        <f>COUNTIF('Form Responses 2'!N$2:N$11,"=D")</f>
        <v>3</v>
      </c>
    </row>
    <row r="6" ht="12.75" customHeight="1">
      <c r="A6" s="13" t="s">
        <v>211</v>
      </c>
      <c r="B6" s="10">
        <f>COUNTIF('Form Responses 2'!D$2:D$11,"=SD")</f>
        <v>0</v>
      </c>
      <c r="C6" s="10">
        <f>COUNTIF('Form Responses 2'!E$2:E$11,"=SD")</f>
        <v>0</v>
      </c>
      <c r="D6" s="10">
        <f>COUNTIF('Form Responses 2'!F$2:F$11,"=SD")</f>
        <v>0</v>
      </c>
      <c r="E6" s="10">
        <f>COUNTIF('Form Responses 2'!H$2:H$11,"=SD")</f>
        <v>0</v>
      </c>
      <c r="F6" s="10">
        <f>COUNTIF('Form Responses 2'!I$2:I$11,"=SD")</f>
        <v>1</v>
      </c>
      <c r="G6" s="10">
        <f>COUNTIF('Form Responses 2'!J$2:J$11,"=SD")</f>
        <v>1</v>
      </c>
      <c r="H6" s="10">
        <f>COUNTIF('Form Responses 2'!L$2:L$11,"=SD")</f>
        <v>0</v>
      </c>
      <c r="I6" s="10">
        <f>COUNTIF('Form Responses 2'!M$2:M$11,"=SD")</f>
        <v>1</v>
      </c>
      <c r="J6" s="10">
        <f>COUNTIF('Form Responses 2'!N$2:N$11,"=SD")</f>
        <v>0</v>
      </c>
    </row>
    <row r="7" ht="12.75" customHeight="1"/>
    <row r="8" ht="12.75" customHeight="1"/>
    <row r="9" ht="12.75" customHeight="1"/>
    <row r="10" ht="12.75" customHeight="1">
      <c r="B10" s="12" t="str">
        <f t="shared" ref="B10:J10" si="1">B1</f>
        <v>LLM1 [Statement 1]</v>
      </c>
      <c r="C10" s="12" t="str">
        <f t="shared" si="1"/>
        <v>LLM1 [Statement 2]</v>
      </c>
      <c r="D10" s="12" t="str">
        <f t="shared" si="1"/>
        <v>LLM1 [Statement 3]</v>
      </c>
      <c r="E10" s="12" t="str">
        <f t="shared" si="1"/>
        <v>LLM2 [Statement 1]</v>
      </c>
      <c r="F10" s="12" t="str">
        <f t="shared" si="1"/>
        <v>LLM2 [Statement 2]</v>
      </c>
      <c r="G10" s="12" t="str">
        <f t="shared" si="1"/>
        <v>LLM2 [Statement 3]</v>
      </c>
      <c r="H10" s="12" t="str">
        <f t="shared" si="1"/>
        <v>LLM3 [Statement 1]</v>
      </c>
      <c r="I10" s="12" t="str">
        <f t="shared" si="1"/>
        <v>LLM3 [Statement 2]</v>
      </c>
      <c r="J10" s="12" t="str">
        <f t="shared" si="1"/>
        <v>LLM3 [Statement 3]</v>
      </c>
    </row>
    <row r="11" ht="12.75" customHeight="1">
      <c r="A11" s="13" t="s">
        <v>207</v>
      </c>
      <c r="B11" s="10">
        <f t="shared" ref="B11:J11" si="2">B2</f>
        <v>0</v>
      </c>
      <c r="C11" s="10">
        <f t="shared" si="2"/>
        <v>0</v>
      </c>
      <c r="D11" s="10">
        <f t="shared" si="2"/>
        <v>0</v>
      </c>
      <c r="E11" s="10">
        <f t="shared" si="2"/>
        <v>0</v>
      </c>
      <c r="F11" s="10">
        <f t="shared" si="2"/>
        <v>0</v>
      </c>
      <c r="G11" s="10">
        <f t="shared" si="2"/>
        <v>0</v>
      </c>
      <c r="H11" s="10">
        <f t="shared" si="2"/>
        <v>0</v>
      </c>
      <c r="I11" s="10">
        <f t="shared" si="2"/>
        <v>0</v>
      </c>
      <c r="J11" s="10">
        <f t="shared" si="2"/>
        <v>0</v>
      </c>
    </row>
    <row r="12" ht="12.75" customHeight="1">
      <c r="A12" s="13" t="s">
        <v>208</v>
      </c>
      <c r="B12" s="10">
        <f t="shared" ref="B12:J12" si="3">B3</f>
        <v>6</v>
      </c>
      <c r="C12" s="10">
        <f t="shared" si="3"/>
        <v>6</v>
      </c>
      <c r="D12" s="10">
        <f t="shared" si="3"/>
        <v>5</v>
      </c>
      <c r="E12" s="10">
        <f t="shared" si="3"/>
        <v>3</v>
      </c>
      <c r="F12" s="10">
        <f t="shared" si="3"/>
        <v>4</v>
      </c>
      <c r="G12" s="10">
        <f t="shared" si="3"/>
        <v>3</v>
      </c>
      <c r="H12" s="10">
        <f t="shared" si="3"/>
        <v>4</v>
      </c>
      <c r="I12" s="10">
        <f t="shared" si="3"/>
        <v>7</v>
      </c>
      <c r="J12" s="10">
        <f t="shared" si="3"/>
        <v>3</v>
      </c>
    </row>
    <row r="13" ht="12.75" customHeight="1">
      <c r="A13" s="13" t="s">
        <v>209</v>
      </c>
      <c r="B13" s="10">
        <f t="shared" ref="B13:J13" si="4">B4/2</f>
        <v>2</v>
      </c>
      <c r="C13" s="10">
        <f t="shared" si="4"/>
        <v>2</v>
      </c>
      <c r="D13" s="10">
        <f t="shared" si="4"/>
        <v>1.5</v>
      </c>
      <c r="E13" s="10">
        <f t="shared" si="4"/>
        <v>2.5</v>
      </c>
      <c r="F13" s="10">
        <f t="shared" si="4"/>
        <v>2</v>
      </c>
      <c r="G13" s="10">
        <f t="shared" si="4"/>
        <v>2.5</v>
      </c>
      <c r="H13" s="10">
        <f t="shared" si="4"/>
        <v>2</v>
      </c>
      <c r="I13" s="10">
        <f t="shared" si="4"/>
        <v>1</v>
      </c>
      <c r="J13" s="10">
        <f t="shared" si="4"/>
        <v>2</v>
      </c>
    </row>
    <row r="14" ht="12.75" customHeight="1">
      <c r="A14" s="13" t="s">
        <v>209</v>
      </c>
      <c r="B14" s="10">
        <f t="shared" ref="B14:J14" si="5">-B4/2</f>
        <v>-2</v>
      </c>
      <c r="C14" s="10">
        <f t="shared" si="5"/>
        <v>-2</v>
      </c>
      <c r="D14" s="10">
        <f t="shared" si="5"/>
        <v>-1.5</v>
      </c>
      <c r="E14" s="10">
        <f t="shared" si="5"/>
        <v>-2.5</v>
      </c>
      <c r="F14" s="10">
        <f t="shared" si="5"/>
        <v>-2</v>
      </c>
      <c r="G14" s="10">
        <f t="shared" si="5"/>
        <v>-2.5</v>
      </c>
      <c r="H14" s="10">
        <f t="shared" si="5"/>
        <v>-2</v>
      </c>
      <c r="I14" s="10">
        <f t="shared" si="5"/>
        <v>-1</v>
      </c>
      <c r="J14" s="10">
        <f t="shared" si="5"/>
        <v>-2</v>
      </c>
    </row>
    <row r="15" ht="12.75" customHeight="1">
      <c r="A15" s="13" t="s">
        <v>210</v>
      </c>
      <c r="B15" s="10">
        <f t="shared" ref="B15:J15" si="6">-B5</f>
        <v>0</v>
      </c>
      <c r="C15" s="10">
        <f t="shared" si="6"/>
        <v>0</v>
      </c>
      <c r="D15" s="10">
        <f t="shared" si="6"/>
        <v>-2</v>
      </c>
      <c r="E15" s="10">
        <f t="shared" si="6"/>
        <v>-2</v>
      </c>
      <c r="F15" s="10">
        <f t="shared" si="6"/>
        <v>-1</v>
      </c>
      <c r="G15" s="10">
        <f t="shared" si="6"/>
        <v>-1</v>
      </c>
      <c r="H15" s="10">
        <f t="shared" si="6"/>
        <v>-2</v>
      </c>
      <c r="I15" s="10">
        <f t="shared" si="6"/>
        <v>0</v>
      </c>
      <c r="J15" s="10">
        <f t="shared" si="6"/>
        <v>-3</v>
      </c>
    </row>
    <row r="16" ht="12.75" customHeight="1">
      <c r="A16" s="13" t="s">
        <v>211</v>
      </c>
      <c r="B16" s="10">
        <f t="shared" ref="B16:J16" si="7">-B6</f>
        <v>0</v>
      </c>
      <c r="C16" s="10">
        <f t="shared" si="7"/>
        <v>0</v>
      </c>
      <c r="D16" s="10">
        <f t="shared" si="7"/>
        <v>0</v>
      </c>
      <c r="E16" s="10">
        <f t="shared" si="7"/>
        <v>0</v>
      </c>
      <c r="F16" s="10">
        <f t="shared" si="7"/>
        <v>-1</v>
      </c>
      <c r="G16" s="10">
        <f t="shared" si="7"/>
        <v>-1</v>
      </c>
      <c r="H16" s="10">
        <f t="shared" si="7"/>
        <v>0</v>
      </c>
      <c r="I16" s="10">
        <f t="shared" si="7"/>
        <v>-1</v>
      </c>
      <c r="J16" s="10">
        <f t="shared" si="7"/>
        <v>0</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 width="3.25"/>
    <col customWidth="1" min="3" max="3" width="3.63"/>
    <col customWidth="1" min="4" max="10" width="3.25"/>
    <col customWidth="1" min="11" max="26" width="8.63"/>
  </cols>
  <sheetData>
    <row r="1" ht="12.75" customHeight="1">
      <c r="B1" s="12" t="str">
        <f>'R2_Likert_Step1'!B1</f>
        <v>LLM1 [Statement 1]</v>
      </c>
      <c r="C1" s="12" t="str">
        <f>'R2_Likert_Step1'!C1</f>
        <v>LLM1 [Statement 2]</v>
      </c>
      <c r="D1" s="12" t="str">
        <f>'R2_Likert_Step1'!I1</f>
        <v>LLM3 [Statement 2]</v>
      </c>
      <c r="E1" s="12" t="str">
        <f>'R2_Likert_Step1'!D1</f>
        <v>LLM1 [Statement 3]</v>
      </c>
      <c r="F1" s="12" t="str">
        <f>'R2_Likert_Step1'!H1</f>
        <v>LLM3 [Statement 1]</v>
      </c>
      <c r="G1" s="12" t="str">
        <f>'R2_Likert_Step1'!F1</f>
        <v>LLM2 [Statement 2]</v>
      </c>
      <c r="H1" s="12" t="str">
        <f>'R2_Likert_Step1'!G1</f>
        <v>LLM2 [Statement 3]</v>
      </c>
      <c r="I1" s="12" t="str">
        <f>'R2_Likert_Step1'!E1</f>
        <v>LLM2 [Statement 1]</v>
      </c>
      <c r="J1" s="12" t="str">
        <f>'R2_Likert_Step1'!J1</f>
        <v>LLM3 [Statement 3]</v>
      </c>
    </row>
    <row r="2" ht="12.75" customHeight="1">
      <c r="A2" s="13" t="s">
        <v>207</v>
      </c>
      <c r="B2" s="10">
        <f>'R2_Likert_Step1'!B2</f>
        <v>0</v>
      </c>
      <c r="C2" s="10">
        <f>'R2_Likert_Step1'!C2</f>
        <v>0</v>
      </c>
      <c r="D2" s="10">
        <f>'R2_Likert_Step1'!I2</f>
        <v>0</v>
      </c>
      <c r="E2" s="10">
        <f>'R2_Likert_Step1'!D2</f>
        <v>0</v>
      </c>
      <c r="F2" s="10">
        <f>'R2_Likert_Step1'!H2</f>
        <v>0</v>
      </c>
      <c r="G2" s="10">
        <f>'R2_Likert_Step1'!F2</f>
        <v>0</v>
      </c>
      <c r="H2" s="10">
        <f>'R2_Likert_Step1'!G2</f>
        <v>0</v>
      </c>
      <c r="I2" s="10">
        <f>'R2_Likert_Step1'!E2</f>
        <v>0</v>
      </c>
      <c r="J2" s="10">
        <f>'R2_Likert_Step1'!J2</f>
        <v>0</v>
      </c>
    </row>
    <row r="3" ht="12.75" customHeight="1">
      <c r="A3" s="13" t="s">
        <v>208</v>
      </c>
      <c r="B3" s="10">
        <f>'R2_Likert_Step1'!B3</f>
        <v>6</v>
      </c>
      <c r="C3" s="10">
        <f>'R2_Likert_Step1'!C3</f>
        <v>6</v>
      </c>
      <c r="D3" s="10">
        <f>'R2_Likert_Step1'!I3</f>
        <v>7</v>
      </c>
      <c r="E3" s="10">
        <f>'R2_Likert_Step1'!D3</f>
        <v>5</v>
      </c>
      <c r="F3" s="10">
        <f>'R2_Likert_Step1'!H3</f>
        <v>4</v>
      </c>
      <c r="G3" s="10">
        <f>'R2_Likert_Step1'!F3</f>
        <v>4</v>
      </c>
      <c r="H3" s="10">
        <f>'R2_Likert_Step1'!G3</f>
        <v>3</v>
      </c>
      <c r="I3" s="10">
        <f>'R2_Likert_Step1'!E3</f>
        <v>3</v>
      </c>
      <c r="J3" s="10">
        <f>'R2_Likert_Step1'!J3</f>
        <v>3</v>
      </c>
    </row>
    <row r="4" ht="12.75" customHeight="1">
      <c r="A4" s="13" t="s">
        <v>209</v>
      </c>
      <c r="B4" s="10">
        <f>'R2_Likert_Step1'!B4</f>
        <v>4</v>
      </c>
      <c r="C4" s="10">
        <f>'R2_Likert_Step1'!C4</f>
        <v>4</v>
      </c>
      <c r="D4" s="10">
        <f>'R2_Likert_Step1'!I4</f>
        <v>2</v>
      </c>
      <c r="E4" s="10">
        <f>'R2_Likert_Step1'!D4</f>
        <v>3</v>
      </c>
      <c r="F4" s="10">
        <f>'R2_Likert_Step1'!H4</f>
        <v>4</v>
      </c>
      <c r="G4" s="10">
        <f>'R2_Likert_Step1'!F4</f>
        <v>4</v>
      </c>
      <c r="H4" s="10">
        <f>'R2_Likert_Step1'!G4</f>
        <v>5</v>
      </c>
      <c r="I4" s="10">
        <f>'R2_Likert_Step1'!E4</f>
        <v>5</v>
      </c>
      <c r="J4" s="10">
        <f>'R2_Likert_Step1'!J4</f>
        <v>4</v>
      </c>
    </row>
    <row r="5" ht="12.75" customHeight="1">
      <c r="A5" s="13" t="s">
        <v>210</v>
      </c>
      <c r="B5" s="10">
        <f>'R2_Likert_Step1'!B5</f>
        <v>0</v>
      </c>
      <c r="C5" s="10">
        <f>'R2_Likert_Step1'!C5</f>
        <v>0</v>
      </c>
      <c r="D5" s="10">
        <f>'R2_Likert_Step1'!I5</f>
        <v>0</v>
      </c>
      <c r="E5" s="10">
        <f>'R2_Likert_Step1'!D5</f>
        <v>2</v>
      </c>
      <c r="F5" s="10">
        <f>'R2_Likert_Step1'!H5</f>
        <v>2</v>
      </c>
      <c r="G5" s="10">
        <f>'R2_Likert_Step1'!F5</f>
        <v>1</v>
      </c>
      <c r="H5" s="10">
        <f>'R2_Likert_Step1'!G5</f>
        <v>1</v>
      </c>
      <c r="I5" s="10">
        <f>'R2_Likert_Step1'!E5</f>
        <v>2</v>
      </c>
      <c r="J5" s="10">
        <f>'R2_Likert_Step1'!J5</f>
        <v>3</v>
      </c>
    </row>
    <row r="6" ht="12.75" customHeight="1">
      <c r="A6" s="13" t="s">
        <v>211</v>
      </c>
      <c r="B6" s="10">
        <f>'R2_Likert_Step1'!B6</f>
        <v>0</v>
      </c>
      <c r="C6" s="10">
        <f>'R2_Likert_Step1'!C6</f>
        <v>0</v>
      </c>
      <c r="D6" s="10">
        <f>'R2_Likert_Step1'!I6</f>
        <v>1</v>
      </c>
      <c r="E6" s="10">
        <f>'R2_Likert_Step1'!D6</f>
        <v>0</v>
      </c>
      <c r="F6" s="10">
        <f>'R2_Likert_Step1'!H6</f>
        <v>0</v>
      </c>
      <c r="G6" s="10">
        <f>'R2_Likert_Step1'!F6</f>
        <v>1</v>
      </c>
      <c r="H6" s="10">
        <f>'R2_Likert_Step1'!G6</f>
        <v>1</v>
      </c>
      <c r="I6" s="10">
        <f>'R2_Likert_Step1'!E6</f>
        <v>0</v>
      </c>
      <c r="J6" s="10">
        <f>'R2_Likert_Step1'!J6</f>
        <v>0</v>
      </c>
    </row>
    <row r="7" ht="12.75" customHeight="1"/>
    <row r="8" ht="12.75" customHeight="1"/>
    <row r="9" ht="12.75" customHeight="1"/>
    <row r="10" ht="12.75" customHeight="1">
      <c r="A10" s="13" t="s">
        <v>212</v>
      </c>
      <c r="B10" s="12" t="str">
        <f t="shared" ref="B10:J10" si="1">B1</f>
        <v>LLM1 [Statement 1]</v>
      </c>
      <c r="C10" s="12" t="str">
        <f t="shared" si="1"/>
        <v>LLM1 [Statement 2]</v>
      </c>
      <c r="D10" s="12" t="str">
        <f t="shared" si="1"/>
        <v>LLM3 [Statement 2]</v>
      </c>
      <c r="E10" s="12" t="str">
        <f t="shared" si="1"/>
        <v>LLM1 [Statement 3]</v>
      </c>
      <c r="F10" s="12" t="str">
        <f t="shared" si="1"/>
        <v>LLM3 [Statement 1]</v>
      </c>
      <c r="G10" s="12" t="str">
        <f t="shared" si="1"/>
        <v>LLM2 [Statement 2]</v>
      </c>
      <c r="H10" s="12" t="str">
        <f t="shared" si="1"/>
        <v>LLM2 [Statement 3]</v>
      </c>
      <c r="I10" s="12" t="str">
        <f t="shared" si="1"/>
        <v>LLM2 [Statement 1]</v>
      </c>
      <c r="J10" s="12" t="str">
        <f t="shared" si="1"/>
        <v>LLM3 [Statement 3]</v>
      </c>
    </row>
    <row r="11" ht="12.75" customHeight="1">
      <c r="A11" s="13" t="s">
        <v>207</v>
      </c>
      <c r="B11" s="10">
        <f t="shared" ref="B11:J11" si="2">B2</f>
        <v>0</v>
      </c>
      <c r="C11" s="10">
        <f t="shared" si="2"/>
        <v>0</v>
      </c>
      <c r="D11" s="10">
        <f t="shared" si="2"/>
        <v>0</v>
      </c>
      <c r="E11" s="10">
        <f t="shared" si="2"/>
        <v>0</v>
      </c>
      <c r="F11" s="10">
        <f t="shared" si="2"/>
        <v>0</v>
      </c>
      <c r="G11" s="10">
        <f t="shared" si="2"/>
        <v>0</v>
      </c>
      <c r="H11" s="10">
        <f t="shared" si="2"/>
        <v>0</v>
      </c>
      <c r="I11" s="10">
        <f t="shared" si="2"/>
        <v>0</v>
      </c>
      <c r="J11" s="10">
        <f t="shared" si="2"/>
        <v>0</v>
      </c>
    </row>
    <row r="12" ht="12.75" customHeight="1">
      <c r="A12" s="13" t="s">
        <v>208</v>
      </c>
      <c r="B12" s="10">
        <f t="shared" ref="B12:J12" si="3">B3</f>
        <v>6</v>
      </c>
      <c r="C12" s="10">
        <f t="shared" si="3"/>
        <v>6</v>
      </c>
      <c r="D12" s="10">
        <f t="shared" si="3"/>
        <v>7</v>
      </c>
      <c r="E12" s="10">
        <f t="shared" si="3"/>
        <v>5</v>
      </c>
      <c r="F12" s="10">
        <f t="shared" si="3"/>
        <v>4</v>
      </c>
      <c r="G12" s="10">
        <f t="shared" si="3"/>
        <v>4</v>
      </c>
      <c r="H12" s="10">
        <f t="shared" si="3"/>
        <v>3</v>
      </c>
      <c r="I12" s="10">
        <f t="shared" si="3"/>
        <v>3</v>
      </c>
      <c r="J12" s="10">
        <f t="shared" si="3"/>
        <v>3</v>
      </c>
    </row>
    <row r="13" ht="12.75" customHeight="1">
      <c r="A13" s="13" t="s">
        <v>209</v>
      </c>
      <c r="B13" s="10">
        <f t="shared" ref="B13:J13" si="4">B4/2</f>
        <v>2</v>
      </c>
      <c r="C13" s="10">
        <f t="shared" si="4"/>
        <v>2</v>
      </c>
      <c r="D13" s="10">
        <f t="shared" si="4"/>
        <v>1</v>
      </c>
      <c r="E13" s="10">
        <f t="shared" si="4"/>
        <v>1.5</v>
      </c>
      <c r="F13" s="10">
        <f t="shared" si="4"/>
        <v>2</v>
      </c>
      <c r="G13" s="10">
        <f t="shared" si="4"/>
        <v>2</v>
      </c>
      <c r="H13" s="10">
        <f t="shared" si="4"/>
        <v>2.5</v>
      </c>
      <c r="I13" s="10">
        <f t="shared" si="4"/>
        <v>2.5</v>
      </c>
      <c r="J13" s="10">
        <f t="shared" si="4"/>
        <v>2</v>
      </c>
    </row>
    <row r="14" ht="12.75" customHeight="1">
      <c r="A14" s="13" t="s">
        <v>209</v>
      </c>
      <c r="B14" s="10">
        <f t="shared" ref="B14:J14" si="5">-B4/2</f>
        <v>-2</v>
      </c>
      <c r="C14" s="10">
        <f t="shared" si="5"/>
        <v>-2</v>
      </c>
      <c r="D14" s="10">
        <f t="shared" si="5"/>
        <v>-1</v>
      </c>
      <c r="E14" s="10">
        <f t="shared" si="5"/>
        <v>-1.5</v>
      </c>
      <c r="F14" s="10">
        <f t="shared" si="5"/>
        <v>-2</v>
      </c>
      <c r="G14" s="10">
        <f t="shared" si="5"/>
        <v>-2</v>
      </c>
      <c r="H14" s="10">
        <f t="shared" si="5"/>
        <v>-2.5</v>
      </c>
      <c r="I14" s="10">
        <f t="shared" si="5"/>
        <v>-2.5</v>
      </c>
      <c r="J14" s="10">
        <f t="shared" si="5"/>
        <v>-2</v>
      </c>
    </row>
    <row r="15" ht="12.75" customHeight="1">
      <c r="A15" s="13" t="s">
        <v>210</v>
      </c>
      <c r="B15" s="10">
        <f t="shared" ref="B15:J15" si="6">-B5</f>
        <v>0</v>
      </c>
      <c r="C15" s="10">
        <f t="shared" si="6"/>
        <v>0</v>
      </c>
      <c r="D15" s="10">
        <f t="shared" si="6"/>
        <v>0</v>
      </c>
      <c r="E15" s="10">
        <f t="shared" si="6"/>
        <v>-2</v>
      </c>
      <c r="F15" s="10">
        <f t="shared" si="6"/>
        <v>-2</v>
      </c>
      <c r="G15" s="10">
        <f t="shared" si="6"/>
        <v>-1</v>
      </c>
      <c r="H15" s="10">
        <f t="shared" si="6"/>
        <v>-1</v>
      </c>
      <c r="I15" s="10">
        <f t="shared" si="6"/>
        <v>-2</v>
      </c>
      <c r="J15" s="10">
        <f t="shared" si="6"/>
        <v>-3</v>
      </c>
    </row>
    <row r="16" ht="12.75" customHeight="1">
      <c r="A16" s="13" t="s">
        <v>211</v>
      </c>
      <c r="B16" s="10">
        <f t="shared" ref="B16:J16" si="7">-B6</f>
        <v>0</v>
      </c>
      <c r="C16" s="10">
        <f t="shared" si="7"/>
        <v>0</v>
      </c>
      <c r="D16" s="10">
        <f t="shared" si="7"/>
        <v>-1</v>
      </c>
      <c r="E16" s="10">
        <f t="shared" si="7"/>
        <v>0</v>
      </c>
      <c r="F16" s="10">
        <f t="shared" si="7"/>
        <v>0</v>
      </c>
      <c r="G16" s="10">
        <f t="shared" si="7"/>
        <v>-1</v>
      </c>
      <c r="H16" s="10">
        <f t="shared" si="7"/>
        <v>-1</v>
      </c>
      <c r="I16" s="10">
        <f t="shared" si="7"/>
        <v>0</v>
      </c>
      <c r="J16" s="10">
        <f t="shared" si="7"/>
        <v>0</v>
      </c>
    </row>
    <row r="17" ht="12.75" customHeight="1">
      <c r="A17" s="13" t="s">
        <v>213</v>
      </c>
      <c r="B17" s="10">
        <f t="shared" ref="B17:J17" si="8">SUM(B11:B16)</f>
        <v>6</v>
      </c>
      <c r="C17" s="10">
        <f t="shared" si="8"/>
        <v>6</v>
      </c>
      <c r="D17" s="10">
        <f t="shared" si="8"/>
        <v>6</v>
      </c>
      <c r="E17" s="10">
        <f t="shared" si="8"/>
        <v>3</v>
      </c>
      <c r="F17" s="10">
        <f t="shared" si="8"/>
        <v>2</v>
      </c>
      <c r="G17" s="10">
        <f t="shared" si="8"/>
        <v>2</v>
      </c>
      <c r="H17" s="10">
        <f t="shared" si="8"/>
        <v>1</v>
      </c>
      <c r="I17" s="10">
        <f t="shared" si="8"/>
        <v>1</v>
      </c>
      <c r="J17" s="10">
        <f t="shared" si="8"/>
        <v>0</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8" width="3.25"/>
    <col customWidth="1" min="9" max="9" width="3.63"/>
    <col customWidth="1" min="10" max="10" width="3.25"/>
    <col customWidth="1" min="11" max="12" width="8.63"/>
    <col customWidth="1" min="13" max="13" width="3.25"/>
    <col customWidth="1" min="14" max="15" width="4.63"/>
    <col customWidth="1" min="16" max="17" width="3.25"/>
    <col customWidth="1" min="18" max="18" width="4.63"/>
    <col customWidth="1" min="19" max="21" width="3.25"/>
    <col customWidth="1" min="22" max="26" width="8.63"/>
  </cols>
  <sheetData>
    <row r="1" ht="12.75" customHeight="1">
      <c r="B1" s="12" t="str">
        <f>'R2_Likert_Step1'!J1</f>
        <v>LLM3 [Statement 3]</v>
      </c>
      <c r="C1" s="12" t="str">
        <f>'R2_Likert_Step1'!G1</f>
        <v>LLM2 [Statement 3]</v>
      </c>
      <c r="D1" s="12" t="str">
        <f>'R2_Likert_Step1'!E1</f>
        <v>LLM2 [Statement 1]</v>
      </c>
      <c r="E1" s="12" t="str">
        <f>'R2_Likert_Step1'!H1</f>
        <v>LLM3 [Statement 1]</v>
      </c>
      <c r="F1" s="12" t="str">
        <f>'R2_Likert_Step1'!F1</f>
        <v>LLM2 [Statement 2]</v>
      </c>
      <c r="G1" s="12" t="str">
        <f>'R2_Likert_Step1'!D1</f>
        <v>LLM1 [Statement 3]</v>
      </c>
      <c r="H1" s="12" t="str">
        <f>'R2_Likert_Step1'!I1</f>
        <v>LLM3 [Statement 2]</v>
      </c>
      <c r="I1" s="12" t="str">
        <f>'R2_Likert_Step1'!C1</f>
        <v>LLM1 [Statement 2]</v>
      </c>
      <c r="J1" s="12" t="str">
        <f>'R2_Likert_Step1'!B1</f>
        <v>LLM1 [Statement 1]</v>
      </c>
    </row>
    <row r="2" ht="12.75" customHeight="1">
      <c r="A2" s="13" t="s">
        <v>207</v>
      </c>
      <c r="B2" s="10">
        <f>'R2_Likert_Step1'!J2</f>
        <v>0</v>
      </c>
      <c r="C2" s="10">
        <f>'R2_Likert_Step1'!G2</f>
        <v>0</v>
      </c>
      <c r="D2" s="10">
        <f>'R2_Likert_Step1'!E2</f>
        <v>0</v>
      </c>
      <c r="E2" s="10">
        <f>'R2_Likert_Step1'!H2</f>
        <v>0</v>
      </c>
      <c r="F2" s="10">
        <f>'R2_Likert_Step1'!F2</f>
        <v>0</v>
      </c>
      <c r="G2" s="10">
        <f>'R2_Likert_Step1'!D2</f>
        <v>0</v>
      </c>
      <c r="H2" s="10">
        <f>'R2_Likert_Step1'!I2</f>
        <v>0</v>
      </c>
      <c r="I2" s="10">
        <f>'R2_Likert_Step1'!C2</f>
        <v>0</v>
      </c>
      <c r="J2" s="10">
        <f>'R2_Likert_Step1'!B2</f>
        <v>0</v>
      </c>
    </row>
    <row r="3" ht="12.75" customHeight="1">
      <c r="A3" s="13" t="s">
        <v>208</v>
      </c>
      <c r="B3" s="10">
        <f>'R2_Likert_Step1'!J3</f>
        <v>3</v>
      </c>
      <c r="C3" s="10">
        <f>'R2_Likert_Step1'!G3</f>
        <v>3</v>
      </c>
      <c r="D3" s="10">
        <f>'R2_Likert_Step1'!E3</f>
        <v>3</v>
      </c>
      <c r="E3" s="10">
        <f>'R2_Likert_Step1'!H3</f>
        <v>4</v>
      </c>
      <c r="F3" s="10">
        <f>'R2_Likert_Step1'!F3</f>
        <v>4</v>
      </c>
      <c r="G3" s="10">
        <f>'R2_Likert_Step1'!D3</f>
        <v>5</v>
      </c>
      <c r="H3" s="10">
        <f>'R2_Likert_Step1'!I3</f>
        <v>7</v>
      </c>
      <c r="I3" s="10">
        <f>'R2_Likert_Step1'!C3</f>
        <v>6</v>
      </c>
      <c r="J3" s="10">
        <f>'R2_Likert_Step1'!B3</f>
        <v>6</v>
      </c>
    </row>
    <row r="4" ht="12.75" customHeight="1">
      <c r="A4" s="13" t="s">
        <v>209</v>
      </c>
      <c r="B4" s="10">
        <f>'R2_Likert_Step1'!J4</f>
        <v>4</v>
      </c>
      <c r="C4" s="10">
        <f>'R2_Likert_Step1'!G4</f>
        <v>5</v>
      </c>
      <c r="D4" s="10">
        <f>'R2_Likert_Step1'!E4</f>
        <v>5</v>
      </c>
      <c r="E4" s="10">
        <f>'R2_Likert_Step1'!H4</f>
        <v>4</v>
      </c>
      <c r="F4" s="10">
        <f>'R2_Likert_Step1'!F4</f>
        <v>4</v>
      </c>
      <c r="G4" s="10">
        <f>'R2_Likert_Step1'!D4</f>
        <v>3</v>
      </c>
      <c r="H4" s="10">
        <f>'R2_Likert_Step1'!I4</f>
        <v>2</v>
      </c>
      <c r="I4" s="10">
        <f>'R2_Likert_Step1'!C4</f>
        <v>4</v>
      </c>
      <c r="J4" s="10">
        <f>'R2_Likert_Step1'!B4</f>
        <v>4</v>
      </c>
    </row>
    <row r="5" ht="12.75" customHeight="1">
      <c r="A5" s="13" t="s">
        <v>210</v>
      </c>
      <c r="B5" s="10">
        <f>'R2_Likert_Step1'!J5</f>
        <v>3</v>
      </c>
      <c r="C5" s="10">
        <f>'R2_Likert_Step1'!G5</f>
        <v>1</v>
      </c>
      <c r="D5" s="10">
        <f>'R2_Likert_Step1'!E5</f>
        <v>2</v>
      </c>
      <c r="E5" s="10">
        <f>'R2_Likert_Step1'!H5</f>
        <v>2</v>
      </c>
      <c r="F5" s="10">
        <f>'R2_Likert_Step1'!F5</f>
        <v>1</v>
      </c>
      <c r="G5" s="10">
        <f>'R2_Likert_Step1'!D5</f>
        <v>2</v>
      </c>
      <c r="H5" s="10">
        <f>'R2_Likert_Step1'!I5</f>
        <v>0</v>
      </c>
      <c r="I5" s="10">
        <f>'R2_Likert_Step1'!C5</f>
        <v>0</v>
      </c>
      <c r="J5" s="10">
        <f>'R2_Likert_Step1'!B5</f>
        <v>0</v>
      </c>
    </row>
    <row r="6" ht="12.75" customHeight="1">
      <c r="A6" s="13" t="s">
        <v>211</v>
      </c>
      <c r="B6" s="10">
        <f>'R2_Likert_Step1'!J6</f>
        <v>0</v>
      </c>
      <c r="C6" s="10">
        <f>'R2_Likert_Step1'!G6</f>
        <v>1</v>
      </c>
      <c r="D6" s="10">
        <f>'R2_Likert_Step1'!E6</f>
        <v>0</v>
      </c>
      <c r="E6" s="10">
        <f>'R2_Likert_Step1'!H6</f>
        <v>0</v>
      </c>
      <c r="F6" s="10">
        <f>'R2_Likert_Step1'!F6</f>
        <v>1</v>
      </c>
      <c r="G6" s="10">
        <f>'R2_Likert_Step1'!D6</f>
        <v>0</v>
      </c>
      <c r="H6" s="10">
        <f>'R2_Likert_Step1'!I6</f>
        <v>1</v>
      </c>
      <c r="I6" s="10">
        <f>'R2_Likert_Step1'!C6</f>
        <v>0</v>
      </c>
      <c r="J6" s="10">
        <f>'R2_Likert_Step1'!B6</f>
        <v>0</v>
      </c>
    </row>
    <row r="7" ht="12.75" customHeight="1"/>
    <row r="8" ht="12.75" customHeight="1"/>
    <row r="9" ht="12.75" customHeight="1"/>
    <row r="10" ht="12.75" customHeight="1">
      <c r="A10" s="13" t="s">
        <v>212</v>
      </c>
      <c r="B10" s="12" t="str">
        <f t="shared" ref="B10:J10" si="1">CONCAT(MID(B1,1,4),IF(MID(B1,17,1)="1"," - Adherence to Instructions",IF(MID(B1,17,1)="2"," - Useful Meta-review",IF(MID(B1,17,1)="3"," - Matching Meta-review","Error"))))</f>
        <v>LLM3 - Matching Meta-review</v>
      </c>
      <c r="C10" s="12" t="str">
        <f t="shared" si="1"/>
        <v>LLM2 - Matching Meta-review</v>
      </c>
      <c r="D10" s="12" t="str">
        <f t="shared" si="1"/>
        <v>LLM2 - Adherence to Instructions</v>
      </c>
      <c r="E10" s="12" t="str">
        <f t="shared" si="1"/>
        <v>LLM3 - Adherence to Instructions</v>
      </c>
      <c r="F10" s="12" t="str">
        <f t="shared" si="1"/>
        <v>LLM2 - Useful Meta-review</v>
      </c>
      <c r="G10" s="12" t="str">
        <f t="shared" si="1"/>
        <v>LLM1 - Matching Meta-review</v>
      </c>
      <c r="H10" s="12" t="str">
        <f t="shared" si="1"/>
        <v>LLM3 - Useful Meta-review</v>
      </c>
      <c r="I10" s="12" t="str">
        <f t="shared" si="1"/>
        <v>LLM1 - Useful Meta-review</v>
      </c>
      <c r="J10" s="12" t="str">
        <f t="shared" si="1"/>
        <v>LLM1 - Adherence to Instructions</v>
      </c>
      <c r="L10" s="13" t="s">
        <v>212</v>
      </c>
      <c r="M10" s="12" t="s">
        <v>533</v>
      </c>
      <c r="N10" s="12" t="s">
        <v>534</v>
      </c>
      <c r="O10" s="12" t="s">
        <v>535</v>
      </c>
      <c r="P10" s="12" t="s">
        <v>536</v>
      </c>
      <c r="Q10" s="12" t="s">
        <v>537</v>
      </c>
      <c r="R10" s="12" t="s">
        <v>538</v>
      </c>
      <c r="S10" s="12" t="s">
        <v>539</v>
      </c>
      <c r="T10" s="12" t="s">
        <v>540</v>
      </c>
      <c r="U10" s="12" t="s">
        <v>541</v>
      </c>
    </row>
    <row r="11" ht="12.75" customHeight="1">
      <c r="A11" s="13" t="s">
        <v>207</v>
      </c>
      <c r="B11" s="10">
        <f t="shared" ref="B11:J11" si="2">B2</f>
        <v>0</v>
      </c>
      <c r="C11" s="10">
        <f t="shared" si="2"/>
        <v>0</v>
      </c>
      <c r="D11" s="10">
        <f t="shared" si="2"/>
        <v>0</v>
      </c>
      <c r="E11" s="10">
        <f t="shared" si="2"/>
        <v>0</v>
      </c>
      <c r="F11" s="10">
        <f t="shared" si="2"/>
        <v>0</v>
      </c>
      <c r="G11" s="10">
        <f t="shared" si="2"/>
        <v>0</v>
      </c>
      <c r="H11" s="10">
        <f t="shared" si="2"/>
        <v>0</v>
      </c>
      <c r="I11" s="10">
        <f t="shared" si="2"/>
        <v>0</v>
      </c>
      <c r="J11" s="10">
        <f t="shared" si="2"/>
        <v>0</v>
      </c>
      <c r="L11" s="13" t="s">
        <v>207</v>
      </c>
      <c r="M11" s="10">
        <v>0.0</v>
      </c>
      <c r="N11" s="10">
        <v>0.0</v>
      </c>
      <c r="O11" s="10">
        <v>0.0</v>
      </c>
      <c r="P11" s="10">
        <v>0.0</v>
      </c>
      <c r="Q11" s="10">
        <v>0.0</v>
      </c>
      <c r="R11" s="10">
        <v>0.0</v>
      </c>
      <c r="S11" s="10">
        <v>0.0</v>
      </c>
      <c r="T11" s="10">
        <v>0.0</v>
      </c>
      <c r="U11" s="10">
        <v>0.0</v>
      </c>
    </row>
    <row r="12" ht="12.75" customHeight="1">
      <c r="A12" s="13" t="s">
        <v>208</v>
      </c>
      <c r="B12" s="10">
        <f t="shared" ref="B12:J12" si="3">B3</f>
        <v>3</v>
      </c>
      <c r="C12" s="10">
        <f t="shared" si="3"/>
        <v>3</v>
      </c>
      <c r="D12" s="10">
        <f t="shared" si="3"/>
        <v>3</v>
      </c>
      <c r="E12" s="10">
        <f t="shared" si="3"/>
        <v>4</v>
      </c>
      <c r="F12" s="10">
        <f t="shared" si="3"/>
        <v>4</v>
      </c>
      <c r="G12" s="10">
        <f t="shared" si="3"/>
        <v>5</v>
      </c>
      <c r="H12" s="10">
        <f t="shared" si="3"/>
        <v>7</v>
      </c>
      <c r="I12" s="10">
        <f t="shared" si="3"/>
        <v>6</v>
      </c>
      <c r="J12" s="10">
        <f t="shared" si="3"/>
        <v>6</v>
      </c>
      <c r="L12" s="13" t="s">
        <v>208</v>
      </c>
      <c r="M12" s="10">
        <v>3.0</v>
      </c>
      <c r="N12" s="10">
        <v>3.0</v>
      </c>
      <c r="O12" s="10">
        <v>3.0</v>
      </c>
      <c r="P12" s="10">
        <v>4.0</v>
      </c>
      <c r="Q12" s="10">
        <v>4.0</v>
      </c>
      <c r="R12" s="10">
        <v>5.0</v>
      </c>
      <c r="S12" s="10">
        <v>7.0</v>
      </c>
      <c r="T12" s="10">
        <v>6.0</v>
      </c>
      <c r="U12" s="10">
        <v>6.0</v>
      </c>
    </row>
    <row r="13" ht="12.75" customHeight="1">
      <c r="A13" s="13"/>
      <c r="B13" s="10">
        <f t="shared" ref="B13:J13" si="4">B4/2</f>
        <v>2</v>
      </c>
      <c r="C13" s="10">
        <f t="shared" si="4"/>
        <v>2.5</v>
      </c>
      <c r="D13" s="10">
        <f t="shared" si="4"/>
        <v>2.5</v>
      </c>
      <c r="E13" s="10">
        <f t="shared" si="4"/>
        <v>2</v>
      </c>
      <c r="F13" s="10">
        <f t="shared" si="4"/>
        <v>2</v>
      </c>
      <c r="G13" s="10">
        <f t="shared" si="4"/>
        <v>1.5</v>
      </c>
      <c r="H13" s="10">
        <f t="shared" si="4"/>
        <v>1</v>
      </c>
      <c r="I13" s="10">
        <f t="shared" si="4"/>
        <v>2</v>
      </c>
      <c r="J13" s="10">
        <f t="shared" si="4"/>
        <v>2</v>
      </c>
      <c r="L13" s="13"/>
      <c r="M13" s="10">
        <v>2.0</v>
      </c>
      <c r="N13" s="10">
        <v>2.5</v>
      </c>
      <c r="O13" s="10">
        <v>2.5</v>
      </c>
      <c r="P13" s="10">
        <v>2.0</v>
      </c>
      <c r="Q13" s="10">
        <v>2.0</v>
      </c>
      <c r="R13" s="10">
        <v>1.5</v>
      </c>
      <c r="S13" s="10">
        <v>1.0</v>
      </c>
      <c r="T13" s="10">
        <v>2.0</v>
      </c>
      <c r="U13" s="10">
        <v>2.0</v>
      </c>
    </row>
    <row r="14" ht="12.75" customHeight="1">
      <c r="A14" s="13" t="s">
        <v>209</v>
      </c>
      <c r="B14" s="10">
        <f t="shared" ref="B14:J14" si="5">-B4/2</f>
        <v>-2</v>
      </c>
      <c r="C14" s="10">
        <f t="shared" si="5"/>
        <v>-2.5</v>
      </c>
      <c r="D14" s="10">
        <f t="shared" si="5"/>
        <v>-2.5</v>
      </c>
      <c r="E14" s="10">
        <f t="shared" si="5"/>
        <v>-2</v>
      </c>
      <c r="F14" s="10">
        <f t="shared" si="5"/>
        <v>-2</v>
      </c>
      <c r="G14" s="10">
        <f t="shared" si="5"/>
        <v>-1.5</v>
      </c>
      <c r="H14" s="10">
        <f t="shared" si="5"/>
        <v>-1</v>
      </c>
      <c r="I14" s="10">
        <f t="shared" si="5"/>
        <v>-2</v>
      </c>
      <c r="J14" s="10">
        <f t="shared" si="5"/>
        <v>-2</v>
      </c>
      <c r="L14" s="13" t="s">
        <v>209</v>
      </c>
      <c r="M14" s="10">
        <v>-2.0</v>
      </c>
      <c r="N14" s="10">
        <v>-2.5</v>
      </c>
      <c r="O14" s="10">
        <v>-2.5</v>
      </c>
      <c r="P14" s="10">
        <v>-2.0</v>
      </c>
      <c r="Q14" s="10">
        <v>-2.0</v>
      </c>
      <c r="R14" s="10">
        <v>-1.5</v>
      </c>
      <c r="S14" s="10">
        <v>-1.0</v>
      </c>
      <c r="T14" s="10">
        <v>-2.0</v>
      </c>
      <c r="U14" s="10">
        <v>-2.0</v>
      </c>
    </row>
    <row r="15" ht="12.75" customHeight="1">
      <c r="A15" s="13" t="s">
        <v>210</v>
      </c>
      <c r="B15" s="10">
        <f t="shared" ref="B15:J15" si="6">-B5</f>
        <v>-3</v>
      </c>
      <c r="C15" s="10">
        <f t="shared" si="6"/>
        <v>-1</v>
      </c>
      <c r="D15" s="10">
        <f t="shared" si="6"/>
        <v>-2</v>
      </c>
      <c r="E15" s="10">
        <f t="shared" si="6"/>
        <v>-2</v>
      </c>
      <c r="F15" s="10">
        <f t="shared" si="6"/>
        <v>-1</v>
      </c>
      <c r="G15" s="10">
        <f t="shared" si="6"/>
        <v>-2</v>
      </c>
      <c r="H15" s="10">
        <f t="shared" si="6"/>
        <v>0</v>
      </c>
      <c r="I15" s="10">
        <f t="shared" si="6"/>
        <v>0</v>
      </c>
      <c r="J15" s="10">
        <f t="shared" si="6"/>
        <v>0</v>
      </c>
      <c r="L15" s="13" t="s">
        <v>210</v>
      </c>
      <c r="M15" s="10">
        <v>-3.0</v>
      </c>
      <c r="N15" s="10">
        <v>-1.0</v>
      </c>
      <c r="O15" s="10">
        <v>-2.0</v>
      </c>
      <c r="P15" s="10">
        <v>-2.0</v>
      </c>
      <c r="Q15" s="10">
        <v>-1.0</v>
      </c>
      <c r="R15" s="10">
        <v>-2.0</v>
      </c>
      <c r="S15" s="10">
        <v>0.0</v>
      </c>
      <c r="T15" s="10">
        <v>0.0</v>
      </c>
      <c r="U15" s="10">
        <v>0.0</v>
      </c>
    </row>
    <row r="16" ht="12.75" customHeight="1">
      <c r="A16" s="13" t="s">
        <v>211</v>
      </c>
      <c r="B16" s="10">
        <f t="shared" ref="B16:J16" si="7">-B6</f>
        <v>0</v>
      </c>
      <c r="C16" s="10">
        <f t="shared" si="7"/>
        <v>-1</v>
      </c>
      <c r="D16" s="10">
        <f t="shared" si="7"/>
        <v>0</v>
      </c>
      <c r="E16" s="10">
        <f t="shared" si="7"/>
        <v>0</v>
      </c>
      <c r="F16" s="10">
        <f t="shared" si="7"/>
        <v>-1</v>
      </c>
      <c r="G16" s="10">
        <f t="shared" si="7"/>
        <v>0</v>
      </c>
      <c r="H16" s="10">
        <f t="shared" si="7"/>
        <v>-1</v>
      </c>
      <c r="I16" s="10">
        <f t="shared" si="7"/>
        <v>0</v>
      </c>
      <c r="J16" s="10">
        <f t="shared" si="7"/>
        <v>0</v>
      </c>
      <c r="L16" s="13" t="s">
        <v>211</v>
      </c>
      <c r="M16" s="10">
        <v>0.0</v>
      </c>
      <c r="N16" s="10">
        <v>-1.0</v>
      </c>
      <c r="O16" s="10">
        <v>0.0</v>
      </c>
      <c r="P16" s="10">
        <v>0.0</v>
      </c>
      <c r="Q16" s="10">
        <v>-1.0</v>
      </c>
      <c r="R16" s="10">
        <v>0.0</v>
      </c>
      <c r="S16" s="10">
        <v>-1.0</v>
      </c>
      <c r="T16" s="10">
        <v>0.0</v>
      </c>
      <c r="U16" s="10">
        <v>0.0</v>
      </c>
    </row>
    <row r="17" ht="12.75" customHeight="1">
      <c r="A17" s="13" t="s">
        <v>213</v>
      </c>
      <c r="B17" s="10">
        <f t="shared" ref="B17:J17" si="8">SUM(B11:B16)</f>
        <v>0</v>
      </c>
      <c r="C17" s="10">
        <f t="shared" si="8"/>
        <v>1</v>
      </c>
      <c r="D17" s="10">
        <f t="shared" si="8"/>
        <v>1</v>
      </c>
      <c r="E17" s="10">
        <f t="shared" si="8"/>
        <v>2</v>
      </c>
      <c r="F17" s="10">
        <f t="shared" si="8"/>
        <v>2</v>
      </c>
      <c r="G17" s="10">
        <f t="shared" si="8"/>
        <v>3</v>
      </c>
      <c r="H17" s="10">
        <f t="shared" si="8"/>
        <v>6</v>
      </c>
      <c r="I17" s="10">
        <f t="shared" si="8"/>
        <v>6</v>
      </c>
      <c r="J17" s="10">
        <f t="shared" si="8"/>
        <v>6</v>
      </c>
      <c r="L17" s="13" t="s">
        <v>213</v>
      </c>
      <c r="M17" s="10">
        <v>0.0</v>
      </c>
      <c r="N17" s="10">
        <v>1.0</v>
      </c>
      <c r="O17" s="10">
        <v>1.0</v>
      </c>
      <c r="P17" s="10">
        <v>2.0</v>
      </c>
      <c r="Q17" s="10">
        <v>2.0</v>
      </c>
      <c r="R17" s="10">
        <v>3.0</v>
      </c>
      <c r="S17" s="10">
        <v>6.0</v>
      </c>
      <c r="T17" s="10">
        <v>6.0</v>
      </c>
      <c r="U17" s="10">
        <v>6.0</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63"/>
    <col customWidth="1" min="2" max="2" width="4.75"/>
    <col customWidth="1" min="3" max="8" width="3.25"/>
    <col customWidth="1" min="9" max="9" width="3.63"/>
    <col customWidth="1" min="10" max="10" width="3.25"/>
    <col customWidth="1" min="11" max="26" width="8.63"/>
  </cols>
  <sheetData>
    <row r="1" ht="12.75" customHeight="1">
      <c r="B1" s="12" t="str">
        <f>'R2_Likert_Step1'!J1</f>
        <v>LLM3 [Statement 3]</v>
      </c>
      <c r="C1" s="12" t="str">
        <f>'R2_Likert_Step1'!G1</f>
        <v>LLM2 [Statement 3]</v>
      </c>
      <c r="D1" s="12" t="str">
        <f>'R2_Likert_Step1'!E1</f>
        <v>LLM2 [Statement 1]</v>
      </c>
      <c r="E1" s="12" t="str">
        <f>'R2_Likert_Step1'!H1</f>
        <v>LLM3 [Statement 1]</v>
      </c>
      <c r="F1" s="12" t="str">
        <f>'R2_Likert_Step1'!F1</f>
        <v>LLM2 [Statement 2]</v>
      </c>
      <c r="G1" s="12" t="str">
        <f>'R2_Likert_Step1'!D1</f>
        <v>LLM1 [Statement 3]</v>
      </c>
      <c r="H1" s="12" t="str">
        <f>'R2_Likert_Step1'!I1</f>
        <v>LLM3 [Statement 2]</v>
      </c>
      <c r="I1" s="12" t="str">
        <f>'R2_Likert_Step1'!C1</f>
        <v>LLM1 [Statement 2]</v>
      </c>
      <c r="J1" s="12" t="str">
        <f>'R2_Likert_Step1'!B1</f>
        <v>LLM1 [Statement 1]</v>
      </c>
    </row>
    <row r="2" ht="12.75" customHeight="1">
      <c r="A2" s="13" t="s">
        <v>207</v>
      </c>
      <c r="B2" s="10">
        <f>'R2_Likert_Step1'!J2</f>
        <v>0</v>
      </c>
      <c r="C2" s="10">
        <f>'R2_Likert_Step1'!G2</f>
        <v>0</v>
      </c>
      <c r="D2" s="10">
        <f>'R2_Likert_Step1'!E2</f>
        <v>0</v>
      </c>
      <c r="E2" s="10">
        <f>'R2_Likert_Step1'!H2</f>
        <v>0</v>
      </c>
      <c r="F2" s="10">
        <f>'R2_Likert_Step1'!F2</f>
        <v>0</v>
      </c>
      <c r="G2" s="10">
        <f>'R2_Likert_Step1'!D2</f>
        <v>0</v>
      </c>
      <c r="H2" s="10">
        <f>'R2_Likert_Step1'!I2</f>
        <v>0</v>
      </c>
      <c r="I2" s="10">
        <f>'R2_Likert_Step1'!C2</f>
        <v>0</v>
      </c>
      <c r="J2" s="10">
        <f>'R2_Likert_Step1'!B2</f>
        <v>0</v>
      </c>
    </row>
    <row r="3" ht="12.75" customHeight="1">
      <c r="A3" s="13" t="s">
        <v>208</v>
      </c>
      <c r="B3" s="10">
        <f>'R2_Likert_Step1'!J3</f>
        <v>3</v>
      </c>
      <c r="C3" s="10">
        <f>'R2_Likert_Step1'!G3</f>
        <v>3</v>
      </c>
      <c r="D3" s="10">
        <f>'R2_Likert_Step1'!E3</f>
        <v>3</v>
      </c>
      <c r="E3" s="10">
        <f>'R2_Likert_Step1'!H3</f>
        <v>4</v>
      </c>
      <c r="F3" s="10">
        <f>'R2_Likert_Step1'!F3</f>
        <v>4</v>
      </c>
      <c r="G3" s="10">
        <f>'R2_Likert_Step1'!D3</f>
        <v>5</v>
      </c>
      <c r="H3" s="10">
        <f>'R2_Likert_Step1'!I3</f>
        <v>7</v>
      </c>
      <c r="I3" s="10">
        <f>'R2_Likert_Step1'!C3</f>
        <v>6</v>
      </c>
      <c r="J3" s="10">
        <f>'R2_Likert_Step1'!B3</f>
        <v>6</v>
      </c>
    </row>
    <row r="4" ht="12.75" customHeight="1">
      <c r="A4" s="13" t="s">
        <v>209</v>
      </c>
      <c r="B4" s="10">
        <f>'R2_Likert_Step1'!J4</f>
        <v>4</v>
      </c>
      <c r="C4" s="10">
        <f>'R2_Likert_Step1'!G4</f>
        <v>5</v>
      </c>
      <c r="D4" s="10">
        <f>'R2_Likert_Step1'!E4</f>
        <v>5</v>
      </c>
      <c r="E4" s="10">
        <f>'R2_Likert_Step1'!H4</f>
        <v>4</v>
      </c>
      <c r="F4" s="10">
        <f>'R2_Likert_Step1'!F4</f>
        <v>4</v>
      </c>
      <c r="G4" s="10">
        <f>'R2_Likert_Step1'!D4</f>
        <v>3</v>
      </c>
      <c r="H4" s="10">
        <f>'R2_Likert_Step1'!I4</f>
        <v>2</v>
      </c>
      <c r="I4" s="10">
        <f>'R2_Likert_Step1'!C4</f>
        <v>4</v>
      </c>
      <c r="J4" s="10">
        <f>'R2_Likert_Step1'!B4</f>
        <v>4</v>
      </c>
    </row>
    <row r="5" ht="12.75" customHeight="1">
      <c r="A5" s="13" t="s">
        <v>210</v>
      </c>
      <c r="B5" s="10">
        <f>'R2_Likert_Step1'!J5</f>
        <v>3</v>
      </c>
      <c r="C5" s="10">
        <f>'R2_Likert_Step1'!G5</f>
        <v>1</v>
      </c>
      <c r="D5" s="10">
        <f>'R2_Likert_Step1'!E5</f>
        <v>2</v>
      </c>
      <c r="E5" s="10">
        <f>'R2_Likert_Step1'!H5</f>
        <v>2</v>
      </c>
      <c r="F5" s="10">
        <f>'R2_Likert_Step1'!F5</f>
        <v>1</v>
      </c>
      <c r="G5" s="10">
        <f>'R2_Likert_Step1'!D5</f>
        <v>2</v>
      </c>
      <c r="H5" s="10">
        <f>'R2_Likert_Step1'!I5</f>
        <v>0</v>
      </c>
      <c r="I5" s="10">
        <f>'R2_Likert_Step1'!C5</f>
        <v>0</v>
      </c>
      <c r="J5" s="10">
        <f>'R2_Likert_Step1'!B5</f>
        <v>0</v>
      </c>
    </row>
    <row r="6" ht="12.75" customHeight="1">
      <c r="A6" s="13" t="s">
        <v>211</v>
      </c>
      <c r="B6" s="10">
        <f>'R2_Likert_Step1'!J6</f>
        <v>0</v>
      </c>
      <c r="C6" s="10">
        <f>'R2_Likert_Step1'!G6</f>
        <v>1</v>
      </c>
      <c r="D6" s="10">
        <f>'R2_Likert_Step1'!E6</f>
        <v>0</v>
      </c>
      <c r="E6" s="10">
        <f>'R2_Likert_Step1'!H6</f>
        <v>0</v>
      </c>
      <c r="F6" s="10">
        <f>'R2_Likert_Step1'!F6</f>
        <v>1</v>
      </c>
      <c r="G6" s="10">
        <f>'R2_Likert_Step1'!D6</f>
        <v>0</v>
      </c>
      <c r="H6" s="10">
        <f>'R2_Likert_Step1'!I6</f>
        <v>1</v>
      </c>
      <c r="I6" s="10">
        <f>'R2_Likert_Step1'!C6</f>
        <v>0</v>
      </c>
      <c r="J6" s="10">
        <f>'R2_Likert_Step1'!B6</f>
        <v>0</v>
      </c>
    </row>
    <row r="7" ht="12.75" customHeight="1"/>
    <row r="8" ht="12.75" customHeight="1"/>
    <row r="9" ht="12.75" customHeight="1"/>
    <row r="10" ht="12.75" customHeight="1">
      <c r="A10" s="13" t="s">
        <v>212</v>
      </c>
      <c r="B10" s="12" t="str">
        <f t="shared" ref="B10:J10" si="1">CONCAT(MID(B1,1,4),IF(MID(B1,17,1)="1"," - Adherence to Instructions",IF(MID(B1,17,1)="2"," - Useful Meta-review",IF(MID(B1,17,1)="3"," - Matching Meta-review","Error"))))</f>
        <v>LLM3 - Matching Meta-review</v>
      </c>
      <c r="C10" s="12" t="str">
        <f t="shared" si="1"/>
        <v>LLM2 - Matching Meta-review</v>
      </c>
      <c r="D10" s="12" t="str">
        <f t="shared" si="1"/>
        <v>LLM2 - Adherence to Instructions</v>
      </c>
      <c r="E10" s="12" t="str">
        <f t="shared" si="1"/>
        <v>LLM3 - Adherence to Instructions</v>
      </c>
      <c r="F10" s="12" t="str">
        <f t="shared" si="1"/>
        <v>LLM2 - Useful Meta-review</v>
      </c>
      <c r="G10" s="12" t="str">
        <f t="shared" si="1"/>
        <v>LLM1 - Matching Meta-review</v>
      </c>
      <c r="H10" s="12" t="str">
        <f t="shared" si="1"/>
        <v>LLM3 - Useful Meta-review</v>
      </c>
      <c r="I10" s="12" t="str">
        <f t="shared" si="1"/>
        <v>LLM1 - Useful Meta-review</v>
      </c>
      <c r="J10" s="12" t="str">
        <f t="shared" si="1"/>
        <v>LLM1 - Adherence to Instructions</v>
      </c>
    </row>
    <row r="11" ht="12.75" customHeight="1">
      <c r="A11" s="13" t="s">
        <v>207</v>
      </c>
      <c r="B11" s="10">
        <f t="shared" ref="B11:J11" si="2">2*B2</f>
        <v>0</v>
      </c>
      <c r="C11" s="10">
        <f t="shared" si="2"/>
        <v>0</v>
      </c>
      <c r="D11" s="10">
        <f t="shared" si="2"/>
        <v>0</v>
      </c>
      <c r="E11" s="10">
        <f t="shared" si="2"/>
        <v>0</v>
      </c>
      <c r="F11" s="10">
        <f t="shared" si="2"/>
        <v>0</v>
      </c>
      <c r="G11" s="10">
        <f t="shared" si="2"/>
        <v>0</v>
      </c>
      <c r="H11" s="10">
        <f t="shared" si="2"/>
        <v>0</v>
      </c>
      <c r="I11" s="10">
        <f t="shared" si="2"/>
        <v>0</v>
      </c>
      <c r="J11" s="10">
        <f t="shared" si="2"/>
        <v>0</v>
      </c>
    </row>
    <row r="12" ht="12.75" customHeight="1">
      <c r="A12" s="13" t="s">
        <v>208</v>
      </c>
      <c r="B12" s="10">
        <f t="shared" ref="B12:J12" si="3">1*B3</f>
        <v>3</v>
      </c>
      <c r="C12" s="10">
        <f t="shared" si="3"/>
        <v>3</v>
      </c>
      <c r="D12" s="10">
        <f t="shared" si="3"/>
        <v>3</v>
      </c>
      <c r="E12" s="10">
        <f t="shared" si="3"/>
        <v>4</v>
      </c>
      <c r="F12" s="10">
        <f t="shared" si="3"/>
        <v>4</v>
      </c>
      <c r="G12" s="10">
        <f t="shared" si="3"/>
        <v>5</v>
      </c>
      <c r="H12" s="10">
        <f t="shared" si="3"/>
        <v>7</v>
      </c>
      <c r="I12" s="10">
        <f t="shared" si="3"/>
        <v>6</v>
      </c>
      <c r="J12" s="10">
        <f t="shared" si="3"/>
        <v>6</v>
      </c>
    </row>
    <row r="13" ht="12.75" customHeight="1">
      <c r="A13" s="13"/>
      <c r="B13" s="10">
        <f t="shared" ref="B13:J13" si="4">0*B4/2</f>
        <v>0</v>
      </c>
      <c r="C13" s="10">
        <f t="shared" si="4"/>
        <v>0</v>
      </c>
      <c r="D13" s="10">
        <f t="shared" si="4"/>
        <v>0</v>
      </c>
      <c r="E13" s="10">
        <f t="shared" si="4"/>
        <v>0</v>
      </c>
      <c r="F13" s="10">
        <f t="shared" si="4"/>
        <v>0</v>
      </c>
      <c r="G13" s="10">
        <f t="shared" si="4"/>
        <v>0</v>
      </c>
      <c r="H13" s="10">
        <f t="shared" si="4"/>
        <v>0</v>
      </c>
      <c r="I13" s="10">
        <f t="shared" si="4"/>
        <v>0</v>
      </c>
      <c r="J13" s="10">
        <f t="shared" si="4"/>
        <v>0</v>
      </c>
    </row>
    <row r="14" ht="12.75" customHeight="1">
      <c r="A14" s="13" t="s">
        <v>209</v>
      </c>
      <c r="B14" s="10">
        <f t="shared" ref="B14:J14" si="5">0*B4/2</f>
        <v>0</v>
      </c>
      <c r="C14" s="10">
        <f t="shared" si="5"/>
        <v>0</v>
      </c>
      <c r="D14" s="10">
        <f t="shared" si="5"/>
        <v>0</v>
      </c>
      <c r="E14" s="10">
        <f t="shared" si="5"/>
        <v>0</v>
      </c>
      <c r="F14" s="10">
        <f t="shared" si="5"/>
        <v>0</v>
      </c>
      <c r="G14" s="10">
        <f t="shared" si="5"/>
        <v>0</v>
      </c>
      <c r="H14" s="10">
        <f t="shared" si="5"/>
        <v>0</v>
      </c>
      <c r="I14" s="10">
        <f t="shared" si="5"/>
        <v>0</v>
      </c>
      <c r="J14" s="10">
        <f t="shared" si="5"/>
        <v>0</v>
      </c>
    </row>
    <row r="15" ht="12.75" customHeight="1">
      <c r="A15" s="13" t="s">
        <v>210</v>
      </c>
      <c r="B15" s="10">
        <f t="shared" ref="B15:J15" si="6">-B5</f>
        <v>-3</v>
      </c>
      <c r="C15" s="10">
        <f t="shared" si="6"/>
        <v>-1</v>
      </c>
      <c r="D15" s="10">
        <f t="shared" si="6"/>
        <v>-2</v>
      </c>
      <c r="E15" s="10">
        <f t="shared" si="6"/>
        <v>-2</v>
      </c>
      <c r="F15" s="10">
        <f t="shared" si="6"/>
        <v>-1</v>
      </c>
      <c r="G15" s="10">
        <f t="shared" si="6"/>
        <v>-2</v>
      </c>
      <c r="H15" s="10">
        <f t="shared" si="6"/>
        <v>0</v>
      </c>
      <c r="I15" s="10">
        <f t="shared" si="6"/>
        <v>0</v>
      </c>
      <c r="J15" s="10">
        <f t="shared" si="6"/>
        <v>0</v>
      </c>
    </row>
    <row r="16" ht="12.75" customHeight="1">
      <c r="A16" s="13" t="s">
        <v>211</v>
      </c>
      <c r="B16" s="10">
        <f t="shared" ref="B16:J16" si="7">-2*B6</f>
        <v>0</v>
      </c>
      <c r="C16" s="10">
        <f t="shared" si="7"/>
        <v>-2</v>
      </c>
      <c r="D16" s="10">
        <f t="shared" si="7"/>
        <v>0</v>
      </c>
      <c r="E16" s="10">
        <f t="shared" si="7"/>
        <v>0</v>
      </c>
      <c r="F16" s="10">
        <f t="shared" si="7"/>
        <v>-2</v>
      </c>
      <c r="G16" s="10">
        <f t="shared" si="7"/>
        <v>0</v>
      </c>
      <c r="H16" s="10">
        <f t="shared" si="7"/>
        <v>-2</v>
      </c>
      <c r="I16" s="10">
        <f t="shared" si="7"/>
        <v>0</v>
      </c>
      <c r="J16" s="10">
        <f t="shared" si="7"/>
        <v>0</v>
      </c>
    </row>
    <row r="17" ht="12.75" customHeight="1">
      <c r="A17" s="13" t="s">
        <v>213</v>
      </c>
      <c r="B17" s="10">
        <f t="shared" ref="B17:J17" si="8">SUM(B11:B16)</f>
        <v>0</v>
      </c>
      <c r="C17" s="10">
        <f t="shared" si="8"/>
        <v>0</v>
      </c>
      <c r="D17" s="10">
        <f t="shared" si="8"/>
        <v>1</v>
      </c>
      <c r="E17" s="10">
        <f t="shared" si="8"/>
        <v>2</v>
      </c>
      <c r="F17" s="10">
        <f t="shared" si="8"/>
        <v>1</v>
      </c>
      <c r="G17" s="10">
        <f t="shared" si="8"/>
        <v>3</v>
      </c>
      <c r="H17" s="10">
        <f t="shared" si="8"/>
        <v>5</v>
      </c>
      <c r="I17" s="10">
        <f t="shared" si="8"/>
        <v>6</v>
      </c>
      <c r="J17" s="10">
        <f t="shared" si="8"/>
        <v>6</v>
      </c>
    </row>
    <row r="18" ht="12.75" customHeight="1"/>
    <row r="19" ht="12.75" customHeight="1">
      <c r="A19" s="10" t="s">
        <v>542</v>
      </c>
      <c r="B19" s="17">
        <f t="shared" ref="B19:B21" si="9">1/3</f>
        <v>0.3333333333</v>
      </c>
    </row>
    <row r="20" ht="12.75" customHeight="1">
      <c r="A20" s="10" t="s">
        <v>543</v>
      </c>
      <c r="B20" s="17">
        <f t="shared" si="9"/>
        <v>0.3333333333</v>
      </c>
    </row>
    <row r="21" ht="12.75" customHeight="1">
      <c r="A21" s="10" t="s">
        <v>544</v>
      </c>
      <c r="B21" s="17">
        <f t="shared" si="9"/>
        <v>0.3333333333</v>
      </c>
    </row>
    <row r="22" ht="12.75" customHeight="1"/>
    <row r="23" ht="12.75" customHeight="1">
      <c r="A23" s="10" t="s">
        <v>545</v>
      </c>
      <c r="B23" s="10">
        <f>B19*J17+B20*I17+B21*G17</f>
        <v>5</v>
      </c>
    </row>
    <row r="24" ht="12.75" customHeight="1">
      <c r="A24" s="10" t="s">
        <v>546</v>
      </c>
      <c r="B24" s="17">
        <f>B19*D17+B20*F17+B21*C17</f>
        <v>0.6666666667</v>
      </c>
    </row>
    <row r="25" ht="12.75" customHeight="1">
      <c r="A25" s="10" t="s">
        <v>547</v>
      </c>
      <c r="B25" s="17">
        <f>B19*E17+B20*H17+B21*B17</f>
        <v>2.333333333</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 width="5.63"/>
    <col customWidth="1" min="3" max="3" width="4.13"/>
    <col customWidth="1" min="4" max="4" width="5.38"/>
    <col customWidth="1" min="5" max="10" width="6.75"/>
    <col customWidth="1" min="11" max="11" width="4.75"/>
    <col customWidth="1" min="12" max="12" width="6.75"/>
    <col customWidth="1" min="13" max="23" width="3.25"/>
    <col customWidth="1" min="24" max="24" width="3.63"/>
    <col customWidth="1" min="25" max="25" width="3.25"/>
    <col customWidth="1" min="26" max="32" width="8.63"/>
  </cols>
  <sheetData>
    <row r="1" ht="12.75" customHeight="1">
      <c r="B1" s="12" t="str">
        <f>MID('Form Responses 1'!AT1,36,LEN('Form Responses 1'!AT1)-35)</f>
        <v>LLM2P1 [Core Contrib. - R]</v>
      </c>
      <c r="C1" s="12" t="str">
        <f>MID('Form Responses 1'!CG1,36,LEN('Form Responses 1'!CG1)-35)</f>
        <v>LLM3P1 [Core Contrib. - P]</v>
      </c>
      <c r="D1" s="12" t="str">
        <f>MID('Form Responses 1'!CQ1,36,LEN('Form Responses 1'!CQ1)-35)</f>
        <v>LLM3P2 [Core Contrib. - P]</v>
      </c>
      <c r="E1" s="12" t="str">
        <f>MID('Form Responses 1'!CR1,36,LEN('Form Responses 1'!CR1)-35)</f>
        <v>LLM3P2 [Core Contrib. - R]</v>
      </c>
      <c r="F1" s="12" t="str">
        <f>MID('Form Responses 1'!CH1,36,LEN('Form Responses 1'!CH1)-35)</f>
        <v>LLM3P1 [Core Contrib. - R]</v>
      </c>
      <c r="G1" s="12" t="str">
        <f>MID('Form Responses 1'!DL1,36,LEN('Form Responses 1'!DL1)-35)</f>
        <v>LLM3P4 [Core Contrib. - R]</v>
      </c>
      <c r="H1" s="12" t="str">
        <f>MID('Form Responses 1'!DB1,36,LEN('Form Responses 1'!DB1)-35)</f>
        <v>LLM3P3 [Core Contrib. - R]</v>
      </c>
      <c r="I1" s="12" t="str">
        <f>MID('Form Responses 1'!DK1,36,LEN('Form Responses 1'!DK1)-35)</f>
        <v>LLM3P4 [Core Contrib. - P]</v>
      </c>
      <c r="J1" s="12" t="str">
        <f>MID('Form Responses 1'!AS1,36,LEN('Form Responses 1'!AS1)-35)</f>
        <v>LLM2P1 [Core Contrib. - P]</v>
      </c>
      <c r="K1" s="12" t="str">
        <f>MID('Form Responses 1'!DA1,36,LEN('Form Responses 1'!DA1)-35)</f>
        <v>LLM3P3 [Core Contrib. - P]</v>
      </c>
      <c r="L1" s="12" t="str">
        <f>MID('Form Responses 1'!P1,36,LEN('Form Responses 1'!P1)-35)</f>
        <v>LLM1P2 [Core Contrib. - R]</v>
      </c>
      <c r="M1" s="12" t="str">
        <f>MID('Form Responses 1'!F1,36,LEN('Form Responses 1'!F1)-35)</f>
        <v>LLM1P1 [Core Contrib. - R]</v>
      </c>
      <c r="N1" s="12" t="str">
        <f>MID('Form Responses 1'!E1,36,LEN('Form Responses 1'!E1)-35)</f>
        <v>LLM1P1 [Core Contrib. - P]</v>
      </c>
      <c r="O1" s="12" t="str">
        <f>MID('Form Responses 1'!O1,36,LEN('Form Responses 1'!O1)-35)</f>
        <v>LLM1P2 [Core Contrib. - P]</v>
      </c>
      <c r="P1" s="12" t="str">
        <f>MID('Form Responses 1'!Z1,36,LEN('Form Responses 1'!Z1)-35)</f>
        <v>LLM1P3 [Core Contrib. - R]</v>
      </c>
      <c r="Q1" s="12" t="str">
        <f>MID('Form Responses 1'!Y1,36,LEN('Form Responses 1'!Y1)-35)</f>
        <v>LLM1P3 [Core Contrib. - P]</v>
      </c>
      <c r="R1" s="12" t="str">
        <f>MID('Form Responses 1'!AI1,36,LEN('Form Responses 1'!AI1)-35)</f>
        <v>LLM1P4 [Core Contrib. - P]</v>
      </c>
      <c r="S1" s="12" t="str">
        <f>MID('Form Responses 1'!BM1,36,LEN('Form Responses 1'!BM1)-35)</f>
        <v>LLM2P3 [Core Contrib. - P]</v>
      </c>
      <c r="T1" s="12" t="str">
        <f>MID('Form Responses 1'!BD1,36,LEN('Form Responses 1'!BD1)-35)</f>
        <v>LLM2P2 [Core Contrib. - R]</v>
      </c>
      <c r="U1" s="12" t="str">
        <f>MID('Form Responses 1'!AJ1,36,LEN('Form Responses 1'!AJ1)-35)</f>
        <v>LLM1P4 [Core Contrib. - R]</v>
      </c>
      <c r="V1" s="12" t="str">
        <f>MID('Form Responses 1'!BX1,36,LEN('Form Responses 1'!BX1)-35)</f>
        <v>LLM2P4 [Core Contrib. - R]</v>
      </c>
      <c r="W1" s="12" t="str">
        <f>MID('Form Responses 1'!BN1,36,LEN('Form Responses 1'!BN1)-35)</f>
        <v>LLM2P3 [Core Contrib. - R]</v>
      </c>
      <c r="X1" s="12" t="str">
        <f>MID('Form Responses 1'!BC1,36,LEN('Form Responses 1'!BC1)-35)</f>
        <v>LLM2P2 [Core Contrib. - P]</v>
      </c>
      <c r="Y1" s="12" t="str">
        <f>MID('Form Responses 1'!BW1,36,LEN('Form Responses 1'!BW1)-35)</f>
        <v>LLM2P4 [Core Contrib. - P]</v>
      </c>
      <c r="AC1" s="10" t="s">
        <v>215</v>
      </c>
      <c r="AD1" s="10" t="s">
        <v>216</v>
      </c>
      <c r="AE1" s="10" t="s">
        <v>217</v>
      </c>
      <c r="AF1" s="10" t="s">
        <v>218</v>
      </c>
    </row>
    <row r="2" ht="12.75" customHeight="1">
      <c r="A2" s="13" t="s">
        <v>207</v>
      </c>
      <c r="B2" s="10">
        <f>COUNTIF('Form Responses 1'!AT$2:AT$41,"=SA")</f>
        <v>6</v>
      </c>
      <c r="C2" s="10">
        <f>COUNTIF('Form Responses 1'!CG$2:CG$41,"=SA")</f>
        <v>4</v>
      </c>
      <c r="D2" s="10">
        <f>COUNTIF('Form Responses 1'!CQ$2:CQ$41,"=SA")</f>
        <v>6</v>
      </c>
      <c r="E2" s="10">
        <f>COUNTIF('Form Responses 1'!CR$2:CR$41,"=SA")</f>
        <v>7</v>
      </c>
      <c r="F2" s="10">
        <f>COUNTIF('Form Responses 1'!CH$2:CH$41,"=SA")</f>
        <v>7</v>
      </c>
      <c r="G2" s="10">
        <f>COUNTIF('Form Responses 1'!DL$2:DL$41,"=SA")</f>
        <v>8</v>
      </c>
      <c r="H2" s="10">
        <f>COUNTIF('Form Responses 1'!DB$2:DB$41,"=SA")</f>
        <v>7</v>
      </c>
      <c r="I2" s="10">
        <f>COUNTIF('Form Responses 1'!DK$2:DK$41,"=SA")</f>
        <v>5</v>
      </c>
      <c r="J2" s="10">
        <f>COUNTIF('Form Responses 1'!AS$2:AS$41,"=SA")</f>
        <v>10</v>
      </c>
      <c r="K2" s="10">
        <f>COUNTIF('Form Responses 1'!DA$2:DA$41,"=SA")</f>
        <v>10</v>
      </c>
      <c r="L2" s="10">
        <f>COUNTIF('Form Responses 1'!P$2:P$41,"=SA")</f>
        <v>9</v>
      </c>
      <c r="M2" s="10">
        <f>COUNTIF('Form Responses 1'!F$2:F$41,"=SA")</f>
        <v>9</v>
      </c>
      <c r="N2" s="10">
        <f>COUNTIF('Form Responses 1'!E$2:E$41,"=SA")</f>
        <v>12</v>
      </c>
      <c r="O2" s="10">
        <f>COUNTIF('Form Responses 1'!O$2:O$41,"=SA")</f>
        <v>11</v>
      </c>
      <c r="P2" s="10">
        <f>COUNTIF('Form Responses 1'!Z$2:Z$41,"=SA")</f>
        <v>12</v>
      </c>
      <c r="Q2" s="10">
        <f>COUNTIF('Form Responses 1'!Y$2:Y$41,"=SA")</f>
        <v>10</v>
      </c>
      <c r="R2" s="10">
        <f>COUNTIF('Form Responses 1'!AI$2:AI$41,"=SA")</f>
        <v>13</v>
      </c>
      <c r="S2" s="10">
        <f>COUNTIF('Form Responses 1'!BM$2:BM$41,"=SA")</f>
        <v>9</v>
      </c>
      <c r="T2" s="10">
        <f>COUNTIF('Form Responses 1'!BD$2:BD$41,"=SA")</f>
        <v>10</v>
      </c>
      <c r="U2" s="10">
        <f>COUNTIF('Form Responses 1'!AJ$2:AJ$41,"=SA")</f>
        <v>13</v>
      </c>
      <c r="V2" s="10">
        <f>COUNTIF('Form Responses 1'!BX$2:BX$41,"=SA")</f>
        <v>10</v>
      </c>
      <c r="W2" s="10">
        <f>COUNTIF('Form Responses 1'!BN$2:BN$41,"=SA")</f>
        <v>9</v>
      </c>
      <c r="X2" s="10">
        <f>COUNTIF('Form Responses 1'!BC$2:BC$41,"=SA")</f>
        <v>11</v>
      </c>
      <c r="Y2" s="10">
        <f>COUNTIF('Form Responses 1'!BW$2:BW$41,"=SA")</f>
        <v>10</v>
      </c>
      <c r="AC2" s="10">
        <v>1.0</v>
      </c>
      <c r="AD2" s="10">
        <v>1.0</v>
      </c>
      <c r="AE2" s="10">
        <v>1.0</v>
      </c>
      <c r="AF2" s="10">
        <v>1.0</v>
      </c>
    </row>
    <row r="3" ht="12.75" customHeight="1">
      <c r="A3" s="13" t="s">
        <v>208</v>
      </c>
      <c r="B3" s="10">
        <f>COUNTIF('Form Responses 1'!AT$2:AT$41,"=A")</f>
        <v>8</v>
      </c>
      <c r="C3" s="10">
        <f>COUNTIF('Form Responses 1'!CG$2:CG$41,"=A")</f>
        <v>12</v>
      </c>
      <c r="D3" s="10">
        <f>COUNTIF('Form Responses 1'!CQ$2:CQ$41,"=A")</f>
        <v>11</v>
      </c>
      <c r="E3" s="10">
        <f>COUNTIF('Form Responses 1'!CR$2:CR$41,"=A")</f>
        <v>12</v>
      </c>
      <c r="F3" s="10">
        <f>COUNTIF('Form Responses 1'!CH$2:CH$41,"=A")</f>
        <v>9</v>
      </c>
      <c r="G3" s="10">
        <f>COUNTIF('Form Responses 1'!DL$2:DL$41,"=A")</f>
        <v>11</v>
      </c>
      <c r="H3" s="10">
        <f>COUNTIF('Form Responses 1'!DB$2:DB$41,"=A")</f>
        <v>11</v>
      </c>
      <c r="I3" s="10">
        <f>COUNTIF('Form Responses 1'!DK$2:DK$41,"=A")</f>
        <v>18</v>
      </c>
      <c r="J3" s="10">
        <f>COUNTIF('Form Responses 1'!AS$2:AS$41,"=A")</f>
        <v>11</v>
      </c>
      <c r="K3" s="10">
        <f>COUNTIF('Form Responses 1'!DA$2:DA$41,"=A")</f>
        <v>14</v>
      </c>
      <c r="L3" s="10">
        <f>COUNTIF('Form Responses 1'!P$2:P$41,"=A")</f>
        <v>15</v>
      </c>
      <c r="M3" s="10">
        <f>COUNTIF('Form Responses 1'!F$2:F$41,"=A")</f>
        <v>17</v>
      </c>
      <c r="N3" s="10">
        <f>COUNTIF('Form Responses 1'!E$2:E$41,"=A")</f>
        <v>14</v>
      </c>
      <c r="O3" s="10">
        <f>COUNTIF('Form Responses 1'!O$2:O$41,"=A")</f>
        <v>18</v>
      </c>
      <c r="P3" s="10">
        <f>COUNTIF('Form Responses 1'!Z$2:Z$41,"=A")</f>
        <v>16</v>
      </c>
      <c r="Q3" s="10">
        <f>COUNTIF('Form Responses 1'!Y$2:Y$41,"=A")</f>
        <v>19</v>
      </c>
      <c r="R3" s="10">
        <f>COUNTIF('Form Responses 1'!AI$2:AI$41,"=A")</f>
        <v>15</v>
      </c>
      <c r="S3" s="10">
        <f>COUNTIF('Form Responses 1'!BM$2:BM$41,"=A")</f>
        <v>20</v>
      </c>
      <c r="T3" s="10">
        <f>COUNTIF('Form Responses 1'!BD$2:BD$41,"=A")</f>
        <v>17</v>
      </c>
      <c r="U3" s="10">
        <f>COUNTIF('Form Responses 1'!AJ$2:AJ$41,"=A")</f>
        <v>16</v>
      </c>
      <c r="V3" s="10">
        <f>COUNTIF('Form Responses 1'!BX$2:BX$41,"=A")</f>
        <v>17</v>
      </c>
      <c r="W3" s="10">
        <f>COUNTIF('Form Responses 1'!BN$2:BN$41,"=A")</f>
        <v>21</v>
      </c>
      <c r="X3" s="10">
        <f>COUNTIF('Form Responses 1'!BC$2:BC$41,"=A")</f>
        <v>22</v>
      </c>
      <c r="Y3" s="10">
        <f>COUNTIF('Form Responses 1'!BW$2:BW$41,"=A")</f>
        <v>23</v>
      </c>
    </row>
    <row r="4" ht="12.75" customHeight="1">
      <c r="A4" s="13" t="s">
        <v>209</v>
      </c>
      <c r="B4" s="10">
        <f>COUNTIF('Form Responses 1'!AT$2:AT$41,"=N")</f>
        <v>8</v>
      </c>
      <c r="C4" s="10">
        <f>COUNTIF('Form Responses 1'!CG$2:CG$41,"=N")</f>
        <v>8</v>
      </c>
      <c r="D4" s="10">
        <f>COUNTIF('Form Responses 1'!CQ$2:CQ$41,"=N")</f>
        <v>10</v>
      </c>
      <c r="E4" s="10">
        <f>COUNTIF('Form Responses 1'!CR$2:CR$41,"=N")</f>
        <v>9</v>
      </c>
      <c r="F4" s="10">
        <f>COUNTIF('Form Responses 1'!CH$2:CH$41,"=N")</f>
        <v>14</v>
      </c>
      <c r="G4" s="10">
        <f>COUNTIF('Form Responses 1'!DL$2:DL$41,"=N")</f>
        <v>10</v>
      </c>
      <c r="H4" s="10">
        <f>COUNTIF('Form Responses 1'!DB$2:DB$41,"=N")</f>
        <v>15</v>
      </c>
      <c r="I4" s="10">
        <f>COUNTIF('Form Responses 1'!DK$2:DK$41,"=N")</f>
        <v>8</v>
      </c>
      <c r="J4" s="10">
        <f>COUNTIF('Form Responses 1'!AS$2:AS$41,"=N")</f>
        <v>8</v>
      </c>
      <c r="K4" s="10">
        <f>COUNTIF('Form Responses 1'!DA$2:DA$41,"=N")</f>
        <v>9</v>
      </c>
      <c r="L4" s="10">
        <f>COUNTIF('Form Responses 1'!P$2:P$41,"=N")</f>
        <v>9</v>
      </c>
      <c r="M4" s="10">
        <f>COUNTIF('Form Responses 1'!F$2:F$41,"=N")</f>
        <v>8</v>
      </c>
      <c r="N4" s="10">
        <f>COUNTIF('Form Responses 1'!E$2:E$41,"=N")</f>
        <v>7</v>
      </c>
      <c r="O4" s="10">
        <f>COUNTIF('Form Responses 1'!O$2:O$41,"=N")</f>
        <v>4</v>
      </c>
      <c r="P4" s="10">
        <f>COUNTIF('Form Responses 1'!Z$2:Z$41,"=N")</f>
        <v>6</v>
      </c>
      <c r="Q4" s="10">
        <f>COUNTIF('Form Responses 1'!Y$2:Y$41,"=N")</f>
        <v>7</v>
      </c>
      <c r="R4" s="10">
        <f>COUNTIF('Form Responses 1'!AI$2:AI$41,"=N")</f>
        <v>7</v>
      </c>
      <c r="S4" s="10">
        <f>COUNTIF('Form Responses 1'!BM$2:BM$41,"=N")</f>
        <v>8</v>
      </c>
      <c r="T4" s="10">
        <f>COUNTIF('Form Responses 1'!BD$2:BD$41,"=N")</f>
        <v>12</v>
      </c>
      <c r="U4" s="10">
        <f>COUNTIF('Form Responses 1'!AJ$2:AJ$41,"=N")</f>
        <v>6</v>
      </c>
      <c r="V4" s="10">
        <f>COUNTIF('Form Responses 1'!BX$2:BX$41,"=N")</f>
        <v>13</v>
      </c>
      <c r="W4" s="10">
        <f>COUNTIF('Form Responses 1'!BN$2:BN$41,"=N")</f>
        <v>9</v>
      </c>
      <c r="X4" s="10">
        <f>COUNTIF('Form Responses 1'!BC$2:BC$41,"=N")</f>
        <v>6</v>
      </c>
      <c r="Y4" s="10">
        <f>COUNTIF('Form Responses 1'!BW$2:BW$41,"=N")</f>
        <v>6</v>
      </c>
    </row>
    <row r="5" ht="12.75" customHeight="1">
      <c r="A5" s="13" t="s">
        <v>210</v>
      </c>
      <c r="B5" s="10">
        <f>COUNTIF('Form Responses 1'!AT$2:AT$41,"=D")</f>
        <v>13</v>
      </c>
      <c r="C5" s="10">
        <f>COUNTIF('Form Responses 1'!CG$2:CG$41,"=D")</f>
        <v>9</v>
      </c>
      <c r="D5" s="10">
        <f>COUNTIF('Form Responses 1'!CQ$2:CQ$41,"=D")</f>
        <v>2</v>
      </c>
      <c r="E5" s="10">
        <f>COUNTIF('Form Responses 1'!CR$2:CR$41,"=D")</f>
        <v>3</v>
      </c>
      <c r="F5" s="10">
        <f>COUNTIF('Form Responses 1'!CH$2:CH$41,"=D")</f>
        <v>3</v>
      </c>
      <c r="G5" s="10">
        <f>COUNTIF('Form Responses 1'!DL$2:DL$41,"=D")</f>
        <v>3</v>
      </c>
      <c r="H5" s="10">
        <f>COUNTIF('Form Responses 1'!DB$2:DB$41,"=D")</f>
        <v>1</v>
      </c>
      <c r="I5" s="10">
        <f>COUNTIF('Form Responses 1'!DK$2:DK$41,"=D")</f>
        <v>2</v>
      </c>
      <c r="J5" s="10">
        <f>COUNTIF('Form Responses 1'!AS$2:AS$41,"=D")</f>
        <v>7</v>
      </c>
      <c r="K5" s="10">
        <f>COUNTIF('Form Responses 1'!DA$2:DA$41,"=D")</f>
        <v>2</v>
      </c>
      <c r="L5" s="10">
        <f>COUNTIF('Form Responses 1'!P$2:P$41,"=D")</f>
        <v>4</v>
      </c>
      <c r="M5" s="10">
        <f>COUNTIF('Form Responses 1'!F$2:F$41,"=D")</f>
        <v>2</v>
      </c>
      <c r="N5" s="10">
        <f>COUNTIF('Form Responses 1'!E$2:E$41,"=D")</f>
        <v>4</v>
      </c>
      <c r="O5" s="10">
        <f>COUNTIF('Form Responses 1'!O$2:O$41,"=D")</f>
        <v>5</v>
      </c>
      <c r="P5" s="10">
        <f>COUNTIF('Form Responses 1'!Z$2:Z$41,"=D")</f>
        <v>3</v>
      </c>
      <c r="Q5" s="10">
        <f>COUNTIF('Form Responses 1'!Y$2:Y$41,"=D")</f>
        <v>2</v>
      </c>
      <c r="R5" s="10">
        <f>COUNTIF('Form Responses 1'!AI$2:AI$41,"=D")</f>
        <v>4</v>
      </c>
      <c r="S5" s="10">
        <f>COUNTIF('Form Responses 1'!BM$2:BM$41,"=D")</f>
        <v>3</v>
      </c>
      <c r="T5" s="10">
        <f>COUNTIF('Form Responses 1'!BD$2:BD$41,"=D")</f>
        <v>0</v>
      </c>
      <c r="U5" s="10">
        <f>COUNTIF('Form Responses 1'!AJ$2:AJ$41,"=D")</f>
        <v>4</v>
      </c>
      <c r="V5" s="10">
        <f>COUNTIF('Form Responses 1'!BX$2:BX$41,"=D")</f>
        <v>0</v>
      </c>
      <c r="W5" s="10">
        <f>COUNTIF('Form Responses 1'!BN$2:BN$41,"=D")</f>
        <v>1</v>
      </c>
      <c r="X5" s="10">
        <f>COUNTIF('Form Responses 1'!BC$2:BC$41,"=D")</f>
        <v>0</v>
      </c>
      <c r="Y5" s="10">
        <f>COUNTIF('Form Responses 1'!BW$2:BW$41,"=D")</f>
        <v>1</v>
      </c>
    </row>
    <row r="6" ht="12.75" customHeight="1">
      <c r="A6" s="13" t="s">
        <v>211</v>
      </c>
      <c r="B6" s="10">
        <f>COUNTIF('Form Responses 1'!AT$2:AT$41,"=SD")</f>
        <v>5</v>
      </c>
      <c r="C6" s="10">
        <f>COUNTIF('Form Responses 1'!CG$2:CG$41,"=SD")</f>
        <v>7</v>
      </c>
      <c r="D6" s="10">
        <f>COUNTIF('Form Responses 1'!CQ$2:CQ$41,"=SD")</f>
        <v>11</v>
      </c>
      <c r="E6" s="10">
        <f>COUNTIF('Form Responses 1'!CR$2:CR$41,"=SD")</f>
        <v>9</v>
      </c>
      <c r="F6" s="10">
        <f>COUNTIF('Form Responses 1'!CH$2:CH$41,"=SD")</f>
        <v>7</v>
      </c>
      <c r="G6" s="10">
        <f>COUNTIF('Form Responses 1'!DL$2:DL$41,"=SD")</f>
        <v>8</v>
      </c>
      <c r="H6" s="10">
        <f>COUNTIF('Form Responses 1'!DB$2:DB$41,"=SD")</f>
        <v>6</v>
      </c>
      <c r="I6" s="10">
        <f>COUNTIF('Form Responses 1'!DK$2:DK$41,"=SD")</f>
        <v>7</v>
      </c>
      <c r="J6" s="10">
        <f>COUNTIF('Form Responses 1'!AS$2:AS$41,"=SD")</f>
        <v>4</v>
      </c>
      <c r="K6" s="10">
        <f>COUNTIF('Form Responses 1'!DA$2:DA$41,"=SD")</f>
        <v>5</v>
      </c>
      <c r="L6" s="10">
        <f>COUNTIF('Form Responses 1'!P$2:P$41,"=SD")</f>
        <v>3</v>
      </c>
      <c r="M6" s="10">
        <f>COUNTIF('Form Responses 1'!F$2:F$41,"=SD")</f>
        <v>4</v>
      </c>
      <c r="N6" s="10">
        <f>COUNTIF('Form Responses 1'!E$2:E$41,"=SD")</f>
        <v>3</v>
      </c>
      <c r="O6" s="10">
        <f>COUNTIF('Form Responses 1'!O$2:O$41,"=SD")</f>
        <v>2</v>
      </c>
      <c r="P6" s="10">
        <f>COUNTIF('Form Responses 1'!Z$2:Z$41,"=SD")</f>
        <v>3</v>
      </c>
      <c r="Q6" s="10">
        <f>COUNTIF('Form Responses 1'!Y$2:Y$41,"=SD")</f>
        <v>2</v>
      </c>
      <c r="R6" s="10">
        <f>COUNTIF('Form Responses 1'!AI$2:AI$41,"=SD")</f>
        <v>1</v>
      </c>
      <c r="S6" s="10">
        <f>COUNTIF('Form Responses 1'!BM$2:BM$41,"=SD")</f>
        <v>0</v>
      </c>
      <c r="T6" s="10">
        <f>COUNTIF('Form Responses 1'!BD$2:BD$41,"=SD")</f>
        <v>1</v>
      </c>
      <c r="U6" s="10">
        <f>COUNTIF('Form Responses 1'!AJ$2:AJ$41,"=SD")</f>
        <v>1</v>
      </c>
      <c r="V6" s="10">
        <f>COUNTIF('Form Responses 1'!BX$2:BX$41,"=SD")</f>
        <v>0</v>
      </c>
      <c r="W6" s="10">
        <f>COUNTIF('Form Responses 1'!BN$2:BN$41,"=SD")</f>
        <v>0</v>
      </c>
      <c r="X6" s="10">
        <f>COUNTIF('Form Responses 1'!BC$2:BC$41,"=SD")</f>
        <v>1</v>
      </c>
      <c r="Y6" s="10">
        <f>COUNTIF('Form Responses 1'!BW$2:BW$41,"=SD")</f>
        <v>0</v>
      </c>
    </row>
    <row r="7" ht="12.75" customHeight="1"/>
    <row r="8" ht="12.75" customHeight="1"/>
    <row r="9" ht="12.75" customHeight="1"/>
    <row r="10" ht="12.75" customHeight="1">
      <c r="A10" s="13" t="s">
        <v>212</v>
      </c>
      <c r="B10" s="12" t="str">
        <f t="shared" ref="B10:Y10" si="1">B1</f>
        <v>LLM2P1 [Core Contrib. - R]</v>
      </c>
      <c r="C10" s="12" t="str">
        <f t="shared" si="1"/>
        <v>LLM3P1 [Core Contrib. - P]</v>
      </c>
      <c r="D10" s="12" t="str">
        <f t="shared" si="1"/>
        <v>LLM3P2 [Core Contrib. - P]</v>
      </c>
      <c r="E10" s="12" t="str">
        <f t="shared" si="1"/>
        <v>LLM3P2 [Core Contrib. - R]</v>
      </c>
      <c r="F10" s="12" t="str">
        <f t="shared" si="1"/>
        <v>LLM3P1 [Core Contrib. - R]</v>
      </c>
      <c r="G10" s="12" t="str">
        <f t="shared" si="1"/>
        <v>LLM3P4 [Core Contrib. - R]</v>
      </c>
      <c r="H10" s="12" t="str">
        <f t="shared" si="1"/>
        <v>LLM3P3 [Core Contrib. - R]</v>
      </c>
      <c r="I10" s="12" t="str">
        <f t="shared" si="1"/>
        <v>LLM3P4 [Core Contrib. - P]</v>
      </c>
      <c r="J10" s="12" t="str">
        <f t="shared" si="1"/>
        <v>LLM2P1 [Core Contrib. - P]</v>
      </c>
      <c r="K10" s="12" t="str">
        <f t="shared" si="1"/>
        <v>LLM3P3 [Core Contrib. - P]</v>
      </c>
      <c r="L10" s="12" t="str">
        <f t="shared" si="1"/>
        <v>LLM1P2 [Core Contrib. - R]</v>
      </c>
      <c r="M10" s="12" t="str">
        <f t="shared" si="1"/>
        <v>LLM1P1 [Core Contrib. - R]</v>
      </c>
      <c r="N10" s="12" t="str">
        <f t="shared" si="1"/>
        <v>LLM1P1 [Core Contrib. - P]</v>
      </c>
      <c r="O10" s="12" t="str">
        <f t="shared" si="1"/>
        <v>LLM1P2 [Core Contrib. - P]</v>
      </c>
      <c r="P10" s="12" t="str">
        <f t="shared" si="1"/>
        <v>LLM1P3 [Core Contrib. - R]</v>
      </c>
      <c r="Q10" s="12" t="str">
        <f t="shared" si="1"/>
        <v>LLM1P3 [Core Contrib. - P]</v>
      </c>
      <c r="R10" s="12" t="str">
        <f t="shared" si="1"/>
        <v>LLM1P4 [Core Contrib. - P]</v>
      </c>
      <c r="S10" s="12" t="str">
        <f t="shared" si="1"/>
        <v>LLM2P3 [Core Contrib. - P]</v>
      </c>
      <c r="T10" s="12" t="str">
        <f t="shared" si="1"/>
        <v>LLM2P2 [Core Contrib. - R]</v>
      </c>
      <c r="U10" s="12" t="str">
        <f t="shared" si="1"/>
        <v>LLM1P4 [Core Contrib. - R]</v>
      </c>
      <c r="V10" s="12" t="str">
        <f t="shared" si="1"/>
        <v>LLM2P4 [Core Contrib. - R]</v>
      </c>
      <c r="W10" s="12" t="str">
        <f t="shared" si="1"/>
        <v>LLM2P3 [Core Contrib. - R]</v>
      </c>
      <c r="X10" s="12" t="str">
        <f t="shared" si="1"/>
        <v>LLM2P2 [Core Contrib. - P]</v>
      </c>
      <c r="Y10" s="12" t="str">
        <f t="shared" si="1"/>
        <v>LLM2P4 [Core Contrib. - P]</v>
      </c>
      <c r="AB10" s="13" t="s">
        <v>212</v>
      </c>
      <c r="AC10" s="12" t="s">
        <v>219</v>
      </c>
      <c r="AD10" s="12" t="s">
        <v>220</v>
      </c>
      <c r="AE10" s="12" t="s">
        <v>221</v>
      </c>
      <c r="AF10" s="12"/>
    </row>
    <row r="11" ht="12.75" customHeight="1">
      <c r="A11" s="13" t="s">
        <v>207</v>
      </c>
      <c r="B11" s="10">
        <f t="shared" ref="B11:Y11" si="2">2*B2</f>
        <v>12</v>
      </c>
      <c r="C11" s="10">
        <f t="shared" si="2"/>
        <v>8</v>
      </c>
      <c r="D11" s="10">
        <f t="shared" si="2"/>
        <v>12</v>
      </c>
      <c r="E11" s="10">
        <f t="shared" si="2"/>
        <v>14</v>
      </c>
      <c r="F11" s="10">
        <f t="shared" si="2"/>
        <v>14</v>
      </c>
      <c r="G11" s="10">
        <f t="shared" si="2"/>
        <v>16</v>
      </c>
      <c r="H11" s="10">
        <f t="shared" si="2"/>
        <v>14</v>
      </c>
      <c r="I11" s="10">
        <f t="shared" si="2"/>
        <v>10</v>
      </c>
      <c r="J11" s="10">
        <f t="shared" si="2"/>
        <v>20</v>
      </c>
      <c r="K11" s="10">
        <f t="shared" si="2"/>
        <v>20</v>
      </c>
      <c r="L11" s="10">
        <f t="shared" si="2"/>
        <v>18</v>
      </c>
      <c r="M11" s="10">
        <f t="shared" si="2"/>
        <v>18</v>
      </c>
      <c r="N11" s="10">
        <f t="shared" si="2"/>
        <v>24</v>
      </c>
      <c r="O11" s="10">
        <f t="shared" si="2"/>
        <v>22</v>
      </c>
      <c r="P11" s="10">
        <f t="shared" si="2"/>
        <v>24</v>
      </c>
      <c r="Q11" s="10">
        <f t="shared" si="2"/>
        <v>20</v>
      </c>
      <c r="R11" s="10">
        <f t="shared" si="2"/>
        <v>26</v>
      </c>
      <c r="S11" s="10">
        <f t="shared" si="2"/>
        <v>18</v>
      </c>
      <c r="T11" s="10">
        <f t="shared" si="2"/>
        <v>20</v>
      </c>
      <c r="U11" s="10">
        <f t="shared" si="2"/>
        <v>26</v>
      </c>
      <c r="V11" s="10">
        <f t="shared" si="2"/>
        <v>20</v>
      </c>
      <c r="W11" s="10">
        <f t="shared" si="2"/>
        <v>18</v>
      </c>
      <c r="X11" s="10">
        <f t="shared" si="2"/>
        <v>22</v>
      </c>
      <c r="Y11" s="10">
        <f t="shared" si="2"/>
        <v>20</v>
      </c>
      <c r="AB11" s="13" t="s">
        <v>207</v>
      </c>
      <c r="AC11" s="10">
        <f t="shared" ref="AC11:AD11" si="3">((M11+N11)+(O11+K11)+(S11+P11)+(Q11+R11))/8</f>
        <v>21.5</v>
      </c>
      <c r="AD11" s="10">
        <f t="shared" si="3"/>
        <v>21.5</v>
      </c>
      <c r="AE11" s="10">
        <f t="shared" ref="AE11:AE16" si="6">((O11+P11)*AE$2+(Q11+M11)*AF$2+(U11+R11)*AG$2+(S11+T11)*AH$2)/8</f>
        <v>10.5</v>
      </c>
    </row>
    <row r="12" ht="12.75" customHeight="1">
      <c r="A12" s="13" t="s">
        <v>208</v>
      </c>
      <c r="B12" s="10">
        <f t="shared" ref="B12:Y12" si="4">B3</f>
        <v>8</v>
      </c>
      <c r="C12" s="10">
        <f t="shared" si="4"/>
        <v>12</v>
      </c>
      <c r="D12" s="10">
        <f t="shared" si="4"/>
        <v>11</v>
      </c>
      <c r="E12" s="10">
        <f t="shared" si="4"/>
        <v>12</v>
      </c>
      <c r="F12" s="10">
        <f t="shared" si="4"/>
        <v>9</v>
      </c>
      <c r="G12" s="10">
        <f t="shared" si="4"/>
        <v>11</v>
      </c>
      <c r="H12" s="10">
        <f t="shared" si="4"/>
        <v>11</v>
      </c>
      <c r="I12" s="10">
        <f t="shared" si="4"/>
        <v>18</v>
      </c>
      <c r="J12" s="10">
        <f t="shared" si="4"/>
        <v>11</v>
      </c>
      <c r="K12" s="10">
        <f t="shared" si="4"/>
        <v>14</v>
      </c>
      <c r="L12" s="10">
        <f t="shared" si="4"/>
        <v>15</v>
      </c>
      <c r="M12" s="10">
        <f t="shared" si="4"/>
        <v>17</v>
      </c>
      <c r="N12" s="10">
        <f t="shared" si="4"/>
        <v>14</v>
      </c>
      <c r="O12" s="10">
        <f t="shared" si="4"/>
        <v>18</v>
      </c>
      <c r="P12" s="10">
        <f t="shared" si="4"/>
        <v>16</v>
      </c>
      <c r="Q12" s="10">
        <f t="shared" si="4"/>
        <v>19</v>
      </c>
      <c r="R12" s="10">
        <f t="shared" si="4"/>
        <v>15</v>
      </c>
      <c r="S12" s="10">
        <f t="shared" si="4"/>
        <v>20</v>
      </c>
      <c r="T12" s="10">
        <f t="shared" si="4"/>
        <v>17</v>
      </c>
      <c r="U12" s="10">
        <f t="shared" si="4"/>
        <v>16</v>
      </c>
      <c r="V12" s="10">
        <f t="shared" si="4"/>
        <v>17</v>
      </c>
      <c r="W12" s="10">
        <f t="shared" si="4"/>
        <v>21</v>
      </c>
      <c r="X12" s="10">
        <f t="shared" si="4"/>
        <v>22</v>
      </c>
      <c r="Y12" s="10">
        <f t="shared" si="4"/>
        <v>23</v>
      </c>
      <c r="AB12" s="13" t="s">
        <v>208</v>
      </c>
      <c r="AC12" s="10">
        <f t="shared" ref="AC12:AD12" si="5">((M12+N12)+(O12+K12)+(S12+P12)+(Q12+R12))/8</f>
        <v>16.625</v>
      </c>
      <c r="AD12" s="10">
        <f t="shared" si="5"/>
        <v>16.75</v>
      </c>
      <c r="AE12" s="10">
        <f t="shared" si="6"/>
        <v>8.75</v>
      </c>
    </row>
    <row r="13" ht="12.75" customHeight="1">
      <c r="A13" s="13" t="s">
        <v>209</v>
      </c>
      <c r="B13" s="10">
        <f t="shared" ref="B13:Y13" si="7">B4/2</f>
        <v>4</v>
      </c>
      <c r="C13" s="10">
        <f t="shared" si="7"/>
        <v>4</v>
      </c>
      <c r="D13" s="10">
        <f t="shared" si="7"/>
        <v>5</v>
      </c>
      <c r="E13" s="10">
        <f t="shared" si="7"/>
        <v>4.5</v>
      </c>
      <c r="F13" s="10">
        <f t="shared" si="7"/>
        <v>7</v>
      </c>
      <c r="G13" s="10">
        <f t="shared" si="7"/>
        <v>5</v>
      </c>
      <c r="H13" s="10">
        <f t="shared" si="7"/>
        <v>7.5</v>
      </c>
      <c r="I13" s="10">
        <f t="shared" si="7"/>
        <v>4</v>
      </c>
      <c r="J13" s="10">
        <f t="shared" si="7"/>
        <v>4</v>
      </c>
      <c r="K13" s="10">
        <f t="shared" si="7"/>
        <v>4.5</v>
      </c>
      <c r="L13" s="10">
        <f t="shared" si="7"/>
        <v>4.5</v>
      </c>
      <c r="M13" s="10">
        <f t="shared" si="7"/>
        <v>4</v>
      </c>
      <c r="N13" s="10">
        <f t="shared" si="7"/>
        <v>3.5</v>
      </c>
      <c r="O13" s="10">
        <f t="shared" si="7"/>
        <v>2</v>
      </c>
      <c r="P13" s="10">
        <f t="shared" si="7"/>
        <v>3</v>
      </c>
      <c r="Q13" s="10">
        <f t="shared" si="7"/>
        <v>3.5</v>
      </c>
      <c r="R13" s="10">
        <f t="shared" si="7"/>
        <v>3.5</v>
      </c>
      <c r="S13" s="10">
        <f t="shared" si="7"/>
        <v>4</v>
      </c>
      <c r="T13" s="10">
        <f t="shared" si="7"/>
        <v>6</v>
      </c>
      <c r="U13" s="10">
        <f t="shared" si="7"/>
        <v>3</v>
      </c>
      <c r="V13" s="10">
        <f t="shared" si="7"/>
        <v>6.5</v>
      </c>
      <c r="W13" s="10">
        <f t="shared" si="7"/>
        <v>4.5</v>
      </c>
      <c r="X13" s="10">
        <f t="shared" si="7"/>
        <v>3</v>
      </c>
      <c r="Y13" s="10">
        <f t="shared" si="7"/>
        <v>3</v>
      </c>
      <c r="AB13" s="13" t="s">
        <v>209</v>
      </c>
      <c r="AC13" s="10">
        <f t="shared" ref="AC13:AD13" si="8">((M13+N13)+(O13+K13)+(S13+P13)+(Q13+R13))/8</f>
        <v>3.5</v>
      </c>
      <c r="AD13" s="10">
        <f t="shared" si="8"/>
        <v>3.75</v>
      </c>
      <c r="AE13" s="10">
        <f t="shared" si="6"/>
        <v>1.5625</v>
      </c>
    </row>
    <row r="14" ht="12.75" customHeight="1">
      <c r="A14" s="13" t="s">
        <v>209</v>
      </c>
      <c r="B14" s="10">
        <f t="shared" ref="B14:Y14" si="9">-B4/2</f>
        <v>-4</v>
      </c>
      <c r="C14" s="10">
        <f t="shared" si="9"/>
        <v>-4</v>
      </c>
      <c r="D14" s="10">
        <f t="shared" si="9"/>
        <v>-5</v>
      </c>
      <c r="E14" s="10">
        <f t="shared" si="9"/>
        <v>-4.5</v>
      </c>
      <c r="F14" s="10">
        <f t="shared" si="9"/>
        <v>-7</v>
      </c>
      <c r="G14" s="10">
        <f t="shared" si="9"/>
        <v>-5</v>
      </c>
      <c r="H14" s="10">
        <f t="shared" si="9"/>
        <v>-7.5</v>
      </c>
      <c r="I14" s="10">
        <f t="shared" si="9"/>
        <v>-4</v>
      </c>
      <c r="J14" s="10">
        <f t="shared" si="9"/>
        <v>-4</v>
      </c>
      <c r="K14" s="10">
        <f t="shared" si="9"/>
        <v>-4.5</v>
      </c>
      <c r="L14" s="10">
        <f t="shared" si="9"/>
        <v>-4.5</v>
      </c>
      <c r="M14" s="10">
        <f t="shared" si="9"/>
        <v>-4</v>
      </c>
      <c r="N14" s="10">
        <f t="shared" si="9"/>
        <v>-3.5</v>
      </c>
      <c r="O14" s="10">
        <f t="shared" si="9"/>
        <v>-2</v>
      </c>
      <c r="P14" s="10">
        <f t="shared" si="9"/>
        <v>-3</v>
      </c>
      <c r="Q14" s="10">
        <f t="shared" si="9"/>
        <v>-3.5</v>
      </c>
      <c r="R14" s="10">
        <f t="shared" si="9"/>
        <v>-3.5</v>
      </c>
      <c r="S14" s="10">
        <f t="shared" si="9"/>
        <v>-4</v>
      </c>
      <c r="T14" s="10">
        <f t="shared" si="9"/>
        <v>-6</v>
      </c>
      <c r="U14" s="10">
        <f t="shared" si="9"/>
        <v>-3</v>
      </c>
      <c r="V14" s="10">
        <f t="shared" si="9"/>
        <v>-6.5</v>
      </c>
      <c r="W14" s="10">
        <f t="shared" si="9"/>
        <v>-4.5</v>
      </c>
      <c r="X14" s="10">
        <f t="shared" si="9"/>
        <v>-3</v>
      </c>
      <c r="Y14" s="10">
        <f t="shared" si="9"/>
        <v>-3</v>
      </c>
      <c r="AB14" s="13"/>
      <c r="AC14" s="10">
        <f t="shared" ref="AC14:AD14" si="10">((M14+N14)+(O14+K14)+(S14+P14)+(Q14+R14))/8</f>
        <v>-3.5</v>
      </c>
      <c r="AD14" s="10">
        <f t="shared" si="10"/>
        <v>-3.75</v>
      </c>
      <c r="AE14" s="10">
        <f t="shared" si="6"/>
        <v>-1.5625</v>
      </c>
    </row>
    <row r="15" ht="12.75" customHeight="1">
      <c r="A15" s="13" t="s">
        <v>210</v>
      </c>
      <c r="B15" s="10">
        <f t="shared" ref="B15:Y15" si="11">-B5</f>
        <v>-13</v>
      </c>
      <c r="C15" s="10">
        <f t="shared" si="11"/>
        <v>-9</v>
      </c>
      <c r="D15" s="10">
        <f t="shared" si="11"/>
        <v>-2</v>
      </c>
      <c r="E15" s="10">
        <f t="shared" si="11"/>
        <v>-3</v>
      </c>
      <c r="F15" s="10">
        <f t="shared" si="11"/>
        <v>-3</v>
      </c>
      <c r="G15" s="10">
        <f t="shared" si="11"/>
        <v>-3</v>
      </c>
      <c r="H15" s="10">
        <f t="shared" si="11"/>
        <v>-1</v>
      </c>
      <c r="I15" s="10">
        <f t="shared" si="11"/>
        <v>-2</v>
      </c>
      <c r="J15" s="10">
        <f t="shared" si="11"/>
        <v>-7</v>
      </c>
      <c r="K15" s="10">
        <f t="shared" si="11"/>
        <v>-2</v>
      </c>
      <c r="L15" s="10">
        <f t="shared" si="11"/>
        <v>-4</v>
      </c>
      <c r="M15" s="10">
        <f t="shared" si="11"/>
        <v>-2</v>
      </c>
      <c r="N15" s="10">
        <f t="shared" si="11"/>
        <v>-4</v>
      </c>
      <c r="O15" s="10">
        <f t="shared" si="11"/>
        <v>-5</v>
      </c>
      <c r="P15" s="10">
        <f t="shared" si="11"/>
        <v>-3</v>
      </c>
      <c r="Q15" s="10">
        <f t="shared" si="11"/>
        <v>-2</v>
      </c>
      <c r="R15" s="10">
        <f t="shared" si="11"/>
        <v>-4</v>
      </c>
      <c r="S15" s="10">
        <f t="shared" si="11"/>
        <v>-3</v>
      </c>
      <c r="T15" s="10">
        <f t="shared" si="11"/>
        <v>0</v>
      </c>
      <c r="U15" s="10">
        <f t="shared" si="11"/>
        <v>-4</v>
      </c>
      <c r="V15" s="10">
        <f t="shared" si="11"/>
        <v>0</v>
      </c>
      <c r="W15" s="10">
        <f t="shared" si="11"/>
        <v>-1</v>
      </c>
      <c r="X15" s="10">
        <f t="shared" si="11"/>
        <v>0</v>
      </c>
      <c r="Y15" s="10">
        <f t="shared" si="11"/>
        <v>-1</v>
      </c>
      <c r="AB15" s="13" t="s">
        <v>210</v>
      </c>
      <c r="AC15" s="10">
        <f t="shared" ref="AC15:AD15" si="12">((M15+N15)+(O15+K15)+(S15+P15)+(Q15+R15))/8</f>
        <v>-3.125</v>
      </c>
      <c r="AD15" s="10">
        <f t="shared" si="12"/>
        <v>-3.125</v>
      </c>
      <c r="AE15" s="10">
        <f t="shared" si="6"/>
        <v>-1.5</v>
      </c>
    </row>
    <row r="16" ht="12.75" customHeight="1">
      <c r="A16" s="13" t="s">
        <v>211</v>
      </c>
      <c r="B16" s="10">
        <f t="shared" ref="B16:Y16" si="13">-2*B6</f>
        <v>-10</v>
      </c>
      <c r="C16" s="10">
        <f t="shared" si="13"/>
        <v>-14</v>
      </c>
      <c r="D16" s="10">
        <f t="shared" si="13"/>
        <v>-22</v>
      </c>
      <c r="E16" s="10">
        <f t="shared" si="13"/>
        <v>-18</v>
      </c>
      <c r="F16" s="10">
        <f t="shared" si="13"/>
        <v>-14</v>
      </c>
      <c r="G16" s="10">
        <f t="shared" si="13"/>
        <v>-16</v>
      </c>
      <c r="H16" s="10">
        <f t="shared" si="13"/>
        <v>-12</v>
      </c>
      <c r="I16" s="10">
        <f t="shared" si="13"/>
        <v>-14</v>
      </c>
      <c r="J16" s="10">
        <f t="shared" si="13"/>
        <v>-8</v>
      </c>
      <c r="K16" s="10">
        <f t="shared" si="13"/>
        <v>-10</v>
      </c>
      <c r="L16" s="10">
        <f t="shared" si="13"/>
        <v>-6</v>
      </c>
      <c r="M16" s="10">
        <f t="shared" si="13"/>
        <v>-8</v>
      </c>
      <c r="N16" s="10">
        <f t="shared" si="13"/>
        <v>-6</v>
      </c>
      <c r="O16" s="10">
        <f t="shared" si="13"/>
        <v>-4</v>
      </c>
      <c r="P16" s="10">
        <f t="shared" si="13"/>
        <v>-6</v>
      </c>
      <c r="Q16" s="10">
        <f t="shared" si="13"/>
        <v>-4</v>
      </c>
      <c r="R16" s="10">
        <f t="shared" si="13"/>
        <v>-2</v>
      </c>
      <c r="S16" s="10">
        <f t="shared" si="13"/>
        <v>0</v>
      </c>
      <c r="T16" s="10">
        <f t="shared" si="13"/>
        <v>-2</v>
      </c>
      <c r="U16" s="10">
        <f t="shared" si="13"/>
        <v>-2</v>
      </c>
      <c r="V16" s="10">
        <f t="shared" si="13"/>
        <v>0</v>
      </c>
      <c r="W16" s="10">
        <f t="shared" si="13"/>
        <v>0</v>
      </c>
      <c r="X16" s="10">
        <f t="shared" si="13"/>
        <v>-2</v>
      </c>
      <c r="Y16" s="10">
        <f t="shared" si="13"/>
        <v>0</v>
      </c>
      <c r="AB16" s="13" t="s">
        <v>211</v>
      </c>
      <c r="AC16" s="10">
        <f t="shared" ref="AC16:AD16" si="14">((M16+N16)+(O16+K16)+(S16+P16)+(Q16+R16))/8</f>
        <v>-5</v>
      </c>
      <c r="AD16" s="10">
        <f t="shared" si="14"/>
        <v>-3.75</v>
      </c>
      <c r="AE16" s="10">
        <f t="shared" si="6"/>
        <v>-2.75</v>
      </c>
    </row>
    <row r="17" ht="12.75" customHeight="1">
      <c r="A17" s="13" t="s">
        <v>213</v>
      </c>
      <c r="B17" s="10">
        <f t="shared" ref="B17:Y17" si="15">SUM(B11:B16)</f>
        <v>-3</v>
      </c>
      <c r="C17" s="10">
        <f t="shared" si="15"/>
        <v>-3</v>
      </c>
      <c r="D17" s="10">
        <f t="shared" si="15"/>
        <v>-1</v>
      </c>
      <c r="E17" s="10">
        <f t="shared" si="15"/>
        <v>5</v>
      </c>
      <c r="F17" s="10">
        <f t="shared" si="15"/>
        <v>6</v>
      </c>
      <c r="G17" s="10">
        <f t="shared" si="15"/>
        <v>8</v>
      </c>
      <c r="H17" s="10">
        <f t="shared" si="15"/>
        <v>12</v>
      </c>
      <c r="I17" s="10">
        <f t="shared" si="15"/>
        <v>12</v>
      </c>
      <c r="J17" s="10">
        <f t="shared" si="15"/>
        <v>16</v>
      </c>
      <c r="K17" s="10">
        <f t="shared" si="15"/>
        <v>22</v>
      </c>
      <c r="L17" s="10">
        <f t="shared" si="15"/>
        <v>23</v>
      </c>
      <c r="M17" s="10">
        <f t="shared" si="15"/>
        <v>25</v>
      </c>
      <c r="N17" s="10">
        <f t="shared" si="15"/>
        <v>28</v>
      </c>
      <c r="O17" s="10">
        <f t="shared" si="15"/>
        <v>31</v>
      </c>
      <c r="P17" s="10">
        <f t="shared" si="15"/>
        <v>31</v>
      </c>
      <c r="Q17" s="10">
        <f t="shared" si="15"/>
        <v>33</v>
      </c>
      <c r="R17" s="10">
        <f t="shared" si="15"/>
        <v>35</v>
      </c>
      <c r="S17" s="10">
        <f t="shared" si="15"/>
        <v>35</v>
      </c>
      <c r="T17" s="10">
        <f t="shared" si="15"/>
        <v>35</v>
      </c>
      <c r="U17" s="10">
        <f t="shared" si="15"/>
        <v>36</v>
      </c>
      <c r="V17" s="10">
        <f t="shared" si="15"/>
        <v>37</v>
      </c>
      <c r="W17" s="10">
        <f t="shared" si="15"/>
        <v>38</v>
      </c>
      <c r="X17" s="10">
        <f t="shared" si="15"/>
        <v>42</v>
      </c>
      <c r="Y17" s="10">
        <f t="shared" si="15"/>
        <v>42</v>
      </c>
      <c r="AB17" s="13" t="s">
        <v>213</v>
      </c>
      <c r="AC17" s="10">
        <f t="shared" ref="AC17:AE17" si="16">SUM(AC11:AC16)</f>
        <v>30</v>
      </c>
      <c r="AD17" s="10">
        <f t="shared" si="16"/>
        <v>31.375</v>
      </c>
      <c r="AE17" s="10">
        <f t="shared" si="16"/>
        <v>15</v>
      </c>
    </row>
    <row r="18" ht="12.75" customHeight="1">
      <c r="B18" s="10">
        <v>42.0</v>
      </c>
      <c r="C18" s="10">
        <v>81.0</v>
      </c>
      <c r="D18" s="10">
        <v>91.0</v>
      </c>
      <c r="E18" s="10">
        <v>82.0</v>
      </c>
      <c r="F18" s="10">
        <v>92.0</v>
      </c>
      <c r="G18" s="10">
        <v>112.0</v>
      </c>
      <c r="H18" s="10">
        <v>41.0</v>
      </c>
      <c r="I18" s="10">
        <v>102.0</v>
      </c>
      <c r="J18" s="10">
        <v>111.0</v>
      </c>
      <c r="K18" s="10">
        <v>12.0</v>
      </c>
      <c r="L18" s="10">
        <v>101.0</v>
      </c>
      <c r="M18" s="10">
        <v>1.0</v>
      </c>
      <c r="N18" s="10">
        <v>2.0</v>
      </c>
      <c r="O18" s="10">
        <v>11.0</v>
      </c>
      <c r="P18" s="10">
        <v>22.0</v>
      </c>
      <c r="Q18" s="10">
        <v>31.0</v>
      </c>
      <c r="R18" s="10">
        <v>32.0</v>
      </c>
      <c r="S18" s="10">
        <v>21.0</v>
      </c>
      <c r="T18" s="10">
        <v>61.0</v>
      </c>
      <c r="U18" s="10">
        <v>52.0</v>
      </c>
      <c r="V18" s="10">
        <v>72.0</v>
      </c>
      <c r="W18" s="10">
        <v>62.0</v>
      </c>
      <c r="X18" s="10">
        <v>51.0</v>
      </c>
      <c r="Y18" s="10">
        <v>71.0</v>
      </c>
    </row>
    <row r="19" ht="12.75" customHeight="1">
      <c r="A19" s="13" t="s">
        <v>214</v>
      </c>
      <c r="B19" s="10" t="str">
        <f t="shared" ref="B19:Y19" si="17">LARGE($B$17:$Z$17,B18)</f>
        <v>#NUM!</v>
      </c>
      <c r="C19" s="10" t="str">
        <f t="shared" si="17"/>
        <v>#NUM!</v>
      </c>
      <c r="D19" s="10" t="str">
        <f t="shared" si="17"/>
        <v>#NUM!</v>
      </c>
      <c r="E19" s="10" t="str">
        <f t="shared" si="17"/>
        <v>#NUM!</v>
      </c>
      <c r="F19" s="10" t="str">
        <f t="shared" si="17"/>
        <v>#NUM!</v>
      </c>
      <c r="G19" s="10" t="str">
        <f t="shared" si="17"/>
        <v>#NUM!</v>
      </c>
      <c r="H19" s="10" t="str">
        <f t="shared" si="17"/>
        <v>#NUM!</v>
      </c>
      <c r="I19" s="10" t="str">
        <f t="shared" si="17"/>
        <v>#NUM!</v>
      </c>
      <c r="J19" s="10" t="str">
        <f t="shared" si="17"/>
        <v>#NUM!</v>
      </c>
      <c r="K19" s="10">
        <f t="shared" si="17"/>
        <v>28</v>
      </c>
      <c r="L19" s="10" t="str">
        <f t="shared" si="17"/>
        <v>#NUM!</v>
      </c>
      <c r="M19" s="10">
        <f t="shared" si="17"/>
        <v>42</v>
      </c>
      <c r="N19" s="10">
        <f t="shared" si="17"/>
        <v>42</v>
      </c>
      <c r="O19" s="10">
        <f t="shared" si="17"/>
        <v>31</v>
      </c>
      <c r="P19" s="10">
        <f t="shared" si="17"/>
        <v>-1</v>
      </c>
      <c r="Q19" s="10" t="str">
        <f t="shared" si="17"/>
        <v>#NUM!</v>
      </c>
      <c r="R19" s="10" t="str">
        <f t="shared" si="17"/>
        <v>#NUM!</v>
      </c>
      <c r="S19" s="10">
        <f t="shared" si="17"/>
        <v>5</v>
      </c>
      <c r="T19" s="10" t="str">
        <f t="shared" si="17"/>
        <v>#NUM!</v>
      </c>
      <c r="U19" s="10" t="str">
        <f t="shared" si="17"/>
        <v>#NUM!</v>
      </c>
      <c r="V19" s="10" t="str">
        <f t="shared" si="17"/>
        <v>#NUM!</v>
      </c>
      <c r="W19" s="10" t="str">
        <f t="shared" si="17"/>
        <v>#NUM!</v>
      </c>
      <c r="X19" s="10" t="str">
        <f t="shared" si="17"/>
        <v>#NUM!</v>
      </c>
      <c r="Y19" s="10" t="str">
        <f t="shared" si="17"/>
        <v>#NUM!</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