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ojb125_ic_ac_uk/Documents/21 - Research Master's Project/Data/ICP/"/>
    </mc:Choice>
  </mc:AlternateContent>
  <xr:revisionPtr revIDLastSave="1776" documentId="8_{9D180821-0308-4B64-99C7-0756FCBD0405}" xr6:coauthVersionLast="47" xr6:coauthVersionMax="47" xr10:uidLastSave="{387A0D6F-B629-42CA-AFF4-52288EAE5F08}"/>
  <bookViews>
    <workbookView minimized="1" xWindow="0" yWindow="1830" windowWidth="8535" windowHeight="4665" activeTab="9" xr2:uid="{00000000-000D-0000-FFFF-FFFF00000000}"/>
  </bookViews>
  <sheets>
    <sheet name="RAW data" sheetId="1" r:id="rId1"/>
    <sheet name="ICP" sheetId="3" r:id="rId2"/>
    <sheet name="ICP Just conc" sheetId="6" r:id="rId3"/>
    <sheet name="EF SD Calc" sheetId="10" r:id="rId4"/>
    <sheet name="Sieving Multi Element" sheetId="7" r:id="rId5"/>
    <sheet name="Cu" sheetId="4" r:id="rId6"/>
    <sheet name="Multi Element 30um" sheetId="9" r:id="rId7"/>
    <sheet name="DSD" sheetId="5" r:id="rId8"/>
    <sheet name="Sheet1" sheetId="8" r:id="rId9"/>
    <sheet name="Sheet5" sheetId="11" r:id="rId10"/>
    <sheet name="ValueList_Helper" sheetId="2" state="hidden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" i="4" l="1"/>
  <c r="K47" i="4"/>
  <c r="K46" i="4"/>
  <c r="K45" i="4"/>
  <c r="K44" i="4"/>
  <c r="K43" i="4"/>
  <c r="L42" i="4"/>
  <c r="L40" i="4"/>
  <c r="L41" i="4"/>
  <c r="K42" i="4"/>
  <c r="K41" i="4"/>
  <c r="K40" i="4"/>
  <c r="L39" i="4"/>
  <c r="L38" i="4"/>
  <c r="K39" i="4"/>
  <c r="K38" i="4"/>
  <c r="B29" i="10"/>
  <c r="B30" i="10" s="1"/>
  <c r="C37" i="10"/>
  <c r="D37" i="10"/>
  <c r="E37" i="10"/>
  <c r="F37" i="10"/>
  <c r="G37" i="10"/>
  <c r="H37" i="10"/>
  <c r="B37" i="10"/>
  <c r="C30" i="10"/>
  <c r="D30" i="10"/>
  <c r="E30" i="10"/>
  <c r="F30" i="10"/>
  <c r="G30" i="10"/>
  <c r="H30" i="10"/>
  <c r="C23" i="10"/>
  <c r="D23" i="10"/>
  <c r="E23" i="10"/>
  <c r="F23" i="10"/>
  <c r="G23" i="10"/>
  <c r="H23" i="10"/>
  <c r="B23" i="10"/>
  <c r="C16" i="10"/>
  <c r="D16" i="10"/>
  <c r="E16" i="10"/>
  <c r="F16" i="10"/>
  <c r="G16" i="10"/>
  <c r="H16" i="10"/>
  <c r="B16" i="10"/>
  <c r="C36" i="10"/>
  <c r="D36" i="10"/>
  <c r="E36" i="10"/>
  <c r="F36" i="10"/>
  <c r="G36" i="10"/>
  <c r="H36" i="10"/>
  <c r="B36" i="10"/>
  <c r="C35" i="10"/>
  <c r="D35" i="10"/>
  <c r="E35" i="10"/>
  <c r="F35" i="10"/>
  <c r="G35" i="10"/>
  <c r="H35" i="10"/>
  <c r="B35" i="10"/>
  <c r="C29" i="10"/>
  <c r="D29" i="10"/>
  <c r="E29" i="10"/>
  <c r="F29" i="10"/>
  <c r="G29" i="10"/>
  <c r="H29" i="10"/>
  <c r="C22" i="10"/>
  <c r="D22" i="10"/>
  <c r="E22" i="10"/>
  <c r="F22" i="10"/>
  <c r="G22" i="10"/>
  <c r="H22" i="10"/>
  <c r="B22" i="10"/>
  <c r="N50" i="7"/>
  <c r="H8" i="10"/>
  <c r="H14" i="10" s="1"/>
  <c r="G8" i="10"/>
  <c r="G14" i="10" s="1"/>
  <c r="F8" i="10"/>
  <c r="C14" i="10" s="1"/>
  <c r="E8" i="10"/>
  <c r="E14" i="10" s="1"/>
  <c r="D8" i="10"/>
  <c r="D14" i="10" s="1"/>
  <c r="C8" i="10"/>
  <c r="C28" i="10" s="1"/>
  <c r="B8" i="10"/>
  <c r="B28" i="10" s="1"/>
  <c r="H34" i="10"/>
  <c r="G34" i="10"/>
  <c r="F34" i="10"/>
  <c r="E34" i="10"/>
  <c r="D34" i="10"/>
  <c r="C34" i="10"/>
  <c r="B34" i="10"/>
  <c r="H27" i="10"/>
  <c r="G27" i="10"/>
  <c r="F27" i="10"/>
  <c r="E27" i="10"/>
  <c r="D27" i="10"/>
  <c r="C27" i="10"/>
  <c r="B27" i="10"/>
  <c r="H20" i="10"/>
  <c r="G20" i="10"/>
  <c r="F20" i="10"/>
  <c r="E20" i="10"/>
  <c r="D20" i="10"/>
  <c r="C20" i="10"/>
  <c r="B20" i="10"/>
  <c r="H13" i="10"/>
  <c r="G13" i="10"/>
  <c r="F13" i="10"/>
  <c r="E13" i="10"/>
  <c r="D13" i="10"/>
  <c r="C13" i="10"/>
  <c r="B13" i="10"/>
  <c r="O56" i="7"/>
  <c r="P56" i="7"/>
  <c r="Q56" i="7"/>
  <c r="N56" i="7"/>
  <c r="O55" i="7"/>
  <c r="P55" i="7"/>
  <c r="Q55" i="7"/>
  <c r="N55" i="7"/>
  <c r="O54" i="7"/>
  <c r="P54" i="7"/>
  <c r="Q54" i="7"/>
  <c r="N54" i="7"/>
  <c r="O53" i="7"/>
  <c r="P53" i="7"/>
  <c r="Q53" i="7"/>
  <c r="N53" i="7"/>
  <c r="O52" i="7"/>
  <c r="P52" i="7"/>
  <c r="Q52" i="7"/>
  <c r="N52" i="7"/>
  <c r="O51" i="7"/>
  <c r="P51" i="7"/>
  <c r="Q51" i="7"/>
  <c r="N51" i="7"/>
  <c r="O50" i="7"/>
  <c r="P50" i="7"/>
  <c r="Q50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29" i="7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9" i="9"/>
  <c r="G38" i="4"/>
  <c r="S26" i="4"/>
  <c r="F15" i="4"/>
  <c r="G15" i="10" l="1"/>
  <c r="E15" i="10"/>
  <c r="G21" i="10"/>
  <c r="B15" i="10"/>
  <c r="H15" i="10"/>
  <c r="F15" i="10"/>
  <c r="D15" i="10"/>
  <c r="C15" i="10"/>
  <c r="B14" i="10"/>
  <c r="B21" i="10"/>
  <c r="E21" i="10"/>
  <c r="H21" i="10"/>
  <c r="F21" i="10"/>
  <c r="C21" i="10"/>
  <c r="D21" i="10"/>
  <c r="H28" i="10"/>
  <c r="G28" i="10"/>
  <c r="F28" i="10"/>
  <c r="E28" i="10"/>
  <c r="D28" i="10"/>
  <c r="F14" i="10"/>
  <c r="K7" i="5"/>
  <c r="K8" i="5"/>
  <c r="K9" i="5"/>
  <c r="K10" i="5"/>
  <c r="K11" i="5"/>
  <c r="K12" i="5"/>
  <c r="K13" i="5"/>
  <c r="K14" i="5"/>
  <c r="K15" i="5"/>
  <c r="K16" i="5"/>
  <c r="K17" i="5"/>
  <c r="K6" i="5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I50" i="6"/>
  <c r="J46" i="6"/>
  <c r="K46" i="6"/>
  <c r="I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L46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I42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I38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I34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I30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I26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I22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I18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I14" i="6"/>
  <c r="I10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I6" i="6"/>
  <c r="G39" i="4"/>
  <c r="G40" i="4"/>
  <c r="G41" i="4"/>
  <c r="G42" i="4"/>
  <c r="G43" i="4"/>
  <c r="G44" i="4"/>
  <c r="G45" i="4"/>
  <c r="G46" i="4"/>
  <c r="G47" i="4"/>
  <c r="W39" i="4"/>
  <c r="W40" i="4"/>
  <c r="W41" i="4"/>
  <c r="W42" i="4"/>
  <c r="W38" i="4"/>
  <c r="U8" i="4"/>
  <c r="U9" i="4"/>
  <c r="U10" i="4"/>
  <c r="U7" i="4"/>
  <c r="T12" i="4"/>
  <c r="G30" i="4" l="1"/>
  <c r="F30" i="4"/>
  <c r="G27" i="4"/>
  <c r="F27" i="4"/>
  <c r="G24" i="4"/>
  <c r="F24" i="4"/>
  <c r="G21" i="4"/>
  <c r="F21" i="4"/>
  <c r="G18" i="4"/>
  <c r="F18" i="4"/>
  <c r="G15" i="4"/>
  <c r="H15" i="4" s="1"/>
  <c r="G12" i="4"/>
  <c r="F12" i="4"/>
  <c r="G9" i="4"/>
  <c r="F9" i="4"/>
  <c r="G6" i="4"/>
  <c r="F6" i="4"/>
  <c r="G3" i="4"/>
  <c r="F3" i="4"/>
  <c r="H21" i="4" l="1"/>
  <c r="H9" i="4"/>
  <c r="H12" i="4"/>
  <c r="H18" i="4"/>
  <c r="H6" i="4"/>
  <c r="H3" i="4"/>
  <c r="H24" i="4"/>
  <c r="H27" i="4"/>
  <c r="H30" i="4"/>
</calcChain>
</file>

<file path=xl/sharedStrings.xml><?xml version="1.0" encoding="utf-8"?>
<sst xmlns="http://schemas.openxmlformats.org/spreadsheetml/2006/main" count="1730" uniqueCount="342">
  <si>
    <t>Spl35.d</t>
  </si>
  <si>
    <t>R 1</t>
  </si>
  <si>
    <t xml:space="preserve">71  Ga  [ He ] </t>
  </si>
  <si>
    <t>QC2</t>
  </si>
  <si>
    <t>Spl11</t>
  </si>
  <si>
    <t>SQStd</t>
  </si>
  <si>
    <t>Spl9.d</t>
  </si>
  <si>
    <t>Spl34.d</t>
  </si>
  <si>
    <t>R3.d</t>
  </si>
  <si>
    <t xml:space="preserve">193  Ir ( ISTD )  [ H2 ] </t>
  </si>
  <si>
    <t>Spl36</t>
  </si>
  <si>
    <t>Spl34</t>
  </si>
  <si>
    <t>5.d</t>
  </si>
  <si>
    <t>Spl18</t>
  </si>
  <si>
    <t xml:space="preserve">24  Mg  [ He ] </t>
  </si>
  <si>
    <t xml:space="preserve">43  Ca  [ He ] </t>
  </si>
  <si>
    <t>Spl7.d</t>
  </si>
  <si>
    <t>Spl10</t>
  </si>
  <si>
    <t>Spl32.d</t>
  </si>
  <si>
    <t>Spl26.d</t>
  </si>
  <si>
    <t xml:space="preserve">89  Y ( ISTD )  [ He ] </t>
  </si>
  <si>
    <t>Spike</t>
  </si>
  <si>
    <t xml:space="preserve">55  Mn  [ He ] </t>
  </si>
  <si>
    <t>Spl21.d</t>
  </si>
  <si>
    <t xml:space="preserve">44  Ca  [ He ] </t>
  </si>
  <si>
    <t xml:space="preserve">107  Ag  [ He ] </t>
  </si>
  <si>
    <t>Spl21</t>
  </si>
  <si>
    <t>2</t>
  </si>
  <si>
    <t>R5.d</t>
  </si>
  <si>
    <t>200.d</t>
  </si>
  <si>
    <t>Spl23.d</t>
  </si>
  <si>
    <t>Sample</t>
  </si>
  <si>
    <t>Level</t>
  </si>
  <si>
    <t>SQBlk</t>
  </si>
  <si>
    <t>Spl29</t>
  </si>
  <si>
    <t>&lt;0.000</t>
  </si>
  <si>
    <t xml:space="preserve">137  Ba  [ He ] </t>
  </si>
  <si>
    <t>R4</t>
  </si>
  <si>
    <t>Spl20.d</t>
  </si>
  <si>
    <t>N/A</t>
  </si>
  <si>
    <t>R3</t>
  </si>
  <si>
    <t>DriftChk</t>
  </si>
  <si>
    <t>FQBlk</t>
  </si>
  <si>
    <t>Spl13.d</t>
  </si>
  <si>
    <t>IsoStd</t>
  </si>
  <si>
    <t>100</t>
  </si>
  <si>
    <t>Spl1.d</t>
  </si>
  <si>
    <t>Bkgnd</t>
  </si>
  <si>
    <t>Spl8.d</t>
  </si>
  <si>
    <t>Spl2.d</t>
  </si>
  <si>
    <t>CalBlk</t>
  </si>
  <si>
    <t>Spl11.d</t>
  </si>
  <si>
    <t>SQISTD</t>
  </si>
  <si>
    <t>Spl26</t>
  </si>
  <si>
    <t>Spl31</t>
  </si>
  <si>
    <t>R6</t>
  </si>
  <si>
    <t xml:space="preserve">45  Sc ( ISTD )  [ He ] </t>
  </si>
  <si>
    <t>R2</t>
  </si>
  <si>
    <t>Spl31.d</t>
  </si>
  <si>
    <t>Spl5.d</t>
  </si>
  <si>
    <t>Conc. [ ug/l ]</t>
  </si>
  <si>
    <t>Spl33.d</t>
  </si>
  <si>
    <t>Spl22.d</t>
  </si>
  <si>
    <t>Data File</t>
  </si>
  <si>
    <t>Spl8</t>
  </si>
  <si>
    <t xml:space="preserve">60  Ni  [ He ] </t>
  </si>
  <si>
    <t>Spl3</t>
  </si>
  <si>
    <t xml:space="preserve">39  K  [ He ] </t>
  </si>
  <si>
    <t>BlkVrfy</t>
  </si>
  <si>
    <t>QC4</t>
  </si>
  <si>
    <t>Spl27</t>
  </si>
  <si>
    <t>Spl17</t>
  </si>
  <si>
    <t>500.d</t>
  </si>
  <si>
    <t>3</t>
  </si>
  <si>
    <t>QC3</t>
  </si>
  <si>
    <t>DilStd</t>
  </si>
  <si>
    <t>Spl14.d</t>
  </si>
  <si>
    <t>Spl25.d</t>
  </si>
  <si>
    <t>Spl2</t>
  </si>
  <si>
    <t>R5</t>
  </si>
  <si>
    <t>Spl6</t>
  </si>
  <si>
    <t>Type</t>
  </si>
  <si>
    <t>Spl13</t>
  </si>
  <si>
    <t>R 1.d</t>
  </si>
  <si>
    <t>Spl33</t>
  </si>
  <si>
    <t>500</t>
  </si>
  <si>
    <t>Spl5</t>
  </si>
  <si>
    <t>Acq. Date-Time</t>
  </si>
  <si>
    <t>Spl35</t>
  </si>
  <si>
    <t>Spl28</t>
  </si>
  <si>
    <t>Spl30</t>
  </si>
  <si>
    <t xml:space="preserve">59  Co  [ He ] </t>
  </si>
  <si>
    <t>Spl23</t>
  </si>
  <si>
    <t>CalStd</t>
  </si>
  <si>
    <t xml:space="preserve">27  Al  [ He ] </t>
  </si>
  <si>
    <t>Spl1</t>
  </si>
  <si>
    <t>Spl27.d</t>
  </si>
  <si>
    <t xml:space="preserve">66  Zn  [ He ] </t>
  </si>
  <si>
    <t>Spl4.d</t>
  </si>
  <si>
    <t xml:space="preserve">63  Cu  [ He ] </t>
  </si>
  <si>
    <t>Spl18.d</t>
  </si>
  <si>
    <t xml:space="preserve">89  Y ( ISTD )  [ H2 ] </t>
  </si>
  <si>
    <t>Spl16.d</t>
  </si>
  <si>
    <t>R4.d</t>
  </si>
  <si>
    <t xml:space="preserve">45  Sc ( ISTD )  [ H2 ] </t>
  </si>
  <si>
    <t>Spl12</t>
  </si>
  <si>
    <t>Spl17.d</t>
  </si>
  <si>
    <t>R2.d</t>
  </si>
  <si>
    <t xml:space="preserve">56  Fe  [ H2 ] </t>
  </si>
  <si>
    <t>50.d</t>
  </si>
  <si>
    <t>Spl19.d</t>
  </si>
  <si>
    <t>Spl29.d</t>
  </si>
  <si>
    <t>1</t>
  </si>
  <si>
    <t>QC1</t>
  </si>
  <si>
    <t>100.d</t>
  </si>
  <si>
    <t xml:space="preserve">111  Cd  [ He ] </t>
  </si>
  <si>
    <t>Spl4</t>
  </si>
  <si>
    <t>Spl15</t>
  </si>
  <si>
    <t>0ppb.d</t>
  </si>
  <si>
    <t>Spl3.d</t>
  </si>
  <si>
    <t xml:space="preserve">52  Cr  [ He ] </t>
  </si>
  <si>
    <t>200</t>
  </si>
  <si>
    <t>CPS RSD</t>
  </si>
  <si>
    <t>Spl20</t>
  </si>
  <si>
    <t>CPS</t>
  </si>
  <si>
    <t>Spl36.d</t>
  </si>
  <si>
    <t>QC5</t>
  </si>
  <si>
    <t>50</t>
  </si>
  <si>
    <t>Spl24.d</t>
  </si>
  <si>
    <t>Spike Ref</t>
  </si>
  <si>
    <t>Spl15.d</t>
  </si>
  <si>
    <t>Sample Name</t>
  </si>
  <si>
    <t>R6.d</t>
  </si>
  <si>
    <t>Spl32</t>
  </si>
  <si>
    <t>Spl28.d</t>
  </si>
  <si>
    <t>CICSpike</t>
  </si>
  <si>
    <t/>
  </si>
  <si>
    <t xml:space="preserve">193  Ir ( ISTD )  [ He ] </t>
  </si>
  <si>
    <t>Spl9</t>
  </si>
  <si>
    <t xml:space="preserve">23  Na  [ He ] </t>
  </si>
  <si>
    <t>0ppb</t>
  </si>
  <si>
    <t>Spl7</t>
  </si>
  <si>
    <t>Spl22</t>
  </si>
  <si>
    <t>4</t>
  </si>
  <si>
    <t>6</t>
  </si>
  <si>
    <t>Spl12.d</t>
  </si>
  <si>
    <t>Spl30.d</t>
  </si>
  <si>
    <t>Spl10.d</t>
  </si>
  <si>
    <t>Spl16</t>
  </si>
  <si>
    <t>Spl6.d</t>
  </si>
  <si>
    <t>5</t>
  </si>
  <si>
    <t xml:space="preserve">208  Pb  [ He ] </t>
  </si>
  <si>
    <t>Spl19</t>
  </si>
  <si>
    <t>Spl14</t>
  </si>
  <si>
    <t>Rjct</t>
  </si>
  <si>
    <t>Spl24</t>
  </si>
  <si>
    <t>Spl25</t>
  </si>
  <si>
    <t>PostMix (1)</t>
  </si>
  <si>
    <t>PostMix (2)</t>
  </si>
  <si>
    <t>PostMix (3)</t>
  </si>
  <si>
    <t>Post 600 (1)</t>
  </si>
  <si>
    <t>Post 600 (2)</t>
  </si>
  <si>
    <t>Post 600 (3)</t>
  </si>
  <si>
    <t>Post 125 (1)</t>
  </si>
  <si>
    <t>Post 125 (2)</t>
  </si>
  <si>
    <t>Post 125 (3)</t>
  </si>
  <si>
    <t>Post 75 (1)</t>
  </si>
  <si>
    <t>Post 75 (2)</t>
  </si>
  <si>
    <t>Post 75 (3)</t>
  </si>
  <si>
    <t>Post 30 (1)</t>
  </si>
  <si>
    <t>Post 30 (2)</t>
  </si>
  <si>
    <t>Post 30 (3)</t>
  </si>
  <si>
    <t>Pre mix (1)</t>
  </si>
  <si>
    <t>Pre mix (2)</t>
  </si>
  <si>
    <t>Pre mix (3)</t>
  </si>
  <si>
    <t>Pre 600 (1)</t>
  </si>
  <si>
    <t>Pre 600 (2)</t>
  </si>
  <si>
    <t>Pre 600 (3)</t>
  </si>
  <si>
    <t>Pre 125 (1)</t>
  </si>
  <si>
    <t>Pre 125 (2)</t>
  </si>
  <si>
    <t>Pre 125 (3)</t>
  </si>
  <si>
    <t>Pre 75 (1)</t>
  </si>
  <si>
    <t>Pre 75 (2)</t>
  </si>
  <si>
    <t>Pre 75 (3)</t>
  </si>
  <si>
    <t>Pre 30 (1)</t>
  </si>
  <si>
    <t>Pre 30 (2)</t>
  </si>
  <si>
    <t>Pre 30 (3)</t>
  </si>
  <si>
    <t>FA (1)</t>
  </si>
  <si>
    <t>FA (2)</t>
  </si>
  <si>
    <t>FA (3)</t>
  </si>
  <si>
    <t>FB (1)</t>
  </si>
  <si>
    <t>FB (2)</t>
  </si>
  <si>
    <t>FB (3)</t>
  </si>
  <si>
    <t>Cu Conc. [ ug/l ]</t>
  </si>
  <si>
    <t xml:space="preserve">PostMix </t>
  </si>
  <si>
    <t>Post 600</t>
  </si>
  <si>
    <t xml:space="preserve">Post 125 </t>
  </si>
  <si>
    <t xml:space="preserve">Post 75 </t>
  </si>
  <si>
    <t>Post 30</t>
  </si>
  <si>
    <t>Pre mix</t>
  </si>
  <si>
    <t>Pre 600</t>
  </si>
  <si>
    <t>Pre 125</t>
  </si>
  <si>
    <t>Pre 75</t>
  </si>
  <si>
    <t xml:space="preserve">Pre 30 </t>
  </si>
  <si>
    <t>SD</t>
  </si>
  <si>
    <t>Num Sample</t>
  </si>
  <si>
    <t>Order</t>
  </si>
  <si>
    <t>error</t>
  </si>
  <si>
    <t xml:space="preserve">Av Cu Conc. [ ug/l </t>
  </si>
  <si>
    <t>Post shred Fraction sizes</t>
  </si>
  <si>
    <t>Mass (g)</t>
  </si>
  <si>
    <t>Run</t>
  </si>
  <si>
    <t>Temp (°C)</t>
  </si>
  <si>
    <t>L/S</t>
  </si>
  <si>
    <t>IL (mL)</t>
  </si>
  <si>
    <t>CP1</t>
  </si>
  <si>
    <t>CP2</t>
  </si>
  <si>
    <t>CP3</t>
  </si>
  <si>
    <t>30:1</t>
  </si>
  <si>
    <t>20:1</t>
  </si>
  <si>
    <t>10:1</t>
  </si>
  <si>
    <t>Time</t>
  </si>
  <si>
    <t>Vol (mL)</t>
  </si>
  <si>
    <t>H₂O₂% v/v</t>
  </si>
  <si>
    <t>Stock H₂O₂ (mL)</t>
  </si>
  <si>
    <t>DI Water (mL)</t>
  </si>
  <si>
    <t>UPDATED</t>
  </si>
  <si>
    <t>Fraction</t>
  </si>
  <si>
    <t>Cu (µg/L)</t>
  </si>
  <si>
    <t>Cu (mg/kg)</t>
  </si>
  <si>
    <t>SD (mg/kg)</t>
  </si>
  <si>
    <t>Post Mix</t>
  </si>
  <si>
    <t>Post 125</t>
  </si>
  <si>
    <t>Post 75</t>
  </si>
  <si>
    <t>Converted to mg/kg</t>
  </si>
  <si>
    <t>Pre Mix</t>
  </si>
  <si>
    <t>Pre 30</t>
  </si>
  <si>
    <t>Mix</t>
  </si>
  <si>
    <t>Pre Shred</t>
  </si>
  <si>
    <t>Post Shred</t>
  </si>
  <si>
    <t>125µm</t>
  </si>
  <si>
    <t>75µm</t>
  </si>
  <si>
    <t>30µm</t>
  </si>
  <si>
    <t>30&gt;µm</t>
  </si>
  <si>
    <t>Percentage (%)</t>
  </si>
  <si>
    <t>&gt;600µm</t>
  </si>
  <si>
    <t xml:space="preserve">Cu contribution of each fraction </t>
  </si>
  <si>
    <t>Mass distribution of shred</t>
  </si>
  <si>
    <t>Weighted Cu (mg/kg)</t>
  </si>
  <si>
    <t>Total</t>
  </si>
  <si>
    <t>DF</t>
  </si>
  <si>
    <t xml:space="preserve">Pre mix </t>
  </si>
  <si>
    <t>FA</t>
  </si>
  <si>
    <t>FB</t>
  </si>
  <si>
    <t>Na</t>
  </si>
  <si>
    <t>Mg</t>
  </si>
  <si>
    <t>Al</t>
  </si>
  <si>
    <t>K</t>
  </si>
  <si>
    <t>Ca</t>
  </si>
  <si>
    <t>Cr</t>
  </si>
  <si>
    <t>Mn</t>
  </si>
  <si>
    <t>Fe</t>
  </si>
  <si>
    <t>Co</t>
  </si>
  <si>
    <t>Ni</t>
  </si>
  <si>
    <t>Cu</t>
  </si>
  <si>
    <t>Zn</t>
  </si>
  <si>
    <t>Ga</t>
  </si>
  <si>
    <t>Ag</t>
  </si>
  <si>
    <t>Cd</t>
  </si>
  <si>
    <t>Ba</t>
  </si>
  <si>
    <t>Pb</t>
  </si>
  <si>
    <t>IL (g)</t>
  </si>
  <si>
    <t>Dilution factor</t>
  </si>
  <si>
    <t>600&gt; F1</t>
  </si>
  <si>
    <t>600&gt; F2 &gt;125</t>
  </si>
  <si>
    <t>125&gt; F3 &gt;75</t>
  </si>
  <si>
    <t>75&gt; F4 &gt;30</t>
  </si>
  <si>
    <t>Mass sample g</t>
  </si>
  <si>
    <t>Vol digest L</t>
  </si>
  <si>
    <t>Sieving (which to using the POST shred from the UBH group after conversations with Bryan)</t>
  </si>
  <si>
    <t>IL DSD results and JMP analysis</t>
  </si>
  <si>
    <t>CV of IL Cu PLS</t>
  </si>
  <si>
    <t>CV of shred PLS</t>
  </si>
  <si>
    <t>ASV of Cu PLS</t>
  </si>
  <si>
    <t>Electroplating of Shred PLS</t>
  </si>
  <si>
    <t>mass (mg/kg)</t>
  </si>
  <si>
    <t>Post 30um</t>
  </si>
  <si>
    <t>Elements</t>
  </si>
  <si>
    <t>MD ICP Element masses</t>
  </si>
  <si>
    <t>Mass (mg/kg)</t>
  </si>
  <si>
    <t>Element</t>
  </si>
  <si>
    <t>Enrichment factors = fraction mass/post mass</t>
  </si>
  <si>
    <t>Error</t>
  </si>
  <si>
    <t>EF SD</t>
  </si>
  <si>
    <t>Mass mg/kg</t>
  </si>
  <si>
    <t>EF mean</t>
  </si>
  <si>
    <t>SE error</t>
  </si>
  <si>
    <t>n=3, SE = SD/1.732</t>
  </si>
  <si>
    <t>sqrt of 3 = 1.732</t>
  </si>
  <si>
    <t>600 SE error</t>
  </si>
  <si>
    <t>125 SE error</t>
  </si>
  <si>
    <t>30 SE error</t>
  </si>
  <si>
    <t>75 SE error</t>
  </si>
  <si>
    <t>%</t>
  </si>
  <si>
    <t>Cu conc (mg/kg)</t>
  </si>
  <si>
    <t>Cu mass (mg)</t>
  </si>
  <si>
    <t>Yield range (%)</t>
  </si>
  <si>
    <t>65.4-90.2</t>
  </si>
  <si>
    <t>0.6-10.2</t>
  </si>
  <si>
    <t>61.2-81.1</t>
  </si>
  <si>
    <t>5.2-69.2</t>
  </si>
  <si>
    <t>2.5-34.5</t>
  </si>
  <si>
    <r>
      <t>Feedstock (mg kg</t>
    </r>
    <r>
      <rPr>
        <vertAlign val="superscript"/>
        <sz val="9"/>
        <color theme="1"/>
        <rFont val="Arial"/>
        <family val="2"/>
      </rPr>
      <t>-1</t>
    </r>
    <r>
      <rPr>
        <sz val="9"/>
        <color theme="1"/>
        <rFont val="Arial"/>
        <family val="2"/>
      </rPr>
      <t>)</t>
    </r>
  </si>
  <si>
    <t>Deposition potential (V vs Ag/AgCl)</t>
  </si>
  <si>
    <t>Q_dep (mC)</t>
  </si>
  <si>
    <t>Q_strip (mC)</t>
  </si>
  <si>
    <t>Charge yield</t>
  </si>
  <si>
    <t>Run L/S</t>
  </si>
  <si>
    <t>Break-even recycles</t>
  </si>
  <si>
    <r>
      <t>Cu (kg t</t>
    </r>
    <r>
      <rPr>
        <b/>
        <vertAlign val="superscript"/>
        <sz val="9"/>
        <color theme="1"/>
        <rFont val="Arial"/>
        <family val="2"/>
      </rPr>
      <t>-1</t>
    </r>
    <r>
      <rPr>
        <b/>
        <sz val="9"/>
        <color theme="1"/>
        <rFont val="Arial"/>
        <family val="2"/>
      </rPr>
      <t>)</t>
    </r>
  </si>
  <si>
    <r>
      <t>Ag (kgt</t>
    </r>
    <r>
      <rPr>
        <b/>
        <vertAlign val="superscript"/>
        <sz val="9"/>
        <color theme="1"/>
        <rFont val="Arial"/>
        <family val="2"/>
      </rPr>
      <t>-1</t>
    </r>
    <r>
      <rPr>
        <b/>
        <sz val="9"/>
        <color theme="1"/>
        <rFont val="Arial"/>
        <family val="2"/>
      </rPr>
      <t xml:space="preserve">) </t>
    </r>
  </si>
  <si>
    <r>
      <t>Value ($ t</t>
    </r>
    <r>
      <rPr>
        <b/>
        <vertAlign val="superscript"/>
        <sz val="9"/>
        <color theme="1"/>
        <rFont val="Arial"/>
        <family val="2"/>
      </rPr>
      <t>-1</t>
    </r>
    <r>
      <rPr>
        <b/>
        <sz val="9"/>
        <color theme="1"/>
        <rFont val="Arial"/>
        <family val="2"/>
      </rPr>
      <t>)</t>
    </r>
  </si>
  <si>
    <r>
      <t xml:space="preserve"> IL required (kg t</t>
    </r>
    <r>
      <rPr>
        <b/>
        <vertAlign val="superscript"/>
        <sz val="9"/>
        <color theme="1"/>
        <rFont val="Arial"/>
        <family val="2"/>
      </rPr>
      <t>-1</t>
    </r>
    <r>
      <rPr>
        <b/>
        <sz val="9"/>
        <color theme="1"/>
        <rFont val="Arial"/>
        <family val="2"/>
      </rPr>
      <t>)</t>
    </r>
  </si>
  <si>
    <t>Scenario</t>
  </si>
  <si>
    <t>Basis</t>
  </si>
  <si>
    <t>Complete recovery</t>
  </si>
  <si>
    <t>Not reached</t>
  </si>
  <si>
    <t>Recovered value ($t-1)</t>
  </si>
  <si>
    <t>Upper bound, no losses</t>
  </si>
  <si>
    <t>Literature charge yield</t>
  </si>
  <si>
    <t>Measured charge yield</t>
  </si>
  <si>
    <t>Bulk plating, as measured</t>
  </si>
  <si>
    <t>0.79, [Hmim]Cl, ASV [X]</t>
  </si>
  <si>
    <t>0.494 at -0.60 V, Cu-saturated [Hmim][HSO4], ASV (Section 4.6)</t>
  </si>
  <si>
    <t>2-7% current efficiency, Run 8 PLS, galvanostatic (Section 4.6)</t>
  </si>
  <si>
    <r>
      <t>Active H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O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 xml:space="preserve"> (kg t</t>
    </r>
    <r>
      <rPr>
        <b/>
        <vertAlign val="superscript"/>
        <sz val="9"/>
        <color theme="1"/>
        <rFont val="Arial"/>
        <family val="2"/>
      </rPr>
      <t>-1</t>
    </r>
    <r>
      <rPr>
        <b/>
        <sz val="9"/>
        <color theme="1"/>
        <rFont val="Arial"/>
        <family val="2"/>
      </rPr>
      <t>)</t>
    </r>
  </si>
  <si>
    <r>
      <t>Revenue ($ t</t>
    </r>
    <r>
      <rPr>
        <b/>
        <vertAlign val="superscript"/>
        <sz val="9"/>
        <color theme="1"/>
        <rFont val="Arial"/>
        <family val="2"/>
      </rPr>
      <t>-1</t>
    </r>
    <r>
      <rPr>
        <b/>
        <sz val="9"/>
        <color theme="1"/>
        <rFont val="Arial"/>
        <family val="2"/>
      </rPr>
      <t>)</t>
    </r>
  </si>
  <si>
    <t xml:space="preserve">IL cost ($ t-1) </t>
  </si>
  <si>
    <r>
      <t>Margin per cycle ($ t</t>
    </r>
    <r>
      <rPr>
        <b/>
        <vertAlign val="superscript"/>
        <sz val="9"/>
        <color theme="1"/>
        <rFont val="Arial"/>
        <family val="2"/>
      </rPr>
      <t>-1</t>
    </r>
    <r>
      <rPr>
        <b/>
        <sz val="9"/>
        <color theme="1"/>
        <rFont val="Arial"/>
        <family val="2"/>
      </rPr>
      <t xml:space="preserve">) </t>
    </r>
  </si>
  <si>
    <r>
      <t>H2O2 cost  ($ t</t>
    </r>
    <r>
      <rPr>
        <b/>
        <vertAlign val="superscript"/>
        <sz val="9"/>
        <color theme="1"/>
        <rFont val="Arial"/>
        <family val="2"/>
      </rPr>
      <t xml:space="preserve">-1 </t>
    </r>
    <r>
      <rPr>
        <b/>
        <sz val="9"/>
        <color theme="1"/>
        <rFont val="Arial"/>
        <family val="2"/>
      </rPr>
      <t>per cycle)</t>
    </r>
  </si>
  <si>
    <t>Never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</si>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</sst>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9"/>
      <name val="Microsoft Sans Serif"/>
      <family val="2"/>
    </font>
    <font>
      <sz val="9"/>
      <color rgb="FF000000"/>
      <name val="Microsoft Sans Serif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Microsoft Serif"/>
    </font>
    <font>
      <sz val="11"/>
      <color rgb="FF161C24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b/>
      <vertAlign val="subscript"/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22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top"/>
    </xf>
    <xf numFmtId="0" fontId="2" fillId="3" borderId="2" xfId="0" applyFont="1" applyFill="1" applyBorder="1" applyAlignment="1">
      <alignment horizontal="center" vertical="center"/>
    </xf>
    <xf numFmtId="0" fontId="0" fillId="0" borderId="1" xfId="0" applyBorder="1"/>
    <xf numFmtId="0" fontId="0" fillId="4" borderId="0" xfId="0" applyFill="1"/>
    <xf numFmtId="0" fontId="3" fillId="4" borderId="0" xfId="0" applyFont="1" applyFill="1"/>
    <xf numFmtId="0" fontId="3" fillId="0" borderId="0" xfId="0" applyFont="1"/>
    <xf numFmtId="2" fontId="3" fillId="4" borderId="0" xfId="0" applyNumberFormat="1" applyFont="1" applyFill="1"/>
    <xf numFmtId="2" fontId="3" fillId="0" borderId="0" xfId="0" applyNumberFormat="1" applyFont="1"/>
    <xf numFmtId="0" fontId="0" fillId="0" borderId="0" xfId="0" applyAlignment="1">
      <alignment horizontal="center" vertical="center"/>
    </xf>
    <xf numFmtId="2" fontId="0" fillId="0" borderId="0" xfId="0" applyNumberFormat="1"/>
    <xf numFmtId="49" fontId="0" fillId="0" borderId="0" xfId="0" applyNumberFormat="1" applyAlignment="1">
      <alignment horizontal="center" vertical="center"/>
    </xf>
    <xf numFmtId="3" fontId="0" fillId="0" borderId="0" xfId="0" applyNumberFormat="1"/>
    <xf numFmtId="1" fontId="0" fillId="0" borderId="0" xfId="0" applyNumberFormat="1"/>
    <xf numFmtId="1" fontId="0" fillId="0" borderId="1" xfId="0" applyNumberFormat="1" applyBorder="1"/>
    <xf numFmtId="0" fontId="0" fillId="0" borderId="5" xfId="0" applyBorder="1"/>
    <xf numFmtId="3" fontId="0" fillId="0" borderId="1" xfId="0" applyNumberFormat="1" applyBorder="1"/>
    <xf numFmtId="1" fontId="4" fillId="0" borderId="5" xfId="0" applyNumberFormat="1" applyFont="1" applyBorder="1"/>
    <xf numFmtId="0" fontId="4" fillId="0" borderId="1" xfId="0" applyFont="1" applyBorder="1"/>
    <xf numFmtId="0" fontId="2" fillId="3" borderId="4" xfId="0" applyFont="1" applyFill="1" applyBorder="1" applyAlignment="1">
      <alignment vertic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right" vertical="top"/>
    </xf>
    <xf numFmtId="0" fontId="1" fillId="0" borderId="0" xfId="0" applyFont="1" applyAlignment="1">
      <alignment horizontal="left" vertical="top"/>
    </xf>
    <xf numFmtId="22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top"/>
    </xf>
    <xf numFmtId="0" fontId="1" fillId="5" borderId="0" xfId="0" applyFont="1" applyFill="1" applyAlignment="1">
      <alignment horizontal="right" vertical="top"/>
    </xf>
    <xf numFmtId="0" fontId="0" fillId="2" borderId="0" xfId="0" applyFill="1"/>
    <xf numFmtId="0" fontId="5" fillId="0" borderId="1" xfId="0" applyFont="1" applyBorder="1"/>
    <xf numFmtId="0" fontId="5" fillId="2" borderId="1" xfId="0" applyFont="1" applyFill="1" applyBorder="1"/>
    <xf numFmtId="0" fontId="4" fillId="6" borderId="1" xfId="0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/>
    <xf numFmtId="46" fontId="0" fillId="7" borderId="1" xfId="0" applyNumberFormat="1" applyFill="1" applyBorder="1" applyAlignment="1">
      <alignment horizontal="center" vertical="center"/>
    </xf>
    <xf numFmtId="20" fontId="0" fillId="7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0" fontId="6" fillId="0" borderId="0" xfId="0" applyFont="1"/>
    <xf numFmtId="0" fontId="4" fillId="6" borderId="4" xfId="0" applyFont="1" applyFill="1" applyBorder="1" applyAlignment="1">
      <alignment horizontal="center" vertical="center"/>
    </xf>
    <xf numFmtId="0" fontId="0" fillId="7" borderId="4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2" borderId="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2" fontId="0" fillId="0" borderId="0" xfId="0" applyNumberFormat="1" applyAlignment="1">
      <alignment vertical="center" wrapText="1"/>
    </xf>
    <xf numFmtId="2" fontId="4" fillId="0" borderId="0" xfId="0" applyNumberFormat="1" applyFont="1" applyAlignment="1">
      <alignment vertical="center" wrapText="1"/>
    </xf>
    <xf numFmtId="0" fontId="5" fillId="0" borderId="2" xfId="0" applyFont="1" applyBorder="1" applyAlignment="1">
      <alignment horizontal="center"/>
    </xf>
    <xf numFmtId="0" fontId="1" fillId="5" borderId="0" xfId="0" applyFont="1" applyFill="1" applyBorder="1" applyAlignment="1">
      <alignment horizontal="right" vertical="top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/>
    <xf numFmtId="46" fontId="8" fillId="0" borderId="1" xfId="0" applyNumberFormat="1" applyFont="1" applyFill="1" applyBorder="1" applyAlignment="1">
      <alignment horizontal="center" vertical="center"/>
    </xf>
    <xf numFmtId="0" fontId="8" fillId="0" borderId="4" xfId="0" applyFont="1" applyFill="1" applyBorder="1"/>
    <xf numFmtId="20" fontId="8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0" fontId="4" fillId="0" borderId="1" xfId="0" applyNumberFormat="1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10" fillId="0" borderId="1" xfId="0" applyFont="1" applyBorder="1"/>
    <xf numFmtId="3" fontId="10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20" fontId="0" fillId="0" borderId="0" xfId="0" applyNumberFormat="1"/>
    <xf numFmtId="46" fontId="0" fillId="0" borderId="0" xfId="0" applyNumberFormat="1"/>
    <xf numFmtId="0" fontId="10" fillId="0" borderId="0" xfId="0" applyFont="1"/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0" fontId="0" fillId="0" borderId="0" xfId="0" applyFont="1"/>
    <xf numFmtId="0" fontId="0" fillId="0" borderId="1" xfId="0" applyBorder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EFE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Sieving Fraction Element Composition (Microwave ICPMS)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88889607973207E-2"/>
          <c:y val="0.12571304280525331"/>
          <c:w val="0.8950657658070128"/>
          <c:h val="0.7750505074767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'Sieving Multi Element'!$N$49</c:f>
              <c:strCache>
                <c:ptCount val="1"/>
                <c:pt idx="0">
                  <c:v>Post 600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'Sieving Multi Element'!$L$50:$L$56</c:f>
              <c:strCache>
                <c:ptCount val="7"/>
                <c:pt idx="0">
                  <c:v>Cu</c:v>
                </c:pt>
                <c:pt idx="1">
                  <c:v>Ag</c:v>
                </c:pt>
                <c:pt idx="2">
                  <c:v>Pb</c:v>
                </c:pt>
                <c:pt idx="3">
                  <c:v>Fe</c:v>
                </c:pt>
                <c:pt idx="4">
                  <c:v>Ni</c:v>
                </c:pt>
                <c:pt idx="5">
                  <c:v>Al</c:v>
                </c:pt>
                <c:pt idx="6">
                  <c:v>Mg</c:v>
                </c:pt>
              </c:strCache>
            </c:strRef>
          </c:cat>
          <c:val>
            <c:numRef>
              <c:f>'Sieving Multi Element'!$N$50:$N$56</c:f>
              <c:numCache>
                <c:formatCode>0.00</c:formatCode>
                <c:ptCount val="7"/>
                <c:pt idx="0">
                  <c:v>0.22307606486776305</c:v>
                </c:pt>
                <c:pt idx="1">
                  <c:v>0.1215621703216985</c:v>
                </c:pt>
                <c:pt idx="2">
                  <c:v>0.1688063360657108</c:v>
                </c:pt>
                <c:pt idx="3">
                  <c:v>0.36833674734274807</c:v>
                </c:pt>
                <c:pt idx="4">
                  <c:v>1.0582783842999315</c:v>
                </c:pt>
                <c:pt idx="5">
                  <c:v>0.20597245226135197</c:v>
                </c:pt>
                <c:pt idx="6">
                  <c:v>0.33734689923549566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2-4F6F-95C7-E460214EB4AC}"/>
            </c:ext>
          </c:extLst>
        </c:ser>
        <c:ser>
          <c:idx val="1"/>
          <c:order val="1"/>
          <c:tx>
            <c:strRef>
              <c:f>'Sieving Multi Element'!$O$49</c:f>
              <c:strCache>
                <c:ptCount val="1"/>
                <c:pt idx="0">
                  <c:v>Post 125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'Sieving Multi Element'!$L$50:$L$56</c:f>
              <c:strCache>
                <c:ptCount val="7"/>
                <c:pt idx="0">
                  <c:v>Cu</c:v>
                </c:pt>
                <c:pt idx="1">
                  <c:v>Ag</c:v>
                </c:pt>
                <c:pt idx="2">
                  <c:v>Pb</c:v>
                </c:pt>
                <c:pt idx="3">
                  <c:v>Fe</c:v>
                </c:pt>
                <c:pt idx="4">
                  <c:v>Ni</c:v>
                </c:pt>
                <c:pt idx="5">
                  <c:v>Al</c:v>
                </c:pt>
                <c:pt idx="6">
                  <c:v>Mg</c:v>
                </c:pt>
              </c:strCache>
            </c:strRef>
          </c:cat>
          <c:val>
            <c:numRef>
              <c:f>'Sieving Multi Element'!$O$50:$O$56</c:f>
              <c:numCache>
                <c:formatCode>0.00</c:formatCode>
                <c:ptCount val="7"/>
                <c:pt idx="0">
                  <c:v>1.176182049167414</c:v>
                </c:pt>
                <c:pt idx="1">
                  <c:v>1.22316955218824</c:v>
                </c:pt>
                <c:pt idx="2">
                  <c:v>1.0600461052755352</c:v>
                </c:pt>
                <c:pt idx="3">
                  <c:v>1.0459302879952235</c:v>
                </c:pt>
                <c:pt idx="4">
                  <c:v>1.1239307498773989</c:v>
                </c:pt>
                <c:pt idx="5">
                  <c:v>1.0493382963533964</c:v>
                </c:pt>
                <c:pt idx="6">
                  <c:v>1.0348301222737648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02-4F6F-95C7-E460214EB4AC}"/>
            </c:ext>
          </c:extLst>
        </c:ser>
        <c:ser>
          <c:idx val="2"/>
          <c:order val="2"/>
          <c:tx>
            <c:strRef>
              <c:f>'Sieving Multi Element'!$P$49</c:f>
              <c:strCache>
                <c:ptCount val="1"/>
                <c:pt idx="0">
                  <c:v>Post 75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'Sieving Multi Element'!$L$50:$L$56</c:f>
              <c:strCache>
                <c:ptCount val="7"/>
                <c:pt idx="0">
                  <c:v>Cu</c:v>
                </c:pt>
                <c:pt idx="1">
                  <c:v>Ag</c:v>
                </c:pt>
                <c:pt idx="2">
                  <c:v>Pb</c:v>
                </c:pt>
                <c:pt idx="3">
                  <c:v>Fe</c:v>
                </c:pt>
                <c:pt idx="4">
                  <c:v>Ni</c:v>
                </c:pt>
                <c:pt idx="5">
                  <c:v>Al</c:v>
                </c:pt>
                <c:pt idx="6">
                  <c:v>Mg</c:v>
                </c:pt>
              </c:strCache>
            </c:strRef>
          </c:cat>
          <c:val>
            <c:numRef>
              <c:f>'Sieving Multi Element'!$P$50:$P$56</c:f>
              <c:numCache>
                <c:formatCode>0.00</c:formatCode>
                <c:ptCount val="7"/>
                <c:pt idx="0">
                  <c:v>1.1561548738963594</c:v>
                </c:pt>
                <c:pt idx="1">
                  <c:v>1.117422004908869</c:v>
                </c:pt>
                <c:pt idx="2">
                  <c:v>0.98850015163446481</c:v>
                </c:pt>
                <c:pt idx="3">
                  <c:v>1.0331307766044722</c:v>
                </c:pt>
                <c:pt idx="4">
                  <c:v>1.1755919426309456</c:v>
                </c:pt>
                <c:pt idx="5">
                  <c:v>1.0651181052300247</c:v>
                </c:pt>
                <c:pt idx="6">
                  <c:v>0.98858130646904963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02-4F6F-95C7-E460214EB4AC}"/>
            </c:ext>
          </c:extLst>
        </c:ser>
        <c:ser>
          <c:idx val="3"/>
          <c:order val="3"/>
          <c:tx>
            <c:strRef>
              <c:f>'Sieving Multi Element'!$Q$49</c:f>
              <c:strCache>
                <c:ptCount val="1"/>
                <c:pt idx="0">
                  <c:v>Post 30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'Sieving Multi Element'!$L$50:$L$56</c:f>
              <c:strCache>
                <c:ptCount val="7"/>
                <c:pt idx="0">
                  <c:v>Cu</c:v>
                </c:pt>
                <c:pt idx="1">
                  <c:v>Ag</c:v>
                </c:pt>
                <c:pt idx="2">
                  <c:v>Pb</c:v>
                </c:pt>
                <c:pt idx="3">
                  <c:v>Fe</c:v>
                </c:pt>
                <c:pt idx="4">
                  <c:v>Ni</c:v>
                </c:pt>
                <c:pt idx="5">
                  <c:v>Al</c:v>
                </c:pt>
                <c:pt idx="6">
                  <c:v>Mg</c:v>
                </c:pt>
              </c:strCache>
            </c:strRef>
          </c:cat>
          <c:val>
            <c:numRef>
              <c:f>'Sieving Multi Element'!$Q$50:$Q$56</c:f>
              <c:numCache>
                <c:formatCode>0.00</c:formatCode>
                <c:ptCount val="7"/>
                <c:pt idx="0">
                  <c:v>1.9451222229309997</c:v>
                </c:pt>
                <c:pt idx="1">
                  <c:v>2.0656155775871139</c:v>
                </c:pt>
                <c:pt idx="2">
                  <c:v>1.5733906379370881</c:v>
                </c:pt>
                <c:pt idx="3">
                  <c:v>1.1209226710029514</c:v>
                </c:pt>
                <c:pt idx="4">
                  <c:v>1.0208018102233043</c:v>
                </c:pt>
                <c:pt idx="5">
                  <c:v>0.81326893416002466</c:v>
                </c:pt>
                <c:pt idx="6">
                  <c:v>0.96820737310666616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02-4F6F-95C7-E460214EB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5168128"/>
        <c:axId val="625688272"/>
      </c:barChart>
      <c:catAx>
        <c:axId val="1565168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Elements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688272"/>
        <c:crosses val="autoZero"/>
        <c:auto val="1"/>
        <c:lblAlgn val="ctr"/>
        <c:lblOffset val="100"/>
        <c:noMultiLvlLbl val="0"/>
      </c:catAx>
      <c:valAx>
        <c:axId val="62568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Enrichment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16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9247014298800422"/>
          <c:y val="0.13273551696437386"/>
          <c:w val="0.17358083450576589"/>
          <c:h val="0.189383421804818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 Mix Cu Conc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Cu!$H$18:$H$30</c:f>
                <c:numCache>
                  <c:formatCode>General</c:formatCode>
                  <c:ptCount val="13"/>
                  <c:pt idx="0">
                    <c:v>78.321954025508944</c:v>
                  </c:pt>
                  <c:pt idx="3">
                    <c:v>4.6027871875453146</c:v>
                  </c:pt>
                  <c:pt idx="6">
                    <c:v>107.05764897007516</c:v>
                  </c:pt>
                  <c:pt idx="9">
                    <c:v>48.60471970742951</c:v>
                  </c:pt>
                  <c:pt idx="12">
                    <c:v>72.586437926535766</c:v>
                  </c:pt>
                </c:numCache>
              </c:numRef>
            </c:plus>
            <c:minus>
              <c:numRef>
                <c:f>Cu!$H$18:$H$30</c:f>
                <c:numCache>
                  <c:formatCode>General</c:formatCode>
                  <c:ptCount val="13"/>
                  <c:pt idx="0">
                    <c:v>78.321954025508944</c:v>
                  </c:pt>
                  <c:pt idx="3">
                    <c:v>4.6027871875453146</c:v>
                  </c:pt>
                  <c:pt idx="6">
                    <c:v>107.05764897007516</c:v>
                  </c:pt>
                  <c:pt idx="9">
                    <c:v>48.60471970742951</c:v>
                  </c:pt>
                  <c:pt idx="12">
                    <c:v>72.586437926535766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Cu!$E$18:$E$30</c:f>
              <c:strCache>
                <c:ptCount val="13"/>
                <c:pt idx="0">
                  <c:v>Pre mix</c:v>
                </c:pt>
                <c:pt idx="3">
                  <c:v>Pre 600</c:v>
                </c:pt>
                <c:pt idx="6">
                  <c:v>Pre 125</c:v>
                </c:pt>
                <c:pt idx="9">
                  <c:v>Pre 75</c:v>
                </c:pt>
                <c:pt idx="12">
                  <c:v>Pre 30 </c:v>
                </c:pt>
              </c:strCache>
            </c:strRef>
          </c:cat>
          <c:val>
            <c:numRef>
              <c:f>Cu!$F$18:$F$30</c:f>
              <c:numCache>
                <c:formatCode>0.00</c:formatCode>
                <c:ptCount val="13"/>
                <c:pt idx="0">
                  <c:v>756.67523599252763</c:v>
                </c:pt>
                <c:pt idx="3">
                  <c:v>26.787833537078367</c:v>
                </c:pt>
                <c:pt idx="6">
                  <c:v>572.84930750465344</c:v>
                </c:pt>
                <c:pt idx="9">
                  <c:v>2684.3257378916333</c:v>
                </c:pt>
                <c:pt idx="12">
                  <c:v>2312.1414527599768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6-492C-9608-F490D97DD2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2"/>
        <c:overlap val="-27"/>
        <c:axId val="196487263"/>
        <c:axId val="196491103"/>
      </c:barChart>
      <c:catAx>
        <c:axId val="19648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91103"/>
        <c:crosses val="autoZero"/>
        <c:auto val="1"/>
        <c:lblAlgn val="ctr"/>
        <c:lblOffset val="100"/>
        <c:noMultiLvlLbl val="0"/>
      </c:catAx>
      <c:valAx>
        <c:axId val="19649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8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Post Mix Cu Conc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0"/>
                  <c:y val="-1.3914316297608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377-4271-A58D-C9A6806BA16B}"/>
                </c:ext>
              </c:extLst>
            </c:dLbl>
            <c:dLbl>
              <c:idx val="9"/>
              <c:layout>
                <c:manualLayout>
                  <c:x val="0"/>
                  <c:y val="-4.798430494338042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377-4271-A58D-C9A6806BA16B}"/>
                </c:ext>
              </c:extLst>
            </c:dLbl>
            <c:dLbl>
              <c:idx val="12"/>
              <c:layout>
                <c:manualLayout>
                  <c:x val="0"/>
                  <c:y val="-5.006962636226086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377-4271-A58D-C9A6806BA1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Cu!$H$3:$H$15</c:f>
                <c:numCache>
                  <c:formatCode>General</c:formatCode>
                  <c:ptCount val="13"/>
                  <c:pt idx="0">
                    <c:v>7.4972225040052436</c:v>
                  </c:pt>
                  <c:pt idx="3">
                    <c:v>26.07993812356067</c:v>
                  </c:pt>
                  <c:pt idx="6">
                    <c:v>3.4309763069571702</c:v>
                  </c:pt>
                  <c:pt idx="9">
                    <c:v>10.971716482272509</c:v>
                  </c:pt>
                  <c:pt idx="12">
                    <c:v>11.892725559131643</c:v>
                  </c:pt>
                </c:numCache>
              </c:numRef>
            </c:plus>
            <c:minus>
              <c:numRef>
                <c:f>Cu!$H$3:$H$15</c:f>
                <c:numCache>
                  <c:formatCode>General</c:formatCode>
                  <c:ptCount val="13"/>
                  <c:pt idx="0">
                    <c:v>7.4972225040052436</c:v>
                  </c:pt>
                  <c:pt idx="3">
                    <c:v>26.07993812356067</c:v>
                  </c:pt>
                  <c:pt idx="6">
                    <c:v>3.4309763069571702</c:v>
                  </c:pt>
                  <c:pt idx="9">
                    <c:v>10.971716482272509</c:v>
                  </c:pt>
                  <c:pt idx="12">
                    <c:v>11.892725559131643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Cu!$E$3:$E$15</c:f>
              <c:strCache>
                <c:ptCount val="13"/>
                <c:pt idx="0">
                  <c:v>PostMix </c:v>
                </c:pt>
                <c:pt idx="3">
                  <c:v>Post 600</c:v>
                </c:pt>
                <c:pt idx="6">
                  <c:v>Post 125 </c:v>
                </c:pt>
                <c:pt idx="9">
                  <c:v>Post 75 </c:v>
                </c:pt>
                <c:pt idx="12">
                  <c:v>Post 30</c:v>
                </c:pt>
              </c:strCache>
            </c:strRef>
          </c:cat>
          <c:val>
            <c:numRef>
              <c:f>Cu!$F$3:$F$15</c:f>
              <c:numCache>
                <c:formatCode>0.00</c:formatCode>
                <c:ptCount val="13"/>
                <c:pt idx="0">
                  <c:v>244.07334942837068</c:v>
                </c:pt>
                <c:pt idx="3">
                  <c:v>54.446922329575408</c:v>
                </c:pt>
                <c:pt idx="6">
                  <c:v>287.0746922778153</c:v>
                </c:pt>
                <c:pt idx="9">
                  <c:v>282.18659252982002</c:v>
                </c:pt>
                <c:pt idx="12">
                  <c:v>474.75249599832699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7-4271-A58D-C9A6806BA1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8"/>
        <c:overlap val="-27"/>
        <c:axId val="206354207"/>
        <c:axId val="206349407"/>
      </c:barChart>
      <c:catAx>
        <c:axId val="20635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49407"/>
        <c:crosses val="autoZero"/>
        <c:auto val="1"/>
        <c:lblAlgn val="ctr"/>
        <c:lblOffset val="100"/>
        <c:noMultiLvlLbl val="0"/>
      </c:catAx>
      <c:valAx>
        <c:axId val="20634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54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Mass Distribution of PV Panel Shred by Sieve Fraction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D3-429B-A12C-567C9C87C2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7D3-429B-A12C-567C9C87C2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D3-429B-A12C-567C9C87C2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D3-429B-A12C-567C9C87C2B3}"/>
              </c:ext>
            </c:extLst>
          </c:dPt>
          <c:dLbls>
            <c:dLbl>
              <c:idx val="4"/>
              <c:layout>
                <c:manualLayout>
                  <c:x val="-3.2851924759405127E-2"/>
                  <c:y val="1.2092448871553772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D3-429B-A12C-567C9C87C2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Cu!$S$7:$S$10</c:f>
              <c:strCache>
                <c:ptCount val="4"/>
                <c:pt idx="0">
                  <c:v>&gt;600µm</c:v>
                </c:pt>
                <c:pt idx="1">
                  <c:v>125µm</c:v>
                </c:pt>
                <c:pt idx="2">
                  <c:v>75µm</c:v>
                </c:pt>
                <c:pt idx="3">
                  <c:v>30µm</c:v>
                </c:pt>
              </c:strCache>
            </c:strRef>
          </c:cat>
          <c:val>
            <c:numRef>
              <c:f>Cu!$U$7:$U$10</c:f>
              <c:numCache>
                <c:formatCode>0.00</c:formatCode>
                <c:ptCount val="4"/>
                <c:pt idx="0">
                  <c:v>1.2556607657472212</c:v>
                </c:pt>
                <c:pt idx="1">
                  <c:v>63.791683820502264</c:v>
                </c:pt>
                <c:pt idx="2">
                  <c:v>22.951832029641832</c:v>
                </c:pt>
                <c:pt idx="3">
                  <c:v>11.918484973240016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3-429B-A12C-567C9C87C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Copper</a:t>
            </a:r>
            <a:r>
              <a:rPr lang="en-US" baseline="0"/>
              <a:t> Content in Post Mix and Sieved Fractions</a:t>
            </a:r>
            <a:r>
              <a:rPr lang="en-US"/>
              <a:t> (mg/kg)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Cu!$G$37</c:f>
              <c:strCache>
                <c:ptCount val="1"/>
                <c:pt idx="0">
                  <c:v>Cu (mg/kg)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40-4F16-B67E-BBA8FFEDCF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Cu!$I$38:$I$42</c:f>
                <c:numCache>
                  <c:formatCode>General</c:formatCode>
                  <c:ptCount val="5"/>
                  <c:pt idx="0">
                    <c:v>7.4972225040052436</c:v>
                  </c:pt>
                  <c:pt idx="1">
                    <c:v>26.07993812356067</c:v>
                  </c:pt>
                  <c:pt idx="2">
                    <c:v>3.4309763069571702</c:v>
                  </c:pt>
                  <c:pt idx="3">
                    <c:v>10.971716482272509</c:v>
                  </c:pt>
                  <c:pt idx="4">
                    <c:v>11.892725559131643</c:v>
                  </c:pt>
                </c:numCache>
              </c:numRef>
            </c:plus>
            <c:minus>
              <c:numRef>
                <c:f>Cu!$I$38:$I$42</c:f>
                <c:numCache>
                  <c:formatCode>General</c:formatCode>
                  <c:ptCount val="5"/>
                  <c:pt idx="0">
                    <c:v>7.4972225040052436</c:v>
                  </c:pt>
                  <c:pt idx="1">
                    <c:v>26.07993812356067</c:v>
                  </c:pt>
                  <c:pt idx="2">
                    <c:v>3.4309763069571702</c:v>
                  </c:pt>
                  <c:pt idx="3">
                    <c:v>10.971716482272509</c:v>
                  </c:pt>
                  <c:pt idx="4">
                    <c:v>11.892725559131643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Cu!$E$38:$E$42</c:f>
              <c:strCache>
                <c:ptCount val="5"/>
                <c:pt idx="0">
                  <c:v>Post Mix</c:v>
                </c:pt>
                <c:pt idx="1">
                  <c:v>600&gt; F1</c:v>
                </c:pt>
                <c:pt idx="2">
                  <c:v>600&gt; F2 &gt;125</c:v>
                </c:pt>
                <c:pt idx="3">
                  <c:v>125&gt; F3 &gt;75</c:v>
                </c:pt>
                <c:pt idx="4">
                  <c:v>75&gt; F4 &gt;30</c:v>
                </c:pt>
              </c:strCache>
            </c:strRef>
          </c:cat>
          <c:val>
            <c:numRef>
              <c:f>Cu!$G$38:$G$42</c:f>
              <c:numCache>
                <c:formatCode>#,##0</c:formatCode>
                <c:ptCount val="5"/>
                <c:pt idx="0">
                  <c:v>2440.8220349999997</c:v>
                </c:pt>
                <c:pt idx="1">
                  <c:v>544.52722500000004</c:v>
                </c:pt>
                <c:pt idx="2">
                  <c:v>2870.843535</c:v>
                </c:pt>
                <c:pt idx="3">
                  <c:v>2822.041095</c:v>
                </c:pt>
                <c:pt idx="4">
                  <c:v>4747.7373749999997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0-4F16-B67E-BBA8FFEDCF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8246975"/>
        <c:axId val="1558257055"/>
      </c:barChart>
      <c:catAx>
        <c:axId val="1558246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Sieve</a:t>
                </a:r>
                <a:r>
                  <a:rPr lang="en-GB" baseline="0"/>
                  <a:t> Fraction (</a:t>
                </a:r>
                <a:r>
                  <a:rPr lang="en-GB" sz="1000" b="0" i="0" u="none" strike="noStrike" baseline="0"/>
                  <a:t>µm)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257055"/>
        <c:crosses val="autoZero"/>
        <c:auto val="1"/>
        <c:lblAlgn val="ctr"/>
        <c:lblOffset val="100"/>
        <c:noMultiLvlLbl val="0"/>
      </c:catAx>
      <c:valAx>
        <c:axId val="155825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 (mg/kg)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246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/>
                </a:solidFill>
              </a:rPr>
              <a:t>Copper Content in Pre and Post Mix and Sieved Fractions (mg/kg)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Cu!$F$52</c:f>
              <c:strCache>
                <c:ptCount val="1"/>
                <c:pt idx="0">
                  <c:v>Pre Shred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Cu!$E$53:$E$57</c:f>
              <c:strCache>
                <c:ptCount val="5"/>
                <c:pt idx="0">
                  <c:v>Mix</c:v>
                </c:pt>
                <c:pt idx="1">
                  <c:v>600</c:v>
                </c:pt>
                <c:pt idx="2">
                  <c:v>125</c:v>
                </c:pt>
                <c:pt idx="3">
                  <c:v>75</c:v>
                </c:pt>
                <c:pt idx="4">
                  <c:v>30</c:v>
                </c:pt>
              </c:strCache>
            </c:strRef>
          </c:cat>
          <c:val>
            <c:numRef>
              <c:f>Cu!$F$53:$F$57</c:f>
              <c:numCache>
                <c:formatCode>#,##0</c:formatCode>
                <c:ptCount val="5"/>
                <c:pt idx="0">
                  <c:v>7567.1306975432726</c:v>
                </c:pt>
                <c:pt idx="1">
                  <c:v>267.89172928755221</c:v>
                </c:pt>
                <c:pt idx="2">
                  <c:v>5728.7794997002866</c:v>
                </c:pt>
                <c:pt idx="3">
                  <c:v>26844.599541785276</c:v>
                </c:pt>
                <c:pt idx="4">
                  <c:v>23122.570598326151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A-4E66-960B-73C2CA36E94E}"/>
            </c:ext>
          </c:extLst>
        </c:ser>
        <c:ser>
          <c:idx val="1"/>
          <c:order val="1"/>
          <c:tx>
            <c:strRef>
              <c:f>Cu!$G$52</c:f>
              <c:strCache>
                <c:ptCount val="1"/>
                <c:pt idx="0">
                  <c:v>Post Shred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Cu!$E$53:$E$57</c:f>
              <c:strCache>
                <c:ptCount val="5"/>
                <c:pt idx="0">
                  <c:v>Mix</c:v>
                </c:pt>
                <c:pt idx="1">
                  <c:v>600</c:v>
                </c:pt>
                <c:pt idx="2">
                  <c:v>125</c:v>
                </c:pt>
                <c:pt idx="3">
                  <c:v>75</c:v>
                </c:pt>
                <c:pt idx="4">
                  <c:v>30</c:v>
                </c:pt>
              </c:strCache>
            </c:strRef>
          </c:cat>
          <c:val>
            <c:numRef>
              <c:f>Cu!$G$53:$G$57</c:f>
              <c:numCache>
                <c:formatCode>#,##0</c:formatCode>
                <c:ptCount val="5"/>
                <c:pt idx="0">
                  <c:v>2440.8220349999997</c:v>
                </c:pt>
                <c:pt idx="1">
                  <c:v>544.52722500000004</c:v>
                </c:pt>
                <c:pt idx="2">
                  <c:v>2870.843535</c:v>
                </c:pt>
                <c:pt idx="3">
                  <c:v>2822.041095</c:v>
                </c:pt>
                <c:pt idx="4">
                  <c:v>4747.7373749999997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3A-4E66-960B-73C2CA36E9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2447311"/>
        <c:axId val="652445871"/>
      </c:barChart>
      <c:catAx>
        <c:axId val="652447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Sieve Fraction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445871"/>
        <c:crosses val="autoZero"/>
        <c:auto val="1"/>
        <c:lblAlgn val="ctr"/>
        <c:lblOffset val="100"/>
        <c:noMultiLvlLbl val="0"/>
      </c:catAx>
      <c:valAx>
        <c:axId val="65244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/>
                    </a:solidFill>
                  </a:rPr>
                  <a:t>Cu (mg/kg)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44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'Multi Element 30um'!$D$29</c:f>
              <c:strCache>
                <c:ptCount val="1"/>
                <c:pt idx="0">
                  <c:v>mass (mg/kg)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'Multi Element 30um'!$C$31:$C$47</c:f>
              <c:strCache>
                <c:ptCount val="17"/>
                <c:pt idx="0">
                  <c:v>Mg</c:v>
                </c:pt>
                <c:pt idx="1">
                  <c:v>Al</c:v>
                </c:pt>
                <c:pt idx="2">
                  <c:v>K</c:v>
                </c:pt>
                <c:pt idx="3">
                  <c:v>Ca</c:v>
                </c:pt>
                <c:pt idx="4">
                  <c:v>Ca</c:v>
                </c:pt>
                <c:pt idx="5">
                  <c:v>Cr</c:v>
                </c:pt>
                <c:pt idx="6">
                  <c:v>Mn</c:v>
                </c:pt>
                <c:pt idx="7">
                  <c:v>Fe</c:v>
                </c:pt>
                <c:pt idx="8">
                  <c:v>Co</c:v>
                </c:pt>
                <c:pt idx="9">
                  <c:v>Ni</c:v>
                </c:pt>
                <c:pt idx="10">
                  <c:v>Cu</c:v>
                </c:pt>
                <c:pt idx="11">
                  <c:v>Zn</c:v>
                </c:pt>
                <c:pt idx="12">
                  <c:v>Ga</c:v>
                </c:pt>
                <c:pt idx="13">
                  <c:v>Ag</c:v>
                </c:pt>
                <c:pt idx="14">
                  <c:v>Cd</c:v>
                </c:pt>
                <c:pt idx="15">
                  <c:v>Ba</c:v>
                </c:pt>
                <c:pt idx="16">
                  <c:v>Pb</c:v>
                </c:pt>
              </c:strCache>
            </c:strRef>
          </c:cat>
          <c:val>
            <c:numRef>
              <c:f>'Multi Element 30um'!$D$31:$D$47</c:f>
              <c:numCache>
                <c:formatCode>General</c:formatCode>
                <c:ptCount val="17"/>
                <c:pt idx="0">
                  <c:v>1266.261217303397</c:v>
                </c:pt>
                <c:pt idx="1">
                  <c:v>2945.7674109430968</c:v>
                </c:pt>
                <c:pt idx="2">
                  <c:v>114.30182500541977</c:v>
                </c:pt>
                <c:pt idx="3">
                  <c:v>424.19744097382312</c:v>
                </c:pt>
                <c:pt idx="4">
                  <c:v>746.66311320009834</c:v>
                </c:pt>
                <c:pt idx="5">
                  <c:v>181.44413589301433</c:v>
                </c:pt>
                <c:pt idx="6">
                  <c:v>26.99013817001013</c:v>
                </c:pt>
                <c:pt idx="7">
                  <c:v>2819.9884339157411</c:v>
                </c:pt>
                <c:pt idx="8">
                  <c:v>1.2051582810341079</c:v>
                </c:pt>
                <c:pt idx="9">
                  <c:v>109.65905183655285</c:v>
                </c:pt>
                <c:pt idx="10">
                  <c:v>4747.7623362312688</c:v>
                </c:pt>
                <c:pt idx="11">
                  <c:v>0</c:v>
                </c:pt>
                <c:pt idx="12">
                  <c:v>0.77008866490644412</c:v>
                </c:pt>
                <c:pt idx="13">
                  <c:v>1931.7866540232928</c:v>
                </c:pt>
                <c:pt idx="14">
                  <c:v>7.0645739664372306E-2</c:v>
                </c:pt>
                <c:pt idx="15">
                  <c:v>26.118619331321486</c:v>
                </c:pt>
                <c:pt idx="16">
                  <c:v>4885.1178229263296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5-4DC1-A0E8-87B8B9D0E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5062800"/>
        <c:axId val="668693008"/>
      </c:barChart>
      <c:catAx>
        <c:axId val="156506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693008"/>
        <c:crosses val="autoZero"/>
        <c:auto val="1"/>
        <c:lblAlgn val="ctr"/>
        <c:lblOffset val="100"/>
        <c:noMultiLvlLbl val="0"/>
      </c:catAx>
      <c:valAx>
        <c:axId val="66869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062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emf"/><Relationship Id="rId7" Type="http://schemas.openxmlformats.org/officeDocument/2006/relationships/image" Target="../media/image9.png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6" Type="http://schemas.openxmlformats.org/officeDocument/2006/relationships/image" Target="../media/image8.emf"/><Relationship Id="rId5" Type="http://schemas.openxmlformats.org/officeDocument/2006/relationships/image" Target="../media/image7.emf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28</xdr:col>
      <xdr:colOff>16764</xdr:colOff>
      <xdr:row>80</xdr:row>
      <xdr:rowOff>18357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788B34-2B39-4671-9769-DAEEC65BB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9791700"/>
          <a:ext cx="18285714" cy="55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16</xdr:col>
      <xdr:colOff>265418</xdr:colOff>
      <xdr:row>111</xdr:row>
      <xdr:rowOff>170738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149989-5AC2-48D1-97B9-D94833575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" y="15697200"/>
          <a:ext cx="10257143" cy="56952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27</xdr:col>
      <xdr:colOff>542906</xdr:colOff>
      <xdr:row>80</xdr:row>
      <xdr:rowOff>18357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200105-BCA9-4D85-AC7D-3378E5788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0" y="9480550"/>
          <a:ext cx="19162014" cy="535870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16</xdr:col>
      <xdr:colOff>165632</xdr:colOff>
      <xdr:row>111</xdr:row>
      <xdr:rowOff>170738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208EA5-61A7-49DD-A78C-CE199F2B3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7850" y="15189200"/>
          <a:ext cx="10736568" cy="55110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25</xdr:col>
      <xdr:colOff>303847</xdr:colOff>
      <xdr:row>80</xdr:row>
      <xdr:rowOff>18357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E97329-C438-41F0-B7CA-8C8CA2E75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0" y="9480550"/>
          <a:ext cx="19161106" cy="535870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15</xdr:col>
      <xdr:colOff>8749</xdr:colOff>
      <xdr:row>111</xdr:row>
      <xdr:rowOff>170738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9D60B-7400-45DD-9006-9899C2CEA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7850" y="15189200"/>
          <a:ext cx="10738382" cy="55110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422548</xdr:colOff>
      <xdr:row>57</xdr:row>
      <xdr:rowOff>86548</xdr:rowOff>
    </xdr:from>
    <xdr:to>
      <xdr:col>19</xdr:col>
      <xdr:colOff>109752</xdr:colOff>
      <xdr:row>78</xdr:row>
      <xdr:rowOff>47037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CB05F-65E0-56BF-19BD-A9E06DBC7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148950</xdr:colOff>
      <xdr:row>69</xdr:row>
      <xdr:rowOff>141112</xdr:rowOff>
    </xdr:from>
    <xdr:to>
      <xdr:col>18</xdr:col>
      <xdr:colOff>697716</xdr:colOff>
      <xdr:row>69</xdr:row>
      <xdr:rowOff>148951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CB4BEAF-F671-F774-CCFF-B393FC12CE11}"/>
            </a:ext>
          </a:extLst>
        </xdr:cNvPr>
        <xdr:cNvCxnSpPr/>
      </xdr:nvCxnSpPr>
      <xdr:spPr>
        <a:xfrm>
          <a:off x="6161851" y="12582408"/>
          <a:ext cx="5166235" cy="7839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587375</xdr:colOff>
      <xdr:row>16</xdr:row>
      <xdr:rowOff>12700</xdr:rowOff>
    </xdr:from>
    <xdr:to>
      <xdr:col>16</xdr:col>
      <xdr:colOff>285751</xdr:colOff>
      <xdr:row>31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A03A1A-7530-2FB9-B681-2B2395EB1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3175</xdr:colOff>
      <xdr:row>0</xdr:row>
      <xdr:rowOff>133350</xdr:rowOff>
    </xdr:from>
    <xdr:to>
      <xdr:col>16</xdr:col>
      <xdr:colOff>307975</xdr:colOff>
      <xdr:row>15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3C7C3E-2855-558F-EFE9-57D8C08644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196850</xdr:colOff>
      <xdr:row>1</xdr:row>
      <xdr:rowOff>183858</xdr:rowOff>
    </xdr:from>
    <xdr:to>
      <xdr:col>31</xdr:col>
      <xdr:colOff>330199</xdr:colOff>
      <xdr:row>22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649AF8-3484-708C-636F-B4370E946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191815</xdr:colOff>
      <xdr:row>35</xdr:row>
      <xdr:rowOff>148706</xdr:rowOff>
    </xdr:from>
    <xdr:to>
      <xdr:col>19</xdr:col>
      <xdr:colOff>311027</xdr:colOff>
      <xdr:row>53</xdr:row>
      <xdr:rowOff>70726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822C34-E776-1AB4-7096-17433522E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358774</xdr:colOff>
      <xdr:row>54</xdr:row>
      <xdr:rowOff>95250</xdr:rowOff>
    </xdr:from>
    <xdr:to>
      <xdr:col>18</xdr:col>
      <xdr:colOff>139699</xdr:colOff>
      <xdr:row>73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589B64A-BE04-4815-315D-1611BB43E3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473074</xdr:colOff>
      <xdr:row>27</xdr:row>
      <xdr:rowOff>85724</xdr:rowOff>
    </xdr:from>
    <xdr:to>
      <xdr:col>13</xdr:col>
      <xdr:colOff>19049</xdr:colOff>
      <xdr:row>47</xdr:row>
      <xdr:rowOff>69849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F5137D-62ED-DB33-1A15-198430901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74706</xdr:colOff>
      <xdr:row>2</xdr:row>
      <xdr:rowOff>29883</xdr:rowOff>
    </xdr:from>
    <xdr:to>
      <xdr:col>8</xdr:col>
      <xdr:colOff>462056</xdr:colOff>
      <xdr:row>19</xdr:row>
      <xdr:rowOff>144183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EDBB1D-0DCA-226D-AD1A-3EF25C7DA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06" y="403412"/>
          <a:ext cx="5288056" cy="328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7471</xdr:colOff>
      <xdr:row>2</xdr:row>
      <xdr:rowOff>44824</xdr:rowOff>
    </xdr:from>
    <xdr:to>
      <xdr:col>19</xdr:col>
      <xdr:colOff>178921</xdr:colOff>
      <xdr:row>19</xdr:row>
      <xdr:rowOff>3095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5F757A-8405-D55C-534F-3CE612419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3353" y="418353"/>
          <a:ext cx="5684744" cy="3127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246530</xdr:colOff>
      <xdr:row>9</xdr:row>
      <xdr:rowOff>14941</xdr:rowOff>
    </xdr:from>
    <xdr:to>
      <xdr:col>22</xdr:col>
      <xdr:colOff>538629</xdr:colOff>
      <xdr:row>18</xdr:row>
      <xdr:rowOff>14941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5A6BA1-0EDB-2676-B5CB-5C3752907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85706" y="1695823"/>
          <a:ext cx="2129864" cy="1680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507011</xdr:colOff>
      <xdr:row>0</xdr:row>
      <xdr:rowOff>164353</xdr:rowOff>
    </xdr:from>
    <xdr:to>
      <xdr:col>28</xdr:col>
      <xdr:colOff>46178</xdr:colOff>
      <xdr:row>29</xdr:row>
      <xdr:rowOff>7471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106D4D7-5126-3E90-B670-1FE151398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83952" y="164353"/>
          <a:ext cx="3214697" cy="5259294"/>
        </a:xfrm>
        <a:prstGeom prst="rect">
          <a:avLst/>
        </a:prstGeom>
      </xdr:spPr>
    </xdr:pic>
    <xdr:clientData/>
  </xdr:twoCellAnchor>
  <xdr:twoCellAnchor editAs="oneCell">
    <xdr:from>
      <xdr:col>0</xdr:col>
      <xdr:colOff>130735</xdr:colOff>
      <xdr:row>22</xdr:row>
      <xdr:rowOff>64567</xdr:rowOff>
    </xdr:from>
    <xdr:to>
      <xdr:col>7</xdr:col>
      <xdr:colOff>422088</xdr:colOff>
      <xdr:row>37</xdr:row>
      <xdr:rowOff>18369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EFF5D2F-79A4-8BE6-19C1-E6BCDAEFC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735" y="4055996"/>
          <a:ext cx="4545853" cy="2675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29883</xdr:colOff>
      <xdr:row>22</xdr:row>
      <xdr:rowOff>37353</xdr:rowOff>
    </xdr:from>
    <xdr:to>
      <xdr:col>15</xdr:col>
      <xdr:colOff>373529</xdr:colOff>
      <xdr:row>36</xdr:row>
      <xdr:rowOff>92741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D678762-0AD1-AAF7-D1DF-0B9BFA0A1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589" y="4146177"/>
          <a:ext cx="4631764" cy="26700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507999</xdr:colOff>
      <xdr:row>22</xdr:row>
      <xdr:rowOff>93382</xdr:rowOff>
    </xdr:from>
    <xdr:to>
      <xdr:col>22</xdr:col>
      <xdr:colOff>483443</xdr:colOff>
      <xdr:row>36</xdr:row>
      <xdr:rowOff>143403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B8F22-E3BF-3207-AFFE-32EB67B9B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96823" y="4202206"/>
          <a:ext cx="4263561" cy="2664726"/>
        </a:xfrm>
        <a:prstGeom prst="rect">
          <a:avLst/>
        </a:prstGeom>
      </xdr:spPr>
    </xdr:pic>
    <xdr:clientData/>
  </xdr:twoCellAnchor>
  <xdr:twoCellAnchor editAs="oneCell">
    <xdr:from>
      <xdr:col>22</xdr:col>
      <xdr:colOff>514937</xdr:colOff>
      <xdr:row>31</xdr:row>
      <xdr:rowOff>70702</xdr:rowOff>
    </xdr:from>
    <xdr:to>
      <xdr:col>28</xdr:col>
      <xdr:colOff>91485</xdr:colOff>
      <xdr:row>42</xdr:row>
      <xdr:rowOff>45358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79B25A2-7A22-67CE-298C-2D6D79CD3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886223" y="5694988"/>
          <a:ext cx="3223262" cy="1970370"/>
        </a:xfrm>
        <a:prstGeom prst="rect">
          <a:avLst/>
        </a:prstGeom>
      </xdr:spPr>
    </xdr:pic>
    <xdr:clientData/>
  </xdr:twoCellAnchor>
  <xdr:twoCellAnchor editAs="oneCell">
    <xdr:from>
      <xdr:col>28</xdr:col>
      <xdr:colOff>190500</xdr:colOff>
      <xdr:row>0</xdr:row>
      <xdr:rowOff>145142</xdr:rowOff>
    </xdr:from>
    <xdr:to>
      <xdr:col>32</xdr:col>
      <xdr:colOff>98308</xdr:colOff>
      <xdr:row>44</xdr:row>
      <xdr:rowOff>31750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7AC5E3A-6A20-9E8A-C346-DBF602B46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8500" y="145142"/>
          <a:ext cx="2338951" cy="7869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163286</xdr:colOff>
      <xdr:row>0</xdr:row>
      <xdr:rowOff>154214</xdr:rowOff>
    </xdr:from>
    <xdr:to>
      <xdr:col>36</xdr:col>
      <xdr:colOff>484556</xdr:colOff>
      <xdr:row>34</xdr:row>
      <xdr:rowOff>151493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0FB414F-5AA8-AD63-1D6C-1F7A9FDCD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12429" y="154214"/>
          <a:ext cx="2752413" cy="616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U50"/>
  <sheetViews>
    <sheetView zoomScale="101" zoomScaleNormal="70" workbookViewId="0">
      <selection activeCell="AQ11" sqref="AQ11"/>
    </sheetView>
  </sheetViews>
  <sheetFormatPr defaultColWidth="9.1796875" defaultRowHeight="14.5"/>
  <cols>
    <col min="1" max="1" width="4" customWidth="1"/>
    <col min="2" max="2" width="4.26953125" customWidth="1"/>
    <col min="3" max="3" width="8.26953125" customWidth="1"/>
    <col min="4" max="4" width="21.1796875" customWidth="1"/>
    <col min="5" max="5" width="11" customWidth="1"/>
    <col min="6" max="6" width="5.81640625" customWidth="1"/>
    <col min="7" max="7" width="12.453125" customWidth="1"/>
    <col min="8" max="8" width="10.7265625" customWidth="1"/>
    <col min="9" max="9" width="9" customWidth="1"/>
    <col min="10" max="10" width="11" customWidth="1"/>
    <col min="11" max="11" width="9.7265625" customWidth="1"/>
    <col min="12" max="12" width="9" customWidth="1"/>
    <col min="13" max="13" width="11" customWidth="1"/>
    <col min="14" max="14" width="10.7265625" customWidth="1"/>
    <col min="15" max="15" width="9" customWidth="1"/>
    <col min="16" max="16" width="11" customWidth="1"/>
    <col min="17" max="17" width="9.7265625" customWidth="1"/>
    <col min="18" max="18" width="9" customWidth="1"/>
    <col min="19" max="19" width="11" customWidth="1"/>
    <col min="20" max="20" width="8.7265625" customWidth="1"/>
    <col min="21" max="21" width="9" customWidth="1"/>
    <col min="22" max="22" width="11" customWidth="1"/>
    <col min="23" max="23" width="9.7265625" customWidth="1"/>
    <col min="24" max="24" width="9" customWidth="1"/>
    <col min="25" max="25" width="11" customWidth="1"/>
    <col min="26" max="26" width="11.7265625" customWidth="1"/>
    <col min="27" max="27" width="9" customWidth="1"/>
    <col min="28" max="28" width="11" customWidth="1"/>
    <col min="29" max="29" width="10.7265625" customWidth="1"/>
    <col min="30" max="30" width="9" customWidth="1"/>
    <col min="31" max="31" width="11" customWidth="1"/>
    <col min="32" max="32" width="11.7265625" customWidth="1"/>
    <col min="33" max="33" width="9" customWidth="1"/>
    <col min="34" max="34" width="11" customWidth="1"/>
    <col min="35" max="35" width="11.7265625" customWidth="1"/>
    <col min="36" max="36" width="9" customWidth="1"/>
    <col min="37" max="37" width="11" customWidth="1"/>
    <col min="38" max="38" width="10.7265625" customWidth="1"/>
    <col min="39" max="39" width="9" customWidth="1"/>
    <col min="40" max="40" width="11" customWidth="1"/>
    <col min="41" max="41" width="12.7265625" customWidth="1"/>
    <col min="42" max="42" width="9" customWidth="1"/>
    <col min="43" max="43" width="11" customWidth="1"/>
    <col min="44" max="44" width="10.7265625" customWidth="1"/>
    <col min="45" max="45" width="9" customWidth="1"/>
    <col min="46" max="46" width="11" customWidth="1"/>
    <col min="47" max="47" width="10.7265625" customWidth="1"/>
    <col min="48" max="48" width="9" customWidth="1"/>
    <col min="49" max="49" width="11" customWidth="1"/>
    <col min="50" max="50" width="11.7265625" customWidth="1"/>
    <col min="51" max="51" width="9" customWidth="1"/>
    <col min="52" max="52" width="11" customWidth="1"/>
    <col min="53" max="53" width="10.7265625" customWidth="1"/>
    <col min="54" max="54" width="9" customWidth="1"/>
    <col min="55" max="55" width="11" customWidth="1"/>
    <col min="56" max="56" width="10.7265625" customWidth="1"/>
    <col min="57" max="57" width="9" customWidth="1"/>
    <col min="58" max="58" width="11" customWidth="1"/>
    <col min="59" max="59" width="11.7265625" customWidth="1"/>
    <col min="60" max="60" width="9" customWidth="1"/>
    <col min="61" max="61" width="11" customWidth="1"/>
    <col min="62" max="62" width="10.7265625" customWidth="1"/>
    <col min="63" max="63" width="9" customWidth="1"/>
    <col min="64" max="64" width="9.7265625" customWidth="1"/>
    <col min="65" max="65" width="9" customWidth="1"/>
    <col min="66" max="66" width="11.7265625" customWidth="1"/>
    <col min="67" max="67" width="9" customWidth="1"/>
    <col min="68" max="68" width="10.7265625" customWidth="1"/>
    <col min="69" max="69" width="9" customWidth="1"/>
    <col min="70" max="70" width="10.7265625" customWidth="1"/>
    <col min="71" max="71" width="9" customWidth="1"/>
    <col min="72" max="72" width="10.7265625" customWidth="1"/>
    <col min="73" max="73" width="9.1796875" customWidth="1"/>
  </cols>
  <sheetData>
    <row r="1" spans="1:73" ht="18" customHeight="1">
      <c r="A1" s="46" t="s">
        <v>31</v>
      </c>
      <c r="B1" s="47"/>
      <c r="C1" s="47"/>
      <c r="D1" s="47"/>
      <c r="E1" s="47"/>
      <c r="F1" s="47"/>
      <c r="G1" s="48"/>
      <c r="H1" s="46" t="s">
        <v>139</v>
      </c>
      <c r="I1" s="47"/>
      <c r="J1" s="48"/>
      <c r="K1" s="46" t="s">
        <v>14</v>
      </c>
      <c r="L1" s="47"/>
      <c r="M1" s="48"/>
      <c r="N1" s="46" t="s">
        <v>94</v>
      </c>
      <c r="O1" s="47"/>
      <c r="P1" s="48"/>
      <c r="Q1" s="46" t="s">
        <v>67</v>
      </c>
      <c r="R1" s="47"/>
      <c r="S1" s="48"/>
      <c r="T1" s="46" t="s">
        <v>15</v>
      </c>
      <c r="U1" s="47"/>
      <c r="V1" s="48"/>
      <c r="W1" s="46" t="s">
        <v>24</v>
      </c>
      <c r="X1" s="47"/>
      <c r="Y1" s="48"/>
      <c r="Z1" s="46" t="s">
        <v>120</v>
      </c>
      <c r="AA1" s="47"/>
      <c r="AB1" s="48"/>
      <c r="AC1" s="46" t="s">
        <v>22</v>
      </c>
      <c r="AD1" s="47"/>
      <c r="AE1" s="48"/>
      <c r="AF1" s="46" t="s">
        <v>108</v>
      </c>
      <c r="AG1" s="47"/>
      <c r="AH1" s="48"/>
      <c r="AI1" s="46" t="s">
        <v>91</v>
      </c>
      <c r="AJ1" s="47"/>
      <c r="AK1" s="48"/>
      <c r="AL1" s="46" t="s">
        <v>65</v>
      </c>
      <c r="AM1" s="47"/>
      <c r="AN1" s="48"/>
      <c r="AO1" s="46" t="s">
        <v>99</v>
      </c>
      <c r="AP1" s="47"/>
      <c r="AQ1" s="48"/>
      <c r="AR1" s="46" t="s">
        <v>97</v>
      </c>
      <c r="AS1" s="47"/>
      <c r="AT1" s="48"/>
      <c r="AU1" s="46" t="s">
        <v>2</v>
      </c>
      <c r="AV1" s="47"/>
      <c r="AW1" s="48"/>
      <c r="AX1" s="46" t="s">
        <v>25</v>
      </c>
      <c r="AY1" s="47"/>
      <c r="AZ1" s="48"/>
      <c r="BA1" s="46" t="s">
        <v>115</v>
      </c>
      <c r="BB1" s="47"/>
      <c r="BC1" s="48"/>
      <c r="BD1" s="46" t="s">
        <v>36</v>
      </c>
      <c r="BE1" s="47"/>
      <c r="BF1" s="48"/>
      <c r="BG1" s="46" t="s">
        <v>151</v>
      </c>
      <c r="BH1" s="47"/>
      <c r="BI1" s="48"/>
      <c r="BJ1" s="46" t="s">
        <v>104</v>
      </c>
      <c r="BK1" s="48"/>
      <c r="BL1" s="46" t="s">
        <v>56</v>
      </c>
      <c r="BM1" s="48"/>
      <c r="BN1" s="46" t="s">
        <v>101</v>
      </c>
      <c r="BO1" s="48"/>
      <c r="BP1" s="46" t="s">
        <v>20</v>
      </c>
      <c r="BQ1" s="48"/>
      <c r="BR1" s="46" t="s">
        <v>9</v>
      </c>
      <c r="BS1" s="48"/>
      <c r="BT1" s="46" t="s">
        <v>137</v>
      </c>
      <c r="BU1" s="48"/>
    </row>
    <row r="2" spans="1:73" ht="18" customHeight="1">
      <c r="A2" s="4" t="s">
        <v>136</v>
      </c>
      <c r="B2" s="4" t="s">
        <v>154</v>
      </c>
      <c r="C2" s="4" t="s">
        <v>63</v>
      </c>
      <c r="D2" s="4" t="s">
        <v>87</v>
      </c>
      <c r="E2" s="4" t="s">
        <v>81</v>
      </c>
      <c r="F2" s="4" t="s">
        <v>32</v>
      </c>
      <c r="G2" s="4" t="s">
        <v>131</v>
      </c>
      <c r="H2" s="4" t="s">
        <v>124</v>
      </c>
      <c r="I2" s="4" t="s">
        <v>122</v>
      </c>
      <c r="J2" s="4" t="s">
        <v>60</v>
      </c>
      <c r="K2" s="4" t="s">
        <v>124</v>
      </c>
      <c r="L2" s="4" t="s">
        <v>122</v>
      </c>
      <c r="M2" s="4" t="s">
        <v>60</v>
      </c>
      <c r="N2" s="4" t="s">
        <v>124</v>
      </c>
      <c r="O2" s="4" t="s">
        <v>122</v>
      </c>
      <c r="P2" s="4" t="s">
        <v>60</v>
      </c>
      <c r="Q2" s="4" t="s">
        <v>124</v>
      </c>
      <c r="R2" s="4" t="s">
        <v>122</v>
      </c>
      <c r="S2" s="4" t="s">
        <v>60</v>
      </c>
      <c r="T2" s="4" t="s">
        <v>124</v>
      </c>
      <c r="U2" s="4" t="s">
        <v>122</v>
      </c>
      <c r="V2" s="4" t="s">
        <v>60</v>
      </c>
      <c r="W2" s="4" t="s">
        <v>124</v>
      </c>
      <c r="X2" s="4" t="s">
        <v>122</v>
      </c>
      <c r="Y2" s="4" t="s">
        <v>60</v>
      </c>
      <c r="Z2" s="4" t="s">
        <v>124</v>
      </c>
      <c r="AA2" s="4" t="s">
        <v>122</v>
      </c>
      <c r="AB2" s="4" t="s">
        <v>60</v>
      </c>
      <c r="AC2" s="4" t="s">
        <v>124</v>
      </c>
      <c r="AD2" s="4" t="s">
        <v>122</v>
      </c>
      <c r="AE2" s="4" t="s">
        <v>60</v>
      </c>
      <c r="AF2" s="4" t="s">
        <v>124</v>
      </c>
      <c r="AG2" s="4" t="s">
        <v>122</v>
      </c>
      <c r="AH2" s="4" t="s">
        <v>60</v>
      </c>
      <c r="AI2" s="4" t="s">
        <v>124</v>
      </c>
      <c r="AJ2" s="4" t="s">
        <v>122</v>
      </c>
      <c r="AK2" s="4" t="s">
        <v>60</v>
      </c>
      <c r="AL2" s="4" t="s">
        <v>124</v>
      </c>
      <c r="AM2" s="4" t="s">
        <v>122</v>
      </c>
      <c r="AN2" s="4" t="s">
        <v>60</v>
      </c>
      <c r="AO2" s="4" t="s">
        <v>124</v>
      </c>
      <c r="AP2" s="4" t="s">
        <v>122</v>
      </c>
      <c r="AQ2" s="4" t="s">
        <v>60</v>
      </c>
      <c r="AR2" s="4" t="s">
        <v>124</v>
      </c>
      <c r="AS2" s="4" t="s">
        <v>122</v>
      </c>
      <c r="AT2" s="4" t="s">
        <v>60</v>
      </c>
      <c r="AU2" s="4" t="s">
        <v>124</v>
      </c>
      <c r="AV2" s="4" t="s">
        <v>122</v>
      </c>
      <c r="AW2" s="4" t="s">
        <v>60</v>
      </c>
      <c r="AX2" s="4" t="s">
        <v>124</v>
      </c>
      <c r="AY2" s="4" t="s">
        <v>122</v>
      </c>
      <c r="AZ2" s="4" t="s">
        <v>60</v>
      </c>
      <c r="BA2" s="4" t="s">
        <v>124</v>
      </c>
      <c r="BB2" s="4" t="s">
        <v>122</v>
      </c>
      <c r="BC2" s="4" t="s">
        <v>60</v>
      </c>
      <c r="BD2" s="4" t="s">
        <v>124</v>
      </c>
      <c r="BE2" s="4" t="s">
        <v>122</v>
      </c>
      <c r="BF2" s="4" t="s">
        <v>60</v>
      </c>
      <c r="BG2" s="4" t="s">
        <v>124</v>
      </c>
      <c r="BH2" s="4" t="s">
        <v>122</v>
      </c>
      <c r="BI2" s="4" t="s">
        <v>60</v>
      </c>
      <c r="BJ2" s="4" t="s">
        <v>124</v>
      </c>
      <c r="BK2" s="4" t="s">
        <v>122</v>
      </c>
      <c r="BL2" s="4" t="s">
        <v>124</v>
      </c>
      <c r="BM2" s="4" t="s">
        <v>122</v>
      </c>
      <c r="BN2" s="4" t="s">
        <v>124</v>
      </c>
      <c r="BO2" s="4" t="s">
        <v>122</v>
      </c>
      <c r="BP2" s="4" t="s">
        <v>124</v>
      </c>
      <c r="BQ2" s="4" t="s">
        <v>122</v>
      </c>
      <c r="BR2" s="4" t="s">
        <v>124</v>
      </c>
      <c r="BS2" s="4" t="s">
        <v>122</v>
      </c>
      <c r="BT2" s="4" t="s">
        <v>124</v>
      </c>
      <c r="BU2" s="4" t="s">
        <v>122</v>
      </c>
    </row>
    <row r="3" spans="1:73">
      <c r="A3" s="3"/>
      <c r="B3" s="3" t="b">
        <v>0</v>
      </c>
      <c r="C3" s="3" t="s">
        <v>83</v>
      </c>
      <c r="D3" s="2">
        <v>46216.511423611097</v>
      </c>
      <c r="E3" s="5" t="s">
        <v>31</v>
      </c>
      <c r="F3" s="6" t="s">
        <v>136</v>
      </c>
      <c r="G3" s="3" t="s">
        <v>1</v>
      </c>
      <c r="H3" s="1">
        <v>8604.86</v>
      </c>
      <c r="I3" s="1">
        <v>7.2458964784325701</v>
      </c>
      <c r="J3" s="1"/>
      <c r="K3" s="6">
        <v>136.81</v>
      </c>
      <c r="L3" s="6">
        <v>16.498342463008299</v>
      </c>
      <c r="M3" s="6"/>
      <c r="N3" s="1">
        <v>50.053333333333299</v>
      </c>
      <c r="O3" s="1">
        <v>9.9993357069141702</v>
      </c>
      <c r="P3" s="1"/>
      <c r="Q3" s="6">
        <v>4770.8033333333296</v>
      </c>
      <c r="R3" s="6">
        <v>2.7510031530340799</v>
      </c>
      <c r="S3" s="6"/>
      <c r="T3" s="1">
        <v>6.6733333333333302</v>
      </c>
      <c r="U3" s="1">
        <v>86.602540378443905</v>
      </c>
      <c r="V3" s="1"/>
      <c r="W3" s="6">
        <v>1034.46333333333</v>
      </c>
      <c r="X3" s="6">
        <v>12.1489454955711</v>
      </c>
      <c r="Y3" s="6"/>
      <c r="Z3" s="1">
        <v>6014.2333333333299</v>
      </c>
      <c r="AA3" s="1">
        <v>1.65326951276593</v>
      </c>
      <c r="AB3" s="1"/>
      <c r="AC3" s="6">
        <v>295.31333333333299</v>
      </c>
      <c r="AD3" s="6">
        <v>9.4372151843645096</v>
      </c>
      <c r="AE3" s="6"/>
      <c r="AF3" s="1">
        <v>74748.826666666704</v>
      </c>
      <c r="AG3" s="1">
        <v>0.86374180750530904</v>
      </c>
      <c r="AH3" s="1"/>
      <c r="AI3" s="6">
        <v>368.72666666666697</v>
      </c>
      <c r="AJ3" s="6">
        <v>7.4770642776163703</v>
      </c>
      <c r="AK3" s="6"/>
      <c r="AL3" s="1">
        <v>1937.17</v>
      </c>
      <c r="AM3" s="1">
        <v>2.9805464475924301</v>
      </c>
      <c r="AN3" s="1"/>
      <c r="AO3" s="6">
        <v>1316.4466666666699</v>
      </c>
      <c r="AP3" s="6">
        <v>2.3131681099427999</v>
      </c>
      <c r="AQ3" s="6"/>
      <c r="AR3" s="1">
        <v>10046.2266666667</v>
      </c>
      <c r="AS3" s="1">
        <v>43.7105197675141</v>
      </c>
      <c r="AT3" s="1"/>
      <c r="AU3" s="6">
        <v>6.6766666666666703</v>
      </c>
      <c r="AV3" s="6">
        <v>114.53988312768401</v>
      </c>
      <c r="AW3" s="6"/>
      <c r="AX3" s="1">
        <v>1524.41</v>
      </c>
      <c r="AY3" s="1">
        <v>18.0307719172303</v>
      </c>
      <c r="AZ3" s="1"/>
      <c r="BA3" s="6">
        <v>6.6766666666666703</v>
      </c>
      <c r="BB3" s="6">
        <v>43.236415565873102</v>
      </c>
      <c r="BC3" s="6"/>
      <c r="BD3" s="1">
        <v>25.03</v>
      </c>
      <c r="BE3" s="1">
        <v>69.268192504052905</v>
      </c>
      <c r="BF3" s="1"/>
      <c r="BG3" s="6">
        <v>1097.87333333333</v>
      </c>
      <c r="BH3" s="6">
        <v>6.1234432760249202</v>
      </c>
      <c r="BI3" s="6"/>
      <c r="BJ3" s="1">
        <v>44750.113333333298</v>
      </c>
      <c r="BK3" s="1">
        <v>1.4737103713505899</v>
      </c>
      <c r="BL3" s="6">
        <v>5231.4566666666697</v>
      </c>
      <c r="BM3" s="6">
        <v>18.664180390164301</v>
      </c>
      <c r="BN3" s="1">
        <v>185415.023333333</v>
      </c>
      <c r="BO3" s="1">
        <v>3.5996572393637498</v>
      </c>
      <c r="BP3" s="6">
        <v>30475.426666666699</v>
      </c>
      <c r="BQ3" s="6">
        <v>19.046433110531702</v>
      </c>
      <c r="BR3" s="1">
        <v>31758.316666666698</v>
      </c>
      <c r="BS3" s="1">
        <v>16.7089345815135</v>
      </c>
      <c r="BT3" s="6">
        <v>136032.16666666701</v>
      </c>
      <c r="BU3" s="6">
        <v>32.112704122952799</v>
      </c>
    </row>
    <row r="4" spans="1:73">
      <c r="A4" s="3"/>
      <c r="B4" s="3" t="b">
        <v>0</v>
      </c>
      <c r="C4" s="3" t="s">
        <v>118</v>
      </c>
      <c r="D4" s="2">
        <v>46216.514467592599</v>
      </c>
      <c r="E4" s="5" t="s">
        <v>50</v>
      </c>
      <c r="F4" s="6" t="s">
        <v>112</v>
      </c>
      <c r="G4" s="3" t="s">
        <v>140</v>
      </c>
      <c r="H4" s="1">
        <v>3622.5833333333298</v>
      </c>
      <c r="I4" s="1">
        <v>0.55829164076364302</v>
      </c>
      <c r="J4" s="1">
        <v>0</v>
      </c>
      <c r="K4" s="6">
        <v>365.386666666667</v>
      </c>
      <c r="L4" s="6">
        <v>3.6246192108875102</v>
      </c>
      <c r="M4" s="6">
        <v>0</v>
      </c>
      <c r="N4" s="1">
        <v>35.036666666666697</v>
      </c>
      <c r="O4" s="1">
        <v>24.750645161910899</v>
      </c>
      <c r="P4" s="1">
        <v>0</v>
      </c>
      <c r="Q4" s="6">
        <v>4785.8333333333303</v>
      </c>
      <c r="R4" s="6">
        <v>2.4599438216672298</v>
      </c>
      <c r="S4" s="6">
        <v>0</v>
      </c>
      <c r="T4" s="1">
        <v>40.043333333333301</v>
      </c>
      <c r="U4" s="1">
        <v>57.282877574309602</v>
      </c>
      <c r="V4" s="1">
        <v>0</v>
      </c>
      <c r="W4" s="6">
        <v>1761.97</v>
      </c>
      <c r="X4" s="6">
        <v>3.7257195099421399</v>
      </c>
      <c r="Y4" s="6">
        <v>0</v>
      </c>
      <c r="Z4" s="1">
        <v>118.46</v>
      </c>
      <c r="AA4" s="1">
        <v>31.713812270951401</v>
      </c>
      <c r="AB4" s="1">
        <v>0</v>
      </c>
      <c r="AC4" s="6">
        <v>45.05</v>
      </c>
      <c r="AD4" s="6">
        <v>38.4857460238945</v>
      </c>
      <c r="AE4" s="6">
        <v>0</v>
      </c>
      <c r="AF4" s="1">
        <v>3348.9333333333302</v>
      </c>
      <c r="AG4" s="1">
        <v>2.2621796633979701</v>
      </c>
      <c r="AH4" s="1">
        <v>0</v>
      </c>
      <c r="AI4" s="6">
        <v>40.043333333333301</v>
      </c>
      <c r="AJ4" s="6">
        <v>33.0738582719245</v>
      </c>
      <c r="AK4" s="6">
        <v>0</v>
      </c>
      <c r="AL4" s="1">
        <v>121.79666666666699</v>
      </c>
      <c r="AM4" s="1">
        <v>16.607231579791399</v>
      </c>
      <c r="AN4" s="1">
        <v>0</v>
      </c>
      <c r="AO4" s="6">
        <v>505.54333333333301</v>
      </c>
      <c r="AP4" s="6">
        <v>6.8602290611856196</v>
      </c>
      <c r="AQ4" s="6">
        <v>0</v>
      </c>
      <c r="AR4" s="1">
        <v>9566.5866666666698</v>
      </c>
      <c r="AS4" s="1">
        <v>8.9662056502084209</v>
      </c>
      <c r="AT4" s="1">
        <v>0</v>
      </c>
      <c r="AU4" s="6">
        <v>1.67</v>
      </c>
      <c r="AV4" s="6">
        <v>173.20508075688801</v>
      </c>
      <c r="AW4" s="6">
        <v>0</v>
      </c>
      <c r="AX4" s="1">
        <v>58.3066666666667</v>
      </c>
      <c r="AY4" s="1">
        <v>13.0897054853233</v>
      </c>
      <c r="AZ4" s="1">
        <v>0</v>
      </c>
      <c r="BA4" s="6">
        <v>1.67</v>
      </c>
      <c r="BB4" s="6">
        <v>173.20508075688801</v>
      </c>
      <c r="BC4" s="6">
        <v>0</v>
      </c>
      <c r="BD4" s="1">
        <v>5.0066666666666704</v>
      </c>
      <c r="BE4" s="1">
        <v>99.966727679775602</v>
      </c>
      <c r="BF4" s="1">
        <v>0</v>
      </c>
      <c r="BG4" s="6">
        <v>1049.4833333333299</v>
      </c>
      <c r="BH4" s="6">
        <v>6.7851611283411399</v>
      </c>
      <c r="BI4" s="6">
        <v>0</v>
      </c>
      <c r="BJ4" s="1">
        <v>310667.85333333298</v>
      </c>
      <c r="BK4" s="1">
        <v>0.92261241986790399</v>
      </c>
      <c r="BL4" s="6">
        <v>26648.996666666699</v>
      </c>
      <c r="BM4" s="6">
        <v>1.73030436399694</v>
      </c>
      <c r="BN4" s="1">
        <v>1363546.5566666699</v>
      </c>
      <c r="BO4" s="1">
        <v>0.40223767465371801</v>
      </c>
      <c r="BP4" s="6">
        <v>139816.6</v>
      </c>
      <c r="BQ4" s="6">
        <v>0.68277555865227801</v>
      </c>
      <c r="BR4" s="1">
        <v>764284.71666666702</v>
      </c>
      <c r="BS4" s="1">
        <v>0.45329326610865101</v>
      </c>
      <c r="BT4" s="6">
        <v>833053.816666667</v>
      </c>
      <c r="BU4" s="6">
        <v>0.65334092635559404</v>
      </c>
    </row>
    <row r="5" spans="1:73">
      <c r="A5" s="3"/>
      <c r="B5" s="3" t="b">
        <v>0</v>
      </c>
      <c r="C5" s="3" t="s">
        <v>12</v>
      </c>
      <c r="D5" s="2">
        <v>46216.517708333296</v>
      </c>
      <c r="E5" s="5" t="s">
        <v>93</v>
      </c>
      <c r="F5" s="6" t="s">
        <v>27</v>
      </c>
      <c r="G5" s="3" t="s">
        <v>150</v>
      </c>
      <c r="H5" s="1">
        <v>5899.05666666667</v>
      </c>
      <c r="I5" s="1">
        <v>4.3715326142917696</v>
      </c>
      <c r="J5" s="1">
        <v>5.75948119946848</v>
      </c>
      <c r="K5" s="6">
        <v>1399.88</v>
      </c>
      <c r="L5" s="6">
        <v>3.43568146277922</v>
      </c>
      <c r="M5" s="6">
        <v>5.2469872725987603</v>
      </c>
      <c r="N5" s="1">
        <v>397.09</v>
      </c>
      <c r="O5" s="1">
        <v>7.7023898181808903</v>
      </c>
      <c r="P5" s="1">
        <v>5.8759513319764398</v>
      </c>
      <c r="Q5" s="6">
        <v>5610.3166666666702</v>
      </c>
      <c r="R5" s="6">
        <v>2.7975819859245998</v>
      </c>
      <c r="S5" s="6">
        <v>7.5115637422428296</v>
      </c>
      <c r="T5" s="1">
        <v>35.04</v>
      </c>
      <c r="U5" s="1">
        <v>49.480104405720503</v>
      </c>
      <c r="V5" s="1" t="s">
        <v>35</v>
      </c>
      <c r="W5" s="6">
        <v>1706.9066666666699</v>
      </c>
      <c r="X5" s="6">
        <v>8.9872992664957607</v>
      </c>
      <c r="Y5" s="6" t="s">
        <v>35</v>
      </c>
      <c r="Z5" s="1">
        <v>16371.426666666701</v>
      </c>
      <c r="AA5" s="1">
        <v>1.1682491328537301</v>
      </c>
      <c r="AB5" s="1">
        <v>5.6223809809384901</v>
      </c>
      <c r="AC5" s="6">
        <v>7262.76</v>
      </c>
      <c r="AD5" s="6">
        <v>2.7061947431603999</v>
      </c>
      <c r="AE5" s="6">
        <v>5.5371064413417104</v>
      </c>
      <c r="AF5" s="1">
        <v>55773.666666666701</v>
      </c>
      <c r="AG5" s="1">
        <v>1.6909337415205601</v>
      </c>
      <c r="AH5" s="1">
        <v>6.3522891571784896</v>
      </c>
      <c r="AI5" s="6">
        <v>30824.959999999999</v>
      </c>
      <c r="AJ5" s="6">
        <v>0.38457885937522901</v>
      </c>
      <c r="AK5" s="6">
        <v>5.68674058672788</v>
      </c>
      <c r="AL5" s="1">
        <v>8878.73</v>
      </c>
      <c r="AM5" s="1">
        <v>2.99393859593245</v>
      </c>
      <c r="AN5" s="1">
        <v>5.6864710148729101</v>
      </c>
      <c r="AO5" s="6">
        <v>25273.6033333333</v>
      </c>
      <c r="AP5" s="6">
        <v>0.60818712675720499</v>
      </c>
      <c r="AQ5" s="6">
        <v>5.7713140779721002</v>
      </c>
      <c r="AR5" s="1">
        <v>10778.7066666667</v>
      </c>
      <c r="AS5" s="1">
        <v>10.2006400510438</v>
      </c>
      <c r="AT5" s="1">
        <v>2.2306894590603301</v>
      </c>
      <c r="AU5" s="6">
        <v>3737.75</v>
      </c>
      <c r="AV5" s="6">
        <v>4.0191652612651803</v>
      </c>
      <c r="AW5" s="6">
        <v>5.8125805002914204</v>
      </c>
      <c r="AX5" s="1">
        <v>33957.32</v>
      </c>
      <c r="AY5" s="1">
        <v>5.2386097716354101</v>
      </c>
      <c r="AZ5" s="1">
        <v>4.5595688896687703</v>
      </c>
      <c r="BA5" s="6">
        <v>4926.0433333333303</v>
      </c>
      <c r="BB5" s="6">
        <v>1.44118484682189</v>
      </c>
      <c r="BC5" s="6">
        <v>5.6872251185834797</v>
      </c>
      <c r="BD5" s="1">
        <v>3539.18</v>
      </c>
      <c r="BE5" s="1">
        <v>3.58656832973832</v>
      </c>
      <c r="BF5" s="1">
        <v>5.7685239277511897</v>
      </c>
      <c r="BG5" s="6">
        <v>64563.97</v>
      </c>
      <c r="BH5" s="6">
        <v>0.782098420942273</v>
      </c>
      <c r="BI5" s="6">
        <v>5.57503104532889</v>
      </c>
      <c r="BJ5" s="1">
        <v>315367.64333333302</v>
      </c>
      <c r="BK5" s="1">
        <v>0.64645315888788002</v>
      </c>
      <c r="BL5" s="6">
        <v>24997.706666666701</v>
      </c>
      <c r="BM5" s="6">
        <v>11.142297040726699</v>
      </c>
      <c r="BN5" s="1">
        <v>1377796.9933333299</v>
      </c>
      <c r="BO5" s="1">
        <v>0.68372893753266895</v>
      </c>
      <c r="BP5" s="6">
        <v>131788.94666666701</v>
      </c>
      <c r="BQ5" s="6">
        <v>10.628640292845001</v>
      </c>
      <c r="BR5" s="1">
        <v>770577.36</v>
      </c>
      <c r="BS5" s="1">
        <v>0.57686701735724399</v>
      </c>
      <c r="BT5" s="6">
        <v>778875.94666666701</v>
      </c>
      <c r="BU5" s="6">
        <v>8.5315260620737803</v>
      </c>
    </row>
    <row r="6" spans="1:73">
      <c r="A6" s="3"/>
      <c r="B6" s="3" t="b">
        <v>0</v>
      </c>
      <c r="C6" s="3" t="s">
        <v>109</v>
      </c>
      <c r="D6" s="2">
        <v>46216.520833333299</v>
      </c>
      <c r="E6" s="5" t="s">
        <v>93</v>
      </c>
      <c r="F6" s="6" t="s">
        <v>73</v>
      </c>
      <c r="G6" s="3" t="s">
        <v>127</v>
      </c>
      <c r="H6" s="1">
        <v>23586.7166666667</v>
      </c>
      <c r="I6" s="1">
        <v>0.80524506848484101</v>
      </c>
      <c r="J6" s="1">
        <v>50.509289484472497</v>
      </c>
      <c r="K6" s="6">
        <v>10309.3833333333</v>
      </c>
      <c r="L6" s="6">
        <v>0.24278868907460599</v>
      </c>
      <c r="M6" s="6">
        <v>50.436307579328201</v>
      </c>
      <c r="N6" s="1">
        <v>3080.2233333333302</v>
      </c>
      <c r="O6" s="1">
        <v>5.9417891650411798</v>
      </c>
      <c r="P6" s="1">
        <v>49.421913852793999</v>
      </c>
      <c r="Q6" s="6">
        <v>10416.32</v>
      </c>
      <c r="R6" s="6">
        <v>2.9810254667234202</v>
      </c>
      <c r="S6" s="6">
        <v>51.297288600758101</v>
      </c>
      <c r="T6" s="1">
        <v>183.52666666666701</v>
      </c>
      <c r="U6" s="1">
        <v>22.043081856651298</v>
      </c>
      <c r="V6" s="1">
        <v>45.221955253797802</v>
      </c>
      <c r="W6" s="6">
        <v>3287.17333333333</v>
      </c>
      <c r="X6" s="6">
        <v>4.3755447438106501</v>
      </c>
      <c r="Y6" s="6">
        <v>52.104664708875902</v>
      </c>
      <c r="Z6" s="1">
        <v>149302.64000000001</v>
      </c>
      <c r="AA6" s="1">
        <v>2.07185650873279</v>
      </c>
      <c r="AB6" s="1">
        <v>51.6072119934353</v>
      </c>
      <c r="AC6" s="6">
        <v>66959.856666666703</v>
      </c>
      <c r="AD6" s="6">
        <v>0.75171117784774499</v>
      </c>
      <c r="AE6" s="6">
        <v>51.3340667628839</v>
      </c>
      <c r="AF6" s="1">
        <v>428617.34666666703</v>
      </c>
      <c r="AG6" s="1">
        <v>0.86655930426611505</v>
      </c>
      <c r="AH6" s="1">
        <v>51.529645629884001</v>
      </c>
      <c r="AI6" s="6">
        <v>279436.80666666699</v>
      </c>
      <c r="AJ6" s="6">
        <v>0.94417416991368497</v>
      </c>
      <c r="AK6" s="6">
        <v>51.6115385677966</v>
      </c>
      <c r="AL6" s="1">
        <v>78709.273333333302</v>
      </c>
      <c r="AM6" s="1">
        <v>0.51263901070807605</v>
      </c>
      <c r="AN6" s="1">
        <v>51.0321811513545</v>
      </c>
      <c r="AO6" s="6">
        <v>226441.69333333301</v>
      </c>
      <c r="AP6" s="6">
        <v>0.31479229150119997</v>
      </c>
      <c r="AQ6" s="6">
        <v>52.6463713031144</v>
      </c>
      <c r="AR6" s="1">
        <v>35094.286666666703</v>
      </c>
      <c r="AS6" s="1">
        <v>0.83278430927749403</v>
      </c>
      <c r="AT6" s="1">
        <v>46.979153304998199</v>
      </c>
      <c r="AU6" s="6">
        <v>33221.243333333303</v>
      </c>
      <c r="AV6" s="6">
        <v>1.14769325427361</v>
      </c>
      <c r="AW6" s="6">
        <v>51.682898702740403</v>
      </c>
      <c r="AX6" s="1">
        <v>377632.626666667</v>
      </c>
      <c r="AY6" s="1">
        <v>1.91045761955529</v>
      </c>
      <c r="AZ6" s="1">
        <v>50.785434551777797</v>
      </c>
      <c r="BA6" s="6">
        <v>45191.396666666697</v>
      </c>
      <c r="BB6" s="6">
        <v>1.7489070568713001</v>
      </c>
      <c r="BC6" s="6">
        <v>52.190224258773</v>
      </c>
      <c r="BD6" s="1">
        <v>31975.41</v>
      </c>
      <c r="BE6" s="1">
        <v>1.49938720067189</v>
      </c>
      <c r="BF6" s="1">
        <v>52.182510367777603</v>
      </c>
      <c r="BG6" s="6">
        <v>582304.51</v>
      </c>
      <c r="BH6" s="6">
        <v>0.85553791671719104</v>
      </c>
      <c r="BI6" s="6">
        <v>51.020089887946902</v>
      </c>
      <c r="BJ6" s="1">
        <v>315663.683333333</v>
      </c>
      <c r="BK6" s="1">
        <v>0.68833296125086596</v>
      </c>
      <c r="BL6" s="6">
        <v>27021.72</v>
      </c>
      <c r="BM6" s="6">
        <v>2.3174388412174798</v>
      </c>
      <c r="BN6" s="1">
        <v>1370522.09</v>
      </c>
      <c r="BO6" s="1">
        <v>0.38854032010098899</v>
      </c>
      <c r="BP6" s="6">
        <v>140876.563333333</v>
      </c>
      <c r="BQ6" s="6">
        <v>0.47910383274733698</v>
      </c>
      <c r="BR6" s="1">
        <v>758219.22333333304</v>
      </c>
      <c r="BS6" s="1">
        <v>0.79409071795055197</v>
      </c>
      <c r="BT6" s="6">
        <v>820656.94333333301</v>
      </c>
      <c r="BU6" s="6">
        <v>0.25716339476970501</v>
      </c>
    </row>
    <row r="7" spans="1:73">
      <c r="A7" s="3"/>
      <c r="B7" s="3" t="b">
        <v>0</v>
      </c>
      <c r="C7" s="3" t="s">
        <v>114</v>
      </c>
      <c r="D7" s="2">
        <v>46216.524050925902</v>
      </c>
      <c r="E7" s="5" t="s">
        <v>93</v>
      </c>
      <c r="F7" s="6" t="s">
        <v>143</v>
      </c>
      <c r="G7" s="3" t="s">
        <v>45</v>
      </c>
      <c r="H7" s="1">
        <v>45463.463333333297</v>
      </c>
      <c r="I7" s="1">
        <v>0.87059588306074398</v>
      </c>
      <c r="J7" s="1">
        <v>105.857493782437</v>
      </c>
      <c r="K7" s="6">
        <v>21568.3066666667</v>
      </c>
      <c r="L7" s="6">
        <v>3.1650787441569501</v>
      </c>
      <c r="M7" s="6">
        <v>107.54197035128</v>
      </c>
      <c r="N7" s="1">
        <v>6733.5933333333296</v>
      </c>
      <c r="O7" s="1">
        <v>4.4568754770212697</v>
      </c>
      <c r="P7" s="1">
        <v>108.71435046720499</v>
      </c>
      <c r="Q7" s="6">
        <v>16531.696666666699</v>
      </c>
      <c r="R7" s="6">
        <v>3.1011802861921498</v>
      </c>
      <c r="S7" s="6">
        <v>107.01223125918</v>
      </c>
      <c r="T7" s="1">
        <v>423.79</v>
      </c>
      <c r="U7" s="1">
        <v>4.77309027487492</v>
      </c>
      <c r="V7" s="1">
        <v>120.946274285938</v>
      </c>
      <c r="W7" s="6">
        <v>4976.1000000000004</v>
      </c>
      <c r="X7" s="6">
        <v>4.0247382525922397</v>
      </c>
      <c r="Y7" s="6">
        <v>109.802517684466</v>
      </c>
      <c r="Z7" s="1">
        <v>313104.91333333298</v>
      </c>
      <c r="AA7" s="1">
        <v>0.80409529651599398</v>
      </c>
      <c r="AB7" s="1">
        <v>108.271254017998</v>
      </c>
      <c r="AC7" s="6">
        <v>141656.373333333</v>
      </c>
      <c r="AD7" s="6">
        <v>1.46027892127946</v>
      </c>
      <c r="AE7" s="6">
        <v>108.63791570954299</v>
      </c>
      <c r="AF7" s="1">
        <v>904934.24666666705</v>
      </c>
      <c r="AG7" s="1">
        <v>0.56432913311966004</v>
      </c>
      <c r="AH7" s="1">
        <v>109.24482102262201</v>
      </c>
      <c r="AI7" s="6">
        <v>583348.08666666702</v>
      </c>
      <c r="AJ7" s="6">
        <v>0.58358294557902601</v>
      </c>
      <c r="AK7" s="6">
        <v>107.75151872281</v>
      </c>
      <c r="AL7" s="1">
        <v>167759</v>
      </c>
      <c r="AM7" s="1">
        <v>0.128612218042917</v>
      </c>
      <c r="AN7" s="1">
        <v>108.858211143478</v>
      </c>
      <c r="AO7" s="6">
        <v>468811.816666667</v>
      </c>
      <c r="AP7" s="6">
        <v>0.310391039978551</v>
      </c>
      <c r="AQ7" s="6">
        <v>109.122094669155</v>
      </c>
      <c r="AR7" s="1">
        <v>65670.433333333305</v>
      </c>
      <c r="AS7" s="1">
        <v>1.40696272055831</v>
      </c>
      <c r="AT7" s="1">
        <v>103.24906723102499</v>
      </c>
      <c r="AU7" s="6">
        <v>69833.233333333294</v>
      </c>
      <c r="AV7" s="6">
        <v>1.3718619749858501</v>
      </c>
      <c r="AW7" s="6">
        <v>108.643707665842</v>
      </c>
      <c r="AX7" s="1">
        <v>802818.41666666698</v>
      </c>
      <c r="AY7" s="1">
        <v>0.96753211084437296</v>
      </c>
      <c r="AZ7" s="1">
        <v>107.974824736976</v>
      </c>
      <c r="BA7" s="6">
        <v>93680.773333333302</v>
      </c>
      <c r="BB7" s="6">
        <v>5.6971553070037102E-2</v>
      </c>
      <c r="BC7" s="6">
        <v>108.191258765321</v>
      </c>
      <c r="BD7" s="1">
        <v>66599.293333333306</v>
      </c>
      <c r="BE7" s="1">
        <v>1.28184744521905</v>
      </c>
      <c r="BF7" s="1">
        <v>108.696065488635</v>
      </c>
      <c r="BG7" s="6">
        <v>1228100.5333333299</v>
      </c>
      <c r="BH7" s="6">
        <v>0.41199570661847901</v>
      </c>
      <c r="BI7" s="6">
        <v>107.705313495726</v>
      </c>
      <c r="BJ7" s="1">
        <v>315867.94666666701</v>
      </c>
      <c r="BK7" s="1">
        <v>0.94948096735722498</v>
      </c>
      <c r="BL7" s="6">
        <v>26214.403333333299</v>
      </c>
      <c r="BM7" s="6">
        <v>2.14824756404755</v>
      </c>
      <c r="BN7" s="1">
        <v>1371007.45666667</v>
      </c>
      <c r="BO7" s="1">
        <v>1.1358755022136999</v>
      </c>
      <c r="BP7" s="6">
        <v>139668.82</v>
      </c>
      <c r="BQ7" s="6">
        <v>2.99035513980124</v>
      </c>
      <c r="BR7" s="1">
        <v>765670.99</v>
      </c>
      <c r="BS7" s="1">
        <v>0.543086002335741</v>
      </c>
      <c r="BT7" s="6">
        <v>808408.63666666695</v>
      </c>
      <c r="BU7" s="6">
        <v>2.7344041401630799</v>
      </c>
    </row>
    <row r="8" spans="1:73">
      <c r="A8" s="3"/>
      <c r="B8" s="3" t="b">
        <v>0</v>
      </c>
      <c r="C8" s="3" t="s">
        <v>29</v>
      </c>
      <c r="D8" s="2">
        <v>46216.527175925898</v>
      </c>
      <c r="E8" s="5" t="s">
        <v>93</v>
      </c>
      <c r="F8" s="6" t="s">
        <v>150</v>
      </c>
      <c r="G8" s="3" t="s">
        <v>121</v>
      </c>
      <c r="H8" s="1">
        <v>79700.42</v>
      </c>
      <c r="I8" s="1">
        <v>1.7444588581686</v>
      </c>
      <c r="J8" s="1">
        <v>192.47704928584</v>
      </c>
      <c r="K8" s="6">
        <v>38473.08</v>
      </c>
      <c r="L8" s="6">
        <v>2.00996503214858</v>
      </c>
      <c r="M8" s="6">
        <v>193.28358672338501</v>
      </c>
      <c r="N8" s="1">
        <v>11918.98</v>
      </c>
      <c r="O8" s="1">
        <v>2.2296861794755198</v>
      </c>
      <c r="P8" s="1">
        <v>192.87068017225599</v>
      </c>
      <c r="Q8" s="6">
        <v>26401.360000000001</v>
      </c>
      <c r="R8" s="6">
        <v>2.9289851954411201</v>
      </c>
      <c r="S8" s="6">
        <v>196.93109589296299</v>
      </c>
      <c r="T8" s="1">
        <v>582.29333333333295</v>
      </c>
      <c r="U8" s="1">
        <v>3.01980131221947</v>
      </c>
      <c r="V8" s="1">
        <v>170.90211571405601</v>
      </c>
      <c r="W8" s="6">
        <v>7508.17</v>
      </c>
      <c r="X8" s="6">
        <v>2.65635959085883</v>
      </c>
      <c r="Y8" s="6">
        <v>196.304202729347</v>
      </c>
      <c r="Z8" s="1">
        <v>550231.96333333303</v>
      </c>
      <c r="AA8" s="1">
        <v>1.4177568166938399</v>
      </c>
      <c r="AB8" s="1">
        <v>190.300500944368</v>
      </c>
      <c r="AC8" s="6">
        <v>250539.66333333301</v>
      </c>
      <c r="AD8" s="6">
        <v>1.37770123653211</v>
      </c>
      <c r="AE8" s="6">
        <v>192.16833829696699</v>
      </c>
      <c r="AF8" s="1">
        <v>1579249.69</v>
      </c>
      <c r="AG8" s="1">
        <v>0.70664746044507598</v>
      </c>
      <c r="AH8" s="1">
        <v>190.95142030981</v>
      </c>
      <c r="AI8" s="6">
        <v>1034419.01666667</v>
      </c>
      <c r="AJ8" s="6">
        <v>1.0924371958689001</v>
      </c>
      <c r="AK8" s="6">
        <v>191.07555019246701</v>
      </c>
      <c r="AL8" s="1">
        <v>295297.873333333</v>
      </c>
      <c r="AM8" s="1">
        <v>0.85020425154164603</v>
      </c>
      <c r="AN8" s="1">
        <v>191.67785574656</v>
      </c>
      <c r="AO8" s="6">
        <v>826649.53666666697</v>
      </c>
      <c r="AP8" s="6">
        <v>0.84914747708635996</v>
      </c>
      <c r="AQ8" s="6">
        <v>192.50342817147401</v>
      </c>
      <c r="AR8" s="1">
        <v>111458.773333333</v>
      </c>
      <c r="AS8" s="1">
        <v>1.5156562226035499</v>
      </c>
      <c r="AT8" s="1">
        <v>187.51429458959601</v>
      </c>
      <c r="AU8" s="6">
        <v>122737.173333333</v>
      </c>
      <c r="AV8" s="6">
        <v>1.4004933061320199</v>
      </c>
      <c r="AW8" s="6">
        <v>190.95147678015101</v>
      </c>
      <c r="AX8" s="1">
        <v>1419171.1</v>
      </c>
      <c r="AY8" s="1">
        <v>0.80408312167553897</v>
      </c>
      <c r="AZ8" s="1">
        <v>190.87701697355999</v>
      </c>
      <c r="BA8" s="6">
        <v>165806.38666666701</v>
      </c>
      <c r="BB8" s="6">
        <v>0.85323653283282797</v>
      </c>
      <c r="BC8" s="6">
        <v>191.49010149642399</v>
      </c>
      <c r="BD8" s="1">
        <v>117317.96666666699</v>
      </c>
      <c r="BE8" s="1">
        <v>0.27498501210491999</v>
      </c>
      <c r="BF8" s="1">
        <v>191.479747304033</v>
      </c>
      <c r="BG8" s="6">
        <v>2167685.94</v>
      </c>
      <c r="BH8" s="6">
        <v>1.0514251245452699</v>
      </c>
      <c r="BI8" s="6">
        <v>190.17811752538799</v>
      </c>
      <c r="BJ8" s="1">
        <v>312581.85333333298</v>
      </c>
      <c r="BK8" s="1">
        <v>0.46327928497783999</v>
      </c>
      <c r="BL8" s="6">
        <v>27369.2366666667</v>
      </c>
      <c r="BM8" s="6">
        <v>1.95210561735635</v>
      </c>
      <c r="BN8" s="1">
        <v>1345001.69666667</v>
      </c>
      <c r="BO8" s="1">
        <v>0.62649200557555496</v>
      </c>
      <c r="BP8" s="6">
        <v>142882.13</v>
      </c>
      <c r="BQ8" s="6">
        <v>2.19953852894389</v>
      </c>
      <c r="BR8" s="1">
        <v>752306.45333333302</v>
      </c>
      <c r="BS8" s="1">
        <v>0.51362534283897598</v>
      </c>
      <c r="BT8" s="6">
        <v>818848.75333333295</v>
      </c>
      <c r="BU8" s="6">
        <v>1.6349213838985901</v>
      </c>
    </row>
    <row r="9" spans="1:73">
      <c r="A9" s="3"/>
      <c r="B9" s="3" t="b">
        <v>0</v>
      </c>
      <c r="C9" s="3" t="s">
        <v>72</v>
      </c>
      <c r="D9" s="2">
        <v>46216.530370370398</v>
      </c>
      <c r="E9" s="5" t="s">
        <v>93</v>
      </c>
      <c r="F9" s="6" t="s">
        <v>144</v>
      </c>
      <c r="G9" s="3" t="s">
        <v>85</v>
      </c>
      <c r="H9" s="1">
        <v>201954.14</v>
      </c>
      <c r="I9" s="1">
        <v>0.40769959401207601</v>
      </c>
      <c r="J9" s="1">
        <v>501.77915776873499</v>
      </c>
      <c r="K9" s="6">
        <v>99168.33</v>
      </c>
      <c r="L9" s="6">
        <v>1.6258031639977299</v>
      </c>
      <c r="M9" s="6">
        <v>501.13207060973099</v>
      </c>
      <c r="N9" s="1">
        <v>30914.4433333333</v>
      </c>
      <c r="O9" s="1">
        <v>1.5625390567189501</v>
      </c>
      <c r="P9" s="1">
        <v>501.15790693905802</v>
      </c>
      <c r="Q9" s="6">
        <v>59630.58</v>
      </c>
      <c r="R9" s="6">
        <v>2.67352941936569</v>
      </c>
      <c r="S9" s="6">
        <v>499.67027089348102</v>
      </c>
      <c r="T9" s="1">
        <v>1651.84</v>
      </c>
      <c r="U9" s="1">
        <v>6.3851135841370903</v>
      </c>
      <c r="V9" s="1">
        <v>507.99347244665199</v>
      </c>
      <c r="W9" s="6">
        <v>16379.666666666701</v>
      </c>
      <c r="X9" s="6">
        <v>2.4967772105714001</v>
      </c>
      <c r="Y9" s="6">
        <v>499.37615987773398</v>
      </c>
      <c r="Z9" s="1">
        <v>1451450.5166666701</v>
      </c>
      <c r="AA9" s="1">
        <v>0.95767612506033595</v>
      </c>
      <c r="AB9" s="1">
        <v>502.05860380950003</v>
      </c>
      <c r="AC9" s="6">
        <v>653453.98333333305</v>
      </c>
      <c r="AD9" s="6">
        <v>0.71290972784496298</v>
      </c>
      <c r="AE9" s="6">
        <v>501.26630379860302</v>
      </c>
      <c r="AF9" s="1">
        <v>4143030.59</v>
      </c>
      <c r="AG9" s="1">
        <v>0.35815909515414601</v>
      </c>
      <c r="AH9" s="1">
        <v>501.60398021699098</v>
      </c>
      <c r="AI9" s="6">
        <v>2716790.5233333302</v>
      </c>
      <c r="AJ9" s="6">
        <v>0.70492755602163304</v>
      </c>
      <c r="AK9" s="6">
        <v>501.85145491580403</v>
      </c>
      <c r="AL9" s="1">
        <v>772329.92</v>
      </c>
      <c r="AM9" s="1">
        <v>0.79853414693737002</v>
      </c>
      <c r="AN9" s="1">
        <v>501.44713264739698</v>
      </c>
      <c r="AO9" s="6">
        <v>2150166.2866666699</v>
      </c>
      <c r="AP9" s="6">
        <v>0.88076316410035405</v>
      </c>
      <c r="AQ9" s="6">
        <v>500.90185952648801</v>
      </c>
      <c r="AR9" s="1">
        <v>283798.28000000003</v>
      </c>
      <c r="AS9" s="1">
        <v>1.42082078554601</v>
      </c>
      <c r="AT9" s="1">
        <v>504.67424649286602</v>
      </c>
      <c r="AU9" s="6">
        <v>322482.29333333299</v>
      </c>
      <c r="AV9" s="6">
        <v>1.1050263571116501</v>
      </c>
      <c r="AW9" s="6">
        <v>501.71425207949397</v>
      </c>
      <c r="AX9" s="1">
        <v>3732128.19</v>
      </c>
      <c r="AY9" s="1">
        <v>1.07950485804769</v>
      </c>
      <c r="AZ9" s="1">
        <v>501.98008911910603</v>
      </c>
      <c r="BA9" s="6">
        <v>434267.80666666699</v>
      </c>
      <c r="BB9" s="6">
        <v>0.13259398543234799</v>
      </c>
      <c r="BC9" s="6">
        <v>501.53981297130298</v>
      </c>
      <c r="BD9" s="1">
        <v>307221.60666666698</v>
      </c>
      <c r="BE9" s="1">
        <v>0.15349836261907801</v>
      </c>
      <c r="BF9" s="1">
        <v>501.44295170460401</v>
      </c>
      <c r="BG9" s="6">
        <v>5723358.7800000003</v>
      </c>
      <c r="BH9" s="6">
        <v>0.36528039560592701</v>
      </c>
      <c r="BI9" s="6">
        <v>502.27993099145198</v>
      </c>
      <c r="BJ9" s="1">
        <v>310563.34666666703</v>
      </c>
      <c r="BK9" s="1">
        <v>0.64966273246959105</v>
      </c>
      <c r="BL9" s="6">
        <v>25943.473333333299</v>
      </c>
      <c r="BM9" s="6">
        <v>9.1179760434596808</v>
      </c>
      <c r="BN9" s="1">
        <v>1334384.2733333299</v>
      </c>
      <c r="BO9" s="1">
        <v>0.84822196246314796</v>
      </c>
      <c r="BP9" s="6">
        <v>133248.54999999999</v>
      </c>
      <c r="BQ9" s="6">
        <v>8.3086821852022208</v>
      </c>
      <c r="BR9" s="1">
        <v>736454.36333333305</v>
      </c>
      <c r="BS9" s="1">
        <v>0.61888480874267604</v>
      </c>
      <c r="BT9" s="6">
        <v>763349.16</v>
      </c>
      <c r="BU9" s="6">
        <v>6.5085360490665503</v>
      </c>
    </row>
    <row r="10" spans="1:73">
      <c r="A10" s="3"/>
      <c r="B10" s="3" t="b">
        <v>0</v>
      </c>
      <c r="C10" s="3" t="s">
        <v>107</v>
      </c>
      <c r="D10" s="2">
        <v>46216.533460648097</v>
      </c>
      <c r="E10" s="5" t="s">
        <v>31</v>
      </c>
      <c r="F10" s="6" t="s">
        <v>136</v>
      </c>
      <c r="G10" s="3" t="s">
        <v>57</v>
      </c>
      <c r="H10" s="1">
        <v>8102.38</v>
      </c>
      <c r="I10" s="1">
        <v>0.55777021091495504</v>
      </c>
      <c r="J10" s="1">
        <v>11.333892781132899</v>
      </c>
      <c r="K10" s="6">
        <v>148.49</v>
      </c>
      <c r="L10" s="6">
        <v>10.834256376504801</v>
      </c>
      <c r="M10" s="6" t="s">
        <v>35</v>
      </c>
      <c r="N10" s="1">
        <v>43.38</v>
      </c>
      <c r="O10" s="1">
        <v>24.019223921682801</v>
      </c>
      <c r="P10" s="1">
        <v>0.13540828408279701</v>
      </c>
      <c r="Q10" s="6">
        <v>4834.24</v>
      </c>
      <c r="R10" s="6">
        <v>6.2272794241711003</v>
      </c>
      <c r="S10" s="6">
        <v>0.441015297114764</v>
      </c>
      <c r="T10" s="1">
        <v>11.68</v>
      </c>
      <c r="U10" s="1">
        <v>24.764767539726201</v>
      </c>
      <c r="V10" s="1" t="s">
        <v>35</v>
      </c>
      <c r="W10" s="6">
        <v>1186.30666666667</v>
      </c>
      <c r="X10" s="6">
        <v>11.059802328637</v>
      </c>
      <c r="Y10" s="6" t="s">
        <v>35</v>
      </c>
      <c r="Z10" s="1">
        <v>5922.4366666666701</v>
      </c>
      <c r="AA10" s="1">
        <v>4.2498588140202402</v>
      </c>
      <c r="AB10" s="1">
        <v>2.0077668707340099</v>
      </c>
      <c r="AC10" s="6">
        <v>250.26666666666699</v>
      </c>
      <c r="AD10" s="6">
        <v>9.1654130034653001</v>
      </c>
      <c r="AE10" s="6">
        <v>0.157433109236957</v>
      </c>
      <c r="AF10" s="1">
        <v>72854.786666666696</v>
      </c>
      <c r="AG10" s="1">
        <v>1.10189645646889</v>
      </c>
      <c r="AH10" s="1">
        <v>8.4220033258431197</v>
      </c>
      <c r="AI10" s="6">
        <v>392.08666666666699</v>
      </c>
      <c r="AJ10" s="6">
        <v>4.4835381589624399</v>
      </c>
      <c r="AK10" s="6">
        <v>6.5031168790570207E-2</v>
      </c>
      <c r="AL10" s="1">
        <v>1960.53</v>
      </c>
      <c r="AM10" s="1">
        <v>5.0177850800325201</v>
      </c>
      <c r="AN10" s="1">
        <v>1.1940143205475999</v>
      </c>
      <c r="AO10" s="6">
        <v>1039.4666666666701</v>
      </c>
      <c r="AP10" s="6">
        <v>2.00463154066101</v>
      </c>
      <c r="AQ10" s="6">
        <v>0.124411813045691</v>
      </c>
      <c r="AR10" s="1">
        <v>3769.46333333333</v>
      </c>
      <c r="AS10" s="1">
        <v>12.121684190375101</v>
      </c>
      <c r="AT10" s="1" t="s">
        <v>35</v>
      </c>
      <c r="AU10" s="6">
        <v>16.683333333333302</v>
      </c>
      <c r="AV10" s="6">
        <v>34.641016151377599</v>
      </c>
      <c r="AW10" s="6">
        <v>2.3357692709392901E-2</v>
      </c>
      <c r="AX10" s="1">
        <v>1747.66333333333</v>
      </c>
      <c r="AY10" s="1">
        <v>8.1515828515993398</v>
      </c>
      <c r="AZ10" s="1">
        <v>0.22722602646707901</v>
      </c>
      <c r="BA10" s="6">
        <v>11.68</v>
      </c>
      <c r="BB10" s="6">
        <v>24.764767539726201</v>
      </c>
      <c r="BC10" s="6">
        <v>1.15606838847218E-2</v>
      </c>
      <c r="BD10" s="1">
        <v>25.026666666666699</v>
      </c>
      <c r="BE10" s="1">
        <v>19.998671413828401</v>
      </c>
      <c r="BF10" s="1">
        <v>3.2676905782845697E-2</v>
      </c>
      <c r="BG10" s="6">
        <v>2055.6666666666702</v>
      </c>
      <c r="BH10" s="6">
        <v>1.2262287770488101</v>
      </c>
      <c r="BI10" s="6">
        <v>8.8318486301642296E-2</v>
      </c>
      <c r="BJ10" s="1">
        <v>285024.98333333299</v>
      </c>
      <c r="BK10" s="1">
        <v>0.22430514972469101</v>
      </c>
      <c r="BL10" s="6">
        <v>23583.7</v>
      </c>
      <c r="BM10" s="6">
        <v>1.7135414498894601</v>
      </c>
      <c r="BN10" s="1">
        <v>1310604.83</v>
      </c>
      <c r="BO10" s="1">
        <v>0.52165022663932603</v>
      </c>
      <c r="BP10" s="6">
        <v>131598.10999999999</v>
      </c>
      <c r="BQ10" s="6">
        <v>0.40693287133575701</v>
      </c>
      <c r="BR10" s="1">
        <v>733251.35666666704</v>
      </c>
      <c r="BS10" s="1">
        <v>0.73146741264628301</v>
      </c>
      <c r="BT10" s="6">
        <v>816738.65</v>
      </c>
      <c r="BU10" s="6">
        <v>0.80467348241467096</v>
      </c>
    </row>
    <row r="11" spans="1:73">
      <c r="A11" s="3"/>
      <c r="B11" s="3" t="b">
        <v>0</v>
      </c>
      <c r="C11" s="3" t="s">
        <v>46</v>
      </c>
      <c r="D11" s="2">
        <v>46216.536574074104</v>
      </c>
      <c r="E11" s="5" t="s">
        <v>31</v>
      </c>
      <c r="F11" s="6" t="s">
        <v>136</v>
      </c>
      <c r="G11" s="3" t="s">
        <v>95</v>
      </c>
      <c r="H11" s="1">
        <v>549156.29666666698</v>
      </c>
      <c r="I11" s="1">
        <v>1.2408578823568099</v>
      </c>
      <c r="J11" s="1">
        <v>1380.20117328539</v>
      </c>
      <c r="K11" s="6">
        <v>24047.9233333333</v>
      </c>
      <c r="L11" s="6">
        <v>0.718649908797793</v>
      </c>
      <c r="M11" s="6">
        <v>120.118674977303</v>
      </c>
      <c r="N11" s="1">
        <v>21137.2866666667</v>
      </c>
      <c r="O11" s="1">
        <v>0.10849947333978401</v>
      </c>
      <c r="P11" s="1">
        <v>342.47936030198099</v>
      </c>
      <c r="Q11" s="6">
        <v>8008.96</v>
      </c>
      <c r="R11" s="6">
        <v>3.3508899425349301</v>
      </c>
      <c r="S11" s="6">
        <v>29.364719002998999</v>
      </c>
      <c r="T11" s="1">
        <v>190.20333333333301</v>
      </c>
      <c r="U11" s="1">
        <v>13.926018100651101</v>
      </c>
      <c r="V11" s="1">
        <v>47.326254855920098</v>
      </c>
      <c r="W11" s="6">
        <v>4009.77</v>
      </c>
      <c r="X11" s="6">
        <v>0.99030498983824</v>
      </c>
      <c r="Y11" s="6">
        <v>76.790328720724403</v>
      </c>
      <c r="Z11" s="1">
        <v>57555.436666666697</v>
      </c>
      <c r="AA11" s="1">
        <v>0.98999332722918998</v>
      </c>
      <c r="AB11" s="1">
        <v>19.869145851112801</v>
      </c>
      <c r="AC11" s="6">
        <v>3545.8366666666702</v>
      </c>
      <c r="AD11" s="6">
        <v>1.5558102705523</v>
      </c>
      <c r="AE11" s="6">
        <v>2.6856479966309501</v>
      </c>
      <c r="AF11" s="1">
        <v>2080349.41666667</v>
      </c>
      <c r="AG11" s="1">
        <v>0.76990583752572295</v>
      </c>
      <c r="AH11" s="1">
        <v>251.669523349656</v>
      </c>
      <c r="AI11" s="6">
        <v>999.42</v>
      </c>
      <c r="AJ11" s="6">
        <v>6.4589154948697702</v>
      </c>
      <c r="AK11" s="6">
        <v>0.17722075675457</v>
      </c>
      <c r="AL11" s="1">
        <v>19288.093333333301</v>
      </c>
      <c r="AM11" s="1">
        <v>3.48845078621417</v>
      </c>
      <c r="AN11" s="1">
        <v>12.445976954351099</v>
      </c>
      <c r="AO11" s="6">
        <v>989115.61333333305</v>
      </c>
      <c r="AP11" s="6">
        <v>0.71243126152360803</v>
      </c>
      <c r="AQ11" s="6">
        <v>230.36035985927001</v>
      </c>
      <c r="AR11" s="1">
        <v>12675.516666666699</v>
      </c>
      <c r="AS11" s="1">
        <v>2.25525158731039</v>
      </c>
      <c r="AT11" s="1">
        <v>5.7214280598921201</v>
      </c>
      <c r="AU11" s="6">
        <v>66.733333333333306</v>
      </c>
      <c r="AV11" s="6">
        <v>34.641016151377599</v>
      </c>
      <c r="AW11" s="6">
        <v>0.101225311721723</v>
      </c>
      <c r="AX11" s="1">
        <v>651382.82999999996</v>
      </c>
      <c r="AY11" s="1">
        <v>1.05942404965276</v>
      </c>
      <c r="AZ11" s="1">
        <v>87.606061110599001</v>
      </c>
      <c r="BA11" s="6">
        <v>46.716666666666697</v>
      </c>
      <c r="BB11" s="6">
        <v>43.292001276587797</v>
      </c>
      <c r="BC11" s="6">
        <v>5.2025002337039897E-2</v>
      </c>
      <c r="BD11" s="1">
        <v>3993.13333333333</v>
      </c>
      <c r="BE11" s="1">
        <v>8.9092510683352408</v>
      </c>
      <c r="BF11" s="1">
        <v>6.5094724943417104</v>
      </c>
      <c r="BG11" s="6">
        <v>3357511.5833333302</v>
      </c>
      <c r="BH11" s="6">
        <v>1.43638591202523</v>
      </c>
      <c r="BI11" s="6">
        <v>294.61594341736702</v>
      </c>
      <c r="BJ11" s="1">
        <v>272782.43</v>
      </c>
      <c r="BK11" s="1">
        <v>0.96265886035872505</v>
      </c>
      <c r="BL11" s="6">
        <v>22053.043333333299</v>
      </c>
      <c r="BM11" s="6">
        <v>2.22588432292204</v>
      </c>
      <c r="BN11" s="1">
        <v>1291631.48</v>
      </c>
      <c r="BO11" s="1">
        <v>0.52342863150108399</v>
      </c>
      <c r="BP11" s="6">
        <v>128126.213333333</v>
      </c>
      <c r="BQ11" s="6">
        <v>1.3463097662482</v>
      </c>
      <c r="BR11" s="1">
        <v>735483.3</v>
      </c>
      <c r="BS11" s="1">
        <v>0.85554199205544301</v>
      </c>
      <c r="BT11" s="6">
        <v>823700.80333333299</v>
      </c>
      <c r="BU11" s="6">
        <v>1.17067428195526</v>
      </c>
    </row>
    <row r="12" spans="1:73">
      <c r="A12" s="3"/>
      <c r="B12" s="3" t="b">
        <v>0</v>
      </c>
      <c r="C12" s="3" t="s">
        <v>49</v>
      </c>
      <c r="D12" s="2">
        <v>46216.539594907401</v>
      </c>
      <c r="E12" s="5" t="s">
        <v>31</v>
      </c>
      <c r="F12" s="6" t="s">
        <v>136</v>
      </c>
      <c r="G12" s="3" t="s">
        <v>78</v>
      </c>
      <c r="H12" s="1">
        <v>619097.16666666698</v>
      </c>
      <c r="I12" s="1">
        <v>0.70873119518981997</v>
      </c>
      <c r="J12" s="1">
        <v>1557.15168702131</v>
      </c>
      <c r="K12" s="6">
        <v>26013.476666666698</v>
      </c>
      <c r="L12" s="6">
        <v>1.7281624141093299</v>
      </c>
      <c r="M12" s="6">
        <v>130.08803194781399</v>
      </c>
      <c r="N12" s="1">
        <v>23829.35</v>
      </c>
      <c r="O12" s="1">
        <v>1.4879481910422701</v>
      </c>
      <c r="P12" s="1">
        <v>386.17025242450001</v>
      </c>
      <c r="Q12" s="6">
        <v>7251.0733333333301</v>
      </c>
      <c r="R12" s="6">
        <v>3.7008165348252602</v>
      </c>
      <c r="S12" s="6">
        <v>22.459892942966398</v>
      </c>
      <c r="T12" s="1">
        <v>221.90333333333299</v>
      </c>
      <c r="U12" s="1">
        <v>14.5007501941594</v>
      </c>
      <c r="V12" s="1">
        <v>57.317213026755702</v>
      </c>
      <c r="W12" s="6">
        <v>4433.6899999999996</v>
      </c>
      <c r="X12" s="6">
        <v>4.3537043977899401</v>
      </c>
      <c r="Y12" s="6">
        <v>91.2724695478841</v>
      </c>
      <c r="Z12" s="1">
        <v>55029.186666666697</v>
      </c>
      <c r="AA12" s="1">
        <v>1.1092622881346901</v>
      </c>
      <c r="AB12" s="1">
        <v>18.995241397581498</v>
      </c>
      <c r="AC12" s="6">
        <v>3410.66</v>
      </c>
      <c r="AD12" s="6">
        <v>2.38695375784717</v>
      </c>
      <c r="AE12" s="6">
        <v>2.5819464636351501</v>
      </c>
      <c r="AF12" s="1">
        <v>2138529.34</v>
      </c>
      <c r="AG12" s="1">
        <v>0.76295435365325104</v>
      </c>
      <c r="AH12" s="1">
        <v>258.71916714671499</v>
      </c>
      <c r="AI12" s="6">
        <v>508.88</v>
      </c>
      <c r="AJ12" s="6">
        <v>7.5122820994546702</v>
      </c>
      <c r="AK12" s="6">
        <v>8.6605805360727303E-2</v>
      </c>
      <c r="AL12" s="1">
        <v>15654.93</v>
      </c>
      <c r="AM12" s="1">
        <v>0.77912134674382505</v>
      </c>
      <c r="AN12" s="1">
        <v>10.086717473790999</v>
      </c>
      <c r="AO12" s="6">
        <v>1137136.5333333299</v>
      </c>
      <c r="AP12" s="6">
        <v>1.40048019252567</v>
      </c>
      <c r="AQ12" s="6">
        <v>264.85136236129802</v>
      </c>
      <c r="AR12" s="1">
        <v>11005.7166666667</v>
      </c>
      <c r="AS12" s="1">
        <v>4.6751110574607901</v>
      </c>
      <c r="AT12" s="1">
        <v>2.6484606484650799</v>
      </c>
      <c r="AU12" s="6">
        <v>63.4</v>
      </c>
      <c r="AV12" s="6">
        <v>16.4346046328486</v>
      </c>
      <c r="AW12" s="6">
        <v>9.6039323109513103E-2</v>
      </c>
      <c r="AX12" s="1">
        <v>755015.07666666701</v>
      </c>
      <c r="AY12" s="1">
        <v>1.1307502287971001</v>
      </c>
      <c r="AZ12" s="1">
        <v>101.545061730513</v>
      </c>
      <c r="BA12" s="6">
        <v>13.3466666666667</v>
      </c>
      <c r="BB12" s="6">
        <v>86.602540378443905</v>
      </c>
      <c r="BC12" s="6">
        <v>1.3485539676383799E-2</v>
      </c>
      <c r="BD12" s="1">
        <v>2269.2466666666701</v>
      </c>
      <c r="BE12" s="1">
        <v>4.2683628716796598</v>
      </c>
      <c r="BF12" s="1">
        <v>3.6957221353521699</v>
      </c>
      <c r="BG12" s="6">
        <v>3722828.8166666701</v>
      </c>
      <c r="BH12" s="6">
        <v>1.0608831084410699</v>
      </c>
      <c r="BI12" s="6">
        <v>326.681933778207</v>
      </c>
      <c r="BJ12" s="1">
        <v>284718.94666666701</v>
      </c>
      <c r="BK12" s="1">
        <v>1.6897585822125101</v>
      </c>
      <c r="BL12" s="6">
        <v>23455.02</v>
      </c>
      <c r="BM12" s="6">
        <v>1.54000233617464</v>
      </c>
      <c r="BN12" s="1">
        <v>1302105.30333333</v>
      </c>
      <c r="BO12" s="1">
        <v>0.75815956510441396</v>
      </c>
      <c r="BP12" s="6">
        <v>130147.22</v>
      </c>
      <c r="BQ12" s="6">
        <v>1.1421103555252199</v>
      </c>
      <c r="BR12" s="1">
        <v>731877.47</v>
      </c>
      <c r="BS12" s="1">
        <v>1.1014437940955699</v>
      </c>
      <c r="BT12" s="6">
        <v>809098.46</v>
      </c>
      <c r="BU12" s="6">
        <v>0.714118958388963</v>
      </c>
    </row>
    <row r="13" spans="1:73">
      <c r="A13" s="3"/>
      <c r="B13" s="3" t="b">
        <v>0</v>
      </c>
      <c r="C13" s="3" t="s">
        <v>119</v>
      </c>
      <c r="D13" s="2">
        <v>46216.542708333298</v>
      </c>
      <c r="E13" s="5" t="s">
        <v>31</v>
      </c>
      <c r="F13" s="6" t="s">
        <v>136</v>
      </c>
      <c r="G13" s="3" t="s">
        <v>66</v>
      </c>
      <c r="H13" s="1">
        <v>773423.19</v>
      </c>
      <c r="I13" s="1">
        <v>1.3938617543673999</v>
      </c>
      <c r="J13" s="1">
        <v>1947.5967745882199</v>
      </c>
      <c r="K13" s="6">
        <v>28386.866666666701</v>
      </c>
      <c r="L13" s="6">
        <v>1.6988666672063</v>
      </c>
      <c r="M13" s="6">
        <v>142.125951112346</v>
      </c>
      <c r="N13" s="1">
        <v>22089.643333333301</v>
      </c>
      <c r="O13" s="1">
        <v>1.22668410415922</v>
      </c>
      <c r="P13" s="1">
        <v>357.93565060179901</v>
      </c>
      <c r="Q13" s="6">
        <v>6673.5466666666698</v>
      </c>
      <c r="R13" s="6">
        <v>3.7901430998019099</v>
      </c>
      <c r="S13" s="6">
        <v>17.198260361537599</v>
      </c>
      <c r="T13" s="1">
        <v>231.91333333333299</v>
      </c>
      <c r="U13" s="1">
        <v>6.5932076215982196</v>
      </c>
      <c r="V13" s="1">
        <v>60.472086569029003</v>
      </c>
      <c r="W13" s="6">
        <v>4565.5133333333297</v>
      </c>
      <c r="X13" s="6">
        <v>1.8738321423287001</v>
      </c>
      <c r="Y13" s="6">
        <v>95.775876034105394</v>
      </c>
      <c r="Z13" s="1">
        <v>53895.906666666699</v>
      </c>
      <c r="AA13" s="1">
        <v>2.6245137657525199</v>
      </c>
      <c r="AB13" s="1">
        <v>18.6032063895269</v>
      </c>
      <c r="AC13" s="6">
        <v>3128.63</v>
      </c>
      <c r="AD13" s="6">
        <v>4.5059578750692202</v>
      </c>
      <c r="AE13" s="6">
        <v>2.3655855777514598</v>
      </c>
      <c r="AF13" s="1">
        <v>2019577.9333333301</v>
      </c>
      <c r="AG13" s="1">
        <v>1.4500785011905799</v>
      </c>
      <c r="AH13" s="1">
        <v>244.305861007505</v>
      </c>
      <c r="AI13" s="6">
        <v>520.55999999999995</v>
      </c>
      <c r="AJ13" s="6">
        <v>10.9208995413313</v>
      </c>
      <c r="AK13" s="6">
        <v>8.8763392167674995E-2</v>
      </c>
      <c r="AL13" s="1">
        <v>15048.6566666667</v>
      </c>
      <c r="AM13" s="1">
        <v>1.10505330022009</v>
      </c>
      <c r="AN13" s="1">
        <v>9.6930230597925409</v>
      </c>
      <c r="AO13" s="6">
        <v>1017645.89666667</v>
      </c>
      <c r="AP13" s="6">
        <v>0.88833300170282303</v>
      </c>
      <c r="AQ13" s="6">
        <v>237.00832606454401</v>
      </c>
      <c r="AR13" s="1">
        <v>9043.9966666666696</v>
      </c>
      <c r="AS13" s="1">
        <v>7.1354938253746703</v>
      </c>
      <c r="AT13" s="1" t="s">
        <v>35</v>
      </c>
      <c r="AU13" s="6">
        <v>55.0566666666667</v>
      </c>
      <c r="AV13" s="6">
        <v>15.740196537875301</v>
      </c>
      <c r="AW13" s="6">
        <v>8.3058793613151993E-2</v>
      </c>
      <c r="AX13" s="1">
        <v>679576.12333333294</v>
      </c>
      <c r="AY13" s="1">
        <v>1.3315204275271399</v>
      </c>
      <c r="AZ13" s="1">
        <v>91.398185144296704</v>
      </c>
      <c r="BA13" s="6">
        <v>10.0133333333333</v>
      </c>
      <c r="BB13" s="6">
        <v>49.983363839887801</v>
      </c>
      <c r="BC13" s="6">
        <v>9.6358280930598592E-3</v>
      </c>
      <c r="BD13" s="1">
        <v>1917.1666666666699</v>
      </c>
      <c r="BE13" s="1">
        <v>4.2022433260791896</v>
      </c>
      <c r="BF13" s="1">
        <v>3.1210525555307802</v>
      </c>
      <c r="BG13" s="6">
        <v>3533984.19666667</v>
      </c>
      <c r="BH13" s="6">
        <v>1.3991216501508601</v>
      </c>
      <c r="BI13" s="6">
        <v>310.10595757975801</v>
      </c>
      <c r="BJ13" s="1">
        <v>285901.51</v>
      </c>
      <c r="BK13" s="1">
        <v>0.63591010333721698</v>
      </c>
      <c r="BL13" s="6">
        <v>23755.84</v>
      </c>
      <c r="BM13" s="6">
        <v>0.72184393437065797</v>
      </c>
      <c r="BN13" s="1">
        <v>1304429.04333333</v>
      </c>
      <c r="BO13" s="1">
        <v>1.54262501033509</v>
      </c>
      <c r="BP13" s="6">
        <v>130717.94333333299</v>
      </c>
      <c r="BQ13" s="6">
        <v>1.2334956947240501</v>
      </c>
      <c r="BR13" s="1">
        <v>726923.24666666705</v>
      </c>
      <c r="BS13" s="1">
        <v>1.33978535149774</v>
      </c>
      <c r="BT13" s="6">
        <v>806985.00333333295</v>
      </c>
      <c r="BU13" s="6">
        <v>1.4409323864421699</v>
      </c>
    </row>
    <row r="14" spans="1:73">
      <c r="A14" s="3"/>
      <c r="B14" s="3" t="b">
        <v>0</v>
      </c>
      <c r="C14" s="3" t="s">
        <v>98</v>
      </c>
      <c r="D14" s="2">
        <v>46216.545729166697</v>
      </c>
      <c r="E14" s="5" t="s">
        <v>31</v>
      </c>
      <c r="F14" s="6" t="s">
        <v>136</v>
      </c>
      <c r="G14" s="3" t="s">
        <v>116</v>
      </c>
      <c r="H14" s="1">
        <v>119840.816666667</v>
      </c>
      <c r="I14" s="1">
        <v>0.89938115948171904</v>
      </c>
      <c r="J14" s="1">
        <v>294.03231749640901</v>
      </c>
      <c r="K14" s="6">
        <v>8718.3966666666693</v>
      </c>
      <c r="L14" s="6">
        <v>2.81193025410108</v>
      </c>
      <c r="M14" s="6">
        <v>42.3667661701285</v>
      </c>
      <c r="N14" s="1">
        <v>4290.1266666666697</v>
      </c>
      <c r="O14" s="1">
        <v>2.22669657079109</v>
      </c>
      <c r="P14" s="1">
        <v>69.058062587039601</v>
      </c>
      <c r="Q14" s="6">
        <v>5670.3966666666702</v>
      </c>
      <c r="R14" s="6">
        <v>4.1475961668070003</v>
      </c>
      <c r="S14" s="6">
        <v>8.0589304765216099</v>
      </c>
      <c r="T14" s="1">
        <v>66.736666666666693</v>
      </c>
      <c r="U14" s="1">
        <v>15.6105160417733</v>
      </c>
      <c r="V14" s="1">
        <v>8.4129961127288304</v>
      </c>
      <c r="W14" s="6">
        <v>1987.2333333333299</v>
      </c>
      <c r="X14" s="6">
        <v>8.5762833161163705</v>
      </c>
      <c r="Y14" s="6">
        <v>7.69554471723142</v>
      </c>
      <c r="Z14" s="1">
        <v>38988.063333333303</v>
      </c>
      <c r="AA14" s="1">
        <v>0.74929679457652099</v>
      </c>
      <c r="AB14" s="1">
        <v>13.446143279562699</v>
      </c>
      <c r="AC14" s="6">
        <v>1678.61333333333</v>
      </c>
      <c r="AD14" s="6">
        <v>5.3770021530465497</v>
      </c>
      <c r="AE14" s="6">
        <v>1.25319721287495</v>
      </c>
      <c r="AF14" s="1">
        <v>651455.15666666697</v>
      </c>
      <c r="AG14" s="1">
        <v>1.3087256282134201</v>
      </c>
      <c r="AH14" s="1">
        <v>78.530835989251301</v>
      </c>
      <c r="AI14" s="6">
        <v>520.55666666666696</v>
      </c>
      <c r="AJ14" s="6">
        <v>10.4004288821566</v>
      </c>
      <c r="AK14" s="6">
        <v>8.8762776418015402E-2</v>
      </c>
      <c r="AL14" s="1">
        <v>16000.59</v>
      </c>
      <c r="AM14" s="1">
        <v>3.8226277683811101</v>
      </c>
      <c r="AN14" s="1">
        <v>10.3111779665435</v>
      </c>
      <c r="AO14" s="6">
        <v>164455.22</v>
      </c>
      <c r="AP14" s="6">
        <v>1.7895290569720901</v>
      </c>
      <c r="AQ14" s="6">
        <v>38.202631817966697</v>
      </c>
      <c r="AR14" s="1">
        <v>6174.49</v>
      </c>
      <c r="AS14" s="1">
        <v>8.6750112251570197</v>
      </c>
      <c r="AT14" s="1" t="s">
        <v>35</v>
      </c>
      <c r="AU14" s="6">
        <v>20.023333333333301</v>
      </c>
      <c r="AV14" s="6">
        <v>24.995842346433101</v>
      </c>
      <c r="AW14" s="6">
        <v>2.8554053298827101E-2</v>
      </c>
      <c r="AX14" s="1">
        <v>84690.296666666705</v>
      </c>
      <c r="AY14" s="1">
        <v>1.82267431094204</v>
      </c>
      <c r="AZ14" s="1">
        <v>11.383381129129001</v>
      </c>
      <c r="BA14" s="6">
        <v>11.6833333333333</v>
      </c>
      <c r="BB14" s="6">
        <v>49.465987400183899</v>
      </c>
      <c r="BC14" s="6">
        <v>1.15645335963052E-2</v>
      </c>
      <c r="BD14" s="1">
        <v>313.67</v>
      </c>
      <c r="BE14" s="1">
        <v>7.1959008906307096</v>
      </c>
      <c r="BF14" s="1">
        <v>0.50380432876885195</v>
      </c>
      <c r="BG14" s="6">
        <v>566391.23666666704</v>
      </c>
      <c r="BH14" s="6">
        <v>0.86256946938428003</v>
      </c>
      <c r="BI14" s="6">
        <v>49.623290550943103</v>
      </c>
      <c r="BJ14" s="1">
        <v>285165.84999999998</v>
      </c>
      <c r="BK14" s="1">
        <v>1.95898376249275</v>
      </c>
      <c r="BL14" s="6">
        <v>23324.66</v>
      </c>
      <c r="BM14" s="6">
        <v>1.1426872092412701</v>
      </c>
      <c r="BN14" s="1">
        <v>1313838.57</v>
      </c>
      <c r="BO14" s="1">
        <v>0.97111899179361305</v>
      </c>
      <c r="BP14" s="6">
        <v>129263.50333333301</v>
      </c>
      <c r="BQ14" s="6">
        <v>2.0063439346093301</v>
      </c>
      <c r="BR14" s="1">
        <v>734575.30333333299</v>
      </c>
      <c r="BS14" s="1">
        <v>1.04523088425919</v>
      </c>
      <c r="BT14" s="6">
        <v>808009.52333333297</v>
      </c>
      <c r="BU14" s="6">
        <v>0.95895025532412104</v>
      </c>
    </row>
    <row r="15" spans="1:73">
      <c r="A15" s="3"/>
      <c r="B15" s="3" t="b">
        <v>0</v>
      </c>
      <c r="C15" s="3" t="s">
        <v>59</v>
      </c>
      <c r="D15" s="2">
        <v>46216.5488541667</v>
      </c>
      <c r="E15" s="5" t="s">
        <v>31</v>
      </c>
      <c r="F15" s="6" t="s">
        <v>136</v>
      </c>
      <c r="G15" s="3" t="s">
        <v>86</v>
      </c>
      <c r="H15" s="1">
        <v>154658.4</v>
      </c>
      <c r="I15" s="1">
        <v>0.65194585643988201</v>
      </c>
      <c r="J15" s="1">
        <v>382.120859401546</v>
      </c>
      <c r="K15" s="6">
        <v>11631.803333333301</v>
      </c>
      <c r="L15" s="6">
        <v>2.68959770693984</v>
      </c>
      <c r="M15" s="6">
        <v>57.143669227249298</v>
      </c>
      <c r="N15" s="1">
        <v>5693.7766666666703</v>
      </c>
      <c r="O15" s="1">
        <v>3.790237240193</v>
      </c>
      <c r="P15" s="1">
        <v>91.838626464724499</v>
      </c>
      <c r="Q15" s="6">
        <v>6541.65333333333</v>
      </c>
      <c r="R15" s="6">
        <v>2.2607112388305599</v>
      </c>
      <c r="S15" s="6">
        <v>15.9966288179322</v>
      </c>
      <c r="T15" s="1">
        <v>85.086666666666702</v>
      </c>
      <c r="U15" s="1">
        <v>10.191727309286501</v>
      </c>
      <c r="V15" s="1">
        <v>14.1964056532598</v>
      </c>
      <c r="W15" s="6">
        <v>2362.6799999999998</v>
      </c>
      <c r="X15" s="6">
        <v>4.2216994900261202</v>
      </c>
      <c r="Y15" s="6">
        <v>20.521718287136899</v>
      </c>
      <c r="Z15" s="1">
        <v>48944.7366666667</v>
      </c>
      <c r="AA15" s="1">
        <v>1.6160898925281799</v>
      </c>
      <c r="AB15" s="1">
        <v>16.8904505208715</v>
      </c>
      <c r="AC15" s="6">
        <v>2527.8766666666702</v>
      </c>
      <c r="AD15" s="6">
        <v>5.6676493428456398</v>
      </c>
      <c r="AE15" s="6">
        <v>1.90471431087353</v>
      </c>
      <c r="AF15" s="1">
        <v>952077.67666666699</v>
      </c>
      <c r="AG15" s="1">
        <v>0.60369051853395395</v>
      </c>
      <c r="AH15" s="1">
        <v>114.957176244672</v>
      </c>
      <c r="AI15" s="6">
        <v>684.07</v>
      </c>
      <c r="AJ15" s="6">
        <v>1.11729528252225</v>
      </c>
      <c r="AK15" s="6">
        <v>0.118967760215963</v>
      </c>
      <c r="AL15" s="1">
        <v>22390.776666666701</v>
      </c>
      <c r="AM15" s="1">
        <v>1.0305527580293199</v>
      </c>
      <c r="AN15" s="1">
        <v>14.460759775201099</v>
      </c>
      <c r="AO15" s="6">
        <v>260743.52666666699</v>
      </c>
      <c r="AP15" s="6">
        <v>1.81210028552206</v>
      </c>
      <c r="AQ15" s="6">
        <v>60.639191637727599</v>
      </c>
      <c r="AR15" s="1">
        <v>7524.8966666666702</v>
      </c>
      <c r="AS15" s="1">
        <v>6.2968329446075098</v>
      </c>
      <c r="AT15" s="1" t="s">
        <v>35</v>
      </c>
      <c r="AU15" s="6">
        <v>16.683333333333302</v>
      </c>
      <c r="AV15" s="6">
        <v>34.641016151377599</v>
      </c>
      <c r="AW15" s="6">
        <v>2.3357692709392901E-2</v>
      </c>
      <c r="AX15" s="1">
        <v>101620.116666667</v>
      </c>
      <c r="AY15" s="1">
        <v>1.13572877268784</v>
      </c>
      <c r="AZ15" s="1">
        <v>13.660517629258001</v>
      </c>
      <c r="BA15" s="6">
        <v>10.0133333333333</v>
      </c>
      <c r="BB15" s="6">
        <v>49.983363839887801</v>
      </c>
      <c r="BC15" s="6">
        <v>9.6358280930598592E-3</v>
      </c>
      <c r="BD15" s="1">
        <v>530.57000000000005</v>
      </c>
      <c r="BE15" s="1">
        <v>7.72179430409125</v>
      </c>
      <c r="BF15" s="1">
        <v>0.85783134496761404</v>
      </c>
      <c r="BG15" s="6">
        <v>747828.55666666699</v>
      </c>
      <c r="BH15" s="6">
        <v>0.96718520355340298</v>
      </c>
      <c r="BI15" s="6">
        <v>65.549085513120303</v>
      </c>
      <c r="BJ15" s="1">
        <v>284176.10333333298</v>
      </c>
      <c r="BK15" s="1">
        <v>1.0094474983957</v>
      </c>
      <c r="BL15" s="6">
        <v>23090.9</v>
      </c>
      <c r="BM15" s="6">
        <v>0.99381151679436097</v>
      </c>
      <c r="BN15" s="1">
        <v>1308705.5366666701</v>
      </c>
      <c r="BO15" s="1">
        <v>0.18795566295597199</v>
      </c>
      <c r="BP15" s="6">
        <v>129247.836666667</v>
      </c>
      <c r="BQ15" s="6">
        <v>0.44215450245280802</v>
      </c>
      <c r="BR15" s="1">
        <v>735250.64</v>
      </c>
      <c r="BS15" s="1">
        <v>0.65500059408304701</v>
      </c>
      <c r="BT15" s="6">
        <v>805014.66333333298</v>
      </c>
      <c r="BU15" s="6">
        <v>0.70717446590475797</v>
      </c>
    </row>
    <row r="16" spans="1:73">
      <c r="A16" s="3"/>
      <c r="B16" s="3" t="b">
        <v>0</v>
      </c>
      <c r="C16" s="3" t="s">
        <v>149</v>
      </c>
      <c r="D16" s="2">
        <v>46216.551851851902</v>
      </c>
      <c r="E16" s="5" t="s">
        <v>31</v>
      </c>
      <c r="F16" s="6" t="s">
        <v>136</v>
      </c>
      <c r="G16" s="3" t="s">
        <v>80</v>
      </c>
      <c r="H16" s="1">
        <v>74405.08</v>
      </c>
      <c r="I16" s="1">
        <v>0.63147277103944799</v>
      </c>
      <c r="J16" s="1">
        <v>179.07983055798601</v>
      </c>
      <c r="K16" s="6">
        <v>6840.4533333333302</v>
      </c>
      <c r="L16" s="6">
        <v>2.4342260540948701</v>
      </c>
      <c r="M16" s="6">
        <v>32.8417702603804</v>
      </c>
      <c r="N16" s="1">
        <v>3911.3033333333301</v>
      </c>
      <c r="O16" s="1">
        <v>2.8230358574692498</v>
      </c>
      <c r="P16" s="1">
        <v>62.9099422270086</v>
      </c>
      <c r="Q16" s="6">
        <v>6319.7</v>
      </c>
      <c r="R16" s="6">
        <v>3.5347728623516801</v>
      </c>
      <c r="S16" s="6">
        <v>13.974493810792501</v>
      </c>
      <c r="T16" s="1">
        <v>78.4166666666667</v>
      </c>
      <c r="U16" s="1">
        <v>41.530550372958302</v>
      </c>
      <c r="V16" s="1">
        <v>12.0942071990178</v>
      </c>
      <c r="W16" s="6">
        <v>2087.3566666666702</v>
      </c>
      <c r="X16" s="6">
        <v>1.9630978396449199</v>
      </c>
      <c r="Y16" s="6">
        <v>11.1160019106122</v>
      </c>
      <c r="Z16" s="1">
        <v>40756.43</v>
      </c>
      <c r="AA16" s="1">
        <v>0.85947560696959702</v>
      </c>
      <c r="AB16" s="1">
        <v>14.0578735142886</v>
      </c>
      <c r="AC16" s="6">
        <v>1474.96</v>
      </c>
      <c r="AD16" s="6">
        <v>8.9169238427191893</v>
      </c>
      <c r="AE16" s="6">
        <v>1.09696342351507</v>
      </c>
      <c r="AF16" s="1">
        <v>700666.20666666701</v>
      </c>
      <c r="AG16" s="1">
        <v>0.98273384939740904</v>
      </c>
      <c r="AH16" s="1">
        <v>84.493724104308399</v>
      </c>
      <c r="AI16" s="6">
        <v>348.70666666666699</v>
      </c>
      <c r="AJ16" s="6">
        <v>10.867944889966999</v>
      </c>
      <c r="AK16" s="6">
        <v>5.7017802721615801E-2</v>
      </c>
      <c r="AL16" s="1">
        <v>14492.4533333333</v>
      </c>
      <c r="AM16" s="1">
        <v>1.7772808425789699</v>
      </c>
      <c r="AN16" s="1">
        <v>9.3318424942929301</v>
      </c>
      <c r="AO16" s="6">
        <v>277307.96333333303</v>
      </c>
      <c r="AP16" s="6">
        <v>1.05689061858138</v>
      </c>
      <c r="AQ16" s="6">
        <v>64.498943533031905</v>
      </c>
      <c r="AR16" s="1">
        <v>6162.7933333333303</v>
      </c>
      <c r="AS16" s="1">
        <v>10.280256761097601</v>
      </c>
      <c r="AT16" s="1" t="s">
        <v>35</v>
      </c>
      <c r="AU16" s="6">
        <v>23.36</v>
      </c>
      <c r="AV16" s="6">
        <v>32.718672256650798</v>
      </c>
      <c r="AW16" s="6">
        <v>3.3745227899649101E-2</v>
      </c>
      <c r="AX16" s="1">
        <v>67418.773333333302</v>
      </c>
      <c r="AY16" s="1">
        <v>1.6617267814207199</v>
      </c>
      <c r="AZ16" s="1">
        <v>9.0602840025698992</v>
      </c>
      <c r="BA16" s="6">
        <v>10.0133333333333</v>
      </c>
      <c r="BB16" s="6">
        <v>49.983363839887801</v>
      </c>
      <c r="BC16" s="6">
        <v>9.6358280930598592E-3</v>
      </c>
      <c r="BD16" s="1">
        <v>6319.79</v>
      </c>
      <c r="BE16" s="1">
        <v>1.77276556705307</v>
      </c>
      <c r="BF16" s="1">
        <v>10.3070719291917</v>
      </c>
      <c r="BG16" s="6">
        <v>480162.42333333299</v>
      </c>
      <c r="BH16" s="6">
        <v>1.2773016942172699</v>
      </c>
      <c r="BI16" s="6">
        <v>42.054492681913104</v>
      </c>
      <c r="BJ16" s="1">
        <v>282781.34666666703</v>
      </c>
      <c r="BK16" s="1">
        <v>1.90044154367445</v>
      </c>
      <c r="BL16" s="6">
        <v>23266.186666666701</v>
      </c>
      <c r="BM16" s="6">
        <v>2.3283219802888802</v>
      </c>
      <c r="BN16" s="1">
        <v>1309055.32333333</v>
      </c>
      <c r="BO16" s="1">
        <v>0.46955185473372502</v>
      </c>
      <c r="BP16" s="6">
        <v>130178.42</v>
      </c>
      <c r="BQ16" s="6">
        <v>0.79237532959316404</v>
      </c>
      <c r="BR16" s="1">
        <v>733092.22</v>
      </c>
      <c r="BS16" s="1">
        <v>0.69459856648245999</v>
      </c>
      <c r="BT16" s="6">
        <v>808313.29</v>
      </c>
      <c r="BU16" s="6">
        <v>0.29976894308013702</v>
      </c>
    </row>
    <row r="17" spans="1:73">
      <c r="A17" s="3"/>
      <c r="B17" s="3" t="b">
        <v>0</v>
      </c>
      <c r="C17" s="3" t="s">
        <v>16</v>
      </c>
      <c r="D17" s="2">
        <v>46216.554976851898</v>
      </c>
      <c r="E17" s="5" t="s">
        <v>31</v>
      </c>
      <c r="F17" s="6" t="s">
        <v>136</v>
      </c>
      <c r="G17" s="3" t="s">
        <v>141</v>
      </c>
      <c r="H17" s="1">
        <v>651518.35666666704</v>
      </c>
      <c r="I17" s="1">
        <v>0.97557969775786502</v>
      </c>
      <c r="J17" s="1">
        <v>1639.1773499338599</v>
      </c>
      <c r="K17" s="6">
        <v>27154.993333333299</v>
      </c>
      <c r="L17" s="6">
        <v>0.29461600228149598</v>
      </c>
      <c r="M17" s="6">
        <v>135.877845403799</v>
      </c>
      <c r="N17" s="1">
        <v>22276.8066666667</v>
      </c>
      <c r="O17" s="1">
        <v>1.25459070843257</v>
      </c>
      <c r="P17" s="1">
        <v>360.97322141401003</v>
      </c>
      <c r="Q17" s="6">
        <v>6366.43</v>
      </c>
      <c r="R17" s="6">
        <v>2.9955440166543599</v>
      </c>
      <c r="S17" s="6">
        <v>14.4002336159331</v>
      </c>
      <c r="T17" s="1">
        <v>206.886666666667</v>
      </c>
      <c r="U17" s="1">
        <v>22.868103566923502</v>
      </c>
      <c r="V17" s="1">
        <v>52.584377426375603</v>
      </c>
      <c r="W17" s="6">
        <v>4211.7033333333302</v>
      </c>
      <c r="X17" s="6">
        <v>4.6908895483397304</v>
      </c>
      <c r="Y17" s="6">
        <v>83.6888637533511</v>
      </c>
      <c r="Z17" s="1">
        <v>59447.78</v>
      </c>
      <c r="AA17" s="1">
        <v>1.47345930953495</v>
      </c>
      <c r="AB17" s="1">
        <v>20.5237632748081</v>
      </c>
      <c r="AC17" s="6">
        <v>3353.9066666666699</v>
      </c>
      <c r="AD17" s="6">
        <v>5.8291423506022504</v>
      </c>
      <c r="AE17" s="6">
        <v>2.5384078277565099</v>
      </c>
      <c r="AF17" s="1">
        <v>2101490.84333333</v>
      </c>
      <c r="AG17" s="1">
        <v>0.31472857541485999</v>
      </c>
      <c r="AH17" s="1">
        <v>254.231223654893</v>
      </c>
      <c r="AI17" s="6">
        <v>857.59666666666703</v>
      </c>
      <c r="AJ17" s="6">
        <v>1.2147829464223201</v>
      </c>
      <c r="AK17" s="6">
        <v>0.15102245599110001</v>
      </c>
      <c r="AL17" s="1">
        <v>18549.669999999998</v>
      </c>
      <c r="AM17" s="1">
        <v>1.3929147154241599</v>
      </c>
      <c r="AN17" s="1">
        <v>11.966468578316899</v>
      </c>
      <c r="AO17" s="6">
        <v>1184722.83333333</v>
      </c>
      <c r="AP17" s="6">
        <v>1.4553283114706199</v>
      </c>
      <c r="AQ17" s="6">
        <v>275.93965442408398</v>
      </c>
      <c r="AR17" s="1">
        <v>6742.0133333333297</v>
      </c>
      <c r="AS17" s="1">
        <v>8.2515590610050502</v>
      </c>
      <c r="AT17" s="1" t="s">
        <v>35</v>
      </c>
      <c r="AU17" s="6">
        <v>60.063333333333297</v>
      </c>
      <c r="AV17" s="6">
        <v>30.0399755543814</v>
      </c>
      <c r="AW17" s="6">
        <v>9.0848148508691107E-2</v>
      </c>
      <c r="AX17" s="1">
        <v>801952.58</v>
      </c>
      <c r="AY17" s="1">
        <v>1.0360380450361899</v>
      </c>
      <c r="AZ17" s="1">
        <v>107.858365833289</v>
      </c>
      <c r="BA17" s="6">
        <v>13.35</v>
      </c>
      <c r="BB17" s="6">
        <v>108.204522360483</v>
      </c>
      <c r="BC17" s="6">
        <v>1.34893893879671E-2</v>
      </c>
      <c r="BD17" s="1">
        <v>2053.9899999999998</v>
      </c>
      <c r="BE17" s="1">
        <v>1.5668699110526201</v>
      </c>
      <c r="BF17" s="1">
        <v>3.3443773893084101</v>
      </c>
      <c r="BG17" s="6">
        <v>3632838.05</v>
      </c>
      <c r="BH17" s="6">
        <v>0.65320959767729603</v>
      </c>
      <c r="BI17" s="6">
        <v>318.78292767283398</v>
      </c>
      <c r="BJ17" s="1">
        <v>286129.84333333297</v>
      </c>
      <c r="BK17" s="1">
        <v>0.51926746550400205</v>
      </c>
      <c r="BL17" s="6">
        <v>22123.52</v>
      </c>
      <c r="BM17" s="6">
        <v>6.4620025696120598</v>
      </c>
      <c r="BN17" s="1">
        <v>1315611.1100000001</v>
      </c>
      <c r="BO17" s="1">
        <v>0.76198899653720498</v>
      </c>
      <c r="BP17" s="6">
        <v>124637.19333333299</v>
      </c>
      <c r="BQ17" s="6">
        <v>6.3527785555953002</v>
      </c>
      <c r="BR17" s="1">
        <v>732386.80666666699</v>
      </c>
      <c r="BS17" s="1">
        <v>0.31983386595687002</v>
      </c>
      <c r="BT17" s="6">
        <v>768127.13</v>
      </c>
      <c r="BU17" s="6">
        <v>6.4709924812238997</v>
      </c>
    </row>
    <row r="18" spans="1:73">
      <c r="A18" s="3"/>
      <c r="B18" s="3" t="b">
        <v>0</v>
      </c>
      <c r="C18" s="3" t="s">
        <v>48</v>
      </c>
      <c r="D18" s="2">
        <v>46216.557986111096</v>
      </c>
      <c r="E18" s="5" t="s">
        <v>31</v>
      </c>
      <c r="F18" s="6" t="s">
        <v>136</v>
      </c>
      <c r="G18" s="3" t="s">
        <v>64</v>
      </c>
      <c r="H18" s="1">
        <v>692338.76666666695</v>
      </c>
      <c r="I18" s="1">
        <v>0.85645927095482299</v>
      </c>
      <c r="J18" s="1">
        <v>1742.45305297288</v>
      </c>
      <c r="K18" s="6">
        <v>28490.323333333301</v>
      </c>
      <c r="L18" s="6">
        <v>1.4231900040688601</v>
      </c>
      <c r="M18" s="6">
        <v>142.650687034535</v>
      </c>
      <c r="N18" s="1">
        <v>23946.043333333299</v>
      </c>
      <c r="O18" s="1">
        <v>1.1053981310835099</v>
      </c>
      <c r="P18" s="1">
        <v>388.06412905620999</v>
      </c>
      <c r="Q18" s="6">
        <v>6232.87</v>
      </c>
      <c r="R18" s="6">
        <v>2.1395195234459199</v>
      </c>
      <c r="S18" s="6">
        <v>13.1834176866675</v>
      </c>
      <c r="T18" s="1">
        <v>210.22</v>
      </c>
      <c r="U18" s="1">
        <v>12.598216451221001</v>
      </c>
      <c r="V18" s="1">
        <v>53.6349513665266</v>
      </c>
      <c r="W18" s="6">
        <v>4450.36333333333</v>
      </c>
      <c r="X18" s="6">
        <v>3.3805808075586401</v>
      </c>
      <c r="Y18" s="6">
        <v>91.842071268471699</v>
      </c>
      <c r="Z18" s="1">
        <v>57802.9433333333</v>
      </c>
      <c r="AA18" s="1">
        <v>0.10242378307675901</v>
      </c>
      <c r="AB18" s="1">
        <v>19.954765713865399</v>
      </c>
      <c r="AC18" s="6">
        <v>3692.69333333333</v>
      </c>
      <c r="AD18" s="6">
        <v>5.0263375648682498</v>
      </c>
      <c r="AE18" s="6">
        <v>2.79830990670408</v>
      </c>
      <c r="AF18" s="1">
        <v>2246814.4433333301</v>
      </c>
      <c r="AG18" s="1">
        <v>1.0636095401090899</v>
      </c>
      <c r="AH18" s="1">
        <v>271.84004052178102</v>
      </c>
      <c r="AI18" s="6">
        <v>527.23</v>
      </c>
      <c r="AJ18" s="6">
        <v>14.5332368206232</v>
      </c>
      <c r="AK18" s="6">
        <v>8.9995507236368497E-2</v>
      </c>
      <c r="AL18" s="1">
        <v>17502.25</v>
      </c>
      <c r="AM18" s="1">
        <v>0.40524917928055898</v>
      </c>
      <c r="AN18" s="1">
        <v>11.286307699653401</v>
      </c>
      <c r="AO18" s="6">
        <v>1247798.44666667</v>
      </c>
      <c r="AP18" s="6">
        <v>0.66865304989252405</v>
      </c>
      <c r="AQ18" s="6">
        <v>290.63717918813001</v>
      </c>
      <c r="AR18" s="1">
        <v>6231.22</v>
      </c>
      <c r="AS18" s="1">
        <v>5.0420488038746001</v>
      </c>
      <c r="AT18" s="1" t="s">
        <v>35</v>
      </c>
      <c r="AU18" s="6">
        <v>68.406666666666695</v>
      </c>
      <c r="AV18" s="6">
        <v>32.995341275051203</v>
      </c>
      <c r="AW18" s="6">
        <v>0.10382867800505199</v>
      </c>
      <c r="AX18" s="1">
        <v>879462.84666666703</v>
      </c>
      <c r="AY18" s="1">
        <v>1.2340568376102401</v>
      </c>
      <c r="AZ18" s="1">
        <v>118.283843325749</v>
      </c>
      <c r="BA18" s="6">
        <v>16.686666666666699</v>
      </c>
      <c r="BB18" s="6">
        <v>45.829681563074402</v>
      </c>
      <c r="BC18" s="6">
        <v>1.7342950682874399E-2</v>
      </c>
      <c r="BD18" s="1">
        <v>2165.7933333333299</v>
      </c>
      <c r="BE18" s="1">
        <v>4.8062623641098998</v>
      </c>
      <c r="BF18" s="1">
        <v>3.5268642519228699</v>
      </c>
      <c r="BG18" s="6">
        <v>3788758.3133333302</v>
      </c>
      <c r="BH18" s="6">
        <v>0.82447016757135805</v>
      </c>
      <c r="BI18" s="6">
        <v>332.46894411253498</v>
      </c>
      <c r="BJ18" s="1">
        <v>285187.99</v>
      </c>
      <c r="BK18" s="1">
        <v>0.92596401669275596</v>
      </c>
      <c r="BL18" s="6">
        <v>23314.7633333333</v>
      </c>
      <c r="BM18" s="6">
        <v>0.57084821243346395</v>
      </c>
      <c r="BN18" s="1">
        <v>1300774.7766666701</v>
      </c>
      <c r="BO18" s="1">
        <v>1.4614322206152399</v>
      </c>
      <c r="BP18" s="6">
        <v>130916.4</v>
      </c>
      <c r="BQ18" s="6">
        <v>1.06029055422647</v>
      </c>
      <c r="BR18" s="1">
        <v>732420.39333333296</v>
      </c>
      <c r="BS18" s="1">
        <v>0.995116423705663</v>
      </c>
      <c r="BT18" s="6">
        <v>809951.25666666694</v>
      </c>
      <c r="BU18" s="6">
        <v>0.73165430679918197</v>
      </c>
    </row>
    <row r="19" spans="1:73">
      <c r="A19" s="3"/>
      <c r="B19" s="3" t="b">
        <v>0</v>
      </c>
      <c r="C19" s="3" t="s">
        <v>6</v>
      </c>
      <c r="D19" s="2">
        <v>46216.561099537001</v>
      </c>
      <c r="E19" s="5" t="s">
        <v>31</v>
      </c>
      <c r="F19" s="6" t="s">
        <v>136</v>
      </c>
      <c r="G19" s="3" t="s">
        <v>138</v>
      </c>
      <c r="H19" s="1">
        <v>564621.49666666705</v>
      </c>
      <c r="I19" s="1">
        <v>0.93264388711266499</v>
      </c>
      <c r="J19" s="1">
        <v>1419.3281541912399</v>
      </c>
      <c r="K19" s="6">
        <v>25497.133333333299</v>
      </c>
      <c r="L19" s="6">
        <v>3.5045147226648901</v>
      </c>
      <c r="M19" s="6">
        <v>127.469120050565</v>
      </c>
      <c r="N19" s="1">
        <v>24136.686666666701</v>
      </c>
      <c r="O19" s="1">
        <v>1.98453982061196</v>
      </c>
      <c r="P19" s="1">
        <v>391.15817859338398</v>
      </c>
      <c r="Q19" s="6">
        <v>6483.2533333333304</v>
      </c>
      <c r="R19" s="6">
        <v>1.6345173357998</v>
      </c>
      <c r="S19" s="6">
        <v>15.464567944398899</v>
      </c>
      <c r="T19" s="1">
        <v>173.51666666666699</v>
      </c>
      <c r="U19" s="1">
        <v>6.6613499505388303</v>
      </c>
      <c r="V19" s="1">
        <v>42.067081711524501</v>
      </c>
      <c r="W19" s="6">
        <v>4452.03</v>
      </c>
      <c r="X19" s="6">
        <v>2.1930605188274499</v>
      </c>
      <c r="Y19" s="6">
        <v>91.8990086655716</v>
      </c>
      <c r="Z19" s="1">
        <v>58475.103333333303</v>
      </c>
      <c r="AA19" s="1">
        <v>1.1714314174540701</v>
      </c>
      <c r="AB19" s="1">
        <v>20.187285700994799</v>
      </c>
      <c r="AC19" s="6">
        <v>3625.93</v>
      </c>
      <c r="AD19" s="6">
        <v>1.0359325680809</v>
      </c>
      <c r="AE19" s="6">
        <v>2.7470920435528301</v>
      </c>
      <c r="AF19" s="1">
        <v>2176224.0633333302</v>
      </c>
      <c r="AG19" s="1">
        <v>0.41162953592350399</v>
      </c>
      <c r="AH19" s="1">
        <v>263.286625426201</v>
      </c>
      <c r="AI19" s="6">
        <v>1054.4833333333299</v>
      </c>
      <c r="AJ19" s="6">
        <v>1.1942333310477999</v>
      </c>
      <c r="AK19" s="6">
        <v>0.18739232538013201</v>
      </c>
      <c r="AL19" s="1">
        <v>20089.983333333301</v>
      </c>
      <c r="AM19" s="1">
        <v>0.81122782007663996</v>
      </c>
      <c r="AN19" s="1">
        <v>12.9666985435813</v>
      </c>
      <c r="AO19" s="6">
        <v>1265007.96</v>
      </c>
      <c r="AP19" s="6">
        <v>1.33503611983285</v>
      </c>
      <c r="AQ19" s="6">
        <v>294.64724322123197</v>
      </c>
      <c r="AR19" s="1">
        <v>9448.0133333333306</v>
      </c>
      <c r="AS19" s="1">
        <v>3.9228330741049602</v>
      </c>
      <c r="AT19" s="1" t="s">
        <v>35</v>
      </c>
      <c r="AU19" s="6">
        <v>40.04</v>
      </c>
      <c r="AV19" s="6">
        <v>43.301270189221903</v>
      </c>
      <c r="AW19" s="6">
        <v>5.9695914915146898E-2</v>
      </c>
      <c r="AX19" s="1">
        <v>870045.45666666701</v>
      </c>
      <c r="AY19" s="1">
        <v>1.58690723473768</v>
      </c>
      <c r="AZ19" s="1">
        <v>117.01716225619499</v>
      </c>
      <c r="BA19" s="6">
        <v>11.68</v>
      </c>
      <c r="BB19" s="6">
        <v>65.437344513301596</v>
      </c>
      <c r="BC19" s="6">
        <v>1.15606838847218E-2</v>
      </c>
      <c r="BD19" s="1">
        <v>2015.61333333333</v>
      </c>
      <c r="BE19" s="1">
        <v>7.2940898202721201</v>
      </c>
      <c r="BF19" s="1">
        <v>3.2817384921592399</v>
      </c>
      <c r="BG19" s="6">
        <v>3829888.0333333299</v>
      </c>
      <c r="BH19" s="6">
        <v>1.21952546110298</v>
      </c>
      <c r="BI19" s="6">
        <v>336.07913570692</v>
      </c>
      <c r="BJ19" s="1">
        <v>283327.62</v>
      </c>
      <c r="BK19" s="1">
        <v>0.80234631225339204</v>
      </c>
      <c r="BL19" s="6">
        <v>23120.84</v>
      </c>
      <c r="BM19" s="6">
        <v>0.93063651934035996</v>
      </c>
      <c r="BN19" s="1">
        <v>1323589.38666667</v>
      </c>
      <c r="BO19" s="1">
        <v>0.80633376940062895</v>
      </c>
      <c r="BP19" s="6">
        <v>131457.13333333301</v>
      </c>
      <c r="BQ19" s="6">
        <v>0.86751950537431</v>
      </c>
      <c r="BR19" s="1">
        <v>738729.20333333302</v>
      </c>
      <c r="BS19" s="1">
        <v>0.225764837129488</v>
      </c>
      <c r="BT19" s="6">
        <v>815700.86666666705</v>
      </c>
      <c r="BU19" s="6">
        <v>0.47023122347615198</v>
      </c>
    </row>
    <row r="20" spans="1:73">
      <c r="A20" s="3"/>
      <c r="B20" s="3" t="b">
        <v>0</v>
      </c>
      <c r="C20" s="3" t="s">
        <v>147</v>
      </c>
      <c r="D20" s="2">
        <v>46216.5641203704</v>
      </c>
      <c r="E20" s="5" t="s">
        <v>31</v>
      </c>
      <c r="F20" s="6" t="s">
        <v>136</v>
      </c>
      <c r="G20" s="3" t="s">
        <v>17</v>
      </c>
      <c r="H20" s="1">
        <v>771450.36</v>
      </c>
      <c r="I20" s="1">
        <v>0.382642078538591</v>
      </c>
      <c r="J20" s="1">
        <v>1942.6055115110901</v>
      </c>
      <c r="K20" s="6">
        <v>28228.1233333333</v>
      </c>
      <c r="L20" s="6">
        <v>2.6668643405420802</v>
      </c>
      <c r="M20" s="6">
        <v>141.32079923483099</v>
      </c>
      <c r="N20" s="1">
        <v>22078.043333333299</v>
      </c>
      <c r="O20" s="1">
        <v>0.64458828210467101</v>
      </c>
      <c r="P20" s="1">
        <v>357.74738818525498</v>
      </c>
      <c r="Q20" s="6">
        <v>6466.5633333333299</v>
      </c>
      <c r="R20" s="6">
        <v>1.2776615074263</v>
      </c>
      <c r="S20" s="6">
        <v>15.3125115063977</v>
      </c>
      <c r="T20" s="1">
        <v>165.17333333333301</v>
      </c>
      <c r="U20" s="1">
        <v>16.872793066749601</v>
      </c>
      <c r="V20" s="1">
        <v>39.4374951393266</v>
      </c>
      <c r="W20" s="6">
        <v>4275.1233333333303</v>
      </c>
      <c r="X20" s="6">
        <v>5.5220631296422198</v>
      </c>
      <c r="Y20" s="6">
        <v>85.855445587797405</v>
      </c>
      <c r="Z20" s="1">
        <v>57660.536666666703</v>
      </c>
      <c r="AA20" s="1">
        <v>0.42456410879462297</v>
      </c>
      <c r="AB20" s="1">
        <v>19.905503043815902</v>
      </c>
      <c r="AC20" s="6">
        <v>4134.95</v>
      </c>
      <c r="AD20" s="6">
        <v>2.61979954841867</v>
      </c>
      <c r="AE20" s="6">
        <v>3.1375895726544099</v>
      </c>
      <c r="AF20" s="1">
        <v>2260294.9</v>
      </c>
      <c r="AG20" s="1">
        <v>0.19485364147697801</v>
      </c>
      <c r="AH20" s="1">
        <v>273.47346339821303</v>
      </c>
      <c r="AI20" s="6">
        <v>989.40666666666698</v>
      </c>
      <c r="AJ20" s="6">
        <v>6.36605267153677</v>
      </c>
      <c r="AK20" s="6">
        <v>0.175371044777381</v>
      </c>
      <c r="AL20" s="1">
        <v>23189.599999999999</v>
      </c>
      <c r="AM20" s="1">
        <v>2.9529126231953202</v>
      </c>
      <c r="AN20" s="1">
        <v>14.9794899696761</v>
      </c>
      <c r="AO20" s="6">
        <v>1332177.3</v>
      </c>
      <c r="AP20" s="6">
        <v>0.95808560646296403</v>
      </c>
      <c r="AQ20" s="6">
        <v>310.29866515537202</v>
      </c>
      <c r="AR20" s="1">
        <v>5762.25</v>
      </c>
      <c r="AS20" s="1">
        <v>11.955739938908501</v>
      </c>
      <c r="AT20" s="1" t="s">
        <v>35</v>
      </c>
      <c r="AU20" s="6">
        <v>53.39</v>
      </c>
      <c r="AV20" s="6">
        <v>32.917418104973898</v>
      </c>
      <c r="AW20" s="6">
        <v>8.0465799307047101E-2</v>
      </c>
      <c r="AX20" s="1">
        <v>924200.066666667</v>
      </c>
      <c r="AY20" s="1">
        <v>1.1834880597588999</v>
      </c>
      <c r="AZ20" s="1">
        <v>124.301199480528</v>
      </c>
      <c r="BA20" s="6">
        <v>15.016666666666699</v>
      </c>
      <c r="BB20" s="6">
        <v>33.329639284133798</v>
      </c>
      <c r="BC20" s="6">
        <v>1.54142451796291E-2</v>
      </c>
      <c r="BD20" s="1">
        <v>1893.8</v>
      </c>
      <c r="BE20" s="1">
        <v>10.5915341672787</v>
      </c>
      <c r="BF20" s="1">
        <v>3.08291317665336</v>
      </c>
      <c r="BG20" s="6">
        <v>4101597.65</v>
      </c>
      <c r="BH20" s="6">
        <v>0.84034939031053202</v>
      </c>
      <c r="BI20" s="6">
        <v>359.92864827845301</v>
      </c>
      <c r="BJ20" s="1">
        <v>283347.11666666699</v>
      </c>
      <c r="BK20" s="1">
        <v>0.61003650424986999</v>
      </c>
      <c r="BL20" s="6">
        <v>23256.16</v>
      </c>
      <c r="BM20" s="6">
        <v>0.30503491525735299</v>
      </c>
      <c r="BN20" s="1">
        <v>1317296.89666667</v>
      </c>
      <c r="BO20" s="1">
        <v>0.76237910374787798</v>
      </c>
      <c r="BP20" s="6">
        <v>131690</v>
      </c>
      <c r="BQ20" s="6">
        <v>1.1642423840545899</v>
      </c>
      <c r="BR20" s="1">
        <v>730587.36666666705</v>
      </c>
      <c r="BS20" s="1">
        <v>0.14369478278165801</v>
      </c>
      <c r="BT20" s="6">
        <v>813171.01666666695</v>
      </c>
      <c r="BU20" s="6">
        <v>0.40828121722591498</v>
      </c>
    </row>
    <row r="21" spans="1:73">
      <c r="A21" s="3"/>
      <c r="B21" s="3" t="b">
        <v>0</v>
      </c>
      <c r="C21" s="3" t="s">
        <v>51</v>
      </c>
      <c r="D21" s="2">
        <v>46216.5672569444</v>
      </c>
      <c r="E21" s="5" t="s">
        <v>31</v>
      </c>
      <c r="F21" s="6" t="s">
        <v>136</v>
      </c>
      <c r="G21" s="3" t="s">
        <v>4</v>
      </c>
      <c r="H21" s="1">
        <v>778986.76666666695</v>
      </c>
      <c r="I21" s="1">
        <v>0.66414442400727602</v>
      </c>
      <c r="J21" s="1">
        <v>1961.6726325147199</v>
      </c>
      <c r="K21" s="6">
        <v>27603.136666666702</v>
      </c>
      <c r="L21" s="6">
        <v>0.84431366826507903</v>
      </c>
      <c r="M21" s="6">
        <v>138.15084445612001</v>
      </c>
      <c r="N21" s="1">
        <v>24851.97</v>
      </c>
      <c r="O21" s="1">
        <v>1.3318982029586099</v>
      </c>
      <c r="P21" s="1">
        <v>402.76688280429403</v>
      </c>
      <c r="Q21" s="6">
        <v>6244.5433333333303</v>
      </c>
      <c r="R21" s="6">
        <v>3.4215928585740101</v>
      </c>
      <c r="S21" s="6">
        <v>13.289769123831499</v>
      </c>
      <c r="T21" s="1">
        <v>151.82666666666699</v>
      </c>
      <c r="U21" s="1">
        <v>18.157423955481399</v>
      </c>
      <c r="V21" s="1">
        <v>35.230997082962197</v>
      </c>
      <c r="W21" s="6">
        <v>4086.55666666667</v>
      </c>
      <c r="X21" s="6">
        <v>3.3978176847705899</v>
      </c>
      <c r="Y21" s="6">
        <v>79.413548479912095</v>
      </c>
      <c r="Z21" s="1">
        <v>52415.166666666701</v>
      </c>
      <c r="AA21" s="1">
        <v>0.24119242752270401</v>
      </c>
      <c r="AB21" s="1">
        <v>18.090974709953599</v>
      </c>
      <c r="AC21" s="6">
        <v>3457.38</v>
      </c>
      <c r="AD21" s="6">
        <v>5.7385315168564803</v>
      </c>
      <c r="AE21" s="6">
        <v>2.6177879719444999</v>
      </c>
      <c r="AF21" s="1">
        <v>2038699.75</v>
      </c>
      <c r="AG21" s="1">
        <v>0.87675873843579599</v>
      </c>
      <c r="AH21" s="1">
        <v>246.62284577698199</v>
      </c>
      <c r="AI21" s="6">
        <v>1057.82</v>
      </c>
      <c r="AJ21" s="6">
        <v>4.8564833128419798</v>
      </c>
      <c r="AK21" s="6">
        <v>0.18800869078930799</v>
      </c>
      <c r="AL21" s="1">
        <v>20136.703333333298</v>
      </c>
      <c r="AM21" s="1">
        <v>2.24355402045112</v>
      </c>
      <c r="AN21" s="1">
        <v>12.997037009766</v>
      </c>
      <c r="AO21" s="6">
        <v>1069123.59333333</v>
      </c>
      <c r="AP21" s="6">
        <v>1.68127066716266</v>
      </c>
      <c r="AQ21" s="6">
        <v>249.003369498463</v>
      </c>
      <c r="AR21" s="1">
        <v>6027.6266666666697</v>
      </c>
      <c r="AS21" s="1">
        <v>6.5761802173841799</v>
      </c>
      <c r="AT21" s="1" t="s">
        <v>35</v>
      </c>
      <c r="AU21" s="6">
        <v>58.393333333333302</v>
      </c>
      <c r="AV21" s="6">
        <v>4.9436317147187099</v>
      </c>
      <c r="AW21" s="6">
        <v>8.8249968213974003E-2</v>
      </c>
      <c r="AX21" s="1">
        <v>695221.47333333304</v>
      </c>
      <c r="AY21" s="1">
        <v>0.92242757648788398</v>
      </c>
      <c r="AZ21" s="1">
        <v>93.502554685277801</v>
      </c>
      <c r="BA21" s="6">
        <v>11.6833333333333</v>
      </c>
      <c r="BB21" s="6">
        <v>49.465987400183899</v>
      </c>
      <c r="BC21" s="6">
        <v>1.15645335963052E-2</v>
      </c>
      <c r="BD21" s="1">
        <v>2015.61666666667</v>
      </c>
      <c r="BE21" s="1">
        <v>0.51702011317792596</v>
      </c>
      <c r="BF21" s="1">
        <v>3.2817439328694999</v>
      </c>
      <c r="BG21" s="6">
        <v>3165745.1633333298</v>
      </c>
      <c r="BH21" s="6">
        <v>0.62148007164483099</v>
      </c>
      <c r="BI21" s="6">
        <v>277.78350406282499</v>
      </c>
      <c r="BJ21" s="1">
        <v>247903.08333333299</v>
      </c>
      <c r="BK21" s="1">
        <v>3.6698054123453101</v>
      </c>
      <c r="BL21" s="6">
        <v>23361.573333333301</v>
      </c>
      <c r="BM21" s="6">
        <v>1.12967048792518</v>
      </c>
      <c r="BN21" s="1">
        <v>1146938.7233333299</v>
      </c>
      <c r="BO21" s="1">
        <v>2.5828977365707901</v>
      </c>
      <c r="BP21" s="6">
        <v>129642.513333333</v>
      </c>
      <c r="BQ21" s="6">
        <v>0.36125197576912099</v>
      </c>
      <c r="BR21" s="1">
        <v>637926.98</v>
      </c>
      <c r="BS21" s="1">
        <v>5.0072747560653497</v>
      </c>
      <c r="BT21" s="6">
        <v>803835.94333333301</v>
      </c>
      <c r="BU21" s="6">
        <v>0.30113419754348703</v>
      </c>
    </row>
    <row r="22" spans="1:73">
      <c r="A22" s="3"/>
      <c r="B22" s="3" t="b">
        <v>0</v>
      </c>
      <c r="C22" s="3" t="s">
        <v>145</v>
      </c>
      <c r="D22" s="2">
        <v>46216.570277777799</v>
      </c>
      <c r="E22" s="5" t="s">
        <v>31</v>
      </c>
      <c r="F22" s="6" t="s">
        <v>136</v>
      </c>
      <c r="G22" s="3" t="s">
        <v>105</v>
      </c>
      <c r="H22" s="1">
        <v>505051.48666666698</v>
      </c>
      <c r="I22" s="1">
        <v>0.63878581159833203</v>
      </c>
      <c r="J22" s="1">
        <v>1268.61593295701</v>
      </c>
      <c r="K22" s="6">
        <v>21733.746666666699</v>
      </c>
      <c r="L22" s="6">
        <v>1.58286652331375</v>
      </c>
      <c r="M22" s="6">
        <v>108.381087962199</v>
      </c>
      <c r="N22" s="1">
        <v>24486</v>
      </c>
      <c r="O22" s="1">
        <v>1.10300795382075</v>
      </c>
      <c r="P22" s="1">
        <v>396.82736585753599</v>
      </c>
      <c r="Q22" s="6">
        <v>6346.3933333333298</v>
      </c>
      <c r="R22" s="6">
        <v>3.1560513249753201</v>
      </c>
      <c r="S22" s="6">
        <v>14.217686931526201</v>
      </c>
      <c r="T22" s="1">
        <v>151.82666666666699</v>
      </c>
      <c r="U22" s="1">
        <v>19.870311147661699</v>
      </c>
      <c r="V22" s="1">
        <v>35.230997082962197</v>
      </c>
      <c r="W22" s="6">
        <v>3896.28666666667</v>
      </c>
      <c r="X22" s="6">
        <v>2.7268032395866202</v>
      </c>
      <c r="Y22" s="6">
        <v>72.913461352190694</v>
      </c>
      <c r="Z22" s="1">
        <v>52700.033333333296</v>
      </c>
      <c r="AA22" s="1">
        <v>0.24874634121185199</v>
      </c>
      <c r="AB22" s="1">
        <v>18.189518499627098</v>
      </c>
      <c r="AC22" s="6">
        <v>3322.21</v>
      </c>
      <c r="AD22" s="6">
        <v>4.0475529394710899</v>
      </c>
      <c r="AE22" s="6">
        <v>2.5140915533191799</v>
      </c>
      <c r="AF22" s="1">
        <v>2145814.0966666699</v>
      </c>
      <c r="AG22" s="1">
        <v>1.0200140849198001</v>
      </c>
      <c r="AH22" s="1">
        <v>259.60185891916802</v>
      </c>
      <c r="AI22" s="6">
        <v>593.97333333333302</v>
      </c>
      <c r="AJ22" s="6">
        <v>12.8723107627938</v>
      </c>
      <c r="AK22" s="6">
        <v>0.10232466266887801</v>
      </c>
      <c r="AL22" s="1">
        <v>15379.3533333333</v>
      </c>
      <c r="AM22" s="1">
        <v>2.79682975920965</v>
      </c>
      <c r="AN22" s="1">
        <v>9.9077668448750291</v>
      </c>
      <c r="AO22" s="6">
        <v>1233295.32333333</v>
      </c>
      <c r="AP22" s="6">
        <v>0.85741480729709996</v>
      </c>
      <c r="AQ22" s="6">
        <v>287.257742935625</v>
      </c>
      <c r="AR22" s="1">
        <v>8386.2733333333308</v>
      </c>
      <c r="AS22" s="1">
        <v>7.1433874176761201</v>
      </c>
      <c r="AT22" s="1" t="s">
        <v>35</v>
      </c>
      <c r="AU22" s="6">
        <v>55.0566666666667</v>
      </c>
      <c r="AV22" s="6">
        <v>39.6272382125955</v>
      </c>
      <c r="AW22" s="6">
        <v>8.3058793613151993E-2</v>
      </c>
      <c r="AX22" s="1">
        <v>711471.20333333302</v>
      </c>
      <c r="AY22" s="1">
        <v>1.7976041093812101</v>
      </c>
      <c r="AZ22" s="1">
        <v>95.6882160390454</v>
      </c>
      <c r="BA22" s="6">
        <v>10.0133333333333</v>
      </c>
      <c r="BB22" s="6">
        <v>49.983363839887801</v>
      </c>
      <c r="BC22" s="6">
        <v>9.6358280930598592E-3</v>
      </c>
      <c r="BD22" s="1">
        <v>2107.38666666667</v>
      </c>
      <c r="BE22" s="1">
        <v>5.7159779434198397</v>
      </c>
      <c r="BF22" s="1">
        <v>3.4315321268600898</v>
      </c>
      <c r="BG22" s="6">
        <v>3224954.86666667</v>
      </c>
      <c r="BH22" s="6">
        <v>1.1216265568611801</v>
      </c>
      <c r="BI22" s="6">
        <v>282.98067956706001</v>
      </c>
      <c r="BJ22" s="1">
        <v>283612.05666666699</v>
      </c>
      <c r="BK22" s="1">
        <v>0.38962565959948797</v>
      </c>
      <c r="BL22" s="6">
        <v>22903.71</v>
      </c>
      <c r="BM22" s="6">
        <v>0.91331092853483398</v>
      </c>
      <c r="BN22" s="1">
        <v>1334017.44666667</v>
      </c>
      <c r="BO22" s="1">
        <v>0.77846497364044598</v>
      </c>
      <c r="BP22" s="6">
        <v>131083.286666667</v>
      </c>
      <c r="BQ22" s="6">
        <v>2.0497143545282799</v>
      </c>
      <c r="BR22" s="1">
        <v>738615.58333333302</v>
      </c>
      <c r="BS22" s="1">
        <v>0.58139353714990405</v>
      </c>
      <c r="BT22" s="6">
        <v>808072.37</v>
      </c>
      <c r="BU22" s="6">
        <v>0.57076090474455199</v>
      </c>
    </row>
    <row r="23" spans="1:73">
      <c r="A23" s="3"/>
      <c r="B23" s="3" t="b">
        <v>0</v>
      </c>
      <c r="C23" s="3" t="s">
        <v>43</v>
      </c>
      <c r="D23" s="2">
        <v>46216.573391203703</v>
      </c>
      <c r="E23" s="5" t="s">
        <v>31</v>
      </c>
      <c r="F23" s="6" t="s">
        <v>136</v>
      </c>
      <c r="G23" s="3" t="s">
        <v>82</v>
      </c>
      <c r="H23" s="1">
        <v>551490.38333333295</v>
      </c>
      <c r="I23" s="1">
        <v>1.7827618383833199</v>
      </c>
      <c r="J23" s="1">
        <v>1386.10641631097</v>
      </c>
      <c r="K23" s="6">
        <v>23974.5</v>
      </c>
      <c r="L23" s="6">
        <v>1.4082548349749799</v>
      </c>
      <c r="M23" s="6">
        <v>119.74626919845601</v>
      </c>
      <c r="N23" s="1">
        <v>16610.11</v>
      </c>
      <c r="O23" s="1">
        <v>2.85694344005885</v>
      </c>
      <c r="P23" s="1">
        <v>269.00546207908701</v>
      </c>
      <c r="Q23" s="6">
        <v>5627.02</v>
      </c>
      <c r="R23" s="6">
        <v>4.2579312253128796</v>
      </c>
      <c r="S23" s="6">
        <v>7.6637416553293303</v>
      </c>
      <c r="T23" s="1">
        <v>173.51333333333301</v>
      </c>
      <c r="U23" s="1">
        <v>4.4074112633947999</v>
      </c>
      <c r="V23" s="1">
        <v>42.066031137584297</v>
      </c>
      <c r="W23" s="6">
        <v>3821.2033333333302</v>
      </c>
      <c r="X23" s="6">
        <v>2.4241334130228198</v>
      </c>
      <c r="Y23" s="6">
        <v>70.348431612839093</v>
      </c>
      <c r="Z23" s="1">
        <v>48904.6266666667</v>
      </c>
      <c r="AA23" s="1">
        <v>1.5656003146774899</v>
      </c>
      <c r="AB23" s="1">
        <v>16.876575287766698</v>
      </c>
      <c r="AC23" s="6">
        <v>3155.3333333333298</v>
      </c>
      <c r="AD23" s="6">
        <v>7.9671881300583198</v>
      </c>
      <c r="AE23" s="6">
        <v>2.3860711887008099</v>
      </c>
      <c r="AF23" s="1">
        <v>2198262.1433333298</v>
      </c>
      <c r="AG23" s="1">
        <v>0.87914478828139098</v>
      </c>
      <c r="AH23" s="1">
        <v>265.95697294592799</v>
      </c>
      <c r="AI23" s="6">
        <v>513.88333333333298</v>
      </c>
      <c r="AJ23" s="6">
        <v>20.577481297885601</v>
      </c>
      <c r="AK23" s="6">
        <v>8.7530045599662404E-2</v>
      </c>
      <c r="AL23" s="1">
        <v>15360.99</v>
      </c>
      <c r="AM23" s="1">
        <v>4.0303870639662502</v>
      </c>
      <c r="AN23" s="1">
        <v>9.8958422864980804</v>
      </c>
      <c r="AO23" s="6">
        <v>1938882.4866666701</v>
      </c>
      <c r="AP23" s="6">
        <v>1.0984557224936999</v>
      </c>
      <c r="AQ23" s="6">
        <v>451.66969643469002</v>
      </c>
      <c r="AR23" s="1">
        <v>8204.31</v>
      </c>
      <c r="AS23" s="1">
        <v>6.12687855031339</v>
      </c>
      <c r="AT23" s="1" t="s">
        <v>35</v>
      </c>
      <c r="AU23" s="6">
        <v>30.033333333333299</v>
      </c>
      <c r="AV23" s="6">
        <v>44.097254097738997</v>
      </c>
      <c r="AW23" s="6">
        <v>4.41275771012931E-2</v>
      </c>
      <c r="AX23" s="1">
        <v>1354424.4966666701</v>
      </c>
      <c r="AY23" s="1">
        <v>1.4622638340909</v>
      </c>
      <c r="AZ23" s="1">
        <v>182.168309278517</v>
      </c>
      <c r="BA23" s="6">
        <v>8.3433333333333302</v>
      </c>
      <c r="BB23" s="6">
        <v>91.659363126148705</v>
      </c>
      <c r="BC23" s="6">
        <v>7.7071225898145603E-3</v>
      </c>
      <c r="BD23" s="1">
        <v>1446.6033333333301</v>
      </c>
      <c r="BE23" s="1">
        <v>3.7433357718860498</v>
      </c>
      <c r="BF23" s="1">
        <v>2.3529929297468</v>
      </c>
      <c r="BG23" s="6">
        <v>5983618.1466666702</v>
      </c>
      <c r="BH23" s="6">
        <v>1.4351029420533901</v>
      </c>
      <c r="BI23" s="6">
        <v>525.12438940011498</v>
      </c>
      <c r="BJ23" s="1">
        <v>285799.53999999998</v>
      </c>
      <c r="BK23" s="1">
        <v>0.97938801750312099</v>
      </c>
      <c r="BL23" s="6">
        <v>23490.1733333333</v>
      </c>
      <c r="BM23" s="6">
        <v>0.42897120995294302</v>
      </c>
      <c r="BN23" s="1">
        <v>1343621.58</v>
      </c>
      <c r="BO23" s="1">
        <v>0.79344155242661796</v>
      </c>
      <c r="BP23" s="6">
        <v>130603.24666666699</v>
      </c>
      <c r="BQ23" s="6">
        <v>1.3875788710076999</v>
      </c>
      <c r="BR23" s="1">
        <v>741420.84</v>
      </c>
      <c r="BS23" s="1">
        <v>0.78245381898484401</v>
      </c>
      <c r="BT23" s="6">
        <v>815068.08666666702</v>
      </c>
      <c r="BU23" s="6">
        <v>0.90640239025864799</v>
      </c>
    </row>
    <row r="24" spans="1:73">
      <c r="A24" s="3"/>
      <c r="B24" s="3" t="b">
        <v>0</v>
      </c>
      <c r="C24" s="3" t="s">
        <v>76</v>
      </c>
      <c r="D24" s="2">
        <v>46216.576400462996</v>
      </c>
      <c r="E24" s="5" t="s">
        <v>31</v>
      </c>
      <c r="F24" s="6" t="s">
        <v>136</v>
      </c>
      <c r="G24" s="3" t="s">
        <v>153</v>
      </c>
      <c r="H24" s="1">
        <v>830490.65</v>
      </c>
      <c r="I24" s="1">
        <v>8.0988796177945396E-2</v>
      </c>
      <c r="J24" s="1">
        <v>2091.9775402922301</v>
      </c>
      <c r="K24" s="6">
        <v>29966.666666666701</v>
      </c>
      <c r="L24" s="6">
        <v>2.5656137720585201</v>
      </c>
      <c r="M24" s="6">
        <v>150.13875334717699</v>
      </c>
      <c r="N24" s="1">
        <v>20286.886666666702</v>
      </c>
      <c r="O24" s="1">
        <v>1.2305465770900099</v>
      </c>
      <c r="P24" s="1">
        <v>328.67777762711</v>
      </c>
      <c r="Q24" s="6">
        <v>6229.52</v>
      </c>
      <c r="R24" s="6">
        <v>2.3090597858857702</v>
      </c>
      <c r="S24" s="6">
        <v>13.1528970714905</v>
      </c>
      <c r="T24" s="1">
        <v>178.523333333333</v>
      </c>
      <c r="U24" s="1">
        <v>12.950683610185299</v>
      </c>
      <c r="V24" s="1">
        <v>43.645043769631201</v>
      </c>
      <c r="W24" s="6">
        <v>4386.9766666666701</v>
      </c>
      <c r="X24" s="6">
        <v>3.5826258076844302</v>
      </c>
      <c r="Y24" s="6">
        <v>89.676628181967402</v>
      </c>
      <c r="Z24" s="1">
        <v>51770.576666666697</v>
      </c>
      <c r="AA24" s="1">
        <v>0.60098534215824095</v>
      </c>
      <c r="AB24" s="1">
        <v>17.8679919997303</v>
      </c>
      <c r="AC24" s="6">
        <v>3540.8366666666702</v>
      </c>
      <c r="AD24" s="6">
        <v>4.4636327048257902</v>
      </c>
      <c r="AE24" s="6">
        <v>2.6818122187725</v>
      </c>
      <c r="AF24" s="1">
        <v>2527534.09</v>
      </c>
      <c r="AG24" s="1">
        <v>0.91275835033492503</v>
      </c>
      <c r="AH24" s="1">
        <v>305.85475560653799</v>
      </c>
      <c r="AI24" s="6">
        <v>652.37333333333299</v>
      </c>
      <c r="AJ24" s="6">
        <v>7.83727646026502</v>
      </c>
      <c r="AK24" s="6">
        <v>0.11311259670361599</v>
      </c>
      <c r="AL24" s="1">
        <v>15726.6733333333</v>
      </c>
      <c r="AM24" s="1">
        <v>1.2167908609567</v>
      </c>
      <c r="AN24" s="1">
        <v>10.133305288266801</v>
      </c>
      <c r="AO24" s="6">
        <v>2314086.5066666701</v>
      </c>
      <c r="AP24" s="6">
        <v>0.956693609950376</v>
      </c>
      <c r="AQ24" s="6">
        <v>539.097627517614</v>
      </c>
      <c r="AR24" s="1">
        <v>9516.51</v>
      </c>
      <c r="AS24" s="1">
        <v>2.24119107284581</v>
      </c>
      <c r="AT24" s="1" t="s">
        <v>35</v>
      </c>
      <c r="AU24" s="6">
        <v>68.403333333333293</v>
      </c>
      <c r="AV24" s="6">
        <v>18.409909025445401</v>
      </c>
      <c r="AW24" s="6">
        <v>0.10382349201644001</v>
      </c>
      <c r="AX24" s="1">
        <v>1567086.9666666701</v>
      </c>
      <c r="AY24" s="1">
        <v>1.82780306797877</v>
      </c>
      <c r="AZ24" s="1">
        <v>210.77236251975501</v>
      </c>
      <c r="BA24" s="6">
        <v>8.3433333333333302</v>
      </c>
      <c r="BB24" s="6">
        <v>91.659363126148705</v>
      </c>
      <c r="BC24" s="6">
        <v>7.7071225898145603E-3</v>
      </c>
      <c r="BD24" s="1">
        <v>1805.36</v>
      </c>
      <c r="BE24" s="1">
        <v>6.70289105407576</v>
      </c>
      <c r="BF24" s="1">
        <v>2.9385602522060701</v>
      </c>
      <c r="BG24" s="6">
        <v>5751475.5433333302</v>
      </c>
      <c r="BH24" s="6">
        <v>0.91191825071276</v>
      </c>
      <c r="BI24" s="6">
        <v>504.74790068945401</v>
      </c>
      <c r="BJ24" s="1">
        <v>280932.41666666698</v>
      </c>
      <c r="BK24" s="1">
        <v>0.63261289092501805</v>
      </c>
      <c r="BL24" s="6">
        <v>23435.166666666701</v>
      </c>
      <c r="BM24" s="6">
        <v>2.22538161099272</v>
      </c>
      <c r="BN24" s="1">
        <v>1335557.38666667</v>
      </c>
      <c r="BO24" s="1">
        <v>0.34718252732156801</v>
      </c>
      <c r="BP24" s="6">
        <v>131855.54333333299</v>
      </c>
      <c r="BQ24" s="6">
        <v>1.9014490565639599</v>
      </c>
      <c r="BR24" s="1">
        <v>735761.71</v>
      </c>
      <c r="BS24" s="1">
        <v>0.50407706050035295</v>
      </c>
      <c r="BT24" s="6">
        <v>812216.47666666703</v>
      </c>
      <c r="BU24" s="6">
        <v>0.71951115610633898</v>
      </c>
    </row>
    <row r="25" spans="1:73">
      <c r="A25" s="3"/>
      <c r="B25" s="3" t="b">
        <v>0</v>
      </c>
      <c r="C25" s="3" t="s">
        <v>130</v>
      </c>
      <c r="D25" s="2">
        <v>46216.579525462999</v>
      </c>
      <c r="E25" s="5" t="s">
        <v>31</v>
      </c>
      <c r="F25" s="6" t="s">
        <v>136</v>
      </c>
      <c r="G25" s="3" t="s">
        <v>117</v>
      </c>
      <c r="H25" s="1">
        <v>512813.74666666699</v>
      </c>
      <c r="I25" s="1">
        <v>1.02362897765007</v>
      </c>
      <c r="J25" s="1">
        <v>1288.2544632577101</v>
      </c>
      <c r="K25" s="6">
        <v>22047.8733333333</v>
      </c>
      <c r="L25" s="6">
        <v>0.77372289079315404</v>
      </c>
      <c r="M25" s="6">
        <v>109.97434967677501</v>
      </c>
      <c r="N25" s="1">
        <v>17657.419999999998</v>
      </c>
      <c r="O25" s="1">
        <v>1.35893086552097</v>
      </c>
      <c r="P25" s="1">
        <v>286.002799274783</v>
      </c>
      <c r="Q25" s="6">
        <v>6264.5666666666702</v>
      </c>
      <c r="R25" s="6">
        <v>5.5163081137564998</v>
      </c>
      <c r="S25" s="6">
        <v>13.4721943331531</v>
      </c>
      <c r="T25" s="1">
        <v>171.85</v>
      </c>
      <c r="U25" s="1">
        <v>4.4475308927286603</v>
      </c>
      <c r="V25" s="1">
        <v>41.541794741449003</v>
      </c>
      <c r="W25" s="6">
        <v>3634.28</v>
      </c>
      <c r="X25" s="6">
        <v>3.0214795990593299</v>
      </c>
      <c r="Y25" s="6">
        <v>63.962674778494303</v>
      </c>
      <c r="Z25" s="1">
        <v>57025.866666666698</v>
      </c>
      <c r="AA25" s="1">
        <v>1.5470882299124</v>
      </c>
      <c r="AB25" s="1">
        <v>19.685951954445201</v>
      </c>
      <c r="AC25" s="6">
        <v>3993.08</v>
      </c>
      <c r="AD25" s="6">
        <v>3.2268200976201502</v>
      </c>
      <c r="AE25" s="6">
        <v>3.0287532116987701</v>
      </c>
      <c r="AF25" s="1">
        <v>2265816.4166666698</v>
      </c>
      <c r="AG25" s="1">
        <v>1.2733696725544601</v>
      </c>
      <c r="AH25" s="1">
        <v>274.14250391063302</v>
      </c>
      <c r="AI25" s="6">
        <v>910.99666666666701</v>
      </c>
      <c r="AJ25" s="6">
        <v>3.4316942672622002</v>
      </c>
      <c r="AK25" s="6">
        <v>0.160886765536562</v>
      </c>
      <c r="AL25" s="1">
        <v>19936.333333333299</v>
      </c>
      <c r="AM25" s="1">
        <v>1.7053356893535401</v>
      </c>
      <c r="AN25" s="1">
        <v>12.866923172663601</v>
      </c>
      <c r="AO25" s="6">
        <v>1860863.5566666699</v>
      </c>
      <c r="AP25" s="6">
        <v>1.26998024470991</v>
      </c>
      <c r="AQ25" s="6">
        <v>433.49016404267701</v>
      </c>
      <c r="AR25" s="1">
        <v>8938.8700000000008</v>
      </c>
      <c r="AS25" s="1">
        <v>5.8019592034802399</v>
      </c>
      <c r="AT25" s="1" t="s">
        <v>35</v>
      </c>
      <c r="AU25" s="6">
        <v>55.06</v>
      </c>
      <c r="AV25" s="6">
        <v>31.4889730907454</v>
      </c>
      <c r="AW25" s="6">
        <v>8.3063979601764204E-2</v>
      </c>
      <c r="AX25" s="1">
        <v>1387122.59</v>
      </c>
      <c r="AY25" s="1">
        <v>1.2700316467795301</v>
      </c>
      <c r="AZ25" s="1">
        <v>186.56634905767299</v>
      </c>
      <c r="BA25" s="6">
        <v>6.6733333333333302</v>
      </c>
      <c r="BB25" s="6">
        <v>173.20508075688801</v>
      </c>
      <c r="BC25" s="6">
        <v>5.7784170865692597E-3</v>
      </c>
      <c r="BD25" s="1">
        <v>1563.4066666666699</v>
      </c>
      <c r="BE25" s="1">
        <v>1.64346608437053</v>
      </c>
      <c r="BF25" s="1">
        <v>2.5436408577415901</v>
      </c>
      <c r="BG25" s="6">
        <v>4963579.9666666696</v>
      </c>
      <c r="BH25" s="6">
        <v>1.17857489416233</v>
      </c>
      <c r="BI25" s="6">
        <v>435.58978368464102</v>
      </c>
      <c r="BJ25" s="1">
        <v>281858.29666666698</v>
      </c>
      <c r="BK25" s="1">
        <v>1.1573988045891399</v>
      </c>
      <c r="BL25" s="6">
        <v>23202.83</v>
      </c>
      <c r="BM25" s="6">
        <v>1.0502460048511</v>
      </c>
      <c r="BN25" s="1">
        <v>1335769.61333333</v>
      </c>
      <c r="BO25" s="1">
        <v>1.2909956962075899</v>
      </c>
      <c r="BP25" s="6">
        <v>130067.64</v>
      </c>
      <c r="BQ25" s="6">
        <v>1.2093493100231001</v>
      </c>
      <c r="BR25" s="1">
        <v>736272.79666666698</v>
      </c>
      <c r="BS25" s="1">
        <v>1.1492110980521399</v>
      </c>
      <c r="BT25" s="6">
        <v>820257.48</v>
      </c>
      <c r="BU25" s="6">
        <v>0.61207072989290001</v>
      </c>
    </row>
    <row r="26" spans="1:73">
      <c r="A26" s="3"/>
      <c r="B26" s="3" t="b">
        <v>0</v>
      </c>
      <c r="C26" s="3" t="s">
        <v>102</v>
      </c>
      <c r="D26" s="2">
        <v>46216.582546296297</v>
      </c>
      <c r="E26" s="5" t="s">
        <v>31</v>
      </c>
      <c r="F26" s="6" t="s">
        <v>136</v>
      </c>
      <c r="G26" s="3" t="s">
        <v>148</v>
      </c>
      <c r="H26" s="1">
        <v>305890.57666666701</v>
      </c>
      <c r="I26" s="1">
        <v>0.86058021100097803</v>
      </c>
      <c r="J26" s="1">
        <v>764.73850991931897</v>
      </c>
      <c r="K26" s="6">
        <v>22088.043333333299</v>
      </c>
      <c r="L26" s="6">
        <v>0.62991927358476296</v>
      </c>
      <c r="M26" s="6">
        <v>110.178093356844</v>
      </c>
      <c r="N26" s="1">
        <v>8307.7533333333304</v>
      </c>
      <c r="O26" s="1">
        <v>1.7010235489215</v>
      </c>
      <c r="P26" s="1">
        <v>134.26220957289101</v>
      </c>
      <c r="Q26" s="6">
        <v>5763.86333333333</v>
      </c>
      <c r="R26" s="6">
        <v>3.82693035581041</v>
      </c>
      <c r="S26" s="6">
        <v>8.9104708243454596</v>
      </c>
      <c r="T26" s="1">
        <v>191.87</v>
      </c>
      <c r="U26" s="1">
        <v>13.385633912883099</v>
      </c>
      <c r="V26" s="1">
        <v>47.851541825995596</v>
      </c>
      <c r="W26" s="6">
        <v>4740.7633333333297</v>
      </c>
      <c r="X26" s="6">
        <v>1.6502485238627</v>
      </c>
      <c r="Y26" s="6">
        <v>101.762843339162</v>
      </c>
      <c r="Z26" s="1">
        <v>49380.160000000003</v>
      </c>
      <c r="AA26" s="1">
        <v>0.40617529786191697</v>
      </c>
      <c r="AB26" s="1">
        <v>17.041076306194199</v>
      </c>
      <c r="AC26" s="6">
        <v>2294.27</v>
      </c>
      <c r="AD26" s="6">
        <v>3.2749283173815402</v>
      </c>
      <c r="AE26" s="6">
        <v>1.72550165495629</v>
      </c>
      <c r="AF26" s="1">
        <v>1238813.8500000001</v>
      </c>
      <c r="AG26" s="1">
        <v>0.29687558174975598</v>
      </c>
      <c r="AH26" s="1">
        <v>149.70091205454099</v>
      </c>
      <c r="AI26" s="6">
        <v>410.44</v>
      </c>
      <c r="AJ26" s="6">
        <v>3.22721112977541</v>
      </c>
      <c r="AK26" s="6">
        <v>6.8421486415870897E-2</v>
      </c>
      <c r="AL26" s="1">
        <v>13644.086666666701</v>
      </c>
      <c r="AM26" s="1">
        <v>1.4439858711661799</v>
      </c>
      <c r="AN26" s="1">
        <v>8.7809404517227296</v>
      </c>
      <c r="AO26" s="6">
        <v>532451.86666666705</v>
      </c>
      <c r="AP26" s="6">
        <v>0.85736526481435205</v>
      </c>
      <c r="AQ26" s="6">
        <v>123.95114129161399</v>
      </c>
      <c r="AR26" s="1">
        <v>4340.2233333333297</v>
      </c>
      <c r="AS26" s="1">
        <v>6.4309130896901996</v>
      </c>
      <c r="AT26" s="1" t="s">
        <v>35</v>
      </c>
      <c r="AU26" s="6">
        <v>23.36</v>
      </c>
      <c r="AV26" s="6">
        <v>32.718672256650798</v>
      </c>
      <c r="AW26" s="6">
        <v>3.3745227899649101E-2</v>
      </c>
      <c r="AX26" s="1">
        <v>161147.57</v>
      </c>
      <c r="AY26" s="1">
        <v>0.74604722190275796</v>
      </c>
      <c r="AZ26" s="1">
        <v>21.667226309271001</v>
      </c>
      <c r="BA26" s="6">
        <v>8.3466666666666693</v>
      </c>
      <c r="BB26" s="6">
        <v>69.240529487877197</v>
      </c>
      <c r="BC26" s="6">
        <v>7.7109723013978797E-3</v>
      </c>
      <c r="BD26" s="1">
        <v>779.17666666666696</v>
      </c>
      <c r="BE26" s="1">
        <v>8.7699523668487096</v>
      </c>
      <c r="BF26" s="1">
        <v>1.26361039709818</v>
      </c>
      <c r="BG26" s="6">
        <v>1330360.30333333</v>
      </c>
      <c r="BH26" s="6">
        <v>1.16196304546702</v>
      </c>
      <c r="BI26" s="6">
        <v>116.681240443387</v>
      </c>
      <c r="BJ26" s="1">
        <v>285287.84999999998</v>
      </c>
      <c r="BK26" s="1">
        <v>0.82844217466560899</v>
      </c>
      <c r="BL26" s="6">
        <v>22482.573333333301</v>
      </c>
      <c r="BM26" s="6">
        <v>1.5341764638853399</v>
      </c>
      <c r="BN26" s="1">
        <v>1351167.59</v>
      </c>
      <c r="BO26" s="1">
        <v>0.56800388737656304</v>
      </c>
      <c r="BP26" s="6">
        <v>131643.93</v>
      </c>
      <c r="BQ26" s="6">
        <v>1.23833699414082</v>
      </c>
      <c r="BR26" s="1">
        <v>742017.23</v>
      </c>
      <c r="BS26" s="1">
        <v>0.767440747094711</v>
      </c>
      <c r="BT26" s="6">
        <v>815897.92666666699</v>
      </c>
      <c r="BU26" s="6">
        <v>0.69017449513679996</v>
      </c>
    </row>
    <row r="27" spans="1:73">
      <c r="A27" s="3"/>
      <c r="B27" s="3" t="b">
        <v>0</v>
      </c>
      <c r="C27" s="3" t="s">
        <v>106</v>
      </c>
      <c r="D27" s="2">
        <v>46216.5856712963</v>
      </c>
      <c r="E27" s="5" t="s">
        <v>31</v>
      </c>
      <c r="F27" s="6" t="s">
        <v>136</v>
      </c>
      <c r="G27" s="3" t="s">
        <v>71</v>
      </c>
      <c r="H27" s="1">
        <v>399313.28</v>
      </c>
      <c r="I27" s="1">
        <v>0.66053318681205198</v>
      </c>
      <c r="J27" s="1">
        <v>1001.09809980478</v>
      </c>
      <c r="K27" s="6">
        <v>24161.6033333333</v>
      </c>
      <c r="L27" s="6">
        <v>1.10303126191863</v>
      </c>
      <c r="M27" s="6">
        <v>120.695264012659</v>
      </c>
      <c r="N27" s="1">
        <v>25981.753333333301</v>
      </c>
      <c r="O27" s="1">
        <v>1.60317830430926</v>
      </c>
      <c r="P27" s="1">
        <v>421.102722502897</v>
      </c>
      <c r="Q27" s="6">
        <v>5934.09</v>
      </c>
      <c r="R27" s="6">
        <v>2.5096528477082001</v>
      </c>
      <c r="S27" s="6">
        <v>10.461343238135299</v>
      </c>
      <c r="T27" s="1">
        <v>188.53333333333299</v>
      </c>
      <c r="U27" s="1">
        <v>6.6794509036625902</v>
      </c>
      <c r="V27" s="1">
        <v>46.799917311904501</v>
      </c>
      <c r="W27" s="6">
        <v>4650.62</v>
      </c>
      <c r="X27" s="6">
        <v>2.4267682603365301</v>
      </c>
      <c r="Y27" s="6">
        <v>98.683327279615895</v>
      </c>
      <c r="Z27" s="1">
        <v>61334.49</v>
      </c>
      <c r="AA27" s="1">
        <v>0.34966398366004398</v>
      </c>
      <c r="AB27" s="1">
        <v>21.176431962199299</v>
      </c>
      <c r="AC27" s="6">
        <v>3959.71333333333</v>
      </c>
      <c r="AD27" s="6">
        <v>3.7993735766210901</v>
      </c>
      <c r="AE27" s="6">
        <v>3.0031557874567101</v>
      </c>
      <c r="AF27" s="1">
        <v>2444947.2599999998</v>
      </c>
      <c r="AG27" s="1">
        <v>0.92338520169995897</v>
      </c>
      <c r="AH27" s="1">
        <v>295.84773427561203</v>
      </c>
      <c r="AI27" s="6">
        <v>593.97</v>
      </c>
      <c r="AJ27" s="6">
        <v>15.9083605196861</v>
      </c>
      <c r="AK27" s="6">
        <v>0.102324046919218</v>
      </c>
      <c r="AL27" s="1">
        <v>17689.3733333333</v>
      </c>
      <c r="AM27" s="1">
        <v>0.94901007389944503</v>
      </c>
      <c r="AN27" s="1">
        <v>11.407819577236801</v>
      </c>
      <c r="AO27" s="6">
        <v>5574428.4500000002</v>
      </c>
      <c r="AP27" s="6">
        <v>1.0107040656808499</v>
      </c>
      <c r="AQ27" s="6">
        <v>1298.80417524733</v>
      </c>
      <c r="AR27" s="1">
        <v>11316.33</v>
      </c>
      <c r="AS27" s="1">
        <v>4.83727470214441</v>
      </c>
      <c r="AT27" s="1">
        <v>3.2200887781141798</v>
      </c>
      <c r="AU27" s="6">
        <v>46.716666666666697</v>
      </c>
      <c r="AV27" s="6">
        <v>6.1792750894361097</v>
      </c>
      <c r="AW27" s="6">
        <v>7.0083450105403094E-2</v>
      </c>
      <c r="AX27" s="1">
        <v>395132.08666666702</v>
      </c>
      <c r="AY27" s="1">
        <v>1.68128539324727</v>
      </c>
      <c r="AZ27" s="1">
        <v>53.139190179335898</v>
      </c>
      <c r="BA27" s="6">
        <v>18.3533333333333</v>
      </c>
      <c r="BB27" s="6">
        <v>15.728757787585099</v>
      </c>
      <c r="BC27" s="6">
        <v>1.9267806474536402E-2</v>
      </c>
      <c r="BD27" s="1">
        <v>1156.2666666666701</v>
      </c>
      <c r="BE27" s="1">
        <v>8.0875543789133708</v>
      </c>
      <c r="BF27" s="1">
        <v>1.8791016259519899</v>
      </c>
      <c r="BG27" s="6">
        <v>2270149.7066666698</v>
      </c>
      <c r="BH27" s="6">
        <v>1.1452828506229999</v>
      </c>
      <c r="BI27" s="6">
        <v>199.17195043135101</v>
      </c>
      <c r="BJ27" s="1">
        <v>281460.08333333302</v>
      </c>
      <c r="BK27" s="1">
        <v>0.83777642742722302</v>
      </c>
      <c r="BL27" s="6">
        <v>23032.31</v>
      </c>
      <c r="BM27" s="6">
        <v>2.1311789976432198</v>
      </c>
      <c r="BN27" s="1">
        <v>1339233.1200000001</v>
      </c>
      <c r="BO27" s="1">
        <v>1.1722568729184799</v>
      </c>
      <c r="BP27" s="6">
        <v>130498.11333333301</v>
      </c>
      <c r="BQ27" s="6">
        <v>1.2322063112511901</v>
      </c>
      <c r="BR27" s="1">
        <v>737657.36333333305</v>
      </c>
      <c r="BS27" s="1">
        <v>0.70878735454265596</v>
      </c>
      <c r="BT27" s="6">
        <v>814883.20666666701</v>
      </c>
      <c r="BU27" s="6">
        <v>0.91445945085771996</v>
      </c>
    </row>
    <row r="28" spans="1:73">
      <c r="A28" s="3"/>
      <c r="B28" s="3" t="b">
        <v>0</v>
      </c>
      <c r="C28" s="3" t="s">
        <v>100</v>
      </c>
      <c r="D28" s="2">
        <v>46216.588692129597</v>
      </c>
      <c r="E28" s="5" t="s">
        <v>31</v>
      </c>
      <c r="F28" s="6" t="s">
        <v>136</v>
      </c>
      <c r="G28" s="3" t="s">
        <v>13</v>
      </c>
      <c r="H28" s="1">
        <v>260950.436666667</v>
      </c>
      <c r="I28" s="1">
        <v>0.34971680797754301</v>
      </c>
      <c r="J28" s="1">
        <v>651.03988334569397</v>
      </c>
      <c r="K28" s="6">
        <v>21133.98</v>
      </c>
      <c r="L28" s="6">
        <v>0.70088679473013304</v>
      </c>
      <c r="M28" s="6">
        <v>105.33904992761001</v>
      </c>
      <c r="N28" s="1">
        <v>12172.833333333299</v>
      </c>
      <c r="O28" s="1">
        <v>2.9933342591165699</v>
      </c>
      <c r="P28" s="1">
        <v>196.99059758440501</v>
      </c>
      <c r="Q28" s="6">
        <v>5188.0266666666703</v>
      </c>
      <c r="R28" s="6">
        <v>1.99282654962691</v>
      </c>
      <c r="S28" s="6">
        <v>3.66423520997609</v>
      </c>
      <c r="T28" s="1">
        <v>201.88</v>
      </c>
      <c r="U28" s="1">
        <v>10.0197539508075</v>
      </c>
      <c r="V28" s="1">
        <v>51.006415368268897</v>
      </c>
      <c r="W28" s="6">
        <v>4171.6766666666699</v>
      </c>
      <c r="X28" s="6">
        <v>3.0041604229566898</v>
      </c>
      <c r="Y28" s="6">
        <v>82.321455224599305</v>
      </c>
      <c r="Z28" s="1">
        <v>55806.4866666667</v>
      </c>
      <c r="AA28" s="1">
        <v>1.07730469599544</v>
      </c>
      <c r="AB28" s="1">
        <v>19.264132414594801</v>
      </c>
      <c r="AC28" s="6">
        <v>3058.5533333333301</v>
      </c>
      <c r="AD28" s="6">
        <v>3.41783162124546</v>
      </c>
      <c r="AE28" s="6">
        <v>2.3118258724726699</v>
      </c>
      <c r="AF28" s="1">
        <v>2004758.67</v>
      </c>
      <c r="AG28" s="1">
        <v>0.73766328524903801</v>
      </c>
      <c r="AH28" s="1">
        <v>242.51021533027901</v>
      </c>
      <c r="AI28" s="6">
        <v>438.803333333333</v>
      </c>
      <c r="AJ28" s="6">
        <v>17.7575526652004</v>
      </c>
      <c r="AK28" s="6">
        <v>7.3660900268701202E-2</v>
      </c>
      <c r="AL28" s="1">
        <v>15643.196666666699</v>
      </c>
      <c r="AM28" s="1">
        <v>3.02762865736385</v>
      </c>
      <c r="AN28" s="1">
        <v>10.079098224292601</v>
      </c>
      <c r="AO28" s="6">
        <v>3636634.7866666699</v>
      </c>
      <c r="AP28" s="6">
        <v>0.48703423578455701</v>
      </c>
      <c r="AQ28" s="6">
        <v>847.27039143863897</v>
      </c>
      <c r="AR28" s="1">
        <v>5286.5366666666696</v>
      </c>
      <c r="AS28" s="1">
        <v>4.5669887912915703</v>
      </c>
      <c r="AT28" s="1" t="s">
        <v>35</v>
      </c>
      <c r="AU28" s="6">
        <v>25.026666666666699</v>
      </c>
      <c r="AV28" s="6">
        <v>19.998671413828401</v>
      </c>
      <c r="AW28" s="6">
        <v>3.6338222205754001E-2</v>
      </c>
      <c r="AX28" s="1">
        <v>269593.86</v>
      </c>
      <c r="AY28" s="1">
        <v>0.71971202456407801</v>
      </c>
      <c r="AZ28" s="1">
        <v>36.253737285912898</v>
      </c>
      <c r="BA28" s="6">
        <v>11.6833333333333</v>
      </c>
      <c r="BB28" s="6">
        <v>49.465987400183899</v>
      </c>
      <c r="BC28" s="6">
        <v>1.15645335963052E-2</v>
      </c>
      <c r="BD28" s="1">
        <v>994.41666666666697</v>
      </c>
      <c r="BE28" s="1">
        <v>3.4265523583303201</v>
      </c>
      <c r="BF28" s="1">
        <v>1.6149279395906799</v>
      </c>
      <c r="BG28" s="6">
        <v>1831818.44666667</v>
      </c>
      <c r="BH28" s="6">
        <v>0.69045161887040096</v>
      </c>
      <c r="BI28" s="6">
        <v>160.69709987539699</v>
      </c>
      <c r="BJ28" s="1">
        <v>281346.86666666699</v>
      </c>
      <c r="BK28" s="1">
        <v>0.64210214723118098</v>
      </c>
      <c r="BL28" s="6">
        <v>22953.74</v>
      </c>
      <c r="BM28" s="6">
        <v>1.51240531116409</v>
      </c>
      <c r="BN28" s="1">
        <v>1334430.0566666699</v>
      </c>
      <c r="BO28" s="1">
        <v>0.84066243205698199</v>
      </c>
      <c r="BP28" s="6">
        <v>130138.323333333</v>
      </c>
      <c r="BQ28" s="6">
        <v>0.41374046862446601</v>
      </c>
      <c r="BR28" s="1">
        <v>736010.02</v>
      </c>
      <c r="BS28" s="1">
        <v>0.72293515898167604</v>
      </c>
      <c r="BT28" s="6">
        <v>814891.45</v>
      </c>
      <c r="BU28" s="6">
        <v>0.82181948238749902</v>
      </c>
    </row>
    <row r="29" spans="1:73">
      <c r="A29" s="3"/>
      <c r="B29" s="3" t="b">
        <v>0</v>
      </c>
      <c r="C29" s="3" t="s">
        <v>110</v>
      </c>
      <c r="D29" s="2">
        <v>46216.591793981497</v>
      </c>
      <c r="E29" s="5" t="s">
        <v>31</v>
      </c>
      <c r="F29" s="6" t="s">
        <v>136</v>
      </c>
      <c r="G29" s="3" t="s">
        <v>152</v>
      </c>
      <c r="H29" s="1">
        <v>130971.286666667</v>
      </c>
      <c r="I29" s="1">
        <v>0.14359086136410401</v>
      </c>
      <c r="J29" s="1">
        <v>322.19242452141901</v>
      </c>
      <c r="K29" s="6">
        <v>18308.8533333333</v>
      </c>
      <c r="L29" s="6">
        <v>2.5965283543540401</v>
      </c>
      <c r="M29" s="6">
        <v>91.009906195271199</v>
      </c>
      <c r="N29" s="1">
        <v>4119.9066666666704</v>
      </c>
      <c r="O29" s="1">
        <v>0.79682309503669102</v>
      </c>
      <c r="P29" s="1">
        <v>66.295473919451894</v>
      </c>
      <c r="Q29" s="6">
        <v>5613.6733333333304</v>
      </c>
      <c r="R29" s="6">
        <v>1.5869827299985999</v>
      </c>
      <c r="S29" s="6">
        <v>7.5421450949624704</v>
      </c>
      <c r="T29" s="1">
        <v>116.79</v>
      </c>
      <c r="U29" s="1">
        <v>25.112996075481401</v>
      </c>
      <c r="V29" s="1">
        <v>24.188414398035501</v>
      </c>
      <c r="W29" s="6">
        <v>2911.6966666666699</v>
      </c>
      <c r="X29" s="6">
        <v>3.75269846286215</v>
      </c>
      <c r="Y29" s="6">
        <v>39.277466265822603</v>
      </c>
      <c r="Z29" s="1">
        <v>49708.276666666701</v>
      </c>
      <c r="AA29" s="1">
        <v>1.11174879290735</v>
      </c>
      <c r="AB29" s="1">
        <v>17.154581547669899</v>
      </c>
      <c r="AC29" s="6">
        <v>1663.52</v>
      </c>
      <c r="AD29" s="6">
        <v>9.7242008869323708</v>
      </c>
      <c r="AE29" s="6">
        <v>1.2416182781129099</v>
      </c>
      <c r="AF29" s="1">
        <v>951026.19333333301</v>
      </c>
      <c r="AG29" s="1">
        <v>0.27818224579476403</v>
      </c>
      <c r="AH29" s="1">
        <v>114.82976832568799</v>
      </c>
      <c r="AI29" s="6">
        <v>397.09</v>
      </c>
      <c r="AJ29" s="6">
        <v>3.1726534454267501</v>
      </c>
      <c r="AK29" s="6">
        <v>6.5955409029505294E-2</v>
      </c>
      <c r="AL29" s="1">
        <v>14502.54</v>
      </c>
      <c r="AM29" s="1">
        <v>1.45107588336715</v>
      </c>
      <c r="AN29" s="1">
        <v>9.3383924513901597</v>
      </c>
      <c r="AO29" s="6">
        <v>119566.63</v>
      </c>
      <c r="AP29" s="6">
        <v>2.2462641878501799</v>
      </c>
      <c r="AQ29" s="6">
        <v>27.7429449709824</v>
      </c>
      <c r="AR29" s="1">
        <v>4114.9233333333304</v>
      </c>
      <c r="AS29" s="1">
        <v>4.5314669311061504</v>
      </c>
      <c r="AT29" s="1" t="s">
        <v>35</v>
      </c>
      <c r="AU29" s="6">
        <v>10.01</v>
      </c>
      <c r="AV29" s="6">
        <v>0</v>
      </c>
      <c r="AW29" s="6">
        <v>1.2975343507748901E-2</v>
      </c>
      <c r="AX29" s="1">
        <v>42661.96</v>
      </c>
      <c r="AY29" s="1">
        <v>0.76003273160366802</v>
      </c>
      <c r="AZ29" s="1">
        <v>5.7303818968054498</v>
      </c>
      <c r="BA29" s="6">
        <v>20.02</v>
      </c>
      <c r="BB29" s="6">
        <v>50</v>
      </c>
      <c r="BC29" s="6">
        <v>2.1192662266198401E-2</v>
      </c>
      <c r="BD29" s="1">
        <v>468.83666666666699</v>
      </c>
      <c r="BE29" s="1">
        <v>9.0802903174428202</v>
      </c>
      <c r="BF29" s="1">
        <v>0.75706939107179305</v>
      </c>
      <c r="BG29" s="6">
        <v>793001.59333333303</v>
      </c>
      <c r="BH29" s="6">
        <v>0.64968136469422</v>
      </c>
      <c r="BI29" s="6">
        <v>69.514182218540398</v>
      </c>
      <c r="BJ29" s="1">
        <v>279512.44333333301</v>
      </c>
      <c r="BK29" s="1">
        <v>0.80624768737329899</v>
      </c>
      <c r="BL29" s="6">
        <v>22783.22</v>
      </c>
      <c r="BM29" s="6">
        <v>2.76088187098591</v>
      </c>
      <c r="BN29" s="1">
        <v>1342949.12666667</v>
      </c>
      <c r="BO29" s="1">
        <v>0.71775217993278695</v>
      </c>
      <c r="BP29" s="6">
        <v>129397.596666667</v>
      </c>
      <c r="BQ29" s="6">
        <v>0.37952216328638599</v>
      </c>
      <c r="BR29" s="1">
        <v>740960.91</v>
      </c>
      <c r="BS29" s="1">
        <v>0.50302743722634602</v>
      </c>
      <c r="BT29" s="6">
        <v>811171.64333333296</v>
      </c>
      <c r="BU29" s="6">
        <v>0.35549937431496498</v>
      </c>
    </row>
    <row r="30" spans="1:73">
      <c r="A30" s="3"/>
      <c r="B30" s="3" t="b">
        <v>0</v>
      </c>
      <c r="C30" s="3" t="s">
        <v>38</v>
      </c>
      <c r="D30" s="2">
        <v>46216.594814814802</v>
      </c>
      <c r="E30" s="5" t="s">
        <v>31</v>
      </c>
      <c r="F30" s="6" t="s">
        <v>136</v>
      </c>
      <c r="G30" s="3" t="s">
        <v>123</v>
      </c>
      <c r="H30" s="1">
        <v>141751.20333333299</v>
      </c>
      <c r="I30" s="1">
        <v>1.29431358584907</v>
      </c>
      <c r="J30" s="1">
        <v>349.465631048548</v>
      </c>
      <c r="K30" s="6">
        <v>19309.560000000001</v>
      </c>
      <c r="L30" s="6">
        <v>1.8906389006226001</v>
      </c>
      <c r="M30" s="6">
        <v>96.085526283305995</v>
      </c>
      <c r="N30" s="1">
        <v>3976.38333333333</v>
      </c>
      <c r="O30" s="1">
        <v>3.0431345380176098</v>
      </c>
      <c r="P30" s="1">
        <v>63.9661593018917</v>
      </c>
      <c r="Q30" s="6">
        <v>5573.59</v>
      </c>
      <c r="R30" s="6">
        <v>4.3199652265594004</v>
      </c>
      <c r="S30" s="6">
        <v>7.1769606198347304</v>
      </c>
      <c r="T30" s="1">
        <v>78.4166666666667</v>
      </c>
      <c r="U30" s="1">
        <v>41.530550372958302</v>
      </c>
      <c r="V30" s="1">
        <v>12.0942071990178</v>
      </c>
      <c r="W30" s="6">
        <v>2666.38</v>
      </c>
      <c r="X30" s="6">
        <v>2.6306943376661902</v>
      </c>
      <c r="Y30" s="6">
        <v>30.896850786684901</v>
      </c>
      <c r="Z30" s="1">
        <v>45028.31</v>
      </c>
      <c r="AA30" s="1">
        <v>4.6627284277737602E-2</v>
      </c>
      <c r="AB30" s="1">
        <v>15.535642918326699</v>
      </c>
      <c r="AC30" s="6">
        <v>1600.10666666667</v>
      </c>
      <c r="AD30" s="6">
        <v>0.78729926860966404</v>
      </c>
      <c r="AE30" s="6">
        <v>1.1929703861268099</v>
      </c>
      <c r="AF30" s="1">
        <v>857290.00666666694</v>
      </c>
      <c r="AG30" s="1">
        <v>0.64911465584473604</v>
      </c>
      <c r="AH30" s="1">
        <v>103.471782803626</v>
      </c>
      <c r="AI30" s="6">
        <v>333.69</v>
      </c>
      <c r="AJ30" s="6">
        <v>14.799335078357</v>
      </c>
      <c r="AK30" s="6">
        <v>5.42438505054917E-2</v>
      </c>
      <c r="AL30" s="1">
        <v>13781.063333333301</v>
      </c>
      <c r="AM30" s="1">
        <v>2.3566406641073399</v>
      </c>
      <c r="AN30" s="1">
        <v>8.86988869593843</v>
      </c>
      <c r="AO30" s="6">
        <v>109494.116666667</v>
      </c>
      <c r="AP30" s="6">
        <v>0.59375374096977895</v>
      </c>
      <c r="AQ30" s="6">
        <v>25.395904548711599</v>
      </c>
      <c r="AR30" s="1">
        <v>4004.7833333333301</v>
      </c>
      <c r="AS30" s="1">
        <v>6.7969908246561204</v>
      </c>
      <c r="AT30" s="1" t="s">
        <v>35</v>
      </c>
      <c r="AU30" s="6">
        <v>11.68</v>
      </c>
      <c r="AV30" s="6">
        <v>89.208384736523897</v>
      </c>
      <c r="AW30" s="6">
        <v>1.5573523802466E-2</v>
      </c>
      <c r="AX30" s="1">
        <v>41515.71</v>
      </c>
      <c r="AY30" s="1">
        <v>1.0814118220095801</v>
      </c>
      <c r="AZ30" s="1">
        <v>5.5762061457772196</v>
      </c>
      <c r="BA30" s="6">
        <v>5.0066666666666704</v>
      </c>
      <c r="BB30" s="6">
        <v>173.20508075688801</v>
      </c>
      <c r="BC30" s="6">
        <v>3.8535612949072802E-3</v>
      </c>
      <c r="BD30" s="1">
        <v>443.81333333333299</v>
      </c>
      <c r="BE30" s="1">
        <v>11.2966808631083</v>
      </c>
      <c r="BF30" s="1">
        <v>0.71622597919836295</v>
      </c>
      <c r="BG30" s="6">
        <v>750330.91666666698</v>
      </c>
      <c r="BH30" s="6">
        <v>0.69545195759391598</v>
      </c>
      <c r="BI30" s="6">
        <v>65.768732012978006</v>
      </c>
      <c r="BJ30" s="1">
        <v>276510.95333333302</v>
      </c>
      <c r="BK30" s="1">
        <v>0.660234676146088</v>
      </c>
      <c r="BL30" s="6">
        <v>22278.633333333299</v>
      </c>
      <c r="BM30" s="6">
        <v>0.49916213887198402</v>
      </c>
      <c r="BN30" s="1">
        <v>1331480.2733333299</v>
      </c>
      <c r="BO30" s="1">
        <v>0.80644677512637297</v>
      </c>
      <c r="BP30" s="6">
        <v>129513.93</v>
      </c>
      <c r="BQ30" s="6">
        <v>0.48732833526800701</v>
      </c>
      <c r="BR30" s="1">
        <v>729087.53333333298</v>
      </c>
      <c r="BS30" s="1">
        <v>1.08392056582334</v>
      </c>
      <c r="BT30" s="6">
        <v>811290.77333333297</v>
      </c>
      <c r="BU30" s="6">
        <v>0.330215126241097</v>
      </c>
    </row>
    <row r="31" spans="1:73">
      <c r="A31" s="3"/>
      <c r="B31" s="3" t="b">
        <v>0</v>
      </c>
      <c r="C31" s="3" t="s">
        <v>23</v>
      </c>
      <c r="D31" s="2">
        <v>46216.597928240699</v>
      </c>
      <c r="E31" s="5" t="s">
        <v>31</v>
      </c>
      <c r="F31" s="6" t="s">
        <v>136</v>
      </c>
      <c r="G31" s="3" t="s">
        <v>26</v>
      </c>
      <c r="H31" s="1">
        <v>142834.936666667</v>
      </c>
      <c r="I31" s="1">
        <v>0.47773533723905498</v>
      </c>
      <c r="J31" s="1">
        <v>352.20747812717502</v>
      </c>
      <c r="K31" s="6">
        <v>17791.16</v>
      </c>
      <c r="L31" s="6">
        <v>3.0977224501218998</v>
      </c>
      <c r="M31" s="6">
        <v>88.384147049625795</v>
      </c>
      <c r="N31" s="1">
        <v>40619.919999999998</v>
      </c>
      <c r="O31" s="1">
        <v>1.1866339214600701</v>
      </c>
      <c r="P31" s="1">
        <v>658.67312167804505</v>
      </c>
      <c r="Q31" s="6">
        <v>5795.57</v>
      </c>
      <c r="R31" s="6">
        <v>3.6184993158643501</v>
      </c>
      <c r="S31" s="6">
        <v>9.1993385771450402</v>
      </c>
      <c r="T31" s="1">
        <v>123.463333333333</v>
      </c>
      <c r="U31" s="1">
        <v>26.9939947257445</v>
      </c>
      <c r="V31" s="1">
        <v>26.291663426217699</v>
      </c>
      <c r="W31" s="6">
        <v>3335.56</v>
      </c>
      <c r="X31" s="6">
        <v>4.84093558320198</v>
      </c>
      <c r="Y31" s="6">
        <v>53.757671221480898</v>
      </c>
      <c r="Z31" s="1">
        <v>45836.523333333302</v>
      </c>
      <c r="AA31" s="1">
        <v>1.66965977106344</v>
      </c>
      <c r="AB31" s="1">
        <v>15.8152277699461</v>
      </c>
      <c r="AC31" s="6">
        <v>1842.05666666667</v>
      </c>
      <c r="AD31" s="6">
        <v>3.80452077609857</v>
      </c>
      <c r="AE31" s="6">
        <v>1.37858367669718</v>
      </c>
      <c r="AF31" s="1">
        <v>886960.02666666696</v>
      </c>
      <c r="AG31" s="1">
        <v>1.2558758007191899</v>
      </c>
      <c r="AH31" s="1">
        <v>107.066890195798</v>
      </c>
      <c r="AI31" s="6">
        <v>337.02666666666698</v>
      </c>
      <c r="AJ31" s="6">
        <v>3.09113167773407</v>
      </c>
      <c r="AK31" s="6">
        <v>5.4860215914668199E-2</v>
      </c>
      <c r="AL31" s="1">
        <v>13674.163333333299</v>
      </c>
      <c r="AM31" s="1">
        <v>0.60476718468886304</v>
      </c>
      <c r="AN31" s="1">
        <v>8.8004712722410297</v>
      </c>
      <c r="AO31" s="6">
        <v>117342.33</v>
      </c>
      <c r="AP31" s="6">
        <v>0.65796836535187597</v>
      </c>
      <c r="AQ31" s="6">
        <v>27.224651091541102</v>
      </c>
      <c r="AR31" s="1">
        <v>3285.5033333333299</v>
      </c>
      <c r="AS31" s="1">
        <v>2.3070176157868998</v>
      </c>
      <c r="AT31" s="1" t="s">
        <v>35</v>
      </c>
      <c r="AU31" s="6">
        <v>75.08</v>
      </c>
      <c r="AV31" s="6">
        <v>29.063502420814899</v>
      </c>
      <c r="AW31" s="6">
        <v>0.114211027206696</v>
      </c>
      <c r="AX31" s="1">
        <v>30327.3733333333</v>
      </c>
      <c r="AY31" s="1">
        <v>3.1430165702182098</v>
      </c>
      <c r="AZ31" s="1">
        <v>4.0713248298862004</v>
      </c>
      <c r="BA31" s="6">
        <v>16.683333333333302</v>
      </c>
      <c r="BB31" s="6">
        <v>34.641016151377599</v>
      </c>
      <c r="BC31" s="6">
        <v>1.7339100971291099E-2</v>
      </c>
      <c r="BD31" s="1">
        <v>502.20666666666699</v>
      </c>
      <c r="BE31" s="1">
        <v>4.6036808359816304</v>
      </c>
      <c r="BF31" s="1">
        <v>0.81153634142012299</v>
      </c>
      <c r="BG31" s="6">
        <v>779734.62</v>
      </c>
      <c r="BH31" s="6">
        <v>0.84606478428683596</v>
      </c>
      <c r="BI31" s="6">
        <v>68.349663821358703</v>
      </c>
      <c r="BJ31" s="1">
        <v>286320.05666666699</v>
      </c>
      <c r="BK31" s="1">
        <v>0.81685976549516004</v>
      </c>
      <c r="BL31" s="6">
        <v>23000.4633333333</v>
      </c>
      <c r="BM31" s="6">
        <v>1.9507759965585301</v>
      </c>
      <c r="BN31" s="1">
        <v>1340663.3899999999</v>
      </c>
      <c r="BO31" s="1">
        <v>0.95865043274703499</v>
      </c>
      <c r="BP31" s="6">
        <v>130310.17</v>
      </c>
      <c r="BQ31" s="6">
        <v>1.02327981679849</v>
      </c>
      <c r="BR31" s="1">
        <v>739629.72666666703</v>
      </c>
      <c r="BS31" s="1">
        <v>0.44402570731193503</v>
      </c>
      <c r="BT31" s="6">
        <v>809076.86</v>
      </c>
      <c r="BU31" s="6">
        <v>0.70327331603196397</v>
      </c>
    </row>
    <row r="32" spans="1:73">
      <c r="A32" s="3"/>
      <c r="B32" s="3" t="b">
        <v>0</v>
      </c>
      <c r="C32" s="3" t="s">
        <v>62</v>
      </c>
      <c r="D32" s="2">
        <v>46216.600937499999</v>
      </c>
      <c r="E32" s="5" t="s">
        <v>31</v>
      </c>
      <c r="F32" s="6" t="s">
        <v>136</v>
      </c>
      <c r="G32" s="3" t="s">
        <v>142</v>
      </c>
      <c r="H32" s="1">
        <v>478112.45666666701</v>
      </c>
      <c r="I32" s="1">
        <v>1.08703648297232</v>
      </c>
      <c r="J32" s="1">
        <v>1200.46014367319</v>
      </c>
      <c r="K32" s="6">
        <v>22153.226666666698</v>
      </c>
      <c r="L32" s="6">
        <v>1.7513841236035199</v>
      </c>
      <c r="M32" s="6">
        <v>110.508705560292</v>
      </c>
      <c r="N32" s="1">
        <v>38127.346666666701</v>
      </c>
      <c r="O32" s="1">
        <v>0.87716218178134797</v>
      </c>
      <c r="P32" s="1">
        <v>618.21985623451303</v>
      </c>
      <c r="Q32" s="6">
        <v>5086.2266666666701</v>
      </c>
      <c r="R32" s="6">
        <v>2.77186732052663</v>
      </c>
      <c r="S32" s="6">
        <v>2.7367729338512601</v>
      </c>
      <c r="T32" s="1">
        <v>275.29333333333301</v>
      </c>
      <c r="U32" s="1">
        <v>14.546302164012801</v>
      </c>
      <c r="V32" s="1">
        <v>74.144255826153497</v>
      </c>
      <c r="W32" s="6">
        <v>5565.25</v>
      </c>
      <c r="X32" s="6">
        <v>4.4454437919329504</v>
      </c>
      <c r="Y32" s="6">
        <v>129.92931818531801</v>
      </c>
      <c r="Z32" s="1">
        <v>57114.68</v>
      </c>
      <c r="AA32" s="1">
        <v>2.0919653188861398</v>
      </c>
      <c r="AB32" s="1">
        <v>19.7166751083424</v>
      </c>
      <c r="AC32" s="6">
        <v>3355.5833333333298</v>
      </c>
      <c r="AD32" s="6">
        <v>4.9674967165464796</v>
      </c>
      <c r="AE32" s="6">
        <v>2.5396940919317101</v>
      </c>
      <c r="AF32" s="1">
        <v>2180992.14</v>
      </c>
      <c r="AG32" s="1">
        <v>0.252413664495518</v>
      </c>
      <c r="AH32" s="1">
        <v>263.864371840621</v>
      </c>
      <c r="AI32" s="6">
        <v>412.10666666666702</v>
      </c>
      <c r="AJ32" s="6">
        <v>5.99135373858691</v>
      </c>
      <c r="AK32" s="6">
        <v>6.8729361245629395E-2</v>
      </c>
      <c r="AL32" s="1">
        <v>14479.07</v>
      </c>
      <c r="AM32" s="1">
        <v>3.5761866958790902</v>
      </c>
      <c r="AN32" s="1">
        <v>9.3231517878337709</v>
      </c>
      <c r="AO32" s="6">
        <v>5365888.25</v>
      </c>
      <c r="AP32" s="6">
        <v>1.0196651816247599</v>
      </c>
      <c r="AQ32" s="6">
        <v>1250.21131040111</v>
      </c>
      <c r="AR32" s="1">
        <v>10079.1033333333</v>
      </c>
      <c r="AS32" s="1">
        <v>1.11873990456129</v>
      </c>
      <c r="AT32" s="1">
        <v>0.94319500208400997</v>
      </c>
      <c r="AU32" s="6">
        <v>76.746666666666698</v>
      </c>
      <c r="AV32" s="6">
        <v>13.5744502116201</v>
      </c>
      <c r="AW32" s="6">
        <v>0.116804021512801</v>
      </c>
      <c r="AX32" s="1">
        <v>352414.70333333302</v>
      </c>
      <c r="AY32" s="1">
        <v>1.6628725451170401</v>
      </c>
      <c r="AZ32" s="1">
        <v>47.393511088930097</v>
      </c>
      <c r="BA32" s="6">
        <v>20.023333333333301</v>
      </c>
      <c r="BB32" s="6">
        <v>24.995842346433001</v>
      </c>
      <c r="BC32" s="6">
        <v>2.1196511977781701E-2</v>
      </c>
      <c r="BD32" s="1">
        <v>1530.0333333333299</v>
      </c>
      <c r="BE32" s="1">
        <v>3.4981135970983699</v>
      </c>
      <c r="BF32" s="1">
        <v>2.4891684666830098</v>
      </c>
      <c r="BG32" s="6">
        <v>2143756.73</v>
      </c>
      <c r="BH32" s="6">
        <v>0.94047786585639903</v>
      </c>
      <c r="BI32" s="6">
        <v>188.07771341852199</v>
      </c>
      <c r="BJ32" s="1">
        <v>280243.32333333301</v>
      </c>
      <c r="BK32" s="1">
        <v>0.52699232281798003</v>
      </c>
      <c r="BL32" s="6">
        <v>22604.653333333299</v>
      </c>
      <c r="BM32" s="6">
        <v>1.6098738236450001</v>
      </c>
      <c r="BN32" s="1">
        <v>1340202.54</v>
      </c>
      <c r="BO32" s="1">
        <v>0.99555734413851105</v>
      </c>
      <c r="BP32" s="6">
        <v>129841.78333333301</v>
      </c>
      <c r="BQ32" s="6">
        <v>1.0106583111907801</v>
      </c>
      <c r="BR32" s="1">
        <v>736776.62333333294</v>
      </c>
      <c r="BS32" s="1">
        <v>1.0398393398060799</v>
      </c>
      <c r="BT32" s="6">
        <v>816178.63333333295</v>
      </c>
      <c r="BU32" s="6">
        <v>1.26521911780985</v>
      </c>
    </row>
    <row r="33" spans="1:73">
      <c r="A33" s="3"/>
      <c r="B33" s="3" t="b">
        <v>0</v>
      </c>
      <c r="C33" s="3" t="s">
        <v>30</v>
      </c>
      <c r="D33" s="2">
        <v>46216.604062500002</v>
      </c>
      <c r="E33" s="5" t="s">
        <v>31</v>
      </c>
      <c r="F33" s="6" t="s">
        <v>136</v>
      </c>
      <c r="G33" s="3" t="s">
        <v>92</v>
      </c>
      <c r="H33" s="1">
        <v>214935.54</v>
      </c>
      <c r="I33" s="1">
        <v>0.79830620461511603</v>
      </c>
      <c r="J33" s="1">
        <v>534.62212067456596</v>
      </c>
      <c r="K33" s="6">
        <v>18581.2133333333</v>
      </c>
      <c r="L33" s="6">
        <v>2.56366179597015</v>
      </c>
      <c r="M33" s="6">
        <v>92.391325879205098</v>
      </c>
      <c r="N33" s="1">
        <v>19727.256666666701</v>
      </c>
      <c r="O33" s="1">
        <v>1.79404348429375</v>
      </c>
      <c r="P33" s="1">
        <v>319.595252095197</v>
      </c>
      <c r="Q33" s="6">
        <v>5111.2533333333304</v>
      </c>
      <c r="R33" s="6">
        <v>5.0460224848086996</v>
      </c>
      <c r="S33" s="6">
        <v>2.9647816689247799</v>
      </c>
      <c r="T33" s="1">
        <v>241.92333333333301</v>
      </c>
      <c r="U33" s="1">
        <v>10.6184619104903</v>
      </c>
      <c r="V33" s="1">
        <v>63.626960111302303</v>
      </c>
      <c r="W33" s="6">
        <v>5107.9266666666699</v>
      </c>
      <c r="X33" s="6">
        <v>6.1883969360570603</v>
      </c>
      <c r="Y33" s="6">
        <v>114.306038045481</v>
      </c>
      <c r="Z33" s="1">
        <v>61031.593333333301</v>
      </c>
      <c r="AA33" s="1">
        <v>1.0587414136742199</v>
      </c>
      <c r="AB33" s="1">
        <v>21.071651063254301</v>
      </c>
      <c r="AC33" s="6">
        <v>2472.82666666667</v>
      </c>
      <c r="AD33" s="6">
        <v>3.9874326059552798</v>
      </c>
      <c r="AE33" s="6">
        <v>1.8624823966520001</v>
      </c>
      <c r="AF33" s="1">
        <v>1275272.54333333</v>
      </c>
      <c r="AG33" s="1">
        <v>0.143758387569553</v>
      </c>
      <c r="AH33" s="1">
        <v>154.11860095099499</v>
      </c>
      <c r="AI33" s="6">
        <v>799.2</v>
      </c>
      <c r="AJ33" s="6">
        <v>9.1264374959989301</v>
      </c>
      <c r="AK33" s="6">
        <v>0.140235137706021</v>
      </c>
      <c r="AL33" s="1">
        <v>18599.796666666702</v>
      </c>
      <c r="AM33" s="1">
        <v>0.22641235326485201</v>
      </c>
      <c r="AN33" s="1">
        <v>11.999019224327601</v>
      </c>
      <c r="AO33" s="6">
        <v>237796.37</v>
      </c>
      <c r="AP33" s="6">
        <v>0.50407494498487604</v>
      </c>
      <c r="AQ33" s="6">
        <v>55.292174216106197</v>
      </c>
      <c r="AR33" s="1">
        <v>3988.09666666667</v>
      </c>
      <c r="AS33" s="1">
        <v>3.2014826837364501</v>
      </c>
      <c r="AT33" s="1" t="s">
        <v>35</v>
      </c>
      <c r="AU33" s="6">
        <v>40.043333333333301</v>
      </c>
      <c r="AV33" s="6">
        <v>33.0644193856876</v>
      </c>
      <c r="AW33" s="6">
        <v>5.9701100903759102E-2</v>
      </c>
      <c r="AX33" s="1">
        <v>98036.966666666704</v>
      </c>
      <c r="AY33" s="1">
        <v>1.2654583700025399</v>
      </c>
      <c r="AZ33" s="1">
        <v>13.178567930416699</v>
      </c>
      <c r="BA33" s="6">
        <v>8.3466666666666693</v>
      </c>
      <c r="BB33" s="6">
        <v>69.240529487877197</v>
      </c>
      <c r="BC33" s="6">
        <v>7.7109723013978797E-3</v>
      </c>
      <c r="BD33" s="1">
        <v>972.72333333333302</v>
      </c>
      <c r="BE33" s="1">
        <v>0.786301482091745</v>
      </c>
      <c r="BF33" s="1">
        <v>1.5795197972605499</v>
      </c>
      <c r="BG33" s="6">
        <v>1161809.58</v>
      </c>
      <c r="BH33" s="6">
        <v>1.0828923415871901</v>
      </c>
      <c r="BI33" s="6">
        <v>101.886576035131</v>
      </c>
      <c r="BJ33" s="1">
        <v>278547.15666666703</v>
      </c>
      <c r="BK33" s="1">
        <v>1.4158753403183599</v>
      </c>
      <c r="BL33" s="6">
        <v>22318.7166666667</v>
      </c>
      <c r="BM33" s="6">
        <v>0.25223554785313401</v>
      </c>
      <c r="BN33" s="1">
        <v>1334227.4233333301</v>
      </c>
      <c r="BO33" s="1">
        <v>9.10855205101673E-2</v>
      </c>
      <c r="BP33" s="6">
        <v>130729.86</v>
      </c>
      <c r="BQ33" s="6">
        <v>1.2567448107477399</v>
      </c>
      <c r="BR33" s="1">
        <v>736119.68</v>
      </c>
      <c r="BS33" s="1">
        <v>0.329727964213192</v>
      </c>
      <c r="BT33" s="6">
        <v>817164.82333333301</v>
      </c>
      <c r="BU33" s="6">
        <v>0.52150202264683398</v>
      </c>
    </row>
    <row r="34" spans="1:73">
      <c r="A34" s="3"/>
      <c r="B34" s="3" t="b">
        <v>0</v>
      </c>
      <c r="C34" s="3" t="s">
        <v>128</v>
      </c>
      <c r="D34" s="2">
        <v>46216.607071759303</v>
      </c>
      <c r="E34" s="5" t="s">
        <v>31</v>
      </c>
      <c r="F34" s="6" t="s">
        <v>136</v>
      </c>
      <c r="G34" s="3" t="s">
        <v>155</v>
      </c>
      <c r="H34" s="1">
        <v>199247.21666666699</v>
      </c>
      <c r="I34" s="1">
        <v>1.3263615352987901</v>
      </c>
      <c r="J34" s="1">
        <v>494.93063737605002</v>
      </c>
      <c r="K34" s="6">
        <v>16965.833333333299</v>
      </c>
      <c r="L34" s="6">
        <v>1.71153357211335</v>
      </c>
      <c r="M34" s="6">
        <v>84.198060608853098</v>
      </c>
      <c r="N34" s="1">
        <v>12022.5566666667</v>
      </c>
      <c r="O34" s="1">
        <v>0.66112444889056499</v>
      </c>
      <c r="P34" s="1">
        <v>194.55167961744399</v>
      </c>
      <c r="Q34" s="6">
        <v>5311.56</v>
      </c>
      <c r="R34" s="6">
        <v>3.12870060549387</v>
      </c>
      <c r="S34" s="6">
        <v>4.7897018751098903</v>
      </c>
      <c r="T34" s="1">
        <v>313.66666666666703</v>
      </c>
      <c r="U34" s="1">
        <v>14.302989225089499</v>
      </c>
      <c r="V34" s="1">
        <v>86.238463025171299</v>
      </c>
      <c r="W34" s="6">
        <v>5752.18</v>
      </c>
      <c r="X34" s="6">
        <v>4.6236803822166701</v>
      </c>
      <c r="Y34" s="6">
        <v>136.31530276925099</v>
      </c>
      <c r="Z34" s="1">
        <v>67803.143333333297</v>
      </c>
      <c r="AA34" s="1">
        <v>1.26105761594915</v>
      </c>
      <c r="AB34" s="1">
        <v>23.414130114144001</v>
      </c>
      <c r="AC34" s="6">
        <v>2943.3733333333298</v>
      </c>
      <c r="AD34" s="6">
        <v>2.7846576211535901</v>
      </c>
      <c r="AE34" s="6">
        <v>2.22346489372543</v>
      </c>
      <c r="AF34" s="1">
        <v>1811613.33333333</v>
      </c>
      <c r="AG34" s="1">
        <v>0.67801445736440202</v>
      </c>
      <c r="AH34" s="1">
        <v>219.106853026724</v>
      </c>
      <c r="AI34" s="6">
        <v>872.61666666666702</v>
      </c>
      <c r="AJ34" s="6">
        <v>7.9555097113721898</v>
      </c>
      <c r="AK34" s="6">
        <v>0.15379702395688299</v>
      </c>
      <c r="AL34" s="1">
        <v>20399.169999999998</v>
      </c>
      <c r="AM34" s="1">
        <v>2.2003350277414402</v>
      </c>
      <c r="AN34" s="1">
        <v>13.167474426103199</v>
      </c>
      <c r="AO34" s="6">
        <v>1773119.07333333</v>
      </c>
      <c r="AP34" s="6">
        <v>1.3600735893465801</v>
      </c>
      <c r="AQ34" s="6">
        <v>413.044437896744</v>
      </c>
      <c r="AR34" s="1">
        <v>3340.5666666666698</v>
      </c>
      <c r="AS34" s="1">
        <v>3.7386407683337399</v>
      </c>
      <c r="AT34" s="1" t="s">
        <v>35</v>
      </c>
      <c r="AU34" s="6">
        <v>43.38</v>
      </c>
      <c r="AV34" s="6">
        <v>6.66787655288159</v>
      </c>
      <c r="AW34" s="6">
        <v>6.4892275504581098E-2</v>
      </c>
      <c r="AX34" s="1">
        <v>188318.27666666699</v>
      </c>
      <c r="AY34" s="1">
        <v>1.65456482277094</v>
      </c>
      <c r="AZ34" s="1">
        <v>25.321807863296002</v>
      </c>
      <c r="BA34" s="6">
        <v>10.0133333333333</v>
      </c>
      <c r="BB34" s="6">
        <v>132.26240326918401</v>
      </c>
      <c r="BC34" s="6">
        <v>9.6358280930598592E-3</v>
      </c>
      <c r="BD34" s="1">
        <v>936.02</v>
      </c>
      <c r="BE34" s="1">
        <v>7.3517575297557203</v>
      </c>
      <c r="BF34" s="1">
        <v>1.5196121366586599</v>
      </c>
      <c r="BG34" s="6">
        <v>1509552.82</v>
      </c>
      <c r="BH34" s="6">
        <v>1.0006307855741401</v>
      </c>
      <c r="BI34" s="6">
        <v>132.40999613262301</v>
      </c>
      <c r="BJ34" s="1">
        <v>273992.756666667</v>
      </c>
      <c r="BK34" s="1">
        <v>0.76168004145359203</v>
      </c>
      <c r="BL34" s="6">
        <v>22407.3533333333</v>
      </c>
      <c r="BM34" s="6">
        <v>0.29118331953965598</v>
      </c>
      <c r="BN34" s="1">
        <v>1325065.2666666701</v>
      </c>
      <c r="BO34" s="1">
        <v>1.11929143232539</v>
      </c>
      <c r="BP34" s="6">
        <v>128998.16</v>
      </c>
      <c r="BQ34" s="6">
        <v>0.41516754806924999</v>
      </c>
      <c r="BR34" s="1">
        <v>728780.78</v>
      </c>
      <c r="BS34" s="1">
        <v>1.19779178165345</v>
      </c>
      <c r="BT34" s="6">
        <v>823854.62666666706</v>
      </c>
      <c r="BU34" s="6">
        <v>0.12854381913889801</v>
      </c>
    </row>
    <row r="35" spans="1:73">
      <c r="A35" s="3"/>
      <c r="B35" s="3" t="b">
        <v>0</v>
      </c>
      <c r="C35" s="3" t="s">
        <v>77</v>
      </c>
      <c r="D35" s="2">
        <v>46216.610196759299</v>
      </c>
      <c r="E35" s="5" t="s">
        <v>31</v>
      </c>
      <c r="F35" s="6" t="s">
        <v>136</v>
      </c>
      <c r="G35" s="3" t="s">
        <v>156</v>
      </c>
      <c r="H35" s="1">
        <v>810968.33333333302</v>
      </c>
      <c r="I35" s="1">
        <v>1.82549291571293</v>
      </c>
      <c r="J35" s="1">
        <v>2042.58604768594</v>
      </c>
      <c r="K35" s="6">
        <v>26628.566666666698</v>
      </c>
      <c r="L35" s="6">
        <v>1.43087949712282</v>
      </c>
      <c r="M35" s="6">
        <v>133.20779047840199</v>
      </c>
      <c r="N35" s="1">
        <v>20636.096666666701</v>
      </c>
      <c r="O35" s="1">
        <v>5.2860629448420102</v>
      </c>
      <c r="P35" s="1">
        <v>334.34528784099899</v>
      </c>
      <c r="Q35" s="6">
        <v>5648.69333333333</v>
      </c>
      <c r="R35" s="6">
        <v>1.3153921953585801</v>
      </c>
      <c r="S35" s="6">
        <v>7.8611994064545296</v>
      </c>
      <c r="T35" s="1">
        <v>185.19333333333299</v>
      </c>
      <c r="U35" s="1">
        <v>21.452092849597602</v>
      </c>
      <c r="V35" s="1">
        <v>45.7472422238733</v>
      </c>
      <c r="W35" s="6">
        <v>4296.8266666666696</v>
      </c>
      <c r="X35" s="6">
        <v>1.52071504306595</v>
      </c>
      <c r="Y35" s="6">
        <v>86.596884372832605</v>
      </c>
      <c r="Z35" s="1">
        <v>53612.653333333299</v>
      </c>
      <c r="AA35" s="1">
        <v>0.42158026742329202</v>
      </c>
      <c r="AB35" s="1">
        <v>18.505220699481299</v>
      </c>
      <c r="AC35" s="6">
        <v>6127.7566666666698</v>
      </c>
      <c r="AD35" s="6">
        <v>4.1036464851679302</v>
      </c>
      <c r="AE35" s="6">
        <v>4.6663823102884603</v>
      </c>
      <c r="AF35" s="1">
        <v>4530662.4800000004</v>
      </c>
      <c r="AG35" s="1">
        <v>0.16351825711071799</v>
      </c>
      <c r="AH35" s="1">
        <v>548.57321964386995</v>
      </c>
      <c r="AI35" s="6">
        <v>542.24666666666701</v>
      </c>
      <c r="AJ35" s="6">
        <v>6.1459453692572801</v>
      </c>
      <c r="AK35" s="6">
        <v>9.2769459452492598E-2</v>
      </c>
      <c r="AL35" s="1">
        <v>15021.8733333333</v>
      </c>
      <c r="AM35" s="1">
        <v>2.0758178083941998</v>
      </c>
      <c r="AN35" s="1">
        <v>9.6756308240766398</v>
      </c>
      <c r="AO35" s="6">
        <v>16574285.993333301</v>
      </c>
      <c r="AP35" s="6">
        <v>0.71774710358940597</v>
      </c>
      <c r="AQ35" s="6">
        <v>3861.9291311594002</v>
      </c>
      <c r="AR35" s="1">
        <v>11045.79</v>
      </c>
      <c r="AS35" s="1">
        <v>1.88212396967649</v>
      </c>
      <c r="AT35" s="1">
        <v>2.7222084310741299</v>
      </c>
      <c r="AU35" s="6">
        <v>63.4</v>
      </c>
      <c r="AV35" s="6">
        <v>19.8711191899766</v>
      </c>
      <c r="AW35" s="6">
        <v>9.6039323109513103E-2</v>
      </c>
      <c r="AX35" s="1">
        <v>963701.71333333303</v>
      </c>
      <c r="AY35" s="1">
        <v>1.2089388841241699</v>
      </c>
      <c r="AZ35" s="1">
        <v>129.61434760849801</v>
      </c>
      <c r="BA35" s="6">
        <v>8.3433333333333302</v>
      </c>
      <c r="BB35" s="6">
        <v>91.659363126148705</v>
      </c>
      <c r="BC35" s="6">
        <v>7.7071225898145603E-3</v>
      </c>
      <c r="BD35" s="1">
        <v>1935.51</v>
      </c>
      <c r="BE35" s="1">
        <v>2.8488855742202301</v>
      </c>
      <c r="BF35" s="1">
        <v>3.1509927840560801</v>
      </c>
      <c r="BG35" s="6">
        <v>4557387.75</v>
      </c>
      <c r="BH35" s="6">
        <v>0.70140127525819695</v>
      </c>
      <c r="BI35" s="6">
        <v>399.93596142874702</v>
      </c>
      <c r="BJ35" s="1">
        <v>277869.45</v>
      </c>
      <c r="BK35" s="1">
        <v>0.41053954837102002</v>
      </c>
      <c r="BL35" s="6">
        <v>22395.67</v>
      </c>
      <c r="BM35" s="6">
        <v>0.83428650906545399</v>
      </c>
      <c r="BN35" s="1">
        <v>1329211.5233333299</v>
      </c>
      <c r="BO35" s="1">
        <v>0.48745197829716802</v>
      </c>
      <c r="BP35" s="6">
        <v>130171.61333333301</v>
      </c>
      <c r="BQ35" s="6">
        <v>0.67687465964051297</v>
      </c>
      <c r="BR35" s="1">
        <v>732017.4</v>
      </c>
      <c r="BS35" s="1">
        <v>0.17782476864000399</v>
      </c>
      <c r="BT35" s="6">
        <v>816717.48333333305</v>
      </c>
      <c r="BU35" s="6">
        <v>0.65721668972371905</v>
      </c>
    </row>
    <row r="36" spans="1:73">
      <c r="A36" s="3"/>
      <c r="B36" s="3" t="b">
        <v>0</v>
      </c>
      <c r="C36" s="3" t="s">
        <v>19</v>
      </c>
      <c r="D36" s="2">
        <v>46216.613194444399</v>
      </c>
      <c r="E36" s="5" t="s">
        <v>31</v>
      </c>
      <c r="F36" s="6" t="s">
        <v>136</v>
      </c>
      <c r="G36" s="3" t="s">
        <v>53</v>
      </c>
      <c r="H36" s="1">
        <v>606248.37666666706</v>
      </c>
      <c r="I36" s="1">
        <v>0.58445129669168705</v>
      </c>
      <c r="J36" s="1">
        <v>1524.64422762904</v>
      </c>
      <c r="K36" s="6">
        <v>26331.043333333299</v>
      </c>
      <c r="L36" s="6">
        <v>0.66359234485520002</v>
      </c>
      <c r="M36" s="6">
        <v>131.698741465712</v>
      </c>
      <c r="N36" s="1">
        <v>18188.6233333333</v>
      </c>
      <c r="O36" s="1">
        <v>0.249733271428419</v>
      </c>
      <c r="P36" s="1">
        <v>294.62397368937297</v>
      </c>
      <c r="Q36" s="6">
        <v>5690.4166666666697</v>
      </c>
      <c r="R36" s="6">
        <v>2.9378414786265399</v>
      </c>
      <c r="S36" s="6">
        <v>8.2413253170718992</v>
      </c>
      <c r="T36" s="1">
        <v>186.863333333333</v>
      </c>
      <c r="U36" s="1">
        <v>17.219883358165401</v>
      </c>
      <c r="V36" s="1">
        <v>46.273579767888897</v>
      </c>
      <c r="W36" s="6">
        <v>4013.1</v>
      </c>
      <c r="X36" s="6">
        <v>4.4812297420146203</v>
      </c>
      <c r="Y36" s="6">
        <v>76.904089640130096</v>
      </c>
      <c r="Z36" s="1">
        <v>60665.936666666697</v>
      </c>
      <c r="AA36" s="1">
        <v>0.78644590749450805</v>
      </c>
      <c r="AB36" s="1">
        <v>20.945159627543902</v>
      </c>
      <c r="AC36" s="6">
        <v>4532.1333333333296</v>
      </c>
      <c r="AD36" s="6">
        <v>3.1952419446757898</v>
      </c>
      <c r="AE36" s="6">
        <v>3.4422909798034298</v>
      </c>
      <c r="AF36" s="1">
        <v>3200017.8733333298</v>
      </c>
      <c r="AG36" s="1">
        <v>0.23272211543242199</v>
      </c>
      <c r="AH36" s="1">
        <v>387.33941320288898</v>
      </c>
      <c r="AI36" s="6">
        <v>1039.47</v>
      </c>
      <c r="AJ36" s="6">
        <v>6.4120288483288297</v>
      </c>
      <c r="AK36" s="6">
        <v>0.18461898891366699</v>
      </c>
      <c r="AL36" s="1">
        <v>22014.78</v>
      </c>
      <c r="AM36" s="1">
        <v>1.46136574981465</v>
      </c>
      <c r="AN36" s="1">
        <v>14.216599626288</v>
      </c>
      <c r="AO36" s="6">
        <v>5501304.8099999996</v>
      </c>
      <c r="AP36" s="6">
        <v>0.98332206507766495</v>
      </c>
      <c r="AQ36" s="6">
        <v>1281.7653158063999</v>
      </c>
      <c r="AR36" s="1">
        <v>6328.07</v>
      </c>
      <c r="AS36" s="1">
        <v>3.6339145585152601</v>
      </c>
      <c r="AT36" s="1" t="s">
        <v>35</v>
      </c>
      <c r="AU36" s="6">
        <v>61.733333333333299</v>
      </c>
      <c r="AV36" s="6">
        <v>9.3616785009528591</v>
      </c>
      <c r="AW36" s="6">
        <v>9.3446328803408196E-2</v>
      </c>
      <c r="AX36" s="1">
        <v>997101.93</v>
      </c>
      <c r="AY36" s="1">
        <v>0.49576316640217699</v>
      </c>
      <c r="AZ36" s="1">
        <v>134.106826115882</v>
      </c>
      <c r="BA36" s="6">
        <v>8.3433333333333302</v>
      </c>
      <c r="BB36" s="6">
        <v>91.659363126148705</v>
      </c>
      <c r="BC36" s="6">
        <v>7.7071225898145603E-3</v>
      </c>
      <c r="BD36" s="1">
        <v>1805.3533333333301</v>
      </c>
      <c r="BE36" s="1">
        <v>5.2345341740421203</v>
      </c>
      <c r="BF36" s="1">
        <v>2.9385493707855601</v>
      </c>
      <c r="BG36" s="6">
        <v>4644350.54</v>
      </c>
      <c r="BH36" s="6">
        <v>0.63530980965151596</v>
      </c>
      <c r="BI36" s="6">
        <v>407.56918464257598</v>
      </c>
      <c r="BJ36" s="1">
        <v>274692.40999999997</v>
      </c>
      <c r="BK36" s="1">
        <v>1.43713599506418</v>
      </c>
      <c r="BL36" s="6">
        <v>22378.956666666701</v>
      </c>
      <c r="BM36" s="6">
        <v>1.88009020466924</v>
      </c>
      <c r="BN36" s="1">
        <v>1341589.8</v>
      </c>
      <c r="BO36" s="1">
        <v>0.150401020429169</v>
      </c>
      <c r="BP36" s="6">
        <v>131163.70000000001</v>
      </c>
      <c r="BQ36" s="6">
        <v>0.63818634621540504</v>
      </c>
      <c r="BR36" s="1">
        <v>730648.82666666701</v>
      </c>
      <c r="BS36" s="1">
        <v>0.54866106996252195</v>
      </c>
      <c r="BT36" s="6">
        <v>816713.99666666705</v>
      </c>
      <c r="BU36" s="6">
        <v>0.59875796061910402</v>
      </c>
    </row>
    <row r="37" spans="1:73">
      <c r="A37" s="3"/>
      <c r="B37" s="3" t="b">
        <v>0</v>
      </c>
      <c r="C37" s="3" t="s">
        <v>96</v>
      </c>
      <c r="D37" s="2">
        <v>46216.616296296299</v>
      </c>
      <c r="E37" s="5" t="s">
        <v>31</v>
      </c>
      <c r="F37" s="6" t="s">
        <v>136</v>
      </c>
      <c r="G37" s="3" t="s">
        <v>70</v>
      </c>
      <c r="H37" s="1">
        <v>474338.02666666702</v>
      </c>
      <c r="I37" s="1">
        <v>0.88590544440029395</v>
      </c>
      <c r="J37" s="1">
        <v>1190.9108296946799</v>
      </c>
      <c r="K37" s="6">
        <v>21075.496666666699</v>
      </c>
      <c r="L37" s="6">
        <v>0.60894974659803203</v>
      </c>
      <c r="M37" s="6">
        <v>105.04242036435301</v>
      </c>
      <c r="N37" s="1">
        <v>18018.153333333299</v>
      </c>
      <c r="O37" s="1">
        <v>2.2622803186106699</v>
      </c>
      <c r="P37" s="1">
        <v>291.85732764211798</v>
      </c>
      <c r="Q37" s="6">
        <v>5203.0600000000004</v>
      </c>
      <c r="R37" s="6">
        <v>1.4448356980517201</v>
      </c>
      <c r="S37" s="6">
        <v>3.80119836863107</v>
      </c>
      <c r="T37" s="1">
        <v>116.79</v>
      </c>
      <c r="U37" s="1">
        <v>6.5442947505383398</v>
      </c>
      <c r="V37" s="1">
        <v>24.188414398035501</v>
      </c>
      <c r="W37" s="6">
        <v>3507.44333333333</v>
      </c>
      <c r="X37" s="6">
        <v>4.7821694219394297</v>
      </c>
      <c r="Y37" s="6">
        <v>59.629624984396003</v>
      </c>
      <c r="Z37" s="1">
        <v>58221.733333333301</v>
      </c>
      <c r="AA37" s="1">
        <v>1.90182732954427</v>
      </c>
      <c r="AB37" s="1">
        <v>20.099637538148201</v>
      </c>
      <c r="AC37" s="6">
        <v>5460.1</v>
      </c>
      <c r="AD37" s="6">
        <v>2.5188288436449602</v>
      </c>
      <c r="AE37" s="6">
        <v>4.1541857784792402</v>
      </c>
      <c r="AF37" s="1">
        <v>4018945.6533333301</v>
      </c>
      <c r="AG37" s="1">
        <v>1.0400104600258799</v>
      </c>
      <c r="AH37" s="1">
        <v>486.56864579296899</v>
      </c>
      <c r="AI37" s="6">
        <v>665.72333333333302</v>
      </c>
      <c r="AJ37" s="6">
        <v>11.3528360588212</v>
      </c>
      <c r="AK37" s="6">
        <v>0.115578674089981</v>
      </c>
      <c r="AL37" s="1">
        <v>15883.68</v>
      </c>
      <c r="AM37" s="1">
        <v>1.3023011592804801</v>
      </c>
      <c r="AN37" s="1">
        <v>10.2352603706178</v>
      </c>
      <c r="AO37" s="6">
        <v>12485927.26</v>
      </c>
      <c r="AP37" s="6">
        <v>0.28311654709547701</v>
      </c>
      <c r="AQ37" s="6">
        <v>2909.2827667091001</v>
      </c>
      <c r="AR37" s="1">
        <v>12201.246666666701</v>
      </c>
      <c r="AS37" s="1">
        <v>1.52608454798646</v>
      </c>
      <c r="AT37" s="1">
        <v>4.8486191880406997</v>
      </c>
      <c r="AU37" s="6">
        <v>55.0566666666667</v>
      </c>
      <c r="AV37" s="6">
        <v>41.662481582622803</v>
      </c>
      <c r="AW37" s="6">
        <v>8.3058793613151993E-2</v>
      </c>
      <c r="AX37" s="1">
        <v>1057149.0566666699</v>
      </c>
      <c r="AY37" s="1">
        <v>1.2583031072202</v>
      </c>
      <c r="AZ37" s="1">
        <v>142.183433183207</v>
      </c>
      <c r="BA37" s="6">
        <v>5.0066666666666704</v>
      </c>
      <c r="BB37" s="6">
        <v>99.966727679775602</v>
      </c>
      <c r="BC37" s="6">
        <v>3.8535612949072802E-3</v>
      </c>
      <c r="BD37" s="1">
        <v>1837.06</v>
      </c>
      <c r="BE37" s="1">
        <v>2.87055374713866</v>
      </c>
      <c r="BF37" s="1">
        <v>2.9903014067173701</v>
      </c>
      <c r="BG37" s="6">
        <v>5085620.91</v>
      </c>
      <c r="BH37" s="6">
        <v>0.502167733840584</v>
      </c>
      <c r="BI37" s="6">
        <v>446.30201775267801</v>
      </c>
      <c r="BJ37" s="1">
        <v>274022.19333333301</v>
      </c>
      <c r="BK37" s="1">
        <v>1.0070915487207901</v>
      </c>
      <c r="BL37" s="6">
        <v>21060.676666666699</v>
      </c>
      <c r="BM37" s="6">
        <v>5.0838417602516097</v>
      </c>
      <c r="BN37" s="1">
        <v>1324606.55333333</v>
      </c>
      <c r="BO37" s="1">
        <v>0.35066438047421999</v>
      </c>
      <c r="BP37" s="6">
        <v>122476.64333333301</v>
      </c>
      <c r="BQ37" s="6">
        <v>8.1615652779025396</v>
      </c>
      <c r="BR37" s="1">
        <v>729929.63666666695</v>
      </c>
      <c r="BS37" s="1">
        <v>0.54328511970667304</v>
      </c>
      <c r="BT37" s="6">
        <v>769123.37333333294</v>
      </c>
      <c r="BU37" s="6">
        <v>8.1189452980163601</v>
      </c>
    </row>
    <row r="38" spans="1:73">
      <c r="A38" s="3"/>
      <c r="B38" s="3" t="b">
        <v>0</v>
      </c>
      <c r="C38" s="3" t="s">
        <v>134</v>
      </c>
      <c r="D38" s="2">
        <v>46216.6193055556</v>
      </c>
      <c r="E38" s="5" t="s">
        <v>31</v>
      </c>
      <c r="F38" s="6" t="s">
        <v>136</v>
      </c>
      <c r="G38" s="3" t="s">
        <v>89</v>
      </c>
      <c r="H38" s="1">
        <v>480522.97333333298</v>
      </c>
      <c r="I38" s="1">
        <v>0.37684837476052901</v>
      </c>
      <c r="J38" s="1">
        <v>1206.5587547218599</v>
      </c>
      <c r="K38" s="6">
        <v>21762.176666666699</v>
      </c>
      <c r="L38" s="6">
        <v>1.4343255070185399</v>
      </c>
      <c r="M38" s="6">
        <v>108.525285941397</v>
      </c>
      <c r="N38" s="1">
        <v>15818.3966666667</v>
      </c>
      <c r="O38" s="1">
        <v>1.7591573029344001</v>
      </c>
      <c r="P38" s="1">
        <v>256.156335756418</v>
      </c>
      <c r="Q38" s="6">
        <v>5790.5833333333303</v>
      </c>
      <c r="R38" s="6">
        <v>3.8380270127473302</v>
      </c>
      <c r="S38" s="6">
        <v>9.1539068952497296</v>
      </c>
      <c r="T38" s="1">
        <v>140.14666666666699</v>
      </c>
      <c r="U38" s="1">
        <v>6.1835416757708996</v>
      </c>
      <c r="V38" s="1">
        <v>31.5497859966733</v>
      </c>
      <c r="W38" s="6">
        <v>3509.12</v>
      </c>
      <c r="X38" s="6">
        <v>1.73535965987336</v>
      </c>
      <c r="Y38" s="6">
        <v>59.686904005878503</v>
      </c>
      <c r="Z38" s="1">
        <v>49472.27</v>
      </c>
      <c r="AA38" s="1">
        <v>1.3656451824179201</v>
      </c>
      <c r="AB38" s="1">
        <v>17.072939874413802</v>
      </c>
      <c r="AC38" s="6">
        <v>4885.9466666666704</v>
      </c>
      <c r="AD38" s="6">
        <v>3.4884926077488498</v>
      </c>
      <c r="AE38" s="6">
        <v>3.7137208498082601</v>
      </c>
      <c r="AF38" s="1">
        <v>3754339.78</v>
      </c>
      <c r="AG38" s="1">
        <v>0.634730070651919</v>
      </c>
      <c r="AH38" s="1">
        <v>454.50643177246701</v>
      </c>
      <c r="AI38" s="6">
        <v>535.57000000000005</v>
      </c>
      <c r="AJ38" s="6">
        <v>14.569316593718501</v>
      </c>
      <c r="AK38" s="6">
        <v>9.1536112884480103E-2</v>
      </c>
      <c r="AL38" s="1">
        <v>14781.4533333333</v>
      </c>
      <c r="AM38" s="1">
        <v>1.6243508573221199</v>
      </c>
      <c r="AN38" s="1">
        <v>9.5195098043822597</v>
      </c>
      <c r="AO38" s="6">
        <v>6202940.7433333304</v>
      </c>
      <c r="AP38" s="6">
        <v>0.59858011003008005</v>
      </c>
      <c r="AQ38" s="6">
        <v>1445.25657590743</v>
      </c>
      <c r="AR38" s="1">
        <v>10728.573333333299</v>
      </c>
      <c r="AS38" s="1">
        <v>1.1591786276718801</v>
      </c>
      <c r="AT38" s="1">
        <v>2.1384280507721898</v>
      </c>
      <c r="AU38" s="6">
        <v>35.04</v>
      </c>
      <c r="AV38" s="6">
        <v>0</v>
      </c>
      <c r="AW38" s="6">
        <v>5.19169319968322E-2</v>
      </c>
      <c r="AX38" s="1">
        <v>1423377.0166666701</v>
      </c>
      <c r="AY38" s="1">
        <v>0.87881605003778696</v>
      </c>
      <c r="AZ38" s="1">
        <v>191.44273157408</v>
      </c>
      <c r="BA38" s="6">
        <v>6.6766666666666703</v>
      </c>
      <c r="BB38" s="6">
        <v>114.53988312768401</v>
      </c>
      <c r="BC38" s="6">
        <v>5.7822667981525799E-3</v>
      </c>
      <c r="BD38" s="1">
        <v>1578.4266666666699</v>
      </c>
      <c r="BE38" s="1">
        <v>5.9357684920314497</v>
      </c>
      <c r="BF38" s="1">
        <v>2.5681566981441102</v>
      </c>
      <c r="BG38" s="6">
        <v>7020865.2000000002</v>
      </c>
      <c r="BH38" s="6">
        <v>0.52766031513507805</v>
      </c>
      <c r="BI38" s="6">
        <v>616.16951670087803</v>
      </c>
      <c r="BJ38" s="1">
        <v>275471.11</v>
      </c>
      <c r="BK38" s="1">
        <v>0.65043029517366502</v>
      </c>
      <c r="BL38" s="6">
        <v>21979.563333333299</v>
      </c>
      <c r="BM38" s="6">
        <v>1.8348117478760699</v>
      </c>
      <c r="BN38" s="1">
        <v>1326180.10333333</v>
      </c>
      <c r="BO38" s="1">
        <v>0.96977006595053095</v>
      </c>
      <c r="BP38" s="6">
        <v>130679.91666666701</v>
      </c>
      <c r="BQ38" s="6">
        <v>0.72328465687019095</v>
      </c>
      <c r="BR38" s="1">
        <v>736329.28666666697</v>
      </c>
      <c r="BS38" s="1">
        <v>1.03014716444724</v>
      </c>
      <c r="BT38" s="6">
        <v>820333.24666666705</v>
      </c>
      <c r="BU38" s="6">
        <v>0.49826503181291298</v>
      </c>
    </row>
    <row r="39" spans="1:73">
      <c r="A39" s="3"/>
      <c r="B39" s="3" t="b">
        <v>0</v>
      </c>
      <c r="C39" s="3" t="s">
        <v>111</v>
      </c>
      <c r="D39" s="2">
        <v>46216.622407407398</v>
      </c>
      <c r="E39" s="5" t="s">
        <v>31</v>
      </c>
      <c r="F39" s="6" t="s">
        <v>136</v>
      </c>
      <c r="G39" s="3" t="s">
        <v>34</v>
      </c>
      <c r="H39" s="1">
        <v>600826.70666666701</v>
      </c>
      <c r="I39" s="1">
        <v>0.32387116364643098</v>
      </c>
      <c r="J39" s="1">
        <v>1510.92739379774</v>
      </c>
      <c r="K39" s="6">
        <v>25462.093333333301</v>
      </c>
      <c r="L39" s="6">
        <v>0.43909130633887899</v>
      </c>
      <c r="M39" s="6">
        <v>127.29139591440401</v>
      </c>
      <c r="N39" s="1">
        <v>15649.7</v>
      </c>
      <c r="O39" s="1">
        <v>0.13993162147596</v>
      </c>
      <c r="P39" s="1">
        <v>253.41847005560101</v>
      </c>
      <c r="Q39" s="6">
        <v>5348.2833333333301</v>
      </c>
      <c r="R39" s="6">
        <v>1.3638230266998399</v>
      </c>
      <c r="S39" s="6">
        <v>5.1242746287466696</v>
      </c>
      <c r="T39" s="1">
        <v>186.863333333333</v>
      </c>
      <c r="U39" s="1">
        <v>19.005012981190401</v>
      </c>
      <c r="V39" s="1">
        <v>46.273579767888897</v>
      </c>
      <c r="W39" s="6">
        <v>3914.63666666667</v>
      </c>
      <c r="X39" s="6">
        <v>2.8136711098533098</v>
      </c>
      <c r="Y39" s="6">
        <v>73.540342094260794</v>
      </c>
      <c r="Z39" s="1">
        <v>50618.9</v>
      </c>
      <c r="AA39" s="1">
        <v>1.1294906342704201</v>
      </c>
      <c r="AB39" s="1">
        <v>17.4695930415796</v>
      </c>
      <c r="AC39" s="6">
        <v>4638.97</v>
      </c>
      <c r="AD39" s="6">
        <v>1.6727454119985801</v>
      </c>
      <c r="AE39" s="6">
        <v>3.5242513238975399</v>
      </c>
      <c r="AF39" s="1">
        <v>3450765.1233333298</v>
      </c>
      <c r="AG39" s="1">
        <v>0.64656062086973198</v>
      </c>
      <c r="AH39" s="1">
        <v>417.722382005795</v>
      </c>
      <c r="AI39" s="6">
        <v>528.9</v>
      </c>
      <c r="AJ39" s="6">
        <v>5.5453711697017196</v>
      </c>
      <c r="AK39" s="6">
        <v>9.0303997815786505E-2</v>
      </c>
      <c r="AL39" s="1">
        <v>14859.9533333333</v>
      </c>
      <c r="AM39" s="1">
        <v>3.2700681582301598</v>
      </c>
      <c r="AN39" s="1">
        <v>9.5704851809982205</v>
      </c>
      <c r="AO39" s="6">
        <v>5341628.21</v>
      </c>
      <c r="AP39" s="6">
        <v>1.7496614278949001</v>
      </c>
      <c r="AQ39" s="6">
        <v>1244.5583722870999</v>
      </c>
      <c r="AR39" s="1">
        <v>8372.8966666666693</v>
      </c>
      <c r="AS39" s="1">
        <v>1.9065704599222999</v>
      </c>
      <c r="AT39" s="1" t="s">
        <v>35</v>
      </c>
      <c r="AU39" s="6">
        <v>31.7</v>
      </c>
      <c r="AV39" s="6">
        <v>24.110668262314299</v>
      </c>
      <c r="AW39" s="6">
        <v>4.6720571407398E-2</v>
      </c>
      <c r="AX39" s="1">
        <v>1186420.7966666699</v>
      </c>
      <c r="AY39" s="1">
        <v>0.453333190861885</v>
      </c>
      <c r="AZ39" s="1">
        <v>159.57106031622899</v>
      </c>
      <c r="BA39" s="6">
        <v>5.01</v>
      </c>
      <c r="BB39" s="6">
        <v>0</v>
      </c>
      <c r="BC39" s="6">
        <v>3.8574110064906E-3</v>
      </c>
      <c r="BD39" s="1">
        <v>1516.68333333333</v>
      </c>
      <c r="BE39" s="1">
        <v>6.8195165235437303</v>
      </c>
      <c r="BF39" s="1">
        <v>2.4673784221175201</v>
      </c>
      <c r="BG39" s="6">
        <v>7351175.7633333299</v>
      </c>
      <c r="BH39" s="6">
        <v>0.96523827039995502</v>
      </c>
      <c r="BI39" s="6">
        <v>645.16277070996398</v>
      </c>
      <c r="BJ39" s="1">
        <v>290206.626666667</v>
      </c>
      <c r="BK39" s="1">
        <v>1.7100943531458801</v>
      </c>
      <c r="BL39" s="6">
        <v>22128.363333333298</v>
      </c>
      <c r="BM39" s="6">
        <v>1.43824874298745</v>
      </c>
      <c r="BN39" s="1">
        <v>1405882.7733333299</v>
      </c>
      <c r="BO39" s="1">
        <v>3.2596514943450501</v>
      </c>
      <c r="BP39" s="6">
        <v>130763.46</v>
      </c>
      <c r="BQ39" s="6">
        <v>0.57135022918642098</v>
      </c>
      <c r="BR39" s="1">
        <v>777189.84</v>
      </c>
      <c r="BS39" s="1">
        <v>2.6963279984928499</v>
      </c>
      <c r="BT39" s="6">
        <v>821369.83333333302</v>
      </c>
      <c r="BU39" s="6">
        <v>0.76176517446742198</v>
      </c>
    </row>
    <row r="40" spans="1:73">
      <c r="A40" s="3"/>
      <c r="B40" s="3" t="b">
        <v>0</v>
      </c>
      <c r="C40" s="3" t="s">
        <v>146</v>
      </c>
      <c r="D40" s="2">
        <v>46216.625416666699</v>
      </c>
      <c r="E40" s="5" t="s">
        <v>31</v>
      </c>
      <c r="F40" s="6" t="s">
        <v>136</v>
      </c>
      <c r="G40" s="3" t="s">
        <v>90</v>
      </c>
      <c r="H40" s="1">
        <v>534686.183333333</v>
      </c>
      <c r="I40" s="1">
        <v>0.60254542655521903</v>
      </c>
      <c r="J40" s="1">
        <v>1343.5917632487301</v>
      </c>
      <c r="K40" s="6">
        <v>23593.54</v>
      </c>
      <c r="L40" s="6">
        <v>0.83365861924794704</v>
      </c>
      <c r="M40" s="6">
        <v>117.814026421281</v>
      </c>
      <c r="N40" s="1">
        <v>24771.8533333333</v>
      </c>
      <c r="O40" s="1">
        <v>1.6918412713016699</v>
      </c>
      <c r="P40" s="1">
        <v>401.46662786704701</v>
      </c>
      <c r="Q40" s="6">
        <v>5548.5633333333299</v>
      </c>
      <c r="R40" s="6">
        <v>1.5484588440998599</v>
      </c>
      <c r="S40" s="6">
        <v>6.9489518847612199</v>
      </c>
      <c r="T40" s="1">
        <v>161.83666666666701</v>
      </c>
      <c r="U40" s="1">
        <v>15.8705165258674</v>
      </c>
      <c r="V40" s="1">
        <v>38.385870625235498</v>
      </c>
      <c r="W40" s="6">
        <v>3876.27</v>
      </c>
      <c r="X40" s="6">
        <v>2.7167862671560701</v>
      </c>
      <c r="Y40" s="6">
        <v>72.229643213020594</v>
      </c>
      <c r="Z40" s="1">
        <v>55867.08</v>
      </c>
      <c r="AA40" s="1">
        <v>0.53756799478304396</v>
      </c>
      <c r="AB40" s="1">
        <v>19.285093437397101</v>
      </c>
      <c r="AC40" s="6">
        <v>6938.9533333333302</v>
      </c>
      <c r="AD40" s="6">
        <v>3.9509685111802901</v>
      </c>
      <c r="AE40" s="6">
        <v>5.2886963528580502</v>
      </c>
      <c r="AF40" s="1">
        <v>5209135.3066666704</v>
      </c>
      <c r="AG40" s="1">
        <v>1.53255092084037</v>
      </c>
      <c r="AH40" s="1">
        <v>630.78356781810805</v>
      </c>
      <c r="AI40" s="6">
        <v>744.136666666667</v>
      </c>
      <c r="AJ40" s="6">
        <v>12.8747657661755</v>
      </c>
      <c r="AK40" s="6">
        <v>0.13006356908045999</v>
      </c>
      <c r="AL40" s="1">
        <v>16777.37</v>
      </c>
      <c r="AM40" s="1">
        <v>3.2788251164046001</v>
      </c>
      <c r="AN40" s="1">
        <v>10.815593928935201</v>
      </c>
      <c r="AO40" s="6">
        <v>18225172.446666699</v>
      </c>
      <c r="AP40" s="6">
        <v>0.48755334617453699</v>
      </c>
      <c r="AQ40" s="6">
        <v>4246.6094100853998</v>
      </c>
      <c r="AR40" s="1">
        <v>17012.98</v>
      </c>
      <c r="AS40" s="1">
        <v>1.9094504875252101</v>
      </c>
      <c r="AT40" s="1">
        <v>13.7037513750155</v>
      </c>
      <c r="AU40" s="6">
        <v>36.703333333333298</v>
      </c>
      <c r="AV40" s="6">
        <v>41.659779045053099</v>
      </c>
      <c r="AW40" s="6">
        <v>5.4504740314324902E-2</v>
      </c>
      <c r="AX40" s="1">
        <v>1082303.8933333301</v>
      </c>
      <c r="AY40" s="1">
        <v>1.0457039104421699</v>
      </c>
      <c r="AZ40" s="1">
        <v>145.566871207264</v>
      </c>
      <c r="BA40" s="6">
        <v>15.016666666666699</v>
      </c>
      <c r="BB40" s="6">
        <v>88.169338530580504</v>
      </c>
      <c r="BC40" s="6">
        <v>1.54142451796291E-2</v>
      </c>
      <c r="BD40" s="1">
        <v>2369.36666666667</v>
      </c>
      <c r="BE40" s="1">
        <v>1.72127922324342</v>
      </c>
      <c r="BF40" s="1">
        <v>3.85913930852792</v>
      </c>
      <c r="BG40" s="6">
        <v>4327538.94666667</v>
      </c>
      <c r="BH40" s="6">
        <v>0.77567158987957496</v>
      </c>
      <c r="BI40" s="6">
        <v>379.76081270968302</v>
      </c>
      <c r="BJ40" s="1">
        <v>276879.10666666698</v>
      </c>
      <c r="BK40" s="1">
        <v>1.1163887221692399</v>
      </c>
      <c r="BL40" s="6">
        <v>22415.643333333301</v>
      </c>
      <c r="BM40" s="6">
        <v>1.2774034081002399</v>
      </c>
      <c r="BN40" s="1">
        <v>1338643.6633333301</v>
      </c>
      <c r="BO40" s="1">
        <v>0.18434776282115301</v>
      </c>
      <c r="BP40" s="6">
        <v>129997.046666667</v>
      </c>
      <c r="BQ40" s="6">
        <v>0.53830573135295001</v>
      </c>
      <c r="BR40" s="1">
        <v>736007.72666666703</v>
      </c>
      <c r="BS40" s="1">
        <v>0.226479351566934</v>
      </c>
      <c r="BT40" s="6">
        <v>816834.27</v>
      </c>
      <c r="BU40" s="6">
        <v>0.450888153193782</v>
      </c>
    </row>
    <row r="41" spans="1:73">
      <c r="A41" s="3"/>
      <c r="B41" s="3" t="b">
        <v>0</v>
      </c>
      <c r="C41" s="3" t="s">
        <v>58</v>
      </c>
      <c r="D41" s="2">
        <v>46216.628518518497</v>
      </c>
      <c r="E41" s="5" t="s">
        <v>31</v>
      </c>
      <c r="F41" s="6" t="s">
        <v>136</v>
      </c>
      <c r="G41" s="3" t="s">
        <v>54</v>
      </c>
      <c r="H41" s="1">
        <v>520808.84333333297</v>
      </c>
      <c r="I41" s="1">
        <v>0.79345320802880703</v>
      </c>
      <c r="J41" s="1">
        <v>1308.4820707000399</v>
      </c>
      <c r="K41" s="6">
        <v>23943.0366666667</v>
      </c>
      <c r="L41" s="6">
        <v>1.2908380900782199</v>
      </c>
      <c r="M41" s="6">
        <v>119.586686043849</v>
      </c>
      <c r="N41" s="1">
        <v>219347.86666666699</v>
      </c>
      <c r="O41" s="1">
        <v>1.31291287256426</v>
      </c>
      <c r="P41" s="1">
        <v>3559.34166851483</v>
      </c>
      <c r="Q41" s="6">
        <v>6186.1666666666697</v>
      </c>
      <c r="R41" s="6">
        <v>2.46363234527943</v>
      </c>
      <c r="S41" s="6">
        <v>12.757920831697501</v>
      </c>
      <c r="T41" s="1">
        <v>211.893333333333</v>
      </c>
      <c r="U41" s="1">
        <v>11.1620546638925</v>
      </c>
      <c r="V41" s="1">
        <v>54.162339484482402</v>
      </c>
      <c r="W41" s="6">
        <v>4226.7366666666703</v>
      </c>
      <c r="X41" s="6">
        <v>4.8980949624359802</v>
      </c>
      <c r="Y41" s="6">
        <v>84.202439075192402</v>
      </c>
      <c r="Z41" s="1">
        <v>60784.473333333299</v>
      </c>
      <c r="AA41" s="1">
        <v>1.1959285547544301</v>
      </c>
      <c r="AB41" s="1">
        <v>20.9861649599167</v>
      </c>
      <c r="AC41" s="6">
        <v>6206.1833333333298</v>
      </c>
      <c r="AD41" s="6">
        <v>2.0697230136690399</v>
      </c>
      <c r="AE41" s="6">
        <v>4.72654776459086</v>
      </c>
      <c r="AF41" s="1">
        <v>3462695.69666667</v>
      </c>
      <c r="AG41" s="1">
        <v>0.31026249305458198</v>
      </c>
      <c r="AH41" s="1">
        <v>419.16800598526999</v>
      </c>
      <c r="AI41" s="6">
        <v>2559.5866666666702</v>
      </c>
      <c r="AJ41" s="6">
        <v>6.0798860575138702</v>
      </c>
      <c r="AK41" s="6">
        <v>0.465422384891508</v>
      </c>
      <c r="AL41" s="1">
        <v>92205.933333333305</v>
      </c>
      <c r="AM41" s="1">
        <v>0.167087855460716</v>
      </c>
      <c r="AN41" s="1">
        <v>59.7964783049541</v>
      </c>
      <c r="AO41" s="6">
        <v>2060361.72</v>
      </c>
      <c r="AP41" s="6">
        <v>1.3269795684085599</v>
      </c>
      <c r="AQ41" s="6">
        <v>479.97610434543998</v>
      </c>
      <c r="AR41" s="1">
        <v>17136.426666666699</v>
      </c>
      <c r="AS41" s="1">
        <v>2.6101415566374202</v>
      </c>
      <c r="AT41" s="1">
        <v>13.9309328241208</v>
      </c>
      <c r="AU41" s="6">
        <v>617.33333333333303</v>
      </c>
      <c r="AV41" s="6">
        <v>15.0676775905944</v>
      </c>
      <c r="AW41" s="6">
        <v>0.95784691068653605</v>
      </c>
      <c r="AX41" s="1">
        <v>1355049.42</v>
      </c>
      <c r="AY41" s="1">
        <v>0.90344610393331903</v>
      </c>
      <c r="AZ41" s="1">
        <v>182.25236426150599</v>
      </c>
      <c r="BA41" s="6">
        <v>186.863333333333</v>
      </c>
      <c r="BB41" s="6">
        <v>12.0788882007633</v>
      </c>
      <c r="BC41" s="6">
        <v>0.213882276146312</v>
      </c>
      <c r="BD41" s="1">
        <v>3565.88</v>
      </c>
      <c r="BE41" s="1">
        <v>2.354854714939</v>
      </c>
      <c r="BF41" s="1">
        <v>5.8121040168821603</v>
      </c>
      <c r="BG41" s="6">
        <v>2683852.6633333298</v>
      </c>
      <c r="BH41" s="6">
        <v>1.09625742049356</v>
      </c>
      <c r="BI41" s="6">
        <v>235.485033446024</v>
      </c>
      <c r="BJ41" s="1">
        <v>272713.49666666699</v>
      </c>
      <c r="BK41" s="1">
        <v>0.452112239144558</v>
      </c>
      <c r="BL41" s="6">
        <v>22343.8533333333</v>
      </c>
      <c r="BM41" s="6">
        <v>0.91661336787848502</v>
      </c>
      <c r="BN41" s="1">
        <v>1316123.6833333301</v>
      </c>
      <c r="BO41" s="1">
        <v>0.72801294195439104</v>
      </c>
      <c r="BP41" s="6">
        <v>128465.233333333</v>
      </c>
      <c r="BQ41" s="6">
        <v>0.86981642884939103</v>
      </c>
      <c r="BR41" s="1">
        <v>720732.82333333301</v>
      </c>
      <c r="BS41" s="1">
        <v>0.80184168537517897</v>
      </c>
      <c r="BT41" s="6">
        <v>811193.51666666695</v>
      </c>
      <c r="BU41" s="6">
        <v>0.44603989290912399</v>
      </c>
    </row>
    <row r="42" spans="1:73">
      <c r="A42" s="3"/>
      <c r="B42" s="3" t="b">
        <v>0</v>
      </c>
      <c r="C42" s="3" t="s">
        <v>18</v>
      </c>
      <c r="D42" s="2">
        <v>46216.631539351903</v>
      </c>
      <c r="E42" s="5" t="s">
        <v>31</v>
      </c>
      <c r="F42" s="6" t="s">
        <v>136</v>
      </c>
      <c r="G42" s="3" t="s">
        <v>133</v>
      </c>
      <c r="H42" s="1">
        <v>412749.65333333297</v>
      </c>
      <c r="I42" s="1">
        <v>1.0781924517193</v>
      </c>
      <c r="J42" s="1">
        <v>1035.09214597665</v>
      </c>
      <c r="K42" s="6">
        <v>23299.476666666698</v>
      </c>
      <c r="L42" s="6">
        <v>2.07662077945673</v>
      </c>
      <c r="M42" s="6">
        <v>116.32252665263</v>
      </c>
      <c r="N42" s="1">
        <v>214164.76333333299</v>
      </c>
      <c r="O42" s="1">
        <v>0.67419598951890203</v>
      </c>
      <c r="P42" s="1">
        <v>3475.22239621074</v>
      </c>
      <c r="Q42" s="6">
        <v>6628.4833333333299</v>
      </c>
      <c r="R42" s="6">
        <v>4.0815847082758703</v>
      </c>
      <c r="S42" s="6">
        <v>16.7877049420572</v>
      </c>
      <c r="T42" s="1">
        <v>196.87333333333299</v>
      </c>
      <c r="U42" s="1">
        <v>18.741582329006299</v>
      </c>
      <c r="V42" s="1">
        <v>49.428453310162197</v>
      </c>
      <c r="W42" s="6">
        <v>4213.38666666667</v>
      </c>
      <c r="X42" s="6">
        <v>0.34250051054912101</v>
      </c>
      <c r="Y42" s="6">
        <v>83.746370524422005</v>
      </c>
      <c r="Z42" s="1">
        <v>58712.283333333296</v>
      </c>
      <c r="AA42" s="1">
        <v>0.73166064624773197</v>
      </c>
      <c r="AB42" s="1">
        <v>20.269333264889301</v>
      </c>
      <c r="AC42" s="6">
        <v>6985.6766666666699</v>
      </c>
      <c r="AD42" s="6">
        <v>3.9225493633705102</v>
      </c>
      <c r="AE42" s="6">
        <v>5.3245404183526404</v>
      </c>
      <c r="AF42" s="1">
        <v>3925146.07333333</v>
      </c>
      <c r="AG42" s="1">
        <v>0.73252655731890504</v>
      </c>
      <c r="AH42" s="1">
        <v>475.20297891978998</v>
      </c>
      <c r="AI42" s="6">
        <v>1513.3433333333301</v>
      </c>
      <c r="AJ42" s="6">
        <v>5.2334532002661103</v>
      </c>
      <c r="AK42" s="6">
        <v>0.272155192009924</v>
      </c>
      <c r="AL42" s="1">
        <v>30377.040000000001</v>
      </c>
      <c r="AM42" s="1">
        <v>1.09976315964628</v>
      </c>
      <c r="AN42" s="1">
        <v>19.646782465276299</v>
      </c>
      <c r="AO42" s="6">
        <v>1796960.87</v>
      </c>
      <c r="AP42" s="6">
        <v>0.37461121656322299</v>
      </c>
      <c r="AQ42" s="6">
        <v>418.59991930087801</v>
      </c>
      <c r="AR42" s="1">
        <v>16047.49</v>
      </c>
      <c r="AS42" s="1">
        <v>1.4472050433478001</v>
      </c>
      <c r="AT42" s="1">
        <v>11.926940196396099</v>
      </c>
      <c r="AU42" s="6">
        <v>622.33333333333303</v>
      </c>
      <c r="AV42" s="6">
        <v>13.7042373572705</v>
      </c>
      <c r="AW42" s="6">
        <v>0.96562589360484996</v>
      </c>
      <c r="AX42" s="1">
        <v>1138833.0266666701</v>
      </c>
      <c r="AY42" s="1">
        <v>0.61690429956217696</v>
      </c>
      <c r="AZ42" s="1">
        <v>153.170292438795</v>
      </c>
      <c r="BA42" s="6">
        <v>186.86666666666699</v>
      </c>
      <c r="BB42" s="6">
        <v>13.7447279316339</v>
      </c>
      <c r="BC42" s="6">
        <v>0.21388612585789599</v>
      </c>
      <c r="BD42" s="1">
        <v>3567.55666666667</v>
      </c>
      <c r="BE42" s="1">
        <v>1.5387898190335001</v>
      </c>
      <c r="BF42" s="1">
        <v>5.8148406941396997</v>
      </c>
      <c r="BG42" s="6">
        <v>2537984.4566666698</v>
      </c>
      <c r="BH42" s="6">
        <v>0.46069662341010897</v>
      </c>
      <c r="BI42" s="6">
        <v>222.68134371519201</v>
      </c>
      <c r="BJ42" s="1">
        <v>274234.063333333</v>
      </c>
      <c r="BK42" s="1">
        <v>1.8808692463007399</v>
      </c>
      <c r="BL42" s="6">
        <v>20885.36</v>
      </c>
      <c r="BM42" s="6">
        <v>10.3920440765701</v>
      </c>
      <c r="BN42" s="1">
        <v>1312049.58333333</v>
      </c>
      <c r="BO42" s="1">
        <v>0.88239916822140596</v>
      </c>
      <c r="BP42" s="6">
        <v>121744.48</v>
      </c>
      <c r="BQ42" s="6">
        <v>10.329251310936399</v>
      </c>
      <c r="BR42" s="1">
        <v>729360.89333333296</v>
      </c>
      <c r="BS42" s="1">
        <v>0.89271632359534003</v>
      </c>
      <c r="BT42" s="6">
        <v>764324.24666666705</v>
      </c>
      <c r="BU42" s="6">
        <v>10.1949344226761</v>
      </c>
    </row>
    <row r="43" spans="1:73">
      <c r="A43" s="3"/>
      <c r="B43" s="3" t="b">
        <v>0</v>
      </c>
      <c r="C43" s="3" t="s">
        <v>61</v>
      </c>
      <c r="D43" s="2">
        <v>46216.634652777801</v>
      </c>
      <c r="E43" s="5" t="s">
        <v>31</v>
      </c>
      <c r="F43" s="6" t="s">
        <v>136</v>
      </c>
      <c r="G43" s="3" t="s">
        <v>84</v>
      </c>
      <c r="H43" s="1">
        <v>348396.87</v>
      </c>
      <c r="I43" s="1">
        <v>0.82864323820196095</v>
      </c>
      <c r="J43" s="1">
        <v>872.27950050669995</v>
      </c>
      <c r="K43" s="6">
        <v>20612.6466666667</v>
      </c>
      <c r="L43" s="6">
        <v>1.32604653951254</v>
      </c>
      <c r="M43" s="6">
        <v>102.694828571473</v>
      </c>
      <c r="N43" s="1">
        <v>212540.83333333299</v>
      </c>
      <c r="O43" s="1">
        <v>1.2974587106217399</v>
      </c>
      <c r="P43" s="1">
        <v>3448.86679396097</v>
      </c>
      <c r="Q43" s="6">
        <v>5630.3333333333303</v>
      </c>
      <c r="R43" s="6">
        <v>1.28667477348356</v>
      </c>
      <c r="S43" s="6">
        <v>7.6939282140217999</v>
      </c>
      <c r="T43" s="1">
        <v>181.86</v>
      </c>
      <c r="U43" s="1">
        <v>18.328352104692499</v>
      </c>
      <c r="V43" s="1">
        <v>44.696668283722303</v>
      </c>
      <c r="W43" s="6">
        <v>3889.61333333333</v>
      </c>
      <c r="X43" s="6">
        <v>3.4133351170114499</v>
      </c>
      <c r="Y43" s="6">
        <v>72.685484014202601</v>
      </c>
      <c r="Z43" s="1">
        <v>55231.95</v>
      </c>
      <c r="AA43" s="1">
        <v>1.3213805226741899</v>
      </c>
      <c r="AB43" s="1">
        <v>19.065383220446599</v>
      </c>
      <c r="AC43" s="6">
        <v>6476.6333333333296</v>
      </c>
      <c r="AD43" s="6">
        <v>3.3749732145481501</v>
      </c>
      <c r="AE43" s="6">
        <v>4.9340249889543903</v>
      </c>
      <c r="AF43" s="1">
        <v>3486555.05333333</v>
      </c>
      <c r="AG43" s="1">
        <v>0.93122024409715598</v>
      </c>
      <c r="AH43" s="1">
        <v>422.05903705045898</v>
      </c>
      <c r="AI43" s="6">
        <v>1763.63333333333</v>
      </c>
      <c r="AJ43" s="6">
        <v>3.4217639098168702</v>
      </c>
      <c r="AK43" s="6">
        <v>0.31838998669407798</v>
      </c>
      <c r="AL43" s="1">
        <v>31594.0766666667</v>
      </c>
      <c r="AM43" s="1">
        <v>1.60499633756538</v>
      </c>
      <c r="AN43" s="1">
        <v>20.437086954942099</v>
      </c>
      <c r="AO43" s="6">
        <v>1834175.4633333299</v>
      </c>
      <c r="AP43" s="6">
        <v>0.798465569571427</v>
      </c>
      <c r="AQ43" s="6">
        <v>427.27145459313198</v>
      </c>
      <c r="AR43" s="1">
        <v>15563.0333333333</v>
      </c>
      <c r="AS43" s="1">
        <v>3.79044322884014</v>
      </c>
      <c r="AT43" s="1">
        <v>11.035384591584</v>
      </c>
      <c r="AU43" s="6">
        <v>573.94666666666706</v>
      </c>
      <c r="AV43" s="6">
        <v>15.2394033099627</v>
      </c>
      <c r="AW43" s="6">
        <v>0.89034608291001305</v>
      </c>
      <c r="AX43" s="1">
        <v>1003902.41666667</v>
      </c>
      <c r="AY43" s="1">
        <v>1.3374851692402401</v>
      </c>
      <c r="AZ43" s="1">
        <v>135.021521984315</v>
      </c>
      <c r="BA43" s="6">
        <v>200.213333333333</v>
      </c>
      <c r="BB43" s="6">
        <v>13.230707302205399</v>
      </c>
      <c r="BC43" s="6">
        <v>0.22930037103752501</v>
      </c>
      <c r="BD43" s="1">
        <v>3564.2266666666701</v>
      </c>
      <c r="BE43" s="1">
        <v>4.0300800492274398</v>
      </c>
      <c r="BF43" s="1">
        <v>5.8094054245963997</v>
      </c>
      <c r="BG43" s="6">
        <v>2704818.2633333299</v>
      </c>
      <c r="BH43" s="6">
        <v>0.847638376969026</v>
      </c>
      <c r="BI43" s="6">
        <v>237.32530449312199</v>
      </c>
      <c r="BJ43" s="1">
        <v>272255.7</v>
      </c>
      <c r="BK43" s="1">
        <v>0.67696384775821705</v>
      </c>
      <c r="BL43" s="6">
        <v>21281.163333333301</v>
      </c>
      <c r="BM43" s="6">
        <v>1.91577621000466</v>
      </c>
      <c r="BN43" s="1">
        <v>1331518.58333333</v>
      </c>
      <c r="BO43" s="1">
        <v>0.69653737339202704</v>
      </c>
      <c r="BP43" s="6">
        <v>128967.96</v>
      </c>
      <c r="BQ43" s="6">
        <v>0.80869752421153196</v>
      </c>
      <c r="BR43" s="1">
        <v>731122.96666666702</v>
      </c>
      <c r="BS43" s="1">
        <v>0.38256713191235697</v>
      </c>
      <c r="BT43" s="6">
        <v>814673.55666666699</v>
      </c>
      <c r="BU43" s="6">
        <v>0.44250378198739498</v>
      </c>
    </row>
    <row r="44" spans="1:73">
      <c r="A44" s="3"/>
      <c r="B44" s="3" t="b">
        <v>0</v>
      </c>
      <c r="C44" s="3" t="s">
        <v>7</v>
      </c>
      <c r="D44" s="2">
        <v>46216.637662036999</v>
      </c>
      <c r="E44" s="5" t="s">
        <v>31</v>
      </c>
      <c r="F44" s="6" t="s">
        <v>136</v>
      </c>
      <c r="G44" s="3" t="s">
        <v>11</v>
      </c>
      <c r="H44" s="1">
        <v>71275.583333333299</v>
      </c>
      <c r="I44" s="1">
        <v>1.2364401588588201</v>
      </c>
      <c r="J44" s="1">
        <v>171.16219895143701</v>
      </c>
      <c r="K44" s="6">
        <v>6586.7433333333302</v>
      </c>
      <c r="L44" s="6">
        <v>4.9044984923241302</v>
      </c>
      <c r="M44" s="6">
        <v>31.554944045037299</v>
      </c>
      <c r="N44" s="1">
        <v>194626.73666666701</v>
      </c>
      <c r="O44" s="1">
        <v>0.31645529728062499</v>
      </c>
      <c r="P44" s="1">
        <v>3158.1296276972798</v>
      </c>
      <c r="Q44" s="6">
        <v>5329.92</v>
      </c>
      <c r="R44" s="6">
        <v>4.9043258580940003</v>
      </c>
      <c r="S44" s="6">
        <v>4.95697306754262</v>
      </c>
      <c r="T44" s="1">
        <v>63.396666666666697</v>
      </c>
      <c r="U44" s="1">
        <v>9.1160568819414607</v>
      </c>
      <c r="V44" s="1">
        <v>7.3603210246975799</v>
      </c>
      <c r="W44" s="6">
        <v>1748.61666666667</v>
      </c>
      <c r="X44" s="6">
        <v>4.5655786357808301</v>
      </c>
      <c r="Y44" s="6" t="s">
        <v>35</v>
      </c>
      <c r="Z44" s="1">
        <v>38106.120000000003</v>
      </c>
      <c r="AA44" s="1">
        <v>2.6111230478384302</v>
      </c>
      <c r="AB44" s="1">
        <v>13.1410530443278</v>
      </c>
      <c r="AC44" s="6">
        <v>2262.55666666667</v>
      </c>
      <c r="AD44" s="6">
        <v>5.6453179183040003</v>
      </c>
      <c r="AE44" s="6">
        <v>1.70117259459277</v>
      </c>
      <c r="AF44" s="1">
        <v>1554217.55</v>
      </c>
      <c r="AG44" s="1">
        <v>2.8279446435482702E-2</v>
      </c>
      <c r="AH44" s="1">
        <v>187.918283441151</v>
      </c>
      <c r="AI44" s="6">
        <v>1162.94333333333</v>
      </c>
      <c r="AJ44" s="6">
        <v>8.7194904483013804</v>
      </c>
      <c r="AK44" s="6">
        <v>0.20742758780149601</v>
      </c>
      <c r="AL44" s="1">
        <v>29566.186666666701</v>
      </c>
      <c r="AM44" s="1">
        <v>1.6910465194069799</v>
      </c>
      <c r="AN44" s="1">
        <v>19.120240375505901</v>
      </c>
      <c r="AO44" s="6">
        <v>23121409.133333299</v>
      </c>
      <c r="AP44" s="6">
        <v>0.67238343614027296</v>
      </c>
      <c r="AQ44" s="6">
        <v>5387.5029527707302</v>
      </c>
      <c r="AR44" s="1">
        <v>104704.44666666701</v>
      </c>
      <c r="AS44" s="1">
        <v>1.0424623694277999</v>
      </c>
      <c r="AT44" s="1">
        <v>175.08416778830301</v>
      </c>
      <c r="AU44" s="6">
        <v>352.04</v>
      </c>
      <c r="AV44" s="6">
        <v>18.061466068018898</v>
      </c>
      <c r="AW44" s="6">
        <v>0.54510444901798305</v>
      </c>
      <c r="AX44" s="1">
        <v>1538963.95666667</v>
      </c>
      <c r="AY44" s="1">
        <v>1.1442487806714201</v>
      </c>
      <c r="AZ44" s="1">
        <v>206.98969190869801</v>
      </c>
      <c r="BA44" s="6">
        <v>525.56666666666695</v>
      </c>
      <c r="BB44" s="6">
        <v>19.6803988209709</v>
      </c>
      <c r="BC44" s="6">
        <v>0.60505531983944305</v>
      </c>
      <c r="BD44" s="1">
        <v>1985.5733333333301</v>
      </c>
      <c r="BE44" s="1">
        <v>2.5744141131998499</v>
      </c>
      <c r="BF44" s="1">
        <v>3.2327068113542099</v>
      </c>
      <c r="BG44" s="6">
        <v>11148360.1566667</v>
      </c>
      <c r="BH44" s="6">
        <v>0.50425537650774099</v>
      </c>
      <c r="BI44" s="6">
        <v>978.463439402635</v>
      </c>
      <c r="BJ44" s="1">
        <v>267577.626666667</v>
      </c>
      <c r="BK44" s="1">
        <v>0.83556961856905199</v>
      </c>
      <c r="BL44" s="6">
        <v>21022.176666666699</v>
      </c>
      <c r="BM44" s="6">
        <v>3.7426823956226101</v>
      </c>
      <c r="BN44" s="1">
        <v>1321704.09333333</v>
      </c>
      <c r="BO44" s="1">
        <v>0.44050533049486801</v>
      </c>
      <c r="BP44" s="6">
        <v>128821.02</v>
      </c>
      <c r="BQ44" s="6">
        <v>0.28984781644408503</v>
      </c>
      <c r="BR44" s="1">
        <v>733579.31</v>
      </c>
      <c r="BS44" s="1">
        <v>0.62692680229493003</v>
      </c>
      <c r="BT44" s="6">
        <v>822098.19</v>
      </c>
      <c r="BU44" s="6">
        <v>0.94391718395470103</v>
      </c>
    </row>
    <row r="45" spans="1:73">
      <c r="A45" s="3"/>
      <c r="B45" s="3" t="b">
        <v>0</v>
      </c>
      <c r="C45" s="3" t="s">
        <v>0</v>
      </c>
      <c r="D45" s="2">
        <v>46216.6407638889</v>
      </c>
      <c r="E45" s="5" t="s">
        <v>31</v>
      </c>
      <c r="F45" s="6" t="s">
        <v>136</v>
      </c>
      <c r="G45" s="3" t="s">
        <v>88</v>
      </c>
      <c r="H45" s="1">
        <v>36023.276666666701</v>
      </c>
      <c r="I45" s="1">
        <v>1.21812423081782</v>
      </c>
      <c r="J45" s="1">
        <v>81.973806312868604</v>
      </c>
      <c r="K45" s="6">
        <v>4784.15333333333</v>
      </c>
      <c r="L45" s="6">
        <v>1.0167199100266</v>
      </c>
      <c r="M45" s="6">
        <v>22.4121429433252</v>
      </c>
      <c r="N45" s="1">
        <v>98573.953333333295</v>
      </c>
      <c r="O45" s="1">
        <v>1.8488439626329001</v>
      </c>
      <c r="P45" s="1">
        <v>1599.2391875203</v>
      </c>
      <c r="Q45" s="6">
        <v>5264.8833333333296</v>
      </c>
      <c r="R45" s="6">
        <v>7.9621432282047797</v>
      </c>
      <c r="S45" s="6">
        <v>4.36444797031041</v>
      </c>
      <c r="T45" s="1">
        <v>23.36</v>
      </c>
      <c r="U45" s="1">
        <v>12.3823837698632</v>
      </c>
      <c r="V45" s="1" t="s">
        <v>35</v>
      </c>
      <c r="W45" s="6">
        <v>1361.5</v>
      </c>
      <c r="X45" s="6">
        <v>4.2400499374334899</v>
      </c>
      <c r="Y45" s="6" t="s">
        <v>35</v>
      </c>
      <c r="Z45" s="1">
        <v>29477.4433333333</v>
      </c>
      <c r="AA45" s="1">
        <v>0.95836924045878902</v>
      </c>
      <c r="AB45" s="1">
        <v>10.1561390543895</v>
      </c>
      <c r="AC45" s="6">
        <v>1454.94</v>
      </c>
      <c r="AD45" s="6">
        <v>9.0662864531635101</v>
      </c>
      <c r="AE45" s="6">
        <v>1.0816049689698299</v>
      </c>
      <c r="AF45" s="1">
        <v>518893.36333333299</v>
      </c>
      <c r="AG45" s="1">
        <v>0.68257769936617296</v>
      </c>
      <c r="AH45" s="1">
        <v>62.468363394621001</v>
      </c>
      <c r="AI45" s="6">
        <v>685.74666666666701</v>
      </c>
      <c r="AJ45" s="6">
        <v>10.900668095556</v>
      </c>
      <c r="AK45" s="6">
        <v>0.1192774822947</v>
      </c>
      <c r="AL45" s="1">
        <v>20591.293333333299</v>
      </c>
      <c r="AM45" s="1">
        <v>2.50745348929305</v>
      </c>
      <c r="AN45" s="1">
        <v>13.2922331429615</v>
      </c>
      <c r="AO45" s="6">
        <v>36290097.57</v>
      </c>
      <c r="AP45" s="6">
        <v>0.67689227719034495</v>
      </c>
      <c r="AQ45" s="6">
        <v>8455.9966887743903</v>
      </c>
      <c r="AR45" s="1">
        <v>32988.769999999997</v>
      </c>
      <c r="AS45" s="1">
        <v>2.1179395840095099</v>
      </c>
      <c r="AT45" s="1">
        <v>43.104327516949901</v>
      </c>
      <c r="AU45" s="6">
        <v>221.90333333333299</v>
      </c>
      <c r="AV45" s="6">
        <v>15.842017404884301</v>
      </c>
      <c r="AW45" s="6">
        <v>0.34263826760870097</v>
      </c>
      <c r="AX45" s="1">
        <v>653991.15666666697</v>
      </c>
      <c r="AY45" s="1">
        <v>0.878965747464165</v>
      </c>
      <c r="AZ45" s="1">
        <v>87.956892711698501</v>
      </c>
      <c r="BA45" s="6">
        <v>248.59666666666701</v>
      </c>
      <c r="BB45" s="6">
        <v>9.9330106290739604</v>
      </c>
      <c r="BC45" s="6">
        <v>0.28517893466947197</v>
      </c>
      <c r="BD45" s="1">
        <v>1308.1099999999999</v>
      </c>
      <c r="BE45" s="1">
        <v>6.13885867602772</v>
      </c>
      <c r="BF45" s="1">
        <v>2.1269423001321401</v>
      </c>
      <c r="BG45" s="6">
        <v>10242329.573333301</v>
      </c>
      <c r="BH45" s="6">
        <v>0.61606406395899305</v>
      </c>
      <c r="BI45" s="6">
        <v>898.93593480970696</v>
      </c>
      <c r="BJ45" s="1">
        <v>264531.38333333301</v>
      </c>
      <c r="BK45" s="1">
        <v>0.73939190562175505</v>
      </c>
      <c r="BL45" s="6">
        <v>20960.349999999999</v>
      </c>
      <c r="BM45" s="6">
        <v>1.98983389153029</v>
      </c>
      <c r="BN45" s="1">
        <v>1319624.4733333299</v>
      </c>
      <c r="BO45" s="1">
        <v>1.0282457211918501</v>
      </c>
      <c r="BP45" s="6">
        <v>128203.35</v>
      </c>
      <c r="BQ45" s="6">
        <v>0.52510972002532696</v>
      </c>
      <c r="BR45" s="1">
        <v>733135.45333333302</v>
      </c>
      <c r="BS45" s="1">
        <v>0.40010372319627802</v>
      </c>
      <c r="BT45" s="6">
        <v>819095.06</v>
      </c>
      <c r="BU45" s="6">
        <v>0.69771523018922599</v>
      </c>
    </row>
    <row r="46" spans="1:73">
      <c r="A46" s="3"/>
      <c r="B46" s="3" t="b">
        <v>0</v>
      </c>
      <c r="C46" s="3" t="s">
        <v>125</v>
      </c>
      <c r="D46" s="2">
        <v>46216.643773148098</v>
      </c>
      <c r="E46" s="5" t="s">
        <v>31</v>
      </c>
      <c r="F46" s="6" t="s">
        <v>136</v>
      </c>
      <c r="G46" s="3" t="s">
        <v>10</v>
      </c>
      <c r="H46" s="1">
        <v>33921.303333333301</v>
      </c>
      <c r="I46" s="1">
        <v>1.8936822622990901</v>
      </c>
      <c r="J46" s="1">
        <v>76.655810394422801</v>
      </c>
      <c r="K46" s="6">
        <v>4405.2933333333303</v>
      </c>
      <c r="L46" s="6">
        <v>0.88797327678918803</v>
      </c>
      <c r="M46" s="6">
        <v>20.490551441433698</v>
      </c>
      <c r="N46" s="1">
        <v>119127.33333333299</v>
      </c>
      <c r="O46" s="1">
        <v>1.9133873609385701</v>
      </c>
      <c r="P46" s="1">
        <v>1932.81065191123</v>
      </c>
      <c r="Q46" s="6">
        <v>4897.6400000000003</v>
      </c>
      <c r="R46" s="6">
        <v>6.6449949664111703</v>
      </c>
      <c r="S46" s="6">
        <v>1.01862932762865</v>
      </c>
      <c r="T46" s="1">
        <v>26.696666666666701</v>
      </c>
      <c r="U46" s="1">
        <v>60.2691766643741</v>
      </c>
      <c r="V46" s="1" t="s">
        <v>35</v>
      </c>
      <c r="W46" s="6">
        <v>1369.84</v>
      </c>
      <c r="X46" s="6">
        <v>7.38429337763663</v>
      </c>
      <c r="Y46" s="6" t="s">
        <v>35</v>
      </c>
      <c r="Z46" s="1">
        <v>29828.6733333333</v>
      </c>
      <c r="AA46" s="1">
        <v>1.03239968964114</v>
      </c>
      <c r="AB46" s="1">
        <v>10.2776398802039</v>
      </c>
      <c r="AC46" s="6">
        <v>1703.57</v>
      </c>
      <c r="AD46" s="6">
        <v>15.715476319003701</v>
      </c>
      <c r="AE46" s="6">
        <v>1.2723428587590899</v>
      </c>
      <c r="AF46" s="1">
        <v>646278.50666666694</v>
      </c>
      <c r="AG46" s="1">
        <v>0.6739955573434</v>
      </c>
      <c r="AH46" s="1">
        <v>77.903582867019395</v>
      </c>
      <c r="AI46" s="6">
        <v>472.17333333333301</v>
      </c>
      <c r="AJ46" s="6">
        <v>10.405608372921799</v>
      </c>
      <c r="AK46" s="6">
        <v>7.9825170110126006E-2</v>
      </c>
      <c r="AL46" s="1">
        <v>19939.696666666699</v>
      </c>
      <c r="AM46" s="1">
        <v>0.64369800385047604</v>
      </c>
      <c r="AN46" s="1">
        <v>12.8691072132158</v>
      </c>
      <c r="AO46" s="6">
        <v>3149288.4766666698</v>
      </c>
      <c r="AP46" s="6">
        <v>1.43281877201154</v>
      </c>
      <c r="AQ46" s="6">
        <v>733.71169448172202</v>
      </c>
      <c r="AR46" s="1">
        <v>21699.0133333333</v>
      </c>
      <c r="AS46" s="1">
        <v>1.3945567899562801</v>
      </c>
      <c r="AT46" s="1">
        <v>22.327555257033801</v>
      </c>
      <c r="AU46" s="6">
        <v>201.88333333333301</v>
      </c>
      <c r="AV46" s="6">
        <v>10.3215437899725</v>
      </c>
      <c r="AW46" s="6">
        <v>0.311491220003769</v>
      </c>
      <c r="AX46" s="1">
        <v>1087919.7033333301</v>
      </c>
      <c r="AY46" s="1">
        <v>1.57926350473266</v>
      </c>
      <c r="AZ46" s="1">
        <v>146.32222276615801</v>
      </c>
      <c r="BA46" s="6">
        <v>168.51333333333301</v>
      </c>
      <c r="BB46" s="6">
        <v>12.3688023813179</v>
      </c>
      <c r="BC46" s="6">
        <v>0.19268961388011399</v>
      </c>
      <c r="BD46" s="1">
        <v>1197.9866666666701</v>
      </c>
      <c r="BE46" s="1">
        <v>3.76818843928499</v>
      </c>
      <c r="BF46" s="1">
        <v>1.9471975554854699</v>
      </c>
      <c r="BG46" s="6">
        <v>3303315.2566666701</v>
      </c>
      <c r="BH46" s="6">
        <v>1.62727739695729</v>
      </c>
      <c r="BI46" s="6">
        <v>289.85882075816698</v>
      </c>
      <c r="BJ46" s="1">
        <v>260544.14</v>
      </c>
      <c r="BK46" s="1">
        <v>0.61321412754782001</v>
      </c>
      <c r="BL46" s="6">
        <v>22267.156666666699</v>
      </c>
      <c r="BM46" s="6">
        <v>12.2793530249109</v>
      </c>
      <c r="BN46" s="1">
        <v>1319348.7666666701</v>
      </c>
      <c r="BO46" s="1">
        <v>0.42377884401952598</v>
      </c>
      <c r="BP46" s="6">
        <v>137762.45666666701</v>
      </c>
      <c r="BQ46" s="6">
        <v>9.9811369256301408</v>
      </c>
      <c r="BR46" s="1">
        <v>723298.03</v>
      </c>
      <c r="BS46" s="1">
        <v>1.26123949367192</v>
      </c>
      <c r="BT46" s="6">
        <v>884253.83</v>
      </c>
      <c r="BU46" s="6">
        <v>11.0309912609147</v>
      </c>
    </row>
    <row r="47" spans="1:73">
      <c r="A47" s="3"/>
      <c r="B47" s="3" t="b">
        <v>0</v>
      </c>
      <c r="C47" s="3" t="s">
        <v>8</v>
      </c>
      <c r="D47" s="2">
        <v>46216.6469097222</v>
      </c>
      <c r="E47" s="5" t="s">
        <v>31</v>
      </c>
      <c r="F47" s="6" t="s">
        <v>136</v>
      </c>
      <c r="G47" s="3" t="s">
        <v>40</v>
      </c>
      <c r="H47" s="1">
        <v>7142.5866666666698</v>
      </c>
      <c r="I47" s="1">
        <v>4.1621805918073198</v>
      </c>
      <c r="J47" s="1">
        <v>8.9056141021051793</v>
      </c>
      <c r="K47" s="6">
        <v>151.82333333333301</v>
      </c>
      <c r="L47" s="6">
        <v>15.226318821230601</v>
      </c>
      <c r="M47" s="6" t="s">
        <v>35</v>
      </c>
      <c r="N47" s="1">
        <v>38.373333333333299</v>
      </c>
      <c r="O47" s="1">
        <v>45.811384597472802</v>
      </c>
      <c r="P47" s="1">
        <v>5.4152493954006897E-2</v>
      </c>
      <c r="Q47" s="6">
        <v>3854.6</v>
      </c>
      <c r="R47" s="6">
        <v>7.2286747168433498</v>
      </c>
      <c r="S47" s="6" t="s">
        <v>35</v>
      </c>
      <c r="T47" s="1">
        <v>5.0066666666666704</v>
      </c>
      <c r="U47" s="1">
        <v>99.966727679775602</v>
      </c>
      <c r="V47" s="1" t="s">
        <v>35</v>
      </c>
      <c r="W47" s="6">
        <v>1011.1033333333301</v>
      </c>
      <c r="X47" s="6">
        <v>14.115854545361101</v>
      </c>
      <c r="Y47" s="6" t="s">
        <v>35</v>
      </c>
      <c r="Z47" s="1">
        <v>5530.2</v>
      </c>
      <c r="AA47" s="1">
        <v>3.4470605008756698</v>
      </c>
      <c r="AB47" s="1">
        <v>1.8720806283437901</v>
      </c>
      <c r="AC47" s="6">
        <v>223.566666666667</v>
      </c>
      <c r="AD47" s="6">
        <v>6.8393592823178802</v>
      </c>
      <c r="AE47" s="6">
        <v>0.13695005547283701</v>
      </c>
      <c r="AF47" s="1">
        <v>67157.726666666698</v>
      </c>
      <c r="AG47" s="1">
        <v>1.90536909681814</v>
      </c>
      <c r="AH47" s="1">
        <v>7.7316922805643298</v>
      </c>
      <c r="AI47" s="6">
        <v>317.00333333333299</v>
      </c>
      <c r="AJ47" s="6">
        <v>6.3823983166086098</v>
      </c>
      <c r="AK47" s="6">
        <v>5.1161407709949501E-2</v>
      </c>
      <c r="AL47" s="1">
        <v>1898.8</v>
      </c>
      <c r="AM47" s="1">
        <v>4.3510300371591404</v>
      </c>
      <c r="AN47" s="1">
        <v>1.1539288428596599</v>
      </c>
      <c r="AO47" s="6">
        <v>2137.40333333333</v>
      </c>
      <c r="AP47" s="6">
        <v>4.1174943914651996</v>
      </c>
      <c r="AQ47" s="6">
        <v>0.38024684175020401</v>
      </c>
      <c r="AR47" s="1">
        <v>915.993333333333</v>
      </c>
      <c r="AS47" s="1">
        <v>8.1596219471665403</v>
      </c>
      <c r="AT47" s="1" t="s">
        <v>35</v>
      </c>
      <c r="AU47" s="6">
        <v>3.34</v>
      </c>
      <c r="AV47" s="6">
        <v>86.602540378443905</v>
      </c>
      <c r="AW47" s="6">
        <v>2.5981802947171E-3</v>
      </c>
      <c r="AX47" s="1">
        <v>621.40666666666698</v>
      </c>
      <c r="AY47" s="1">
        <v>10.184142941331499</v>
      </c>
      <c r="AZ47" s="1">
        <v>7.5739468182333097E-2</v>
      </c>
      <c r="BA47" s="6">
        <v>6.6733333333333302</v>
      </c>
      <c r="BB47" s="6">
        <v>86.602540378443905</v>
      </c>
      <c r="BC47" s="6">
        <v>5.7784170865692597E-3</v>
      </c>
      <c r="BD47" s="1">
        <v>30.033333333333299</v>
      </c>
      <c r="BE47" s="1">
        <v>16.664819642066899</v>
      </c>
      <c r="BF47" s="1">
        <v>4.0848852583683801E-2</v>
      </c>
      <c r="BG47" s="6">
        <v>1793.68</v>
      </c>
      <c r="BH47" s="6">
        <v>1.25894037863686</v>
      </c>
      <c r="BI47" s="6">
        <v>6.5322412857889894E-2</v>
      </c>
      <c r="BJ47" s="1">
        <v>258456.17666666699</v>
      </c>
      <c r="BK47" s="1">
        <v>1.34989502202986</v>
      </c>
      <c r="BL47" s="6">
        <v>20641.293333333299</v>
      </c>
      <c r="BM47" s="6">
        <v>2.5970536385640601</v>
      </c>
      <c r="BN47" s="1">
        <v>1328569.28</v>
      </c>
      <c r="BO47" s="1">
        <v>1.06636082526874</v>
      </c>
      <c r="BP47" s="6">
        <v>126652.91</v>
      </c>
      <c r="BQ47" s="6">
        <v>0.86747090398205595</v>
      </c>
      <c r="BR47" s="1">
        <v>733712.32</v>
      </c>
      <c r="BS47" s="1">
        <v>0.38561987425462502</v>
      </c>
      <c r="BT47" s="6">
        <v>812100.183333333</v>
      </c>
      <c r="BU47" s="6">
        <v>0.325419396874705</v>
      </c>
    </row>
    <row r="48" spans="1:73">
      <c r="A48" s="3"/>
      <c r="B48" s="3" t="b">
        <v>0</v>
      </c>
      <c r="C48" s="3" t="s">
        <v>103</v>
      </c>
      <c r="D48" s="2">
        <v>46216.6499189815</v>
      </c>
      <c r="E48" s="5" t="s">
        <v>31</v>
      </c>
      <c r="F48" s="6" t="s">
        <v>136</v>
      </c>
      <c r="G48" s="3" t="s">
        <v>37</v>
      </c>
      <c r="H48" s="1">
        <v>5920.7366666666703</v>
      </c>
      <c r="I48" s="1">
        <v>2.4951285219956398</v>
      </c>
      <c r="J48" s="1">
        <v>5.8143316343829303</v>
      </c>
      <c r="K48" s="6">
        <v>138.47999999999999</v>
      </c>
      <c r="L48" s="6">
        <v>28.075457840259499</v>
      </c>
      <c r="M48" s="6" t="s">
        <v>35</v>
      </c>
      <c r="N48" s="1">
        <v>33.369999999999997</v>
      </c>
      <c r="O48" s="1">
        <v>70.871698635959206</v>
      </c>
      <c r="P48" s="1" t="s">
        <v>35</v>
      </c>
      <c r="Q48" s="6">
        <v>3640.95</v>
      </c>
      <c r="R48" s="6">
        <v>4.0430987321562801</v>
      </c>
      <c r="S48" s="6" t="s">
        <v>35</v>
      </c>
      <c r="T48" s="1">
        <v>6.6766666666666703</v>
      </c>
      <c r="U48" s="1">
        <v>43.236415565873102</v>
      </c>
      <c r="V48" s="1" t="s">
        <v>35</v>
      </c>
      <c r="W48" s="6">
        <v>961.05333333333294</v>
      </c>
      <c r="X48" s="6">
        <v>7.0457876717126497</v>
      </c>
      <c r="Y48" s="6" t="s">
        <v>35</v>
      </c>
      <c r="Z48" s="1">
        <v>5346.63</v>
      </c>
      <c r="AA48" s="1">
        <v>4.65170275045263</v>
      </c>
      <c r="AB48" s="1">
        <v>1.8085783460935301</v>
      </c>
      <c r="AC48" s="6">
        <v>253.60333333333301</v>
      </c>
      <c r="AD48" s="6">
        <v>15.9541651115935</v>
      </c>
      <c r="AE48" s="6">
        <v>0.15999285166116201</v>
      </c>
      <c r="AF48" s="1">
        <v>67111.026666666701</v>
      </c>
      <c r="AG48" s="1">
        <v>1.1773344253469</v>
      </c>
      <c r="AH48" s="1">
        <v>7.7260336556219</v>
      </c>
      <c r="AI48" s="6">
        <v>327.01333333333298</v>
      </c>
      <c r="AJ48" s="6">
        <v>14.465897746918101</v>
      </c>
      <c r="AK48" s="6">
        <v>5.3010503937479102E-2</v>
      </c>
      <c r="AL48" s="1">
        <v>1740.28</v>
      </c>
      <c r="AM48" s="1">
        <v>7.1473580565681498</v>
      </c>
      <c r="AN48" s="1">
        <v>1.0509910504881701</v>
      </c>
      <c r="AO48" s="6">
        <v>931.01333333333298</v>
      </c>
      <c r="AP48" s="6">
        <v>2.9938290954676501</v>
      </c>
      <c r="AQ48" s="6">
        <v>9.9140627112288507E-2</v>
      </c>
      <c r="AR48" s="1">
        <v>769.17</v>
      </c>
      <c r="AS48" s="1">
        <v>3.5847674705523902</v>
      </c>
      <c r="AT48" s="1" t="s">
        <v>35</v>
      </c>
      <c r="AU48" s="6">
        <v>5.0066666666666704</v>
      </c>
      <c r="AV48" s="6">
        <v>99.966727679775602</v>
      </c>
      <c r="AW48" s="6">
        <v>5.1911746008219996E-3</v>
      </c>
      <c r="AX48" s="1">
        <v>346.51666666666699</v>
      </c>
      <c r="AY48" s="1">
        <v>15.8229422805697</v>
      </c>
      <c r="AZ48" s="1">
        <v>3.8765533874676301E-2</v>
      </c>
      <c r="BA48" s="6">
        <v>0</v>
      </c>
      <c r="BB48" s="6" t="s">
        <v>39</v>
      </c>
      <c r="BC48" s="6" t="s">
        <v>35</v>
      </c>
      <c r="BD48" s="1">
        <v>23.356666666666701</v>
      </c>
      <c r="BE48" s="1">
        <v>24.743582965269699</v>
      </c>
      <c r="BF48" s="1">
        <v>2.99511099458151E-2</v>
      </c>
      <c r="BG48" s="6">
        <v>1223.0166666666701</v>
      </c>
      <c r="BH48" s="6">
        <v>3.4082742584235102</v>
      </c>
      <c r="BI48" s="6">
        <v>1.5232016686367599E-2</v>
      </c>
      <c r="BJ48" s="1">
        <v>242653.04</v>
      </c>
      <c r="BK48" s="1">
        <v>4.7431976646542697</v>
      </c>
      <c r="BL48" s="6">
        <v>19358.25</v>
      </c>
      <c r="BM48" s="6">
        <v>4.1644828943631804</v>
      </c>
      <c r="BN48" s="1">
        <v>1256436.33</v>
      </c>
      <c r="BO48" s="1">
        <v>3.6152232603880998</v>
      </c>
      <c r="BP48" s="6">
        <v>122681.05666666701</v>
      </c>
      <c r="BQ48" s="6">
        <v>4.3683047548956297</v>
      </c>
      <c r="BR48" s="1">
        <v>700246.12</v>
      </c>
      <c r="BS48" s="1">
        <v>3.1971719550426698</v>
      </c>
      <c r="BT48" s="6">
        <v>780138.55666666699</v>
      </c>
      <c r="BU48" s="6">
        <v>5.6661175111739501</v>
      </c>
    </row>
    <row r="49" spans="1:73">
      <c r="A49" s="3"/>
      <c r="B49" s="3" t="b">
        <v>0</v>
      </c>
      <c r="C49" s="3" t="s">
        <v>28</v>
      </c>
      <c r="D49" s="2">
        <v>46216.653055555602</v>
      </c>
      <c r="E49" s="5" t="s">
        <v>31</v>
      </c>
      <c r="F49" s="6" t="s">
        <v>136</v>
      </c>
      <c r="G49" s="3" t="s">
        <v>79</v>
      </c>
      <c r="H49" s="1">
        <v>2544.55666666667</v>
      </c>
      <c r="I49" s="1">
        <v>5.6213529958603496</v>
      </c>
      <c r="J49" s="1" t="s">
        <v>35</v>
      </c>
      <c r="K49" s="6">
        <v>1.67</v>
      </c>
      <c r="L49" s="6">
        <v>173.20508075688801</v>
      </c>
      <c r="M49" s="6" t="s">
        <v>35</v>
      </c>
      <c r="N49" s="1">
        <v>6.6733333333333302</v>
      </c>
      <c r="O49" s="1">
        <v>86.602540378443905</v>
      </c>
      <c r="P49" s="1" t="s">
        <v>35</v>
      </c>
      <c r="Q49" s="6">
        <v>4151.6099999999997</v>
      </c>
      <c r="R49" s="6">
        <v>4.0148998613683302</v>
      </c>
      <c r="S49" s="6" t="s">
        <v>35</v>
      </c>
      <c r="T49" s="1">
        <v>10.0133333333333</v>
      </c>
      <c r="U49" s="1">
        <v>86.544882229057393</v>
      </c>
      <c r="V49" s="1" t="s">
        <v>35</v>
      </c>
      <c r="W49" s="6">
        <v>1274.73</v>
      </c>
      <c r="X49" s="6">
        <v>2.3666960119435299</v>
      </c>
      <c r="Y49" s="6" t="s">
        <v>35</v>
      </c>
      <c r="Z49" s="1">
        <v>93.43</v>
      </c>
      <c r="AA49" s="1">
        <v>30.463113055422699</v>
      </c>
      <c r="AB49" s="1" t="s">
        <v>35</v>
      </c>
      <c r="AC49" s="6">
        <v>11.68</v>
      </c>
      <c r="AD49" s="6">
        <v>65.437344513301596</v>
      </c>
      <c r="AE49" s="6" t="s">
        <v>35</v>
      </c>
      <c r="AF49" s="1">
        <v>522.22333333333302</v>
      </c>
      <c r="AG49" s="1">
        <v>16.527958672096101</v>
      </c>
      <c r="AH49" s="1" t="s">
        <v>35</v>
      </c>
      <c r="AI49" s="6">
        <v>15.016666666666699</v>
      </c>
      <c r="AJ49" s="6">
        <v>88.194508195477994</v>
      </c>
      <c r="AK49" s="6" t="s">
        <v>35</v>
      </c>
      <c r="AL49" s="1">
        <v>53.39</v>
      </c>
      <c r="AM49" s="1">
        <v>23.5967214205753</v>
      </c>
      <c r="AN49" s="1" t="s">
        <v>35</v>
      </c>
      <c r="AO49" s="6">
        <v>390.41666666666703</v>
      </c>
      <c r="AP49" s="6">
        <v>11.5376734495197</v>
      </c>
      <c r="AQ49" s="6" t="s">
        <v>35</v>
      </c>
      <c r="AR49" s="1">
        <v>393.756666666667</v>
      </c>
      <c r="AS49" s="1">
        <v>16.590485528690401</v>
      </c>
      <c r="AT49" s="1" t="s">
        <v>35</v>
      </c>
      <c r="AU49" s="6">
        <v>0</v>
      </c>
      <c r="AV49" s="6" t="s">
        <v>39</v>
      </c>
      <c r="AW49" s="6" t="s">
        <v>35</v>
      </c>
      <c r="AX49" s="1">
        <v>48.31</v>
      </c>
      <c r="AY49" s="1">
        <v>21.5332759353734</v>
      </c>
      <c r="AZ49" s="1" t="s">
        <v>35</v>
      </c>
      <c r="BA49" s="6">
        <v>1.67</v>
      </c>
      <c r="BB49" s="6">
        <v>173.20508075688801</v>
      </c>
      <c r="BC49" s="6">
        <v>0</v>
      </c>
      <c r="BD49" s="1">
        <v>1.67</v>
      </c>
      <c r="BE49" s="1">
        <v>173.20508075688801</v>
      </c>
      <c r="BF49" s="1" t="s">
        <v>35</v>
      </c>
      <c r="BG49" s="6">
        <v>1533.37666666667</v>
      </c>
      <c r="BH49" s="6">
        <v>4.1077195020368897</v>
      </c>
      <c r="BI49" s="6">
        <v>4.24740952425397E-2</v>
      </c>
      <c r="BJ49" s="1">
        <v>284411.48333333299</v>
      </c>
      <c r="BK49" s="1">
        <v>1.3455782407325301</v>
      </c>
      <c r="BL49" s="6">
        <v>25069.4666666667</v>
      </c>
      <c r="BM49" s="6">
        <v>2.22186479071993</v>
      </c>
      <c r="BN49" s="1">
        <v>1343179.6833333301</v>
      </c>
      <c r="BO49" s="1">
        <v>1.0582162962942701</v>
      </c>
      <c r="BP49" s="6">
        <v>136334.13333333301</v>
      </c>
      <c r="BQ49" s="6">
        <v>0.90506962860103302</v>
      </c>
      <c r="BR49" s="1">
        <v>755889.53</v>
      </c>
      <c r="BS49" s="1">
        <v>0.30218079662486202</v>
      </c>
      <c r="BT49" s="6">
        <v>804481.24333333306</v>
      </c>
      <c r="BU49" s="6">
        <v>0.66933532717842104</v>
      </c>
    </row>
    <row r="50" spans="1:73">
      <c r="A50" s="3"/>
      <c r="B50" s="3" t="b">
        <v>0</v>
      </c>
      <c r="C50" s="3" t="s">
        <v>132</v>
      </c>
      <c r="D50" s="2">
        <v>46216.656076388899</v>
      </c>
      <c r="E50" s="5" t="s">
        <v>31</v>
      </c>
      <c r="F50" s="6" t="s">
        <v>136</v>
      </c>
      <c r="G50" s="3" t="s">
        <v>55</v>
      </c>
      <c r="H50" s="1">
        <v>2664.71333333333</v>
      </c>
      <c r="I50" s="1">
        <v>5.0286669360036598</v>
      </c>
      <c r="J50" s="1" t="s">
        <v>35</v>
      </c>
      <c r="K50" s="6">
        <v>3.34</v>
      </c>
      <c r="L50" s="6">
        <v>86.602540378443905</v>
      </c>
      <c r="M50" s="6" t="s">
        <v>35</v>
      </c>
      <c r="N50" s="1">
        <v>5.0066666666666704</v>
      </c>
      <c r="O50" s="1">
        <v>99.966727679775602</v>
      </c>
      <c r="P50" s="1" t="s">
        <v>35</v>
      </c>
      <c r="Q50" s="6">
        <v>4041.5</v>
      </c>
      <c r="R50" s="6">
        <v>1.7410350214153301</v>
      </c>
      <c r="S50" s="6" t="s">
        <v>35</v>
      </c>
      <c r="T50" s="1">
        <v>1.67</v>
      </c>
      <c r="U50" s="1">
        <v>173.20508075688801</v>
      </c>
      <c r="V50" s="1" t="s">
        <v>35</v>
      </c>
      <c r="W50" s="6">
        <v>1248.03666666667</v>
      </c>
      <c r="X50" s="6">
        <v>4.2886324392252302</v>
      </c>
      <c r="Y50" s="6" t="s">
        <v>35</v>
      </c>
      <c r="Z50" s="1">
        <v>110.116666666667</v>
      </c>
      <c r="AA50" s="1">
        <v>4.5451801112459798</v>
      </c>
      <c r="AB50" s="1" t="s">
        <v>35</v>
      </c>
      <c r="AC50" s="6">
        <v>21.69</v>
      </c>
      <c r="AD50" s="6">
        <v>58.083400490756603</v>
      </c>
      <c r="AE50" s="6" t="s">
        <v>35</v>
      </c>
      <c r="AF50" s="1">
        <v>634.01666666666699</v>
      </c>
      <c r="AG50" s="1">
        <v>9.9344627432033796</v>
      </c>
      <c r="AH50" s="1" t="s">
        <v>35</v>
      </c>
      <c r="AI50" s="6">
        <v>1.67</v>
      </c>
      <c r="AJ50" s="6">
        <v>173.20508075688801</v>
      </c>
      <c r="AK50" s="6" t="s">
        <v>35</v>
      </c>
      <c r="AL50" s="1">
        <v>33.366666666666703</v>
      </c>
      <c r="AM50" s="1">
        <v>34.641016151377599</v>
      </c>
      <c r="AN50" s="1" t="s">
        <v>35</v>
      </c>
      <c r="AO50" s="6">
        <v>298.65333333333302</v>
      </c>
      <c r="AP50" s="6">
        <v>5.8862076374625003</v>
      </c>
      <c r="AQ50" s="6" t="s">
        <v>35</v>
      </c>
      <c r="AR50" s="1">
        <v>312</v>
      </c>
      <c r="AS50" s="1">
        <v>15.581404665532601</v>
      </c>
      <c r="AT50" s="1" t="s">
        <v>35</v>
      </c>
      <c r="AU50" s="6">
        <v>1.67</v>
      </c>
      <c r="AV50" s="6">
        <v>173.20508075688801</v>
      </c>
      <c r="AW50" s="6">
        <v>0</v>
      </c>
      <c r="AX50" s="1">
        <v>54.976666666666702</v>
      </c>
      <c r="AY50" s="1">
        <v>36.369975520012197</v>
      </c>
      <c r="AZ50" s="1" t="s">
        <v>35</v>
      </c>
      <c r="BA50" s="6">
        <v>0</v>
      </c>
      <c r="BB50" s="6" t="s">
        <v>39</v>
      </c>
      <c r="BC50" s="6" t="s">
        <v>35</v>
      </c>
      <c r="BD50" s="1">
        <v>3.34</v>
      </c>
      <c r="BE50" s="1">
        <v>86.602540378443905</v>
      </c>
      <c r="BF50" s="1" t="s">
        <v>35</v>
      </c>
      <c r="BG50" s="6">
        <v>1419.91</v>
      </c>
      <c r="BH50" s="6">
        <v>3.2759306090656599</v>
      </c>
      <c r="BI50" s="6">
        <v>3.25144746508386E-2</v>
      </c>
      <c r="BJ50" s="1">
        <v>284901.34999999998</v>
      </c>
      <c r="BK50" s="1">
        <v>0.57856299205475503</v>
      </c>
      <c r="BL50" s="6">
        <v>22917.083333333299</v>
      </c>
      <c r="BM50" s="6">
        <v>8.1160638754566197</v>
      </c>
      <c r="BN50" s="1">
        <v>1360312.4033333301</v>
      </c>
      <c r="BO50" s="1">
        <v>0.51490531543373097</v>
      </c>
      <c r="BP50" s="6">
        <v>127127.24</v>
      </c>
      <c r="BQ50" s="6">
        <v>8.2996459751027807</v>
      </c>
      <c r="BR50" s="1">
        <v>762706.86</v>
      </c>
      <c r="BS50" s="1">
        <v>0.23929211856364699</v>
      </c>
      <c r="BT50" s="6">
        <v>774675.54666666698</v>
      </c>
      <c r="BU50" s="6">
        <v>3.0988317081472299</v>
      </c>
    </row>
  </sheetData>
  <mergeCells count="25">
    <mergeCell ref="BL1:BM1"/>
    <mergeCell ref="BN1:BO1"/>
    <mergeCell ref="BP1:BQ1"/>
    <mergeCell ref="BR1:BS1"/>
    <mergeCell ref="BT1:BU1"/>
    <mergeCell ref="AX1:AZ1"/>
    <mergeCell ref="BA1:BC1"/>
    <mergeCell ref="BD1:BF1"/>
    <mergeCell ref="BG1:BI1"/>
    <mergeCell ref="BJ1:BK1"/>
    <mergeCell ref="AI1:AK1"/>
    <mergeCell ref="AL1:AN1"/>
    <mergeCell ref="AO1:AQ1"/>
    <mergeCell ref="AR1:AT1"/>
    <mergeCell ref="AU1:AW1"/>
    <mergeCell ref="T1:V1"/>
    <mergeCell ref="W1:Y1"/>
    <mergeCell ref="Z1:AB1"/>
    <mergeCell ref="AC1:AE1"/>
    <mergeCell ref="AF1:AH1"/>
    <mergeCell ref="A1:G1"/>
    <mergeCell ref="H1:J1"/>
    <mergeCell ref="K1:M1"/>
    <mergeCell ref="N1:P1"/>
    <mergeCell ref="Q1:S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000-000000000000}">
          <x14:formula1>
            <xm:f>ValueList_Helper!$A$1:$A$20</xm:f>
          </x14:formula1>
          <xm:sqref>E3:E50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A8886-0184-47D0-A8FB-B0CA8C7A025F}">
  <sheetPr>
    <outlinePr summaryBelow="0"/>
  </sheetPr>
  <dimension ref="A1:BV137"/>
  <sheetViews>
    <sheetView zoomScale="85" zoomScaleNormal="85" workbookViewId="0">
      <pane xSplit="8" ySplit="1" topLeftCell="AF2" activePane="bottomRight" state="frozen"/>
      <selection pane="topRight" activeCell="I1" sqref="I1"/>
      <selection pane="bottomLeft" activeCell="A2" sqref="A2"/>
      <selection pane="bottomRight" activeCell="H23" sqref="H23:AR25"/>
    </sheetView>
  </sheetViews>
  <sheetFormatPr defaultColWidth="9.1796875" defaultRowHeight="14.5"/>
  <cols>
    <col min="1" max="1" width="4" customWidth="1"/>
    <col min="2" max="2" width="4.26953125" customWidth="1"/>
    <col min="3" max="3" width="8.26953125" customWidth="1"/>
    <col min="4" max="4" width="21.1796875" customWidth="1"/>
    <col min="5" max="5" width="11" customWidth="1"/>
    <col min="6" max="6" width="5.81640625" customWidth="1"/>
    <col min="7" max="8" width="12.453125" customWidth="1"/>
    <col min="9" max="9" width="10.7265625" customWidth="1"/>
    <col min="10" max="10" width="9" customWidth="1"/>
    <col min="11" max="11" width="11" customWidth="1"/>
    <col min="12" max="12" width="9.7265625" customWidth="1"/>
    <col min="13" max="13" width="9" customWidth="1"/>
    <col min="14" max="14" width="11" customWidth="1"/>
    <col min="15" max="15" width="10.7265625" customWidth="1"/>
    <col min="16" max="16" width="9" customWidth="1"/>
    <col min="17" max="17" width="11" customWidth="1"/>
    <col min="18" max="18" width="9.7265625" customWidth="1"/>
    <col min="19" max="19" width="9" customWidth="1"/>
    <col min="20" max="20" width="11" customWidth="1"/>
    <col min="21" max="21" width="8.7265625" customWidth="1"/>
    <col min="22" max="22" width="9" customWidth="1"/>
    <col min="23" max="23" width="11" customWidth="1"/>
    <col min="24" max="24" width="9.7265625" customWidth="1"/>
    <col min="25" max="25" width="9" customWidth="1"/>
    <col min="26" max="26" width="11" customWidth="1"/>
    <col min="27" max="27" width="11.7265625" customWidth="1"/>
    <col min="28" max="28" width="9" customWidth="1"/>
    <col min="29" max="29" width="11" customWidth="1"/>
    <col min="30" max="30" width="10.7265625" customWidth="1"/>
    <col min="31" max="31" width="9" customWidth="1"/>
    <col min="32" max="32" width="11" customWidth="1"/>
    <col min="33" max="33" width="11.7265625" customWidth="1"/>
    <col min="34" max="34" width="9" customWidth="1"/>
    <col min="35" max="35" width="11" customWidth="1"/>
    <col min="36" max="36" width="11.7265625" customWidth="1"/>
    <col min="37" max="37" width="9" customWidth="1"/>
    <col min="38" max="38" width="11" customWidth="1"/>
    <col min="39" max="39" width="10.7265625" customWidth="1"/>
    <col min="40" max="40" width="9" customWidth="1"/>
    <col min="41" max="41" width="11" customWidth="1"/>
    <col min="42" max="42" width="12.7265625" customWidth="1"/>
    <col min="43" max="43" width="9" customWidth="1"/>
    <col min="44" max="44" width="11" customWidth="1"/>
    <col min="45" max="45" width="10.7265625" customWidth="1"/>
    <col min="46" max="46" width="9" customWidth="1"/>
    <col min="47" max="47" width="11" customWidth="1"/>
    <col min="48" max="48" width="10.7265625" customWidth="1"/>
    <col min="49" max="49" width="9" customWidth="1"/>
    <col min="50" max="50" width="11" customWidth="1"/>
    <col min="51" max="51" width="11.7265625" customWidth="1"/>
    <col min="52" max="52" width="9" customWidth="1"/>
    <col min="53" max="53" width="11" customWidth="1"/>
    <col min="54" max="54" width="10.7265625" customWidth="1"/>
    <col min="55" max="55" width="9" customWidth="1"/>
    <col min="56" max="56" width="11" customWidth="1"/>
    <col min="57" max="57" width="10.7265625" customWidth="1"/>
    <col min="58" max="58" width="9" customWidth="1"/>
    <col min="59" max="59" width="11" customWidth="1"/>
    <col min="60" max="60" width="11.7265625" customWidth="1"/>
    <col min="61" max="61" width="9" customWidth="1"/>
    <col min="62" max="62" width="11" customWidth="1"/>
    <col min="63" max="63" width="10.7265625" customWidth="1"/>
    <col min="64" max="64" width="9" customWidth="1"/>
    <col min="65" max="65" width="9.7265625" customWidth="1"/>
    <col min="66" max="66" width="9" customWidth="1"/>
    <col min="67" max="67" width="11.7265625" customWidth="1"/>
    <col min="68" max="68" width="9" customWidth="1"/>
    <col min="69" max="69" width="10.7265625" customWidth="1"/>
    <col min="70" max="70" width="9" customWidth="1"/>
    <col min="71" max="71" width="10.7265625" customWidth="1"/>
    <col min="72" max="72" width="9" customWidth="1"/>
    <col min="73" max="73" width="10.7265625" customWidth="1"/>
    <col min="74" max="74" width="9.1796875" customWidth="1"/>
  </cols>
  <sheetData>
    <row r="1" spans="1:74" ht="18" customHeight="1">
      <c r="A1" s="46" t="s">
        <v>31</v>
      </c>
      <c r="B1" s="47"/>
      <c r="C1" s="47"/>
      <c r="D1" s="47"/>
      <c r="E1" s="47"/>
      <c r="F1" s="47"/>
      <c r="G1" s="48"/>
      <c r="H1" s="7"/>
      <c r="I1" s="46" t="s">
        <v>139</v>
      </c>
      <c r="J1" s="47"/>
      <c r="K1" s="48"/>
      <c r="L1" s="46" t="s">
        <v>14</v>
      </c>
      <c r="M1" s="47"/>
      <c r="N1" s="48"/>
      <c r="O1" s="46" t="s">
        <v>94</v>
      </c>
      <c r="P1" s="47"/>
      <c r="Q1" s="48"/>
      <c r="R1" s="46" t="s">
        <v>67</v>
      </c>
      <c r="S1" s="47"/>
      <c r="T1" s="48"/>
      <c r="U1" s="46" t="s">
        <v>15</v>
      </c>
      <c r="V1" s="47"/>
      <c r="W1" s="48"/>
      <c r="X1" s="46" t="s">
        <v>24</v>
      </c>
      <c r="Y1" s="47"/>
      <c r="Z1" s="48"/>
      <c r="AA1" s="46" t="s">
        <v>120</v>
      </c>
      <c r="AB1" s="47"/>
      <c r="AC1" s="48"/>
      <c r="AD1" s="46" t="s">
        <v>22</v>
      </c>
      <c r="AE1" s="47"/>
      <c r="AF1" s="48"/>
      <c r="AG1" s="46" t="s">
        <v>108</v>
      </c>
      <c r="AH1" s="47"/>
      <c r="AI1" s="48"/>
      <c r="AJ1" s="46" t="s">
        <v>91</v>
      </c>
      <c r="AK1" s="47"/>
      <c r="AL1" s="48"/>
      <c r="AM1" s="46" t="s">
        <v>65</v>
      </c>
      <c r="AN1" s="47"/>
      <c r="AO1" s="48"/>
      <c r="AP1" s="46" t="s">
        <v>99</v>
      </c>
      <c r="AQ1" s="47"/>
      <c r="AR1" s="48"/>
      <c r="AS1" s="46" t="s">
        <v>97</v>
      </c>
      <c r="AT1" s="47"/>
      <c r="AU1" s="48"/>
      <c r="AV1" s="46" t="s">
        <v>2</v>
      </c>
      <c r="AW1" s="47"/>
      <c r="AX1" s="48"/>
      <c r="AY1" s="46" t="s">
        <v>25</v>
      </c>
      <c r="AZ1" s="47"/>
      <c r="BA1" s="48"/>
      <c r="BB1" s="46" t="s">
        <v>115</v>
      </c>
      <c r="BC1" s="47"/>
      <c r="BD1" s="48"/>
      <c r="BE1" s="46" t="s">
        <v>36</v>
      </c>
      <c r="BF1" s="47"/>
      <c r="BG1" s="48"/>
      <c r="BH1" s="46" t="s">
        <v>151</v>
      </c>
      <c r="BI1" s="47"/>
      <c r="BJ1" s="48"/>
      <c r="BK1" s="46" t="s">
        <v>104</v>
      </c>
      <c r="BL1" s="48"/>
      <c r="BM1" s="46" t="s">
        <v>56</v>
      </c>
      <c r="BN1" s="48"/>
      <c r="BO1" s="46" t="s">
        <v>101</v>
      </c>
      <c r="BP1" s="48"/>
      <c r="BQ1" s="46" t="s">
        <v>20</v>
      </c>
      <c r="BR1" s="48"/>
      <c r="BS1" s="46" t="s">
        <v>9</v>
      </c>
      <c r="BT1" s="48"/>
      <c r="BU1" s="46" t="s">
        <v>137</v>
      </c>
      <c r="BV1" s="48"/>
    </row>
    <row r="2" spans="1:74" ht="18" customHeight="1">
      <c r="A2" s="4" t="s">
        <v>136</v>
      </c>
      <c r="B2" s="4" t="s">
        <v>154</v>
      </c>
      <c r="C2" s="4" t="s">
        <v>63</v>
      </c>
      <c r="D2" s="4" t="s">
        <v>87</v>
      </c>
      <c r="E2" s="4" t="s">
        <v>81</v>
      </c>
      <c r="F2" s="4" t="s">
        <v>32</v>
      </c>
      <c r="G2" s="4" t="s">
        <v>131</v>
      </c>
      <c r="H2" s="4"/>
      <c r="I2" s="4" t="s">
        <v>124</v>
      </c>
      <c r="J2" s="4" t="s">
        <v>122</v>
      </c>
      <c r="K2" s="4" t="s">
        <v>60</v>
      </c>
      <c r="L2" s="4" t="s">
        <v>124</v>
      </c>
      <c r="M2" s="4" t="s">
        <v>122</v>
      </c>
      <c r="N2" s="4" t="s">
        <v>60</v>
      </c>
      <c r="O2" s="4" t="s">
        <v>124</v>
      </c>
      <c r="P2" s="4" t="s">
        <v>122</v>
      </c>
      <c r="Q2" s="4" t="s">
        <v>60</v>
      </c>
      <c r="R2" s="4" t="s">
        <v>124</v>
      </c>
      <c r="S2" s="4" t="s">
        <v>122</v>
      </c>
      <c r="T2" s="4" t="s">
        <v>60</v>
      </c>
      <c r="U2" s="4" t="s">
        <v>124</v>
      </c>
      <c r="V2" s="4" t="s">
        <v>122</v>
      </c>
      <c r="W2" s="4" t="s">
        <v>60</v>
      </c>
      <c r="X2" s="4" t="s">
        <v>124</v>
      </c>
      <c r="Y2" s="4" t="s">
        <v>122</v>
      </c>
      <c r="Z2" s="4" t="s">
        <v>60</v>
      </c>
      <c r="AA2" s="4" t="s">
        <v>124</v>
      </c>
      <c r="AB2" s="4" t="s">
        <v>122</v>
      </c>
      <c r="AC2" s="4" t="s">
        <v>60</v>
      </c>
      <c r="AD2" s="4" t="s">
        <v>124</v>
      </c>
      <c r="AE2" s="4" t="s">
        <v>122</v>
      </c>
      <c r="AF2" s="4" t="s">
        <v>60</v>
      </c>
      <c r="AG2" s="4" t="s">
        <v>124</v>
      </c>
      <c r="AH2" s="4" t="s">
        <v>122</v>
      </c>
      <c r="AI2" s="4" t="s">
        <v>60</v>
      </c>
      <c r="AJ2" s="4" t="s">
        <v>124</v>
      </c>
      <c r="AK2" s="4" t="s">
        <v>122</v>
      </c>
      <c r="AL2" s="4" t="s">
        <v>60</v>
      </c>
      <c r="AM2" s="4" t="s">
        <v>124</v>
      </c>
      <c r="AN2" s="4" t="s">
        <v>122</v>
      </c>
      <c r="AO2" s="4" t="s">
        <v>60</v>
      </c>
      <c r="AP2" s="4" t="s">
        <v>124</v>
      </c>
      <c r="AQ2" s="4" t="s">
        <v>122</v>
      </c>
      <c r="AR2" s="4" t="s">
        <v>60</v>
      </c>
      <c r="AS2" s="4" t="s">
        <v>124</v>
      </c>
      <c r="AT2" s="4" t="s">
        <v>122</v>
      </c>
      <c r="AU2" s="4" t="s">
        <v>60</v>
      </c>
      <c r="AV2" s="4" t="s">
        <v>124</v>
      </c>
      <c r="AW2" s="4" t="s">
        <v>122</v>
      </c>
      <c r="AX2" s="4" t="s">
        <v>60</v>
      </c>
      <c r="AY2" s="4" t="s">
        <v>124</v>
      </c>
      <c r="AZ2" s="4" t="s">
        <v>122</v>
      </c>
      <c r="BA2" s="4" t="s">
        <v>60</v>
      </c>
      <c r="BB2" s="4" t="s">
        <v>124</v>
      </c>
      <c r="BC2" s="4" t="s">
        <v>122</v>
      </c>
      <c r="BD2" s="4" t="s">
        <v>60</v>
      </c>
      <c r="BE2" s="4" t="s">
        <v>124</v>
      </c>
      <c r="BF2" s="4" t="s">
        <v>122</v>
      </c>
      <c r="BG2" s="4" t="s">
        <v>60</v>
      </c>
      <c r="BH2" s="4" t="s">
        <v>124</v>
      </c>
      <c r="BI2" s="4" t="s">
        <v>122</v>
      </c>
      <c r="BJ2" s="4" t="s">
        <v>60</v>
      </c>
      <c r="BK2" s="4" t="s">
        <v>124</v>
      </c>
      <c r="BL2" s="4" t="s">
        <v>122</v>
      </c>
      <c r="BM2" s="4" t="s">
        <v>124</v>
      </c>
      <c r="BN2" s="4" t="s">
        <v>122</v>
      </c>
      <c r="BO2" s="4" t="s">
        <v>124</v>
      </c>
      <c r="BP2" s="4" t="s">
        <v>122</v>
      </c>
      <c r="BQ2" s="4" t="s">
        <v>124</v>
      </c>
      <c r="BR2" s="4" t="s">
        <v>122</v>
      </c>
      <c r="BS2" s="4" t="s">
        <v>124</v>
      </c>
      <c r="BT2" s="4" t="s">
        <v>122</v>
      </c>
      <c r="BU2" s="4" t="s">
        <v>124</v>
      </c>
      <c r="BV2" s="4" t="s">
        <v>122</v>
      </c>
    </row>
    <row r="3" spans="1:74">
      <c r="A3" s="3"/>
      <c r="B3" s="3" t="b">
        <v>0</v>
      </c>
      <c r="C3" s="3" t="s">
        <v>83</v>
      </c>
      <c r="D3" s="2">
        <v>46216.511423611097</v>
      </c>
      <c r="E3" s="5" t="s">
        <v>31</v>
      </c>
      <c r="F3" s="6" t="s">
        <v>136</v>
      </c>
      <c r="G3" s="3" t="s">
        <v>1</v>
      </c>
      <c r="H3" s="3"/>
      <c r="I3" s="1">
        <v>8604.86</v>
      </c>
      <c r="J3" s="1">
        <v>7.2458964784325701</v>
      </c>
      <c r="K3" s="1"/>
      <c r="L3" s="6">
        <v>136.81</v>
      </c>
      <c r="M3" s="6">
        <v>16.498342463008299</v>
      </c>
      <c r="N3" s="6"/>
      <c r="O3" s="1">
        <v>50.053333333333299</v>
      </c>
      <c r="P3" s="1">
        <v>9.9993357069141702</v>
      </c>
      <c r="Q3" s="1"/>
      <c r="R3" s="6">
        <v>4770.8033333333296</v>
      </c>
      <c r="S3" s="6">
        <v>2.7510031530340799</v>
      </c>
      <c r="T3" s="6"/>
      <c r="U3" s="1">
        <v>6.6733333333333302</v>
      </c>
      <c r="V3" s="1">
        <v>86.602540378443905</v>
      </c>
      <c r="W3" s="1"/>
      <c r="X3" s="6">
        <v>1034.46333333333</v>
      </c>
      <c r="Y3" s="6">
        <v>12.1489454955711</v>
      </c>
      <c r="Z3" s="6"/>
      <c r="AA3" s="1">
        <v>6014.2333333333299</v>
      </c>
      <c r="AB3" s="1">
        <v>1.65326951276593</v>
      </c>
      <c r="AC3" s="1"/>
      <c r="AD3" s="6">
        <v>295.31333333333299</v>
      </c>
      <c r="AE3" s="6">
        <v>9.4372151843645096</v>
      </c>
      <c r="AF3" s="6"/>
      <c r="AG3" s="1">
        <v>74748.826666666704</v>
      </c>
      <c r="AH3" s="1">
        <v>0.86374180750530904</v>
      </c>
      <c r="AI3" s="1"/>
      <c r="AJ3" s="6">
        <v>368.72666666666697</v>
      </c>
      <c r="AK3" s="6">
        <v>7.4770642776163703</v>
      </c>
      <c r="AL3" s="6"/>
      <c r="AM3" s="1">
        <v>1937.17</v>
      </c>
      <c r="AN3" s="1">
        <v>2.9805464475924301</v>
      </c>
      <c r="AO3" s="1"/>
      <c r="AP3" s="6">
        <v>1316.4466666666699</v>
      </c>
      <c r="AQ3" s="6">
        <v>2.3131681099427999</v>
      </c>
      <c r="AR3" s="6"/>
      <c r="AS3" s="1">
        <v>10046.2266666667</v>
      </c>
      <c r="AT3" s="1">
        <v>43.7105197675141</v>
      </c>
      <c r="AU3" s="1"/>
      <c r="AV3" s="6">
        <v>6.6766666666666703</v>
      </c>
      <c r="AW3" s="6">
        <v>114.53988312768401</v>
      </c>
      <c r="AX3" s="6"/>
      <c r="AY3" s="1">
        <v>1524.41</v>
      </c>
      <c r="AZ3" s="1">
        <v>18.0307719172303</v>
      </c>
      <c r="BA3" s="1"/>
      <c r="BB3" s="6">
        <v>6.6766666666666703</v>
      </c>
      <c r="BC3" s="6">
        <v>43.236415565873102</v>
      </c>
      <c r="BD3" s="6"/>
      <c r="BE3" s="1">
        <v>25.03</v>
      </c>
      <c r="BF3" s="1">
        <v>69.268192504052905</v>
      </c>
      <c r="BG3" s="1"/>
      <c r="BH3" s="6">
        <v>1097.87333333333</v>
      </c>
      <c r="BI3" s="6">
        <v>6.1234432760249202</v>
      </c>
      <c r="BJ3" s="6"/>
      <c r="BK3" s="1">
        <v>44750.113333333298</v>
      </c>
      <c r="BL3" s="1">
        <v>1.4737103713505899</v>
      </c>
      <c r="BM3" s="6">
        <v>5231.4566666666697</v>
      </c>
      <c r="BN3" s="6">
        <v>18.664180390164301</v>
      </c>
      <c r="BO3" s="1">
        <v>185415.023333333</v>
      </c>
      <c r="BP3" s="1">
        <v>3.5996572393637498</v>
      </c>
      <c r="BQ3" s="6">
        <v>30475.426666666699</v>
      </c>
      <c r="BR3" s="6">
        <v>19.046433110531702</v>
      </c>
      <c r="BS3" s="1">
        <v>31758.316666666698</v>
      </c>
      <c r="BT3" s="1">
        <v>16.7089345815135</v>
      </c>
      <c r="BU3" s="6">
        <v>136032.16666666701</v>
      </c>
      <c r="BV3" s="6">
        <v>32.112704122952799</v>
      </c>
    </row>
    <row r="4" spans="1:74">
      <c r="A4" s="3"/>
      <c r="B4" s="3" t="b">
        <v>0</v>
      </c>
      <c r="C4" s="3" t="s">
        <v>118</v>
      </c>
      <c r="D4" s="2">
        <v>46216.514467592599</v>
      </c>
      <c r="E4" s="5" t="s">
        <v>50</v>
      </c>
      <c r="F4" s="6" t="s">
        <v>112</v>
      </c>
      <c r="G4" s="3" t="s">
        <v>140</v>
      </c>
      <c r="H4" s="3"/>
      <c r="I4" s="1">
        <v>3622.5833333333298</v>
      </c>
      <c r="J4" s="1">
        <v>0.55829164076364302</v>
      </c>
      <c r="K4" s="1">
        <v>0</v>
      </c>
      <c r="L4" s="6">
        <v>365.386666666667</v>
      </c>
      <c r="M4" s="6">
        <v>3.6246192108875102</v>
      </c>
      <c r="N4" s="6">
        <v>0</v>
      </c>
      <c r="O4" s="1">
        <v>35.036666666666697</v>
      </c>
      <c r="P4" s="1">
        <v>24.750645161910899</v>
      </c>
      <c r="Q4" s="1">
        <v>0</v>
      </c>
      <c r="R4" s="6">
        <v>4785.8333333333303</v>
      </c>
      <c r="S4" s="6">
        <v>2.4599438216672298</v>
      </c>
      <c r="T4" s="6">
        <v>0</v>
      </c>
      <c r="U4" s="1">
        <v>40.043333333333301</v>
      </c>
      <c r="V4" s="1">
        <v>57.282877574309602</v>
      </c>
      <c r="W4" s="1">
        <v>0</v>
      </c>
      <c r="X4" s="6">
        <v>1761.97</v>
      </c>
      <c r="Y4" s="6">
        <v>3.7257195099421399</v>
      </c>
      <c r="Z4" s="6">
        <v>0</v>
      </c>
      <c r="AA4" s="1">
        <v>118.46</v>
      </c>
      <c r="AB4" s="1">
        <v>31.713812270951401</v>
      </c>
      <c r="AC4" s="1">
        <v>0</v>
      </c>
      <c r="AD4" s="6">
        <v>45.05</v>
      </c>
      <c r="AE4" s="6">
        <v>38.4857460238945</v>
      </c>
      <c r="AF4" s="6">
        <v>0</v>
      </c>
      <c r="AG4" s="1">
        <v>3348.9333333333302</v>
      </c>
      <c r="AH4" s="1">
        <v>2.2621796633979701</v>
      </c>
      <c r="AI4" s="1">
        <v>0</v>
      </c>
      <c r="AJ4" s="6">
        <v>40.043333333333301</v>
      </c>
      <c r="AK4" s="6">
        <v>33.0738582719245</v>
      </c>
      <c r="AL4" s="6">
        <v>0</v>
      </c>
      <c r="AM4" s="1">
        <v>121.79666666666699</v>
      </c>
      <c r="AN4" s="1">
        <v>16.607231579791399</v>
      </c>
      <c r="AO4" s="1">
        <v>0</v>
      </c>
      <c r="AP4" s="6">
        <v>505.54333333333301</v>
      </c>
      <c r="AQ4" s="6">
        <v>6.8602290611856196</v>
      </c>
      <c r="AR4" s="6">
        <v>0</v>
      </c>
      <c r="AS4" s="1">
        <v>9566.5866666666698</v>
      </c>
      <c r="AT4" s="1">
        <v>8.9662056502084209</v>
      </c>
      <c r="AU4" s="1">
        <v>0</v>
      </c>
      <c r="AV4" s="6">
        <v>1.67</v>
      </c>
      <c r="AW4" s="6">
        <v>173.20508075688801</v>
      </c>
      <c r="AX4" s="6">
        <v>0</v>
      </c>
      <c r="AY4" s="1">
        <v>58.3066666666667</v>
      </c>
      <c r="AZ4" s="1">
        <v>13.0897054853233</v>
      </c>
      <c r="BA4" s="1">
        <v>0</v>
      </c>
      <c r="BB4" s="6">
        <v>1.67</v>
      </c>
      <c r="BC4" s="6">
        <v>173.20508075688801</v>
      </c>
      <c r="BD4" s="6">
        <v>0</v>
      </c>
      <c r="BE4" s="1">
        <v>5.0066666666666704</v>
      </c>
      <c r="BF4" s="1">
        <v>99.966727679775602</v>
      </c>
      <c r="BG4" s="1">
        <v>0</v>
      </c>
      <c r="BH4" s="6">
        <v>1049.4833333333299</v>
      </c>
      <c r="BI4" s="6">
        <v>6.7851611283411399</v>
      </c>
      <c r="BJ4" s="6">
        <v>0</v>
      </c>
      <c r="BK4" s="1">
        <v>310667.85333333298</v>
      </c>
      <c r="BL4" s="1">
        <v>0.92261241986790399</v>
      </c>
      <c r="BM4" s="6">
        <v>26648.996666666699</v>
      </c>
      <c r="BN4" s="6">
        <v>1.73030436399694</v>
      </c>
      <c r="BO4" s="1">
        <v>1363546.5566666699</v>
      </c>
      <c r="BP4" s="1">
        <v>0.40223767465371801</v>
      </c>
      <c r="BQ4" s="6">
        <v>139816.6</v>
      </c>
      <c r="BR4" s="6">
        <v>0.68277555865227801</v>
      </c>
      <c r="BS4" s="1">
        <v>764284.71666666702</v>
      </c>
      <c r="BT4" s="1">
        <v>0.45329326610865101</v>
      </c>
      <c r="BU4" s="6">
        <v>833053.816666667</v>
      </c>
      <c r="BV4" s="6">
        <v>0.65334092635559404</v>
      </c>
    </row>
    <row r="5" spans="1:74">
      <c r="A5" s="3"/>
      <c r="B5" s="3" t="b">
        <v>0</v>
      </c>
      <c r="C5" s="3" t="s">
        <v>12</v>
      </c>
      <c r="D5" s="2">
        <v>46216.517708333296</v>
      </c>
      <c r="E5" s="5" t="s">
        <v>93</v>
      </c>
      <c r="F5" s="6" t="s">
        <v>27</v>
      </c>
      <c r="G5" s="3" t="s">
        <v>150</v>
      </c>
      <c r="H5" s="3"/>
      <c r="I5" s="1">
        <v>5899.05666666667</v>
      </c>
      <c r="J5" s="1">
        <v>4.3715326142917696</v>
      </c>
      <c r="K5" s="1">
        <v>5.75948119946848</v>
      </c>
      <c r="L5" s="6">
        <v>1399.88</v>
      </c>
      <c r="M5" s="6">
        <v>3.43568146277922</v>
      </c>
      <c r="N5" s="6">
        <v>5.2469872725987603</v>
      </c>
      <c r="O5" s="1">
        <v>397.09</v>
      </c>
      <c r="P5" s="1">
        <v>7.7023898181808903</v>
      </c>
      <c r="Q5" s="1">
        <v>5.8759513319764398</v>
      </c>
      <c r="R5" s="6">
        <v>5610.3166666666702</v>
      </c>
      <c r="S5" s="6">
        <v>2.7975819859245998</v>
      </c>
      <c r="T5" s="6">
        <v>7.5115637422428296</v>
      </c>
      <c r="U5" s="1">
        <v>35.04</v>
      </c>
      <c r="V5" s="1">
        <v>49.480104405720503</v>
      </c>
      <c r="W5" s="1" t="s">
        <v>35</v>
      </c>
      <c r="X5" s="6">
        <v>1706.9066666666699</v>
      </c>
      <c r="Y5" s="6">
        <v>8.9872992664957607</v>
      </c>
      <c r="Z5" s="6" t="s">
        <v>35</v>
      </c>
      <c r="AA5" s="1">
        <v>16371.426666666701</v>
      </c>
      <c r="AB5" s="1">
        <v>1.1682491328537301</v>
      </c>
      <c r="AC5" s="1">
        <v>5.6223809809384901</v>
      </c>
      <c r="AD5" s="6">
        <v>7262.76</v>
      </c>
      <c r="AE5" s="6">
        <v>2.7061947431603999</v>
      </c>
      <c r="AF5" s="6">
        <v>5.5371064413417104</v>
      </c>
      <c r="AG5" s="1">
        <v>55773.666666666701</v>
      </c>
      <c r="AH5" s="1">
        <v>1.6909337415205601</v>
      </c>
      <c r="AI5" s="1">
        <v>6.3522891571784896</v>
      </c>
      <c r="AJ5" s="6">
        <v>30824.959999999999</v>
      </c>
      <c r="AK5" s="6">
        <v>0.38457885937522901</v>
      </c>
      <c r="AL5" s="6">
        <v>5.68674058672788</v>
      </c>
      <c r="AM5" s="1">
        <v>8878.73</v>
      </c>
      <c r="AN5" s="1">
        <v>2.99393859593245</v>
      </c>
      <c r="AO5" s="1">
        <v>5.6864710148729101</v>
      </c>
      <c r="AP5" s="6">
        <v>25273.6033333333</v>
      </c>
      <c r="AQ5" s="6">
        <v>0.60818712675720499</v>
      </c>
      <c r="AR5" s="6">
        <v>5.7713140779721002</v>
      </c>
      <c r="AS5" s="1">
        <v>10778.7066666667</v>
      </c>
      <c r="AT5" s="1">
        <v>10.2006400510438</v>
      </c>
      <c r="AU5" s="1">
        <v>2.2306894590603301</v>
      </c>
      <c r="AV5" s="6">
        <v>3737.75</v>
      </c>
      <c r="AW5" s="6">
        <v>4.0191652612651803</v>
      </c>
      <c r="AX5" s="6">
        <v>5.8125805002914204</v>
      </c>
      <c r="AY5" s="1">
        <v>33957.32</v>
      </c>
      <c r="AZ5" s="1">
        <v>5.2386097716354101</v>
      </c>
      <c r="BA5" s="1">
        <v>4.5595688896687703</v>
      </c>
      <c r="BB5" s="6">
        <v>4926.0433333333303</v>
      </c>
      <c r="BC5" s="6">
        <v>1.44118484682189</v>
      </c>
      <c r="BD5" s="6">
        <v>5.6872251185834797</v>
      </c>
      <c r="BE5" s="1">
        <v>3539.18</v>
      </c>
      <c r="BF5" s="1">
        <v>3.58656832973832</v>
      </c>
      <c r="BG5" s="1">
        <v>5.7685239277511897</v>
      </c>
      <c r="BH5" s="6">
        <v>64563.97</v>
      </c>
      <c r="BI5" s="6">
        <v>0.782098420942273</v>
      </c>
      <c r="BJ5" s="6">
        <v>5.57503104532889</v>
      </c>
      <c r="BK5" s="1">
        <v>315367.64333333302</v>
      </c>
      <c r="BL5" s="1">
        <v>0.64645315888788002</v>
      </c>
      <c r="BM5" s="6">
        <v>24997.706666666701</v>
      </c>
      <c r="BN5" s="6">
        <v>11.142297040726699</v>
      </c>
      <c r="BO5" s="1">
        <v>1377796.9933333299</v>
      </c>
      <c r="BP5" s="1">
        <v>0.68372893753266895</v>
      </c>
      <c r="BQ5" s="6">
        <v>131788.94666666701</v>
      </c>
      <c r="BR5" s="6">
        <v>10.628640292845001</v>
      </c>
      <c r="BS5" s="1">
        <v>770577.36</v>
      </c>
      <c r="BT5" s="1">
        <v>0.57686701735724399</v>
      </c>
      <c r="BU5" s="6">
        <v>778875.94666666701</v>
      </c>
      <c r="BV5" s="6">
        <v>8.5315260620737803</v>
      </c>
    </row>
    <row r="6" spans="1:74">
      <c r="A6" s="3"/>
      <c r="B6" s="3" t="b">
        <v>0</v>
      </c>
      <c r="C6" s="3" t="s">
        <v>109</v>
      </c>
      <c r="D6" s="2">
        <v>46216.520833333299</v>
      </c>
      <c r="E6" s="5" t="s">
        <v>93</v>
      </c>
      <c r="F6" s="6" t="s">
        <v>73</v>
      </c>
      <c r="G6" s="3" t="s">
        <v>127</v>
      </c>
      <c r="H6" s="3"/>
      <c r="I6" s="1">
        <v>23586.7166666667</v>
      </c>
      <c r="J6" s="1">
        <v>0.80524506848484101</v>
      </c>
      <c r="K6" s="1">
        <v>50.509289484472497</v>
      </c>
      <c r="L6" s="6">
        <v>10309.3833333333</v>
      </c>
      <c r="M6" s="6">
        <v>0.24278868907460599</v>
      </c>
      <c r="N6" s="6">
        <v>50.436307579328201</v>
      </c>
      <c r="O6" s="1">
        <v>3080.2233333333302</v>
      </c>
      <c r="P6" s="1">
        <v>5.9417891650411798</v>
      </c>
      <c r="Q6" s="1">
        <v>49.421913852793999</v>
      </c>
      <c r="R6" s="6">
        <v>10416.32</v>
      </c>
      <c r="S6" s="6">
        <v>2.9810254667234202</v>
      </c>
      <c r="T6" s="6">
        <v>51.297288600758101</v>
      </c>
      <c r="U6" s="1">
        <v>183.52666666666701</v>
      </c>
      <c r="V6" s="1">
        <v>22.043081856651298</v>
      </c>
      <c r="W6" s="1">
        <v>45.221955253797802</v>
      </c>
      <c r="X6" s="6">
        <v>3287.17333333333</v>
      </c>
      <c r="Y6" s="6">
        <v>4.3755447438106501</v>
      </c>
      <c r="Z6" s="6">
        <v>52.104664708875902</v>
      </c>
      <c r="AA6" s="1">
        <v>149302.64000000001</v>
      </c>
      <c r="AB6" s="1">
        <v>2.07185650873279</v>
      </c>
      <c r="AC6" s="1">
        <v>51.6072119934353</v>
      </c>
      <c r="AD6" s="6">
        <v>66959.856666666703</v>
      </c>
      <c r="AE6" s="6">
        <v>0.75171117784774499</v>
      </c>
      <c r="AF6" s="6">
        <v>51.3340667628839</v>
      </c>
      <c r="AG6" s="1">
        <v>428617.34666666703</v>
      </c>
      <c r="AH6" s="1">
        <v>0.86655930426611505</v>
      </c>
      <c r="AI6" s="1">
        <v>51.529645629884001</v>
      </c>
      <c r="AJ6" s="6">
        <v>279436.80666666699</v>
      </c>
      <c r="AK6" s="6">
        <v>0.94417416991368497</v>
      </c>
      <c r="AL6" s="6">
        <v>51.6115385677966</v>
      </c>
      <c r="AM6" s="1">
        <v>78709.273333333302</v>
      </c>
      <c r="AN6" s="1">
        <v>0.51263901070807605</v>
      </c>
      <c r="AO6" s="1">
        <v>51.0321811513545</v>
      </c>
      <c r="AP6" s="6">
        <v>226441.69333333301</v>
      </c>
      <c r="AQ6" s="6">
        <v>0.31479229150119997</v>
      </c>
      <c r="AR6" s="6">
        <v>52.6463713031144</v>
      </c>
      <c r="AS6" s="1">
        <v>35094.286666666703</v>
      </c>
      <c r="AT6" s="1">
        <v>0.83278430927749403</v>
      </c>
      <c r="AU6" s="1">
        <v>46.979153304998199</v>
      </c>
      <c r="AV6" s="6">
        <v>33221.243333333303</v>
      </c>
      <c r="AW6" s="6">
        <v>1.14769325427361</v>
      </c>
      <c r="AX6" s="6">
        <v>51.682898702740403</v>
      </c>
      <c r="AY6" s="1">
        <v>377632.626666667</v>
      </c>
      <c r="AZ6" s="1">
        <v>1.91045761955529</v>
      </c>
      <c r="BA6" s="1">
        <v>50.785434551777797</v>
      </c>
      <c r="BB6" s="6">
        <v>45191.396666666697</v>
      </c>
      <c r="BC6" s="6">
        <v>1.7489070568713001</v>
      </c>
      <c r="BD6" s="6">
        <v>52.190224258773</v>
      </c>
      <c r="BE6" s="1">
        <v>31975.41</v>
      </c>
      <c r="BF6" s="1">
        <v>1.49938720067189</v>
      </c>
      <c r="BG6" s="1">
        <v>52.182510367777603</v>
      </c>
      <c r="BH6" s="6">
        <v>582304.51</v>
      </c>
      <c r="BI6" s="6">
        <v>0.85553791671719104</v>
      </c>
      <c r="BJ6" s="6">
        <v>51.020089887946902</v>
      </c>
      <c r="BK6" s="1">
        <v>315663.683333333</v>
      </c>
      <c r="BL6" s="1">
        <v>0.68833296125086596</v>
      </c>
      <c r="BM6" s="6">
        <v>27021.72</v>
      </c>
      <c r="BN6" s="6">
        <v>2.3174388412174798</v>
      </c>
      <c r="BO6" s="1">
        <v>1370522.09</v>
      </c>
      <c r="BP6" s="1">
        <v>0.38854032010098899</v>
      </c>
      <c r="BQ6" s="6">
        <v>140876.563333333</v>
      </c>
      <c r="BR6" s="6">
        <v>0.47910383274733698</v>
      </c>
      <c r="BS6" s="1">
        <v>758219.22333333304</v>
      </c>
      <c r="BT6" s="1">
        <v>0.79409071795055197</v>
      </c>
      <c r="BU6" s="6">
        <v>820656.94333333301</v>
      </c>
      <c r="BV6" s="6">
        <v>0.25716339476970501</v>
      </c>
    </row>
    <row r="7" spans="1:74">
      <c r="A7" s="3"/>
      <c r="B7" s="3" t="b">
        <v>0</v>
      </c>
      <c r="C7" s="3" t="s">
        <v>114</v>
      </c>
      <c r="D7" s="2">
        <v>46216.524050925902</v>
      </c>
      <c r="E7" s="5" t="s">
        <v>93</v>
      </c>
      <c r="F7" s="6" t="s">
        <v>143</v>
      </c>
      <c r="G7" s="3" t="s">
        <v>45</v>
      </c>
      <c r="H7" s="3"/>
      <c r="I7" s="1">
        <v>45463.463333333297</v>
      </c>
      <c r="J7" s="1">
        <v>0.87059588306074398</v>
      </c>
      <c r="K7" s="1">
        <v>105.857493782437</v>
      </c>
      <c r="L7" s="6">
        <v>21568.3066666667</v>
      </c>
      <c r="M7" s="6">
        <v>3.1650787441569501</v>
      </c>
      <c r="N7" s="6">
        <v>107.54197035128</v>
      </c>
      <c r="O7" s="1">
        <v>6733.5933333333296</v>
      </c>
      <c r="P7" s="1">
        <v>4.4568754770212697</v>
      </c>
      <c r="Q7" s="1">
        <v>108.71435046720499</v>
      </c>
      <c r="R7" s="6">
        <v>16531.696666666699</v>
      </c>
      <c r="S7" s="6">
        <v>3.1011802861921498</v>
      </c>
      <c r="T7" s="6">
        <v>107.01223125918</v>
      </c>
      <c r="U7" s="1">
        <v>423.79</v>
      </c>
      <c r="V7" s="1">
        <v>4.77309027487492</v>
      </c>
      <c r="W7" s="1">
        <v>120.946274285938</v>
      </c>
      <c r="X7" s="6">
        <v>4976.1000000000004</v>
      </c>
      <c r="Y7" s="6">
        <v>4.0247382525922397</v>
      </c>
      <c r="Z7" s="6">
        <v>109.802517684466</v>
      </c>
      <c r="AA7" s="1">
        <v>313104.91333333298</v>
      </c>
      <c r="AB7" s="1">
        <v>0.80409529651599398</v>
      </c>
      <c r="AC7" s="1">
        <v>108.271254017998</v>
      </c>
      <c r="AD7" s="6">
        <v>141656.373333333</v>
      </c>
      <c r="AE7" s="6">
        <v>1.46027892127946</v>
      </c>
      <c r="AF7" s="6">
        <v>108.63791570954299</v>
      </c>
      <c r="AG7" s="1">
        <v>904934.24666666705</v>
      </c>
      <c r="AH7" s="1">
        <v>0.56432913311966004</v>
      </c>
      <c r="AI7" s="1">
        <v>109.24482102262201</v>
      </c>
      <c r="AJ7" s="6">
        <v>583348.08666666702</v>
      </c>
      <c r="AK7" s="6">
        <v>0.58358294557902601</v>
      </c>
      <c r="AL7" s="6">
        <v>107.75151872281</v>
      </c>
      <c r="AM7" s="1">
        <v>167759</v>
      </c>
      <c r="AN7" s="1">
        <v>0.128612218042917</v>
      </c>
      <c r="AO7" s="1">
        <v>108.858211143478</v>
      </c>
      <c r="AP7" s="6">
        <v>468811.816666667</v>
      </c>
      <c r="AQ7" s="6">
        <v>0.310391039978551</v>
      </c>
      <c r="AR7" s="6">
        <v>109.122094669155</v>
      </c>
      <c r="AS7" s="1">
        <v>65670.433333333305</v>
      </c>
      <c r="AT7" s="1">
        <v>1.40696272055831</v>
      </c>
      <c r="AU7" s="1">
        <v>103.24906723102499</v>
      </c>
      <c r="AV7" s="6">
        <v>69833.233333333294</v>
      </c>
      <c r="AW7" s="6">
        <v>1.3718619749858501</v>
      </c>
      <c r="AX7" s="6">
        <v>108.643707665842</v>
      </c>
      <c r="AY7" s="1">
        <v>802818.41666666698</v>
      </c>
      <c r="AZ7" s="1">
        <v>0.96753211084437296</v>
      </c>
      <c r="BA7" s="1">
        <v>107.974824736976</v>
      </c>
      <c r="BB7" s="6">
        <v>93680.773333333302</v>
      </c>
      <c r="BC7" s="6">
        <v>5.6971553070037102E-2</v>
      </c>
      <c r="BD7" s="6">
        <v>108.191258765321</v>
      </c>
      <c r="BE7" s="1">
        <v>66599.293333333306</v>
      </c>
      <c r="BF7" s="1">
        <v>1.28184744521905</v>
      </c>
      <c r="BG7" s="1">
        <v>108.696065488635</v>
      </c>
      <c r="BH7" s="6">
        <v>1228100.5333333299</v>
      </c>
      <c r="BI7" s="6">
        <v>0.41199570661847901</v>
      </c>
      <c r="BJ7" s="6">
        <v>107.705313495726</v>
      </c>
      <c r="BK7" s="1">
        <v>315867.94666666701</v>
      </c>
      <c r="BL7" s="1">
        <v>0.94948096735722498</v>
      </c>
      <c r="BM7" s="6">
        <v>26214.403333333299</v>
      </c>
      <c r="BN7" s="6">
        <v>2.14824756404755</v>
      </c>
      <c r="BO7" s="1">
        <v>1371007.45666667</v>
      </c>
      <c r="BP7" s="1">
        <v>1.1358755022136999</v>
      </c>
      <c r="BQ7" s="6">
        <v>139668.82</v>
      </c>
      <c r="BR7" s="6">
        <v>2.99035513980124</v>
      </c>
      <c r="BS7" s="1">
        <v>765670.99</v>
      </c>
      <c r="BT7" s="1">
        <v>0.543086002335741</v>
      </c>
      <c r="BU7" s="6">
        <v>808408.63666666695</v>
      </c>
      <c r="BV7" s="6">
        <v>2.7344041401630799</v>
      </c>
    </row>
    <row r="8" spans="1:74">
      <c r="A8" s="3"/>
      <c r="B8" s="3" t="b">
        <v>0</v>
      </c>
      <c r="C8" s="3" t="s">
        <v>29</v>
      </c>
      <c r="D8" s="2">
        <v>46216.527175925898</v>
      </c>
      <c r="E8" s="5" t="s">
        <v>93</v>
      </c>
      <c r="F8" s="6" t="s">
        <v>150</v>
      </c>
      <c r="G8" s="3" t="s">
        <v>121</v>
      </c>
      <c r="H8" s="3"/>
      <c r="I8" s="1">
        <v>79700.42</v>
      </c>
      <c r="J8" s="1">
        <v>1.7444588581686</v>
      </c>
      <c r="K8" s="1">
        <v>192.47704928584</v>
      </c>
      <c r="L8" s="6">
        <v>38473.08</v>
      </c>
      <c r="M8" s="6">
        <v>2.00996503214858</v>
      </c>
      <c r="N8" s="6">
        <v>193.28358672338501</v>
      </c>
      <c r="O8" s="1">
        <v>11918.98</v>
      </c>
      <c r="P8" s="1">
        <v>2.2296861794755198</v>
      </c>
      <c r="Q8" s="1">
        <v>192.87068017225599</v>
      </c>
      <c r="R8" s="6">
        <v>26401.360000000001</v>
      </c>
      <c r="S8" s="6">
        <v>2.9289851954411201</v>
      </c>
      <c r="T8" s="6">
        <v>196.93109589296299</v>
      </c>
      <c r="U8" s="1">
        <v>582.29333333333295</v>
      </c>
      <c r="V8" s="1">
        <v>3.01980131221947</v>
      </c>
      <c r="W8" s="1">
        <v>170.90211571405601</v>
      </c>
      <c r="X8" s="6">
        <v>7508.17</v>
      </c>
      <c r="Y8" s="6">
        <v>2.65635959085883</v>
      </c>
      <c r="Z8" s="6">
        <v>196.304202729347</v>
      </c>
      <c r="AA8" s="1">
        <v>550231.96333333303</v>
      </c>
      <c r="AB8" s="1">
        <v>1.4177568166938399</v>
      </c>
      <c r="AC8" s="1">
        <v>190.300500944368</v>
      </c>
      <c r="AD8" s="6">
        <v>250539.66333333301</v>
      </c>
      <c r="AE8" s="6">
        <v>1.37770123653211</v>
      </c>
      <c r="AF8" s="6">
        <v>192.16833829696699</v>
      </c>
      <c r="AG8" s="1">
        <v>1579249.69</v>
      </c>
      <c r="AH8" s="1">
        <v>0.70664746044507598</v>
      </c>
      <c r="AI8" s="1">
        <v>190.95142030981</v>
      </c>
      <c r="AJ8" s="6">
        <v>1034419.01666667</v>
      </c>
      <c r="AK8" s="6">
        <v>1.0924371958689001</v>
      </c>
      <c r="AL8" s="6">
        <v>191.07555019246701</v>
      </c>
      <c r="AM8" s="1">
        <v>295297.873333333</v>
      </c>
      <c r="AN8" s="1">
        <v>0.85020425154164603</v>
      </c>
      <c r="AO8" s="1">
        <v>191.67785574656</v>
      </c>
      <c r="AP8" s="6">
        <v>826649.53666666697</v>
      </c>
      <c r="AQ8" s="6">
        <v>0.84914747708635996</v>
      </c>
      <c r="AR8" s="6">
        <v>192.50342817147401</v>
      </c>
      <c r="AS8" s="1">
        <v>111458.773333333</v>
      </c>
      <c r="AT8" s="1">
        <v>1.5156562226035499</v>
      </c>
      <c r="AU8" s="1">
        <v>187.51429458959601</v>
      </c>
      <c r="AV8" s="6">
        <v>122737.173333333</v>
      </c>
      <c r="AW8" s="6">
        <v>1.4004933061320199</v>
      </c>
      <c r="AX8" s="6">
        <v>190.95147678015101</v>
      </c>
      <c r="AY8" s="1">
        <v>1419171.1</v>
      </c>
      <c r="AZ8" s="1">
        <v>0.80408312167553897</v>
      </c>
      <c r="BA8" s="1">
        <v>190.87701697355999</v>
      </c>
      <c r="BB8" s="6">
        <v>165806.38666666701</v>
      </c>
      <c r="BC8" s="6">
        <v>0.85323653283282797</v>
      </c>
      <c r="BD8" s="6">
        <v>191.49010149642399</v>
      </c>
      <c r="BE8" s="1">
        <v>117317.96666666699</v>
      </c>
      <c r="BF8" s="1">
        <v>0.27498501210491999</v>
      </c>
      <c r="BG8" s="1">
        <v>191.479747304033</v>
      </c>
      <c r="BH8" s="6">
        <v>2167685.94</v>
      </c>
      <c r="BI8" s="6">
        <v>1.0514251245452699</v>
      </c>
      <c r="BJ8" s="6">
        <v>190.17811752538799</v>
      </c>
      <c r="BK8" s="1">
        <v>312581.85333333298</v>
      </c>
      <c r="BL8" s="1">
        <v>0.46327928497783999</v>
      </c>
      <c r="BM8" s="6">
        <v>27369.2366666667</v>
      </c>
      <c r="BN8" s="6">
        <v>1.95210561735635</v>
      </c>
      <c r="BO8" s="1">
        <v>1345001.69666667</v>
      </c>
      <c r="BP8" s="1">
        <v>0.62649200557555496</v>
      </c>
      <c r="BQ8" s="6">
        <v>142882.13</v>
      </c>
      <c r="BR8" s="6">
        <v>2.19953852894389</v>
      </c>
      <c r="BS8" s="1">
        <v>752306.45333333302</v>
      </c>
      <c r="BT8" s="1">
        <v>0.51362534283897598</v>
      </c>
      <c r="BU8" s="6">
        <v>818848.75333333295</v>
      </c>
      <c r="BV8" s="6">
        <v>1.6349213838985901</v>
      </c>
    </row>
    <row r="9" spans="1:74">
      <c r="A9" s="3"/>
      <c r="B9" s="3" t="b">
        <v>0</v>
      </c>
      <c r="C9" s="3" t="s">
        <v>72</v>
      </c>
      <c r="D9" s="2">
        <v>46216.530370370398</v>
      </c>
      <c r="E9" s="5" t="s">
        <v>93</v>
      </c>
      <c r="F9" s="6" t="s">
        <v>144</v>
      </c>
      <c r="G9" s="3" t="s">
        <v>85</v>
      </c>
      <c r="H9" s="3"/>
      <c r="I9" s="1">
        <v>201954.14</v>
      </c>
      <c r="J9" s="1">
        <v>0.40769959401207601</v>
      </c>
      <c r="K9" s="1">
        <v>501.77915776873499</v>
      </c>
      <c r="L9" s="6">
        <v>99168.33</v>
      </c>
      <c r="M9" s="6">
        <v>1.6258031639977299</v>
      </c>
      <c r="N9" s="6">
        <v>501.13207060973099</v>
      </c>
      <c r="O9" s="1">
        <v>30914.4433333333</v>
      </c>
      <c r="P9" s="1">
        <v>1.5625390567189501</v>
      </c>
      <c r="Q9" s="1">
        <v>501.15790693905802</v>
      </c>
      <c r="R9" s="6">
        <v>59630.58</v>
      </c>
      <c r="S9" s="6">
        <v>2.67352941936569</v>
      </c>
      <c r="T9" s="6">
        <v>499.67027089348102</v>
      </c>
      <c r="U9" s="1">
        <v>1651.84</v>
      </c>
      <c r="V9" s="1">
        <v>6.3851135841370903</v>
      </c>
      <c r="W9" s="1">
        <v>507.99347244665199</v>
      </c>
      <c r="X9" s="6">
        <v>16379.666666666701</v>
      </c>
      <c r="Y9" s="6">
        <v>2.4967772105714001</v>
      </c>
      <c r="Z9" s="6">
        <v>499.37615987773398</v>
      </c>
      <c r="AA9" s="1">
        <v>1451450.5166666701</v>
      </c>
      <c r="AB9" s="1">
        <v>0.95767612506033595</v>
      </c>
      <c r="AC9" s="1">
        <v>502.05860380950003</v>
      </c>
      <c r="AD9" s="6">
        <v>653453.98333333305</v>
      </c>
      <c r="AE9" s="6">
        <v>0.71290972784496298</v>
      </c>
      <c r="AF9" s="6">
        <v>501.26630379860302</v>
      </c>
      <c r="AG9" s="1">
        <v>4143030.59</v>
      </c>
      <c r="AH9" s="1">
        <v>0.35815909515414601</v>
      </c>
      <c r="AI9" s="1">
        <v>501.60398021699098</v>
      </c>
      <c r="AJ9" s="6">
        <v>2716790.5233333302</v>
      </c>
      <c r="AK9" s="6">
        <v>0.70492755602163304</v>
      </c>
      <c r="AL9" s="6">
        <v>501.85145491580403</v>
      </c>
      <c r="AM9" s="1">
        <v>772329.92</v>
      </c>
      <c r="AN9" s="1">
        <v>0.79853414693737002</v>
      </c>
      <c r="AO9" s="1">
        <v>501.44713264739698</v>
      </c>
      <c r="AP9" s="6">
        <v>2150166.2866666699</v>
      </c>
      <c r="AQ9" s="6">
        <v>0.88076316410035405</v>
      </c>
      <c r="AR9" s="6">
        <v>500.90185952648801</v>
      </c>
      <c r="AS9" s="1">
        <v>283798.28000000003</v>
      </c>
      <c r="AT9" s="1">
        <v>1.42082078554601</v>
      </c>
      <c r="AU9" s="1">
        <v>504.67424649286602</v>
      </c>
      <c r="AV9" s="6">
        <v>322482.29333333299</v>
      </c>
      <c r="AW9" s="6">
        <v>1.1050263571116501</v>
      </c>
      <c r="AX9" s="6">
        <v>501.71425207949397</v>
      </c>
      <c r="AY9" s="1">
        <v>3732128.19</v>
      </c>
      <c r="AZ9" s="1">
        <v>1.07950485804769</v>
      </c>
      <c r="BA9" s="1">
        <v>501.98008911910603</v>
      </c>
      <c r="BB9" s="6">
        <v>434267.80666666699</v>
      </c>
      <c r="BC9" s="6">
        <v>0.13259398543234799</v>
      </c>
      <c r="BD9" s="6">
        <v>501.53981297130298</v>
      </c>
      <c r="BE9" s="1">
        <v>307221.60666666698</v>
      </c>
      <c r="BF9" s="1">
        <v>0.15349836261907801</v>
      </c>
      <c r="BG9" s="1">
        <v>501.44295170460401</v>
      </c>
      <c r="BH9" s="6">
        <v>5723358.7800000003</v>
      </c>
      <c r="BI9" s="6">
        <v>0.36528039560592701</v>
      </c>
      <c r="BJ9" s="6">
        <v>502.27993099145198</v>
      </c>
      <c r="BK9" s="1">
        <v>310563.34666666703</v>
      </c>
      <c r="BL9" s="1">
        <v>0.64966273246959105</v>
      </c>
      <c r="BM9" s="6">
        <v>25943.473333333299</v>
      </c>
      <c r="BN9" s="6">
        <v>9.1179760434596808</v>
      </c>
      <c r="BO9" s="1">
        <v>1334384.2733333299</v>
      </c>
      <c r="BP9" s="1">
        <v>0.84822196246314796</v>
      </c>
      <c r="BQ9" s="6">
        <v>133248.54999999999</v>
      </c>
      <c r="BR9" s="6">
        <v>8.3086821852022208</v>
      </c>
      <c r="BS9" s="1">
        <v>736454.36333333305</v>
      </c>
      <c r="BT9" s="1">
        <v>0.61888480874267604</v>
      </c>
      <c r="BU9" s="6">
        <v>763349.16</v>
      </c>
      <c r="BV9" s="6">
        <v>6.5085360490665503</v>
      </c>
    </row>
    <row r="10" spans="1:74">
      <c r="A10" s="3"/>
      <c r="B10" s="3" t="b">
        <v>0</v>
      </c>
      <c r="C10" s="3" t="s">
        <v>107</v>
      </c>
      <c r="D10" s="2">
        <v>46216.533460648097</v>
      </c>
      <c r="E10" s="5" t="s">
        <v>31</v>
      </c>
      <c r="F10" s="6" t="s">
        <v>136</v>
      </c>
      <c r="G10" s="3" t="s">
        <v>57</v>
      </c>
      <c r="H10" s="3"/>
      <c r="I10" s="1">
        <v>8102.38</v>
      </c>
      <c r="J10" s="1">
        <v>0.55777021091495504</v>
      </c>
      <c r="K10" s="1">
        <v>11.333892781132899</v>
      </c>
      <c r="L10" s="6">
        <v>148.49</v>
      </c>
      <c r="M10" s="6">
        <v>10.834256376504801</v>
      </c>
      <c r="N10" s="6" t="s">
        <v>35</v>
      </c>
      <c r="O10" s="1">
        <v>43.38</v>
      </c>
      <c r="P10" s="1">
        <v>24.019223921682801</v>
      </c>
      <c r="Q10" s="1">
        <v>0.13540828408279701</v>
      </c>
      <c r="R10" s="6">
        <v>4834.24</v>
      </c>
      <c r="S10" s="6">
        <v>6.2272794241711003</v>
      </c>
      <c r="T10" s="6">
        <v>0.441015297114764</v>
      </c>
      <c r="U10" s="1">
        <v>11.68</v>
      </c>
      <c r="V10" s="1">
        <v>24.764767539726201</v>
      </c>
      <c r="W10" s="1" t="s">
        <v>35</v>
      </c>
      <c r="X10" s="6">
        <v>1186.30666666667</v>
      </c>
      <c r="Y10" s="6">
        <v>11.059802328637</v>
      </c>
      <c r="Z10" s="6" t="s">
        <v>35</v>
      </c>
      <c r="AA10" s="1">
        <v>5922.4366666666701</v>
      </c>
      <c r="AB10" s="1">
        <v>4.2498588140202402</v>
      </c>
      <c r="AC10" s="1">
        <v>2.0077668707340099</v>
      </c>
      <c r="AD10" s="6">
        <v>250.26666666666699</v>
      </c>
      <c r="AE10" s="6">
        <v>9.1654130034653001</v>
      </c>
      <c r="AF10" s="6">
        <v>0.157433109236957</v>
      </c>
      <c r="AG10" s="1">
        <v>72854.786666666696</v>
      </c>
      <c r="AH10" s="1">
        <v>1.10189645646889</v>
      </c>
      <c r="AI10" s="1">
        <v>8.4220033258431197</v>
      </c>
      <c r="AJ10" s="6">
        <v>392.08666666666699</v>
      </c>
      <c r="AK10" s="6">
        <v>4.4835381589624399</v>
      </c>
      <c r="AL10" s="6">
        <v>6.5031168790570207E-2</v>
      </c>
      <c r="AM10" s="1">
        <v>1960.53</v>
      </c>
      <c r="AN10" s="1">
        <v>5.0177850800325201</v>
      </c>
      <c r="AO10" s="1">
        <v>1.1940143205475999</v>
      </c>
      <c r="AP10" s="6">
        <v>1039.4666666666701</v>
      </c>
      <c r="AQ10" s="6">
        <v>2.00463154066101</v>
      </c>
      <c r="AR10" s="6">
        <v>0.124411813045691</v>
      </c>
      <c r="AS10" s="1">
        <v>3769.46333333333</v>
      </c>
      <c r="AT10" s="1">
        <v>12.121684190375101</v>
      </c>
      <c r="AU10" s="1" t="s">
        <v>35</v>
      </c>
      <c r="AV10" s="6">
        <v>16.683333333333302</v>
      </c>
      <c r="AW10" s="6">
        <v>34.641016151377599</v>
      </c>
      <c r="AX10" s="6">
        <v>2.3357692709392901E-2</v>
      </c>
      <c r="AY10" s="1">
        <v>1747.66333333333</v>
      </c>
      <c r="AZ10" s="1">
        <v>8.1515828515993398</v>
      </c>
      <c r="BA10" s="1">
        <v>0.22722602646707901</v>
      </c>
      <c r="BB10" s="6">
        <v>11.68</v>
      </c>
      <c r="BC10" s="6">
        <v>24.764767539726201</v>
      </c>
      <c r="BD10" s="6">
        <v>1.15606838847218E-2</v>
      </c>
      <c r="BE10" s="1">
        <v>25.026666666666699</v>
      </c>
      <c r="BF10" s="1">
        <v>19.998671413828401</v>
      </c>
      <c r="BG10" s="1">
        <v>3.2676905782845697E-2</v>
      </c>
      <c r="BH10" s="6">
        <v>2055.6666666666702</v>
      </c>
      <c r="BI10" s="6">
        <v>1.2262287770488101</v>
      </c>
      <c r="BJ10" s="6">
        <v>8.8318486301642296E-2</v>
      </c>
      <c r="BK10" s="1">
        <v>285024.98333333299</v>
      </c>
      <c r="BL10" s="1">
        <v>0.22430514972469101</v>
      </c>
      <c r="BM10" s="6">
        <v>23583.7</v>
      </c>
      <c r="BN10" s="6">
        <v>1.7135414498894601</v>
      </c>
      <c r="BO10" s="1">
        <v>1310604.83</v>
      </c>
      <c r="BP10" s="1">
        <v>0.52165022663932603</v>
      </c>
      <c r="BQ10" s="6">
        <v>131598.10999999999</v>
      </c>
      <c r="BR10" s="6">
        <v>0.40693287133575701</v>
      </c>
      <c r="BS10" s="1">
        <v>733251.35666666704</v>
      </c>
      <c r="BT10" s="1">
        <v>0.73146741264628301</v>
      </c>
      <c r="BU10" s="6">
        <v>816738.65</v>
      </c>
      <c r="BV10" s="6">
        <v>0.80467348241467096</v>
      </c>
    </row>
    <row r="11" spans="1:74">
      <c r="A11" s="3"/>
      <c r="B11" s="3" t="b">
        <v>0</v>
      </c>
      <c r="C11" s="3" t="s">
        <v>46</v>
      </c>
      <c r="D11" s="2">
        <v>46216.536574074104</v>
      </c>
      <c r="E11" s="5" t="s">
        <v>31</v>
      </c>
      <c r="F11" s="6" t="s">
        <v>136</v>
      </c>
      <c r="G11" s="3" t="s">
        <v>95</v>
      </c>
      <c r="H11" t="s">
        <v>157</v>
      </c>
      <c r="I11" s="1">
        <v>549156.29666666698</v>
      </c>
      <c r="J11" s="1">
        <v>1.2408578823568099</v>
      </c>
      <c r="K11" s="1">
        <v>1380.20117328539</v>
      </c>
      <c r="L11" s="6">
        <v>24047.9233333333</v>
      </c>
      <c r="M11" s="6">
        <v>0.718649908797793</v>
      </c>
      <c r="N11" s="6">
        <v>120.118674977303</v>
      </c>
      <c r="O11" s="1">
        <v>21137.2866666667</v>
      </c>
      <c r="P11" s="1">
        <v>0.10849947333978401</v>
      </c>
      <c r="Q11" s="1">
        <v>342.47936030198099</v>
      </c>
      <c r="R11" s="6">
        <v>8008.96</v>
      </c>
      <c r="S11" s="6">
        <v>3.3508899425349301</v>
      </c>
      <c r="T11" s="6">
        <v>29.364719002998999</v>
      </c>
      <c r="U11" s="1">
        <v>190.20333333333301</v>
      </c>
      <c r="V11" s="1">
        <v>13.926018100651101</v>
      </c>
      <c r="W11" s="1">
        <v>47.326254855920098</v>
      </c>
      <c r="X11" s="6">
        <v>4009.77</v>
      </c>
      <c r="Y11" s="6">
        <v>0.99030498983824</v>
      </c>
      <c r="Z11" s="6">
        <v>76.790328720724403</v>
      </c>
      <c r="AA11" s="1">
        <v>57555.436666666697</v>
      </c>
      <c r="AB11" s="1">
        <v>0.98999332722918998</v>
      </c>
      <c r="AC11" s="1">
        <v>19.869145851112801</v>
      </c>
      <c r="AD11" s="6">
        <v>3545.8366666666702</v>
      </c>
      <c r="AE11" s="6">
        <v>1.5558102705523</v>
      </c>
      <c r="AF11" s="6">
        <v>2.6856479966309501</v>
      </c>
      <c r="AG11" s="1">
        <v>2080349.41666667</v>
      </c>
      <c r="AH11" s="1">
        <v>0.76990583752572295</v>
      </c>
      <c r="AI11" s="1">
        <v>251.669523349656</v>
      </c>
      <c r="AJ11" s="6">
        <v>999.42</v>
      </c>
      <c r="AK11" s="6">
        <v>6.4589154948697702</v>
      </c>
      <c r="AL11" s="6">
        <v>0.17722075675457</v>
      </c>
      <c r="AM11" s="1">
        <v>19288.093333333301</v>
      </c>
      <c r="AN11" s="1">
        <v>3.48845078621417</v>
      </c>
      <c r="AO11" s="1">
        <v>12.445976954351099</v>
      </c>
      <c r="AP11" s="6">
        <v>989115.61333333305</v>
      </c>
      <c r="AQ11" s="6">
        <v>0.71243126152360803</v>
      </c>
      <c r="AR11" s="6">
        <v>230.36035985927001</v>
      </c>
      <c r="AS11" s="1">
        <v>12675.516666666699</v>
      </c>
      <c r="AT11" s="1">
        <v>2.25525158731039</v>
      </c>
      <c r="AU11" s="1">
        <v>5.7214280598921201</v>
      </c>
      <c r="AV11" s="6">
        <v>66.733333333333306</v>
      </c>
      <c r="AW11" s="6">
        <v>34.641016151377599</v>
      </c>
      <c r="AX11" s="6">
        <v>0.101225311721723</v>
      </c>
      <c r="AY11" s="1">
        <v>651382.82999999996</v>
      </c>
      <c r="AZ11" s="1">
        <v>1.05942404965276</v>
      </c>
      <c r="BA11" s="1">
        <v>87.606061110599001</v>
      </c>
      <c r="BB11" s="6">
        <v>46.716666666666697</v>
      </c>
      <c r="BC11" s="6">
        <v>43.292001276587797</v>
      </c>
      <c r="BD11" s="6">
        <v>5.2025002337039897E-2</v>
      </c>
      <c r="BE11" s="1">
        <v>3993.13333333333</v>
      </c>
      <c r="BF11" s="1">
        <v>8.9092510683352408</v>
      </c>
      <c r="BG11" s="1">
        <v>6.5094724943417104</v>
      </c>
      <c r="BH11" s="6">
        <v>3357511.5833333302</v>
      </c>
      <c r="BI11" s="6">
        <v>1.43638591202523</v>
      </c>
      <c r="BJ11" s="6">
        <v>294.61594341736702</v>
      </c>
      <c r="BK11" s="1">
        <v>272782.43</v>
      </c>
      <c r="BL11" s="1">
        <v>0.96265886035872505</v>
      </c>
      <c r="BM11" s="6">
        <v>22053.043333333299</v>
      </c>
      <c r="BN11" s="6">
        <v>2.22588432292204</v>
      </c>
      <c r="BO11" s="1">
        <v>1291631.48</v>
      </c>
      <c r="BP11" s="1">
        <v>0.52342863150108399</v>
      </c>
      <c r="BQ11" s="6">
        <v>128126.213333333</v>
      </c>
      <c r="BR11" s="6">
        <v>1.3463097662482</v>
      </c>
      <c r="BS11" s="1">
        <v>735483.3</v>
      </c>
      <c r="BT11" s="1">
        <v>0.85554199205544301</v>
      </c>
      <c r="BU11" s="6">
        <v>823700.80333333299</v>
      </c>
      <c r="BV11" s="6">
        <v>1.17067428195526</v>
      </c>
    </row>
    <row r="12" spans="1:74">
      <c r="A12" s="3"/>
      <c r="B12" s="3" t="b">
        <v>0</v>
      </c>
      <c r="C12" s="3" t="s">
        <v>49</v>
      </c>
      <c r="D12" s="2">
        <v>46216.539594907401</v>
      </c>
      <c r="E12" s="5" t="s">
        <v>31</v>
      </c>
      <c r="F12" s="6" t="s">
        <v>136</v>
      </c>
      <c r="G12" s="3" t="s">
        <v>78</v>
      </c>
      <c r="H12" t="s">
        <v>158</v>
      </c>
      <c r="I12" s="1">
        <v>619097.16666666698</v>
      </c>
      <c r="J12" s="1">
        <v>0.70873119518981997</v>
      </c>
      <c r="K12" s="1">
        <v>1557.15168702131</v>
      </c>
      <c r="L12" s="6">
        <v>26013.476666666698</v>
      </c>
      <c r="M12" s="6">
        <v>1.7281624141093299</v>
      </c>
      <c r="N12" s="6">
        <v>130.08803194781399</v>
      </c>
      <c r="O12" s="1">
        <v>23829.35</v>
      </c>
      <c r="P12" s="1">
        <v>1.4879481910422701</v>
      </c>
      <c r="Q12" s="1">
        <v>386.17025242450001</v>
      </c>
      <c r="R12" s="6">
        <v>7251.0733333333301</v>
      </c>
      <c r="S12" s="6">
        <v>3.7008165348252602</v>
      </c>
      <c r="T12" s="6">
        <v>22.459892942966398</v>
      </c>
      <c r="U12" s="1">
        <v>221.90333333333299</v>
      </c>
      <c r="V12" s="1">
        <v>14.5007501941594</v>
      </c>
      <c r="W12" s="1">
        <v>57.317213026755702</v>
      </c>
      <c r="X12" s="6">
        <v>4433.6899999999996</v>
      </c>
      <c r="Y12" s="6">
        <v>4.3537043977899401</v>
      </c>
      <c r="Z12" s="6">
        <v>91.2724695478841</v>
      </c>
      <c r="AA12" s="1">
        <v>55029.186666666697</v>
      </c>
      <c r="AB12" s="1">
        <v>1.1092622881346901</v>
      </c>
      <c r="AC12" s="1">
        <v>18.995241397581498</v>
      </c>
      <c r="AD12" s="6">
        <v>3410.66</v>
      </c>
      <c r="AE12" s="6">
        <v>2.38695375784717</v>
      </c>
      <c r="AF12" s="6">
        <v>2.5819464636351501</v>
      </c>
      <c r="AG12" s="1">
        <v>2138529.34</v>
      </c>
      <c r="AH12" s="1">
        <v>0.76295435365325104</v>
      </c>
      <c r="AI12" s="1">
        <v>258.71916714671499</v>
      </c>
      <c r="AJ12" s="6">
        <v>508.88</v>
      </c>
      <c r="AK12" s="6">
        <v>7.5122820994546702</v>
      </c>
      <c r="AL12" s="6">
        <v>8.6605805360727303E-2</v>
      </c>
      <c r="AM12" s="1">
        <v>15654.93</v>
      </c>
      <c r="AN12" s="1">
        <v>0.77912134674382505</v>
      </c>
      <c r="AO12" s="1">
        <v>10.086717473790999</v>
      </c>
      <c r="AP12" s="6">
        <v>1137136.5333333299</v>
      </c>
      <c r="AQ12" s="6">
        <v>1.40048019252567</v>
      </c>
      <c r="AR12" s="6">
        <v>264.85136236129802</v>
      </c>
      <c r="AS12" s="1">
        <v>11005.7166666667</v>
      </c>
      <c r="AT12" s="1">
        <v>4.6751110574607901</v>
      </c>
      <c r="AU12" s="1">
        <v>2.6484606484650799</v>
      </c>
      <c r="AV12" s="6">
        <v>63.4</v>
      </c>
      <c r="AW12" s="6">
        <v>16.4346046328486</v>
      </c>
      <c r="AX12" s="6">
        <v>9.6039323109513103E-2</v>
      </c>
      <c r="AY12" s="1">
        <v>755015.07666666701</v>
      </c>
      <c r="AZ12" s="1">
        <v>1.1307502287971001</v>
      </c>
      <c r="BA12" s="1">
        <v>101.545061730513</v>
      </c>
      <c r="BB12" s="6">
        <v>13.3466666666667</v>
      </c>
      <c r="BC12" s="6">
        <v>86.602540378443905</v>
      </c>
      <c r="BD12" s="6">
        <v>1.3485539676383799E-2</v>
      </c>
      <c r="BE12" s="1">
        <v>2269.2466666666701</v>
      </c>
      <c r="BF12" s="1">
        <v>4.2683628716796598</v>
      </c>
      <c r="BG12" s="1">
        <v>3.6957221353521699</v>
      </c>
      <c r="BH12" s="6">
        <v>3722828.8166666701</v>
      </c>
      <c r="BI12" s="6">
        <v>1.0608831084410699</v>
      </c>
      <c r="BJ12" s="6">
        <v>326.681933778207</v>
      </c>
      <c r="BK12" s="1">
        <v>284718.94666666701</v>
      </c>
      <c r="BL12" s="1">
        <v>1.6897585822125101</v>
      </c>
      <c r="BM12" s="6">
        <v>23455.02</v>
      </c>
      <c r="BN12" s="6">
        <v>1.54000233617464</v>
      </c>
      <c r="BO12" s="1">
        <v>1302105.30333333</v>
      </c>
      <c r="BP12" s="1">
        <v>0.75815956510441396</v>
      </c>
      <c r="BQ12" s="6">
        <v>130147.22</v>
      </c>
      <c r="BR12" s="6">
        <v>1.1421103555252199</v>
      </c>
      <c r="BS12" s="1">
        <v>731877.47</v>
      </c>
      <c r="BT12" s="1">
        <v>1.1014437940955699</v>
      </c>
      <c r="BU12" s="6">
        <v>809098.46</v>
      </c>
      <c r="BV12" s="6">
        <v>0.714118958388963</v>
      </c>
    </row>
    <row r="13" spans="1:74">
      <c r="A13" s="3"/>
      <c r="B13" s="3" t="b">
        <v>0</v>
      </c>
      <c r="C13" s="3" t="s">
        <v>119</v>
      </c>
      <c r="D13" s="2">
        <v>46216.542708333298</v>
      </c>
      <c r="E13" s="5" t="s">
        <v>31</v>
      </c>
      <c r="F13" s="6" t="s">
        <v>136</v>
      </c>
      <c r="G13" s="3" t="s">
        <v>66</v>
      </c>
      <c r="H13" t="s">
        <v>159</v>
      </c>
      <c r="I13" s="1">
        <v>773423.19</v>
      </c>
      <c r="J13" s="1">
        <v>1.3938617543673999</v>
      </c>
      <c r="K13" s="1">
        <v>1947.5967745882199</v>
      </c>
      <c r="L13" s="6">
        <v>28386.866666666701</v>
      </c>
      <c r="M13" s="6">
        <v>1.6988666672063</v>
      </c>
      <c r="N13" s="6">
        <v>142.125951112346</v>
      </c>
      <c r="O13" s="1">
        <v>22089.643333333301</v>
      </c>
      <c r="P13" s="1">
        <v>1.22668410415922</v>
      </c>
      <c r="Q13" s="1">
        <v>357.93565060179901</v>
      </c>
      <c r="R13" s="6">
        <v>6673.5466666666698</v>
      </c>
      <c r="S13" s="6">
        <v>3.7901430998019099</v>
      </c>
      <c r="T13" s="6">
        <v>17.198260361537599</v>
      </c>
      <c r="U13" s="1">
        <v>231.91333333333299</v>
      </c>
      <c r="V13" s="1">
        <v>6.5932076215982196</v>
      </c>
      <c r="W13" s="1">
        <v>60.472086569029003</v>
      </c>
      <c r="X13" s="6">
        <v>4565.5133333333297</v>
      </c>
      <c r="Y13" s="6">
        <v>1.8738321423287001</v>
      </c>
      <c r="Z13" s="6">
        <v>95.775876034105394</v>
      </c>
      <c r="AA13" s="1">
        <v>53895.906666666699</v>
      </c>
      <c r="AB13" s="1">
        <v>2.6245137657525199</v>
      </c>
      <c r="AC13" s="1">
        <v>18.6032063895269</v>
      </c>
      <c r="AD13" s="6">
        <v>3128.63</v>
      </c>
      <c r="AE13" s="6">
        <v>4.5059578750692202</v>
      </c>
      <c r="AF13" s="6">
        <v>2.3655855777514598</v>
      </c>
      <c r="AG13" s="1">
        <v>2019577.9333333301</v>
      </c>
      <c r="AH13" s="1">
        <v>1.4500785011905799</v>
      </c>
      <c r="AI13" s="1">
        <v>244.305861007505</v>
      </c>
      <c r="AJ13" s="6">
        <v>520.55999999999995</v>
      </c>
      <c r="AK13" s="6">
        <v>10.9208995413313</v>
      </c>
      <c r="AL13" s="6">
        <v>8.8763392167674995E-2</v>
      </c>
      <c r="AM13" s="1">
        <v>15048.6566666667</v>
      </c>
      <c r="AN13" s="1">
        <v>1.10505330022009</v>
      </c>
      <c r="AO13" s="1">
        <v>9.6930230597925409</v>
      </c>
      <c r="AP13" s="6">
        <v>1017645.89666667</v>
      </c>
      <c r="AQ13" s="6">
        <v>0.88833300170282303</v>
      </c>
      <c r="AR13" s="6">
        <v>237.00832606454401</v>
      </c>
      <c r="AS13" s="1">
        <v>9043.9966666666696</v>
      </c>
      <c r="AT13" s="1">
        <v>7.1354938253746703</v>
      </c>
      <c r="AU13" s="1" t="s">
        <v>35</v>
      </c>
      <c r="AV13" s="6">
        <v>55.0566666666667</v>
      </c>
      <c r="AW13" s="6">
        <v>15.740196537875301</v>
      </c>
      <c r="AX13" s="6">
        <v>8.3058793613151993E-2</v>
      </c>
      <c r="AY13" s="1">
        <v>679576.12333333294</v>
      </c>
      <c r="AZ13" s="1">
        <v>1.3315204275271399</v>
      </c>
      <c r="BA13" s="1">
        <v>91.398185144296704</v>
      </c>
      <c r="BB13" s="6">
        <v>10.0133333333333</v>
      </c>
      <c r="BC13" s="6">
        <v>49.983363839887801</v>
      </c>
      <c r="BD13" s="6">
        <v>9.6358280930598592E-3</v>
      </c>
      <c r="BE13" s="1">
        <v>1917.1666666666699</v>
      </c>
      <c r="BF13" s="1">
        <v>4.2022433260791896</v>
      </c>
      <c r="BG13" s="1">
        <v>3.1210525555307802</v>
      </c>
      <c r="BH13" s="6">
        <v>3533984.19666667</v>
      </c>
      <c r="BI13" s="6">
        <v>1.3991216501508601</v>
      </c>
      <c r="BJ13" s="6">
        <v>310.10595757975801</v>
      </c>
      <c r="BK13" s="1">
        <v>285901.51</v>
      </c>
      <c r="BL13" s="1">
        <v>0.63591010333721698</v>
      </c>
      <c r="BM13" s="6">
        <v>23755.84</v>
      </c>
      <c r="BN13" s="6">
        <v>0.72184393437065797</v>
      </c>
      <c r="BO13" s="1">
        <v>1304429.04333333</v>
      </c>
      <c r="BP13" s="1">
        <v>1.54262501033509</v>
      </c>
      <c r="BQ13" s="6">
        <v>130717.94333333299</v>
      </c>
      <c r="BR13" s="6">
        <v>1.2334956947240501</v>
      </c>
      <c r="BS13" s="1">
        <v>726923.24666666705</v>
      </c>
      <c r="BT13" s="1">
        <v>1.33978535149774</v>
      </c>
      <c r="BU13" s="6">
        <v>806985.00333333295</v>
      </c>
      <c r="BV13" s="6">
        <v>1.4409323864421699</v>
      </c>
    </row>
    <row r="14" spans="1:74">
      <c r="A14" s="3"/>
      <c r="B14" s="3" t="b">
        <v>0</v>
      </c>
      <c r="C14" s="3" t="s">
        <v>98</v>
      </c>
      <c r="D14" s="2">
        <v>46216.545729166697</v>
      </c>
      <c r="E14" s="5" t="s">
        <v>31</v>
      </c>
      <c r="F14" s="6" t="s">
        <v>136</v>
      </c>
      <c r="G14" s="3" t="s">
        <v>116</v>
      </c>
      <c r="H14" t="s">
        <v>160</v>
      </c>
      <c r="I14" s="1">
        <v>119840.816666667</v>
      </c>
      <c r="J14" s="1">
        <v>0.89938115948171904</v>
      </c>
      <c r="K14" s="1">
        <v>294.03231749640901</v>
      </c>
      <c r="L14" s="6">
        <v>8718.3966666666693</v>
      </c>
      <c r="M14" s="6">
        <v>2.81193025410108</v>
      </c>
      <c r="N14" s="6">
        <v>42.3667661701285</v>
      </c>
      <c r="O14" s="1">
        <v>4290.1266666666697</v>
      </c>
      <c r="P14" s="1">
        <v>2.22669657079109</v>
      </c>
      <c r="Q14" s="1">
        <v>69.058062587039601</v>
      </c>
      <c r="R14" s="6">
        <v>5670.3966666666702</v>
      </c>
      <c r="S14" s="6">
        <v>4.1475961668070003</v>
      </c>
      <c r="T14" s="6">
        <v>8.0589304765216099</v>
      </c>
      <c r="U14" s="1">
        <v>66.736666666666693</v>
      </c>
      <c r="V14" s="1">
        <v>15.6105160417733</v>
      </c>
      <c r="W14" s="1">
        <v>8.4129961127288304</v>
      </c>
      <c r="X14" s="6">
        <v>1987.2333333333299</v>
      </c>
      <c r="Y14" s="6">
        <v>8.5762833161163705</v>
      </c>
      <c r="Z14" s="6">
        <v>7.69554471723142</v>
      </c>
      <c r="AA14" s="1">
        <v>38988.063333333303</v>
      </c>
      <c r="AB14" s="1">
        <v>0.74929679457652099</v>
      </c>
      <c r="AC14" s="1">
        <v>13.446143279562699</v>
      </c>
      <c r="AD14" s="6">
        <v>1678.61333333333</v>
      </c>
      <c r="AE14" s="6">
        <v>5.3770021530465497</v>
      </c>
      <c r="AF14" s="6">
        <v>1.25319721287495</v>
      </c>
      <c r="AG14" s="1">
        <v>651455.15666666697</v>
      </c>
      <c r="AH14" s="1">
        <v>1.3087256282134201</v>
      </c>
      <c r="AI14" s="1">
        <v>78.530835989251301</v>
      </c>
      <c r="AJ14" s="6">
        <v>520.55666666666696</v>
      </c>
      <c r="AK14" s="6">
        <v>10.4004288821566</v>
      </c>
      <c r="AL14" s="6">
        <v>8.8762776418015402E-2</v>
      </c>
      <c r="AM14" s="1">
        <v>16000.59</v>
      </c>
      <c r="AN14" s="1">
        <v>3.8226277683811101</v>
      </c>
      <c r="AO14" s="1">
        <v>10.3111779665435</v>
      </c>
      <c r="AP14" s="6">
        <v>164455.22</v>
      </c>
      <c r="AQ14" s="6">
        <v>1.7895290569720901</v>
      </c>
      <c r="AR14" s="6">
        <v>38.202631817966697</v>
      </c>
      <c r="AS14" s="1">
        <v>6174.49</v>
      </c>
      <c r="AT14" s="1">
        <v>8.6750112251570197</v>
      </c>
      <c r="AU14" s="1" t="s">
        <v>35</v>
      </c>
      <c r="AV14" s="6">
        <v>20.023333333333301</v>
      </c>
      <c r="AW14" s="6">
        <v>24.995842346433101</v>
      </c>
      <c r="AX14" s="6">
        <v>2.8554053298827101E-2</v>
      </c>
      <c r="AY14" s="1">
        <v>84690.296666666705</v>
      </c>
      <c r="AZ14" s="1">
        <v>1.82267431094204</v>
      </c>
      <c r="BA14" s="1">
        <v>11.383381129129001</v>
      </c>
      <c r="BB14" s="6">
        <v>11.6833333333333</v>
      </c>
      <c r="BC14" s="6">
        <v>49.465987400183899</v>
      </c>
      <c r="BD14" s="6">
        <v>1.15645335963052E-2</v>
      </c>
      <c r="BE14" s="1">
        <v>313.67</v>
      </c>
      <c r="BF14" s="1">
        <v>7.1959008906307096</v>
      </c>
      <c r="BG14" s="1">
        <v>0.50380432876885195</v>
      </c>
      <c r="BH14" s="6">
        <v>566391.23666666704</v>
      </c>
      <c r="BI14" s="6">
        <v>0.86256946938428003</v>
      </c>
      <c r="BJ14" s="6">
        <v>49.623290550943103</v>
      </c>
      <c r="BK14" s="1">
        <v>285165.84999999998</v>
      </c>
      <c r="BL14" s="1">
        <v>1.95898376249275</v>
      </c>
      <c r="BM14" s="6">
        <v>23324.66</v>
      </c>
      <c r="BN14" s="6">
        <v>1.1426872092412701</v>
      </c>
      <c r="BO14" s="1">
        <v>1313838.57</v>
      </c>
      <c r="BP14" s="1">
        <v>0.97111899179361305</v>
      </c>
      <c r="BQ14" s="6">
        <v>129263.50333333301</v>
      </c>
      <c r="BR14" s="6">
        <v>2.0063439346093301</v>
      </c>
      <c r="BS14" s="1">
        <v>734575.30333333299</v>
      </c>
      <c r="BT14" s="1">
        <v>1.04523088425919</v>
      </c>
      <c r="BU14" s="6">
        <v>808009.52333333297</v>
      </c>
      <c r="BV14" s="6">
        <v>0.95895025532412104</v>
      </c>
    </row>
    <row r="15" spans="1:74">
      <c r="A15" s="3"/>
      <c r="B15" s="3" t="b">
        <v>0</v>
      </c>
      <c r="C15" s="3" t="s">
        <v>59</v>
      </c>
      <c r="D15" s="2">
        <v>46216.5488541667</v>
      </c>
      <c r="E15" s="5" t="s">
        <v>31</v>
      </c>
      <c r="F15" s="6" t="s">
        <v>136</v>
      </c>
      <c r="G15" s="3" t="s">
        <v>86</v>
      </c>
      <c r="H15" t="s">
        <v>161</v>
      </c>
      <c r="I15" s="1">
        <v>154658.4</v>
      </c>
      <c r="J15" s="1">
        <v>0.65194585643988201</v>
      </c>
      <c r="K15" s="1">
        <v>382.120859401546</v>
      </c>
      <c r="L15" s="6">
        <v>11631.803333333301</v>
      </c>
      <c r="M15" s="6">
        <v>2.68959770693984</v>
      </c>
      <c r="N15" s="6">
        <v>57.143669227249298</v>
      </c>
      <c r="O15" s="1">
        <v>5693.7766666666703</v>
      </c>
      <c r="P15" s="1">
        <v>3.790237240193</v>
      </c>
      <c r="Q15" s="1">
        <v>91.838626464724499</v>
      </c>
      <c r="R15" s="6">
        <v>6541.65333333333</v>
      </c>
      <c r="S15" s="6">
        <v>2.2607112388305599</v>
      </c>
      <c r="T15" s="6">
        <v>15.9966288179322</v>
      </c>
      <c r="U15" s="1">
        <v>85.086666666666702</v>
      </c>
      <c r="V15" s="1">
        <v>10.191727309286501</v>
      </c>
      <c r="W15" s="1">
        <v>14.1964056532598</v>
      </c>
      <c r="X15" s="6">
        <v>2362.6799999999998</v>
      </c>
      <c r="Y15" s="6">
        <v>4.2216994900261202</v>
      </c>
      <c r="Z15" s="6">
        <v>20.521718287136899</v>
      </c>
      <c r="AA15" s="1">
        <v>48944.7366666667</v>
      </c>
      <c r="AB15" s="1">
        <v>1.6160898925281799</v>
      </c>
      <c r="AC15" s="1">
        <v>16.8904505208715</v>
      </c>
      <c r="AD15" s="6">
        <v>2527.8766666666702</v>
      </c>
      <c r="AE15" s="6">
        <v>5.6676493428456398</v>
      </c>
      <c r="AF15" s="6">
        <v>1.90471431087353</v>
      </c>
      <c r="AG15" s="1">
        <v>952077.67666666699</v>
      </c>
      <c r="AH15" s="1">
        <v>0.60369051853395395</v>
      </c>
      <c r="AI15" s="1">
        <v>114.957176244672</v>
      </c>
      <c r="AJ15" s="6">
        <v>684.07</v>
      </c>
      <c r="AK15" s="6">
        <v>1.11729528252225</v>
      </c>
      <c r="AL15" s="6">
        <v>0.118967760215963</v>
      </c>
      <c r="AM15" s="1">
        <v>22390.776666666701</v>
      </c>
      <c r="AN15" s="1">
        <v>1.0305527580293199</v>
      </c>
      <c r="AO15" s="1">
        <v>14.460759775201099</v>
      </c>
      <c r="AP15" s="6">
        <v>260743.52666666699</v>
      </c>
      <c r="AQ15" s="6">
        <v>1.81210028552206</v>
      </c>
      <c r="AR15" s="6">
        <v>60.639191637727599</v>
      </c>
      <c r="AS15" s="1">
        <v>7524.8966666666702</v>
      </c>
      <c r="AT15" s="1">
        <v>6.2968329446075098</v>
      </c>
      <c r="AU15" s="1" t="s">
        <v>35</v>
      </c>
      <c r="AV15" s="6">
        <v>16.683333333333302</v>
      </c>
      <c r="AW15" s="6">
        <v>34.641016151377599</v>
      </c>
      <c r="AX15" s="6">
        <v>2.3357692709392901E-2</v>
      </c>
      <c r="AY15" s="1">
        <v>101620.116666667</v>
      </c>
      <c r="AZ15" s="1">
        <v>1.13572877268784</v>
      </c>
      <c r="BA15" s="1">
        <v>13.660517629258001</v>
      </c>
      <c r="BB15" s="6">
        <v>10.0133333333333</v>
      </c>
      <c r="BC15" s="6">
        <v>49.983363839887801</v>
      </c>
      <c r="BD15" s="6">
        <v>9.6358280930598592E-3</v>
      </c>
      <c r="BE15" s="1">
        <v>530.57000000000005</v>
      </c>
      <c r="BF15" s="1">
        <v>7.72179430409125</v>
      </c>
      <c r="BG15" s="1">
        <v>0.85783134496761404</v>
      </c>
      <c r="BH15" s="6">
        <v>747828.55666666699</v>
      </c>
      <c r="BI15" s="6">
        <v>0.96718520355340298</v>
      </c>
      <c r="BJ15" s="6">
        <v>65.549085513120303</v>
      </c>
      <c r="BK15" s="1">
        <v>284176.10333333298</v>
      </c>
      <c r="BL15" s="1">
        <v>1.0094474983957</v>
      </c>
      <c r="BM15" s="6">
        <v>23090.9</v>
      </c>
      <c r="BN15" s="6">
        <v>0.99381151679436097</v>
      </c>
      <c r="BO15" s="1">
        <v>1308705.5366666701</v>
      </c>
      <c r="BP15" s="1">
        <v>0.18795566295597199</v>
      </c>
      <c r="BQ15" s="6">
        <v>129247.836666667</v>
      </c>
      <c r="BR15" s="6">
        <v>0.44215450245280802</v>
      </c>
      <c r="BS15" s="1">
        <v>735250.64</v>
      </c>
      <c r="BT15" s="1">
        <v>0.65500059408304701</v>
      </c>
      <c r="BU15" s="6">
        <v>805014.66333333298</v>
      </c>
      <c r="BV15" s="6">
        <v>0.70717446590475797</v>
      </c>
    </row>
    <row r="16" spans="1:74">
      <c r="A16" s="3"/>
      <c r="B16" s="3" t="b">
        <v>0</v>
      </c>
      <c r="C16" s="3" t="s">
        <v>149</v>
      </c>
      <c r="D16" s="2">
        <v>46216.551851851902</v>
      </c>
      <c r="E16" s="5" t="s">
        <v>31</v>
      </c>
      <c r="F16" s="6" t="s">
        <v>136</v>
      </c>
      <c r="G16" s="3" t="s">
        <v>80</v>
      </c>
      <c r="H16" t="s">
        <v>162</v>
      </c>
      <c r="I16" s="1">
        <v>74405.08</v>
      </c>
      <c r="J16" s="1">
        <v>0.63147277103944799</v>
      </c>
      <c r="K16" s="1">
        <v>179.07983055798601</v>
      </c>
      <c r="L16" s="6">
        <v>6840.4533333333302</v>
      </c>
      <c r="M16" s="6">
        <v>2.4342260540948701</v>
      </c>
      <c r="N16" s="6">
        <v>32.8417702603804</v>
      </c>
      <c r="O16" s="1">
        <v>3911.3033333333301</v>
      </c>
      <c r="P16" s="1">
        <v>2.8230358574692498</v>
      </c>
      <c r="Q16" s="1">
        <v>62.9099422270086</v>
      </c>
      <c r="R16" s="6">
        <v>6319.7</v>
      </c>
      <c r="S16" s="6">
        <v>3.5347728623516801</v>
      </c>
      <c r="T16" s="6">
        <v>13.974493810792501</v>
      </c>
      <c r="U16" s="1">
        <v>78.4166666666667</v>
      </c>
      <c r="V16" s="1">
        <v>41.530550372958302</v>
      </c>
      <c r="W16" s="1">
        <v>12.0942071990178</v>
      </c>
      <c r="X16" s="6">
        <v>2087.3566666666702</v>
      </c>
      <c r="Y16" s="6">
        <v>1.9630978396449199</v>
      </c>
      <c r="Z16" s="6">
        <v>11.1160019106122</v>
      </c>
      <c r="AA16" s="1">
        <v>40756.43</v>
      </c>
      <c r="AB16" s="1">
        <v>0.85947560696959702</v>
      </c>
      <c r="AC16" s="1">
        <v>14.0578735142886</v>
      </c>
      <c r="AD16" s="6">
        <v>1474.96</v>
      </c>
      <c r="AE16" s="6">
        <v>8.9169238427191893</v>
      </c>
      <c r="AF16" s="6">
        <v>1.09696342351507</v>
      </c>
      <c r="AG16" s="1">
        <v>700666.20666666701</v>
      </c>
      <c r="AH16" s="1">
        <v>0.98273384939740904</v>
      </c>
      <c r="AI16" s="1">
        <v>84.493724104308399</v>
      </c>
      <c r="AJ16" s="6">
        <v>348.70666666666699</v>
      </c>
      <c r="AK16" s="6">
        <v>10.867944889966999</v>
      </c>
      <c r="AL16" s="6">
        <v>5.7017802721615801E-2</v>
      </c>
      <c r="AM16" s="1">
        <v>14492.4533333333</v>
      </c>
      <c r="AN16" s="1">
        <v>1.7772808425789699</v>
      </c>
      <c r="AO16" s="1">
        <v>9.3318424942929301</v>
      </c>
      <c r="AP16" s="6">
        <v>277307.96333333303</v>
      </c>
      <c r="AQ16" s="6">
        <v>1.05689061858138</v>
      </c>
      <c r="AR16" s="6">
        <v>64.498943533031905</v>
      </c>
      <c r="AS16" s="1">
        <v>6162.7933333333303</v>
      </c>
      <c r="AT16" s="1">
        <v>10.280256761097601</v>
      </c>
      <c r="AU16" s="1" t="s">
        <v>35</v>
      </c>
      <c r="AV16" s="6">
        <v>23.36</v>
      </c>
      <c r="AW16" s="6">
        <v>32.718672256650798</v>
      </c>
      <c r="AX16" s="6">
        <v>3.3745227899649101E-2</v>
      </c>
      <c r="AY16" s="1">
        <v>67418.773333333302</v>
      </c>
      <c r="AZ16" s="1">
        <v>1.6617267814207199</v>
      </c>
      <c r="BA16" s="1">
        <v>9.0602840025698992</v>
      </c>
      <c r="BB16" s="6">
        <v>10.0133333333333</v>
      </c>
      <c r="BC16" s="6">
        <v>49.983363839887801</v>
      </c>
      <c r="BD16" s="6">
        <v>9.6358280930598592E-3</v>
      </c>
      <c r="BE16" s="1">
        <v>6319.79</v>
      </c>
      <c r="BF16" s="1">
        <v>1.77276556705307</v>
      </c>
      <c r="BG16" s="1">
        <v>10.3070719291917</v>
      </c>
      <c r="BH16" s="6">
        <v>480162.42333333299</v>
      </c>
      <c r="BI16" s="6">
        <v>1.2773016942172699</v>
      </c>
      <c r="BJ16" s="6">
        <v>42.054492681913104</v>
      </c>
      <c r="BK16" s="1">
        <v>282781.34666666703</v>
      </c>
      <c r="BL16" s="1">
        <v>1.90044154367445</v>
      </c>
      <c r="BM16" s="6">
        <v>23266.186666666701</v>
      </c>
      <c r="BN16" s="6">
        <v>2.3283219802888802</v>
      </c>
      <c r="BO16" s="1">
        <v>1309055.32333333</v>
      </c>
      <c r="BP16" s="1">
        <v>0.46955185473372502</v>
      </c>
      <c r="BQ16" s="6">
        <v>130178.42</v>
      </c>
      <c r="BR16" s="6">
        <v>0.79237532959316404</v>
      </c>
      <c r="BS16" s="1">
        <v>733092.22</v>
      </c>
      <c r="BT16" s="1">
        <v>0.69459856648245999</v>
      </c>
      <c r="BU16" s="6">
        <v>808313.29</v>
      </c>
      <c r="BV16" s="6">
        <v>0.29976894308013702</v>
      </c>
    </row>
    <row r="17" spans="1:74">
      <c r="A17" s="3"/>
      <c r="B17" s="3" t="b">
        <v>0</v>
      </c>
      <c r="C17" s="3" t="s">
        <v>16</v>
      </c>
      <c r="D17" s="2">
        <v>46216.554976851898</v>
      </c>
      <c r="E17" s="5" t="s">
        <v>31</v>
      </c>
      <c r="F17" s="6" t="s">
        <v>136</v>
      </c>
      <c r="G17" s="3" t="s">
        <v>141</v>
      </c>
      <c r="H17" t="s">
        <v>163</v>
      </c>
      <c r="I17" s="1">
        <v>651518.35666666704</v>
      </c>
      <c r="J17" s="1">
        <v>0.97557969775786502</v>
      </c>
      <c r="K17" s="1">
        <v>1639.1773499338599</v>
      </c>
      <c r="L17" s="6">
        <v>27154.993333333299</v>
      </c>
      <c r="M17" s="6">
        <v>0.29461600228149598</v>
      </c>
      <c r="N17" s="6">
        <v>135.877845403799</v>
      </c>
      <c r="O17" s="1">
        <v>22276.8066666667</v>
      </c>
      <c r="P17" s="1">
        <v>1.25459070843257</v>
      </c>
      <c r="Q17" s="1">
        <v>360.97322141401003</v>
      </c>
      <c r="R17" s="6">
        <v>6366.43</v>
      </c>
      <c r="S17" s="6">
        <v>2.9955440166543599</v>
      </c>
      <c r="T17" s="6">
        <v>14.4002336159331</v>
      </c>
      <c r="U17" s="1">
        <v>206.886666666667</v>
      </c>
      <c r="V17" s="1">
        <v>22.868103566923502</v>
      </c>
      <c r="W17" s="1">
        <v>52.584377426375603</v>
      </c>
      <c r="X17" s="6">
        <v>4211.7033333333302</v>
      </c>
      <c r="Y17" s="6">
        <v>4.6908895483397304</v>
      </c>
      <c r="Z17" s="6">
        <v>83.6888637533511</v>
      </c>
      <c r="AA17" s="1">
        <v>59447.78</v>
      </c>
      <c r="AB17" s="1">
        <v>1.47345930953495</v>
      </c>
      <c r="AC17" s="1">
        <v>20.5237632748081</v>
      </c>
      <c r="AD17" s="6">
        <v>3353.9066666666699</v>
      </c>
      <c r="AE17" s="6">
        <v>5.8291423506022504</v>
      </c>
      <c r="AF17" s="6">
        <v>2.5384078277565099</v>
      </c>
      <c r="AG17" s="1">
        <v>2101490.84333333</v>
      </c>
      <c r="AH17" s="1">
        <v>0.31472857541485999</v>
      </c>
      <c r="AI17" s="1">
        <v>254.231223654893</v>
      </c>
      <c r="AJ17" s="6">
        <v>857.59666666666703</v>
      </c>
      <c r="AK17" s="6">
        <v>1.2147829464223201</v>
      </c>
      <c r="AL17" s="6">
        <v>0.15102245599110001</v>
      </c>
      <c r="AM17" s="1">
        <v>18549.669999999998</v>
      </c>
      <c r="AN17" s="1">
        <v>1.3929147154241599</v>
      </c>
      <c r="AO17" s="1">
        <v>11.966468578316899</v>
      </c>
      <c r="AP17" s="6">
        <v>1184722.83333333</v>
      </c>
      <c r="AQ17" s="6">
        <v>1.4553283114706199</v>
      </c>
      <c r="AR17" s="6">
        <v>275.93965442408398</v>
      </c>
      <c r="AS17" s="1">
        <v>6742.0133333333297</v>
      </c>
      <c r="AT17" s="1">
        <v>8.2515590610050502</v>
      </c>
      <c r="AU17" s="1" t="s">
        <v>35</v>
      </c>
      <c r="AV17" s="6">
        <v>60.063333333333297</v>
      </c>
      <c r="AW17" s="6">
        <v>30.0399755543814</v>
      </c>
      <c r="AX17" s="6">
        <v>9.0848148508691107E-2</v>
      </c>
      <c r="AY17" s="1">
        <v>801952.58</v>
      </c>
      <c r="AZ17" s="1">
        <v>1.0360380450361899</v>
      </c>
      <c r="BA17" s="1">
        <v>107.858365833289</v>
      </c>
      <c r="BB17" s="6">
        <v>13.35</v>
      </c>
      <c r="BC17" s="6">
        <v>108.204522360483</v>
      </c>
      <c r="BD17" s="6">
        <v>1.34893893879671E-2</v>
      </c>
      <c r="BE17" s="1">
        <v>2053.9899999999998</v>
      </c>
      <c r="BF17" s="1">
        <v>1.5668699110526201</v>
      </c>
      <c r="BG17" s="1">
        <v>3.3443773893084101</v>
      </c>
      <c r="BH17" s="6">
        <v>3632838.05</v>
      </c>
      <c r="BI17" s="6">
        <v>0.65320959767729603</v>
      </c>
      <c r="BJ17" s="6">
        <v>318.78292767283398</v>
      </c>
      <c r="BK17" s="1">
        <v>286129.84333333297</v>
      </c>
      <c r="BL17" s="1">
        <v>0.51926746550400205</v>
      </c>
      <c r="BM17" s="6">
        <v>22123.52</v>
      </c>
      <c r="BN17" s="6">
        <v>6.4620025696120598</v>
      </c>
      <c r="BO17" s="1">
        <v>1315611.1100000001</v>
      </c>
      <c r="BP17" s="1">
        <v>0.76198899653720498</v>
      </c>
      <c r="BQ17" s="6">
        <v>124637.19333333299</v>
      </c>
      <c r="BR17" s="6">
        <v>6.3527785555953002</v>
      </c>
      <c r="BS17" s="1">
        <v>732386.80666666699</v>
      </c>
      <c r="BT17" s="1">
        <v>0.31983386595687002</v>
      </c>
      <c r="BU17" s="6">
        <v>768127.13</v>
      </c>
      <c r="BV17" s="6">
        <v>6.4709924812238997</v>
      </c>
    </row>
    <row r="18" spans="1:74">
      <c r="A18" s="3"/>
      <c r="B18" s="3" t="b">
        <v>0</v>
      </c>
      <c r="C18" s="3" t="s">
        <v>48</v>
      </c>
      <c r="D18" s="2">
        <v>46216.557986111096</v>
      </c>
      <c r="E18" s="5" t="s">
        <v>31</v>
      </c>
      <c r="F18" s="6" t="s">
        <v>136</v>
      </c>
      <c r="G18" s="3" t="s">
        <v>64</v>
      </c>
      <c r="H18" t="s">
        <v>164</v>
      </c>
      <c r="I18" s="1">
        <v>692338.76666666695</v>
      </c>
      <c r="J18" s="1">
        <v>0.85645927095482299</v>
      </c>
      <c r="K18" s="1">
        <v>1742.45305297288</v>
      </c>
      <c r="L18" s="6">
        <v>28490.323333333301</v>
      </c>
      <c r="M18" s="6">
        <v>1.4231900040688601</v>
      </c>
      <c r="N18" s="6">
        <v>142.650687034535</v>
      </c>
      <c r="O18" s="1">
        <v>23946.043333333299</v>
      </c>
      <c r="P18" s="1">
        <v>1.1053981310835099</v>
      </c>
      <c r="Q18" s="1">
        <v>388.06412905620999</v>
      </c>
      <c r="R18" s="6">
        <v>6232.87</v>
      </c>
      <c r="S18" s="6">
        <v>2.1395195234459199</v>
      </c>
      <c r="T18" s="6">
        <v>13.1834176866675</v>
      </c>
      <c r="U18" s="1">
        <v>210.22</v>
      </c>
      <c r="V18" s="1">
        <v>12.598216451221001</v>
      </c>
      <c r="W18" s="1">
        <v>53.6349513665266</v>
      </c>
      <c r="X18" s="6">
        <v>4450.36333333333</v>
      </c>
      <c r="Y18" s="6">
        <v>3.3805808075586401</v>
      </c>
      <c r="Z18" s="6">
        <v>91.842071268471699</v>
      </c>
      <c r="AA18" s="1">
        <v>57802.9433333333</v>
      </c>
      <c r="AB18" s="1">
        <v>0.10242378307675901</v>
      </c>
      <c r="AC18" s="1">
        <v>19.954765713865399</v>
      </c>
      <c r="AD18" s="6">
        <v>3692.69333333333</v>
      </c>
      <c r="AE18" s="6">
        <v>5.0263375648682498</v>
      </c>
      <c r="AF18" s="6">
        <v>2.79830990670408</v>
      </c>
      <c r="AG18" s="1">
        <v>2246814.4433333301</v>
      </c>
      <c r="AH18" s="1">
        <v>1.0636095401090899</v>
      </c>
      <c r="AI18" s="1">
        <v>271.84004052178102</v>
      </c>
      <c r="AJ18" s="6">
        <v>527.23</v>
      </c>
      <c r="AK18" s="6">
        <v>14.5332368206232</v>
      </c>
      <c r="AL18" s="6">
        <v>8.9995507236368497E-2</v>
      </c>
      <c r="AM18" s="1">
        <v>17502.25</v>
      </c>
      <c r="AN18" s="1">
        <v>0.40524917928055898</v>
      </c>
      <c r="AO18" s="1">
        <v>11.286307699653401</v>
      </c>
      <c r="AP18" s="6">
        <v>1247798.44666667</v>
      </c>
      <c r="AQ18" s="6">
        <v>0.66865304989252405</v>
      </c>
      <c r="AR18" s="6">
        <v>290.63717918813001</v>
      </c>
      <c r="AS18" s="1">
        <v>6231.22</v>
      </c>
      <c r="AT18" s="1">
        <v>5.0420488038746001</v>
      </c>
      <c r="AU18" s="1" t="s">
        <v>35</v>
      </c>
      <c r="AV18" s="6">
        <v>68.406666666666695</v>
      </c>
      <c r="AW18" s="6">
        <v>32.995341275051203</v>
      </c>
      <c r="AX18" s="6">
        <v>0.10382867800505199</v>
      </c>
      <c r="AY18" s="1">
        <v>879462.84666666703</v>
      </c>
      <c r="AZ18" s="1">
        <v>1.2340568376102401</v>
      </c>
      <c r="BA18" s="1">
        <v>118.283843325749</v>
      </c>
      <c r="BB18" s="6">
        <v>16.686666666666699</v>
      </c>
      <c r="BC18" s="6">
        <v>45.829681563074402</v>
      </c>
      <c r="BD18" s="6">
        <v>1.7342950682874399E-2</v>
      </c>
      <c r="BE18" s="1">
        <v>2165.7933333333299</v>
      </c>
      <c r="BF18" s="1">
        <v>4.8062623641098998</v>
      </c>
      <c r="BG18" s="1">
        <v>3.5268642519228699</v>
      </c>
      <c r="BH18" s="6">
        <v>3788758.3133333302</v>
      </c>
      <c r="BI18" s="6">
        <v>0.82447016757135805</v>
      </c>
      <c r="BJ18" s="6">
        <v>332.46894411253498</v>
      </c>
      <c r="BK18" s="1">
        <v>285187.99</v>
      </c>
      <c r="BL18" s="1">
        <v>0.92596401669275596</v>
      </c>
      <c r="BM18" s="6">
        <v>23314.7633333333</v>
      </c>
      <c r="BN18" s="6">
        <v>0.57084821243346395</v>
      </c>
      <c r="BO18" s="1">
        <v>1300774.7766666701</v>
      </c>
      <c r="BP18" s="1">
        <v>1.4614322206152399</v>
      </c>
      <c r="BQ18" s="6">
        <v>130916.4</v>
      </c>
      <c r="BR18" s="6">
        <v>1.06029055422647</v>
      </c>
      <c r="BS18" s="1">
        <v>732420.39333333296</v>
      </c>
      <c r="BT18" s="1">
        <v>0.995116423705663</v>
      </c>
      <c r="BU18" s="6">
        <v>809951.25666666694</v>
      </c>
      <c r="BV18" s="6">
        <v>0.73165430679918197</v>
      </c>
    </row>
    <row r="19" spans="1:74">
      <c r="A19" s="3"/>
      <c r="B19" s="3" t="b">
        <v>0</v>
      </c>
      <c r="C19" s="3" t="s">
        <v>6</v>
      </c>
      <c r="D19" s="2">
        <v>46216.561099537001</v>
      </c>
      <c r="E19" s="5" t="s">
        <v>31</v>
      </c>
      <c r="F19" s="6" t="s">
        <v>136</v>
      </c>
      <c r="G19" s="3" t="s">
        <v>138</v>
      </c>
      <c r="H19" t="s">
        <v>165</v>
      </c>
      <c r="I19" s="1">
        <v>564621.49666666705</v>
      </c>
      <c r="J19" s="1">
        <v>0.93264388711266499</v>
      </c>
      <c r="K19" s="1">
        <v>1419.3281541912399</v>
      </c>
      <c r="L19" s="6">
        <v>25497.133333333299</v>
      </c>
      <c r="M19" s="6">
        <v>3.5045147226648901</v>
      </c>
      <c r="N19" s="6">
        <v>127.469120050565</v>
      </c>
      <c r="O19" s="1">
        <v>24136.686666666701</v>
      </c>
      <c r="P19" s="1">
        <v>1.98453982061196</v>
      </c>
      <c r="Q19" s="1">
        <v>391.15817859338398</v>
      </c>
      <c r="R19" s="6">
        <v>6483.2533333333304</v>
      </c>
      <c r="S19" s="6">
        <v>1.6345173357998</v>
      </c>
      <c r="T19" s="6">
        <v>15.464567944398899</v>
      </c>
      <c r="U19" s="1">
        <v>173.51666666666699</v>
      </c>
      <c r="V19" s="1">
        <v>6.6613499505388303</v>
      </c>
      <c r="W19" s="1">
        <v>42.067081711524501</v>
      </c>
      <c r="X19" s="6">
        <v>4452.03</v>
      </c>
      <c r="Y19" s="6">
        <v>2.1930605188274499</v>
      </c>
      <c r="Z19" s="6">
        <v>91.8990086655716</v>
      </c>
      <c r="AA19" s="1">
        <v>58475.103333333303</v>
      </c>
      <c r="AB19" s="1">
        <v>1.1714314174540701</v>
      </c>
      <c r="AC19" s="1">
        <v>20.187285700994799</v>
      </c>
      <c r="AD19" s="6">
        <v>3625.93</v>
      </c>
      <c r="AE19" s="6">
        <v>1.0359325680809</v>
      </c>
      <c r="AF19" s="6">
        <v>2.7470920435528301</v>
      </c>
      <c r="AG19" s="1">
        <v>2176224.0633333302</v>
      </c>
      <c r="AH19" s="1">
        <v>0.41162953592350399</v>
      </c>
      <c r="AI19" s="1">
        <v>263.286625426201</v>
      </c>
      <c r="AJ19" s="6">
        <v>1054.4833333333299</v>
      </c>
      <c r="AK19" s="6">
        <v>1.1942333310477999</v>
      </c>
      <c r="AL19" s="6">
        <v>0.18739232538013201</v>
      </c>
      <c r="AM19" s="1">
        <v>20089.983333333301</v>
      </c>
      <c r="AN19" s="1">
        <v>0.81122782007663996</v>
      </c>
      <c r="AO19" s="1">
        <v>12.9666985435813</v>
      </c>
      <c r="AP19" s="6">
        <v>1265007.96</v>
      </c>
      <c r="AQ19" s="6">
        <v>1.33503611983285</v>
      </c>
      <c r="AR19" s="6">
        <v>294.64724322123197</v>
      </c>
      <c r="AS19" s="1">
        <v>9448.0133333333306</v>
      </c>
      <c r="AT19" s="1">
        <v>3.9228330741049602</v>
      </c>
      <c r="AU19" s="1" t="s">
        <v>35</v>
      </c>
      <c r="AV19" s="6">
        <v>40.04</v>
      </c>
      <c r="AW19" s="6">
        <v>43.301270189221903</v>
      </c>
      <c r="AX19" s="6">
        <v>5.9695914915146898E-2</v>
      </c>
      <c r="AY19" s="1">
        <v>870045.45666666701</v>
      </c>
      <c r="AZ19" s="1">
        <v>1.58690723473768</v>
      </c>
      <c r="BA19" s="1">
        <v>117.01716225619499</v>
      </c>
      <c r="BB19" s="6">
        <v>11.68</v>
      </c>
      <c r="BC19" s="6">
        <v>65.437344513301596</v>
      </c>
      <c r="BD19" s="6">
        <v>1.15606838847218E-2</v>
      </c>
      <c r="BE19" s="1">
        <v>2015.61333333333</v>
      </c>
      <c r="BF19" s="1">
        <v>7.2940898202721201</v>
      </c>
      <c r="BG19" s="1">
        <v>3.2817384921592399</v>
      </c>
      <c r="BH19" s="6">
        <v>3829888.0333333299</v>
      </c>
      <c r="BI19" s="6">
        <v>1.21952546110298</v>
      </c>
      <c r="BJ19" s="6">
        <v>336.07913570692</v>
      </c>
      <c r="BK19" s="1">
        <v>283327.62</v>
      </c>
      <c r="BL19" s="1">
        <v>0.80234631225339204</v>
      </c>
      <c r="BM19" s="6">
        <v>23120.84</v>
      </c>
      <c r="BN19" s="6">
        <v>0.93063651934035996</v>
      </c>
      <c r="BO19" s="1">
        <v>1323589.38666667</v>
      </c>
      <c r="BP19" s="1">
        <v>0.80633376940062895</v>
      </c>
      <c r="BQ19" s="6">
        <v>131457.13333333301</v>
      </c>
      <c r="BR19" s="6">
        <v>0.86751950537431</v>
      </c>
      <c r="BS19" s="1">
        <v>738729.20333333302</v>
      </c>
      <c r="BT19" s="1">
        <v>0.225764837129488</v>
      </c>
      <c r="BU19" s="6">
        <v>815700.86666666705</v>
      </c>
      <c r="BV19" s="6">
        <v>0.47023122347615198</v>
      </c>
    </row>
    <row r="20" spans="1:74">
      <c r="A20" s="3"/>
      <c r="B20" s="3" t="b">
        <v>0</v>
      </c>
      <c r="C20" s="3" t="s">
        <v>147</v>
      </c>
      <c r="D20" s="2">
        <v>46216.5641203704</v>
      </c>
      <c r="E20" s="5" t="s">
        <v>31</v>
      </c>
      <c r="F20" s="6" t="s">
        <v>136</v>
      </c>
      <c r="G20" s="3" t="s">
        <v>17</v>
      </c>
      <c r="H20" t="s">
        <v>166</v>
      </c>
      <c r="I20" s="1">
        <v>771450.36</v>
      </c>
      <c r="J20" s="1">
        <v>0.382642078538591</v>
      </c>
      <c r="K20" s="1">
        <v>1942.6055115110901</v>
      </c>
      <c r="L20" s="6">
        <v>28228.1233333333</v>
      </c>
      <c r="M20" s="6">
        <v>2.6668643405420802</v>
      </c>
      <c r="N20" s="6">
        <v>141.32079923483099</v>
      </c>
      <c r="O20" s="1">
        <v>22078.043333333299</v>
      </c>
      <c r="P20" s="1">
        <v>0.64458828210467101</v>
      </c>
      <c r="Q20" s="1">
        <v>357.74738818525498</v>
      </c>
      <c r="R20" s="6">
        <v>6466.5633333333299</v>
      </c>
      <c r="S20" s="6">
        <v>1.2776615074263</v>
      </c>
      <c r="T20" s="6">
        <v>15.3125115063977</v>
      </c>
      <c r="U20" s="1">
        <v>165.17333333333301</v>
      </c>
      <c r="V20" s="1">
        <v>16.872793066749601</v>
      </c>
      <c r="W20" s="1">
        <v>39.4374951393266</v>
      </c>
      <c r="X20" s="6">
        <v>4275.1233333333303</v>
      </c>
      <c r="Y20" s="6">
        <v>5.5220631296422198</v>
      </c>
      <c r="Z20" s="6">
        <v>85.855445587797405</v>
      </c>
      <c r="AA20" s="1">
        <v>57660.536666666703</v>
      </c>
      <c r="AB20" s="1">
        <v>0.42456410879462297</v>
      </c>
      <c r="AC20" s="1">
        <v>19.905503043815902</v>
      </c>
      <c r="AD20" s="6">
        <v>4134.95</v>
      </c>
      <c r="AE20" s="6">
        <v>2.61979954841867</v>
      </c>
      <c r="AF20" s="6">
        <v>3.1375895726544099</v>
      </c>
      <c r="AG20" s="1">
        <v>2260294.9</v>
      </c>
      <c r="AH20" s="1">
        <v>0.19485364147697801</v>
      </c>
      <c r="AI20" s="1">
        <v>273.47346339821303</v>
      </c>
      <c r="AJ20" s="6">
        <v>989.40666666666698</v>
      </c>
      <c r="AK20" s="6">
        <v>6.36605267153677</v>
      </c>
      <c r="AL20" s="6">
        <v>0.175371044777381</v>
      </c>
      <c r="AM20" s="1">
        <v>23189.599999999999</v>
      </c>
      <c r="AN20" s="1">
        <v>2.9529126231953202</v>
      </c>
      <c r="AO20" s="1">
        <v>14.9794899696761</v>
      </c>
      <c r="AP20" s="6">
        <v>1332177.3</v>
      </c>
      <c r="AQ20" s="6">
        <v>0.95808560646296403</v>
      </c>
      <c r="AR20" s="6">
        <v>310.29866515537202</v>
      </c>
      <c r="AS20" s="1">
        <v>5762.25</v>
      </c>
      <c r="AT20" s="1">
        <v>11.955739938908501</v>
      </c>
      <c r="AU20" s="1" t="s">
        <v>35</v>
      </c>
      <c r="AV20" s="6">
        <v>53.39</v>
      </c>
      <c r="AW20" s="6">
        <v>32.917418104973898</v>
      </c>
      <c r="AX20" s="6">
        <v>8.0465799307047101E-2</v>
      </c>
      <c r="AY20" s="1">
        <v>924200.066666667</v>
      </c>
      <c r="AZ20" s="1">
        <v>1.1834880597588999</v>
      </c>
      <c r="BA20" s="1">
        <v>124.301199480528</v>
      </c>
      <c r="BB20" s="6">
        <v>15.016666666666699</v>
      </c>
      <c r="BC20" s="6">
        <v>33.329639284133798</v>
      </c>
      <c r="BD20" s="6">
        <v>1.54142451796291E-2</v>
      </c>
      <c r="BE20" s="1">
        <v>1893.8</v>
      </c>
      <c r="BF20" s="1">
        <v>10.5915341672787</v>
      </c>
      <c r="BG20" s="1">
        <v>3.08291317665336</v>
      </c>
      <c r="BH20" s="6">
        <v>4101597.65</v>
      </c>
      <c r="BI20" s="6">
        <v>0.84034939031053202</v>
      </c>
      <c r="BJ20" s="6">
        <v>359.92864827845301</v>
      </c>
      <c r="BK20" s="1">
        <v>283347.11666666699</v>
      </c>
      <c r="BL20" s="1">
        <v>0.61003650424986999</v>
      </c>
      <c r="BM20" s="6">
        <v>23256.16</v>
      </c>
      <c r="BN20" s="6">
        <v>0.30503491525735299</v>
      </c>
      <c r="BO20" s="1">
        <v>1317296.89666667</v>
      </c>
      <c r="BP20" s="1">
        <v>0.76237910374787798</v>
      </c>
      <c r="BQ20" s="6">
        <v>131690</v>
      </c>
      <c r="BR20" s="6">
        <v>1.1642423840545899</v>
      </c>
      <c r="BS20" s="1">
        <v>730587.36666666705</v>
      </c>
      <c r="BT20" s="1">
        <v>0.14369478278165801</v>
      </c>
      <c r="BU20" s="6">
        <v>813171.01666666695</v>
      </c>
      <c r="BV20" s="6">
        <v>0.40828121722591498</v>
      </c>
    </row>
    <row r="21" spans="1:74">
      <c r="A21" s="3"/>
      <c r="B21" s="3" t="b">
        <v>0</v>
      </c>
      <c r="C21" s="3" t="s">
        <v>51</v>
      </c>
      <c r="D21" s="2">
        <v>46216.5672569444</v>
      </c>
      <c r="E21" s="5" t="s">
        <v>31</v>
      </c>
      <c r="F21" s="6" t="s">
        <v>136</v>
      </c>
      <c r="G21" s="3" t="s">
        <v>4</v>
      </c>
      <c r="H21" t="s">
        <v>167</v>
      </c>
      <c r="I21" s="1">
        <v>778986.76666666695</v>
      </c>
      <c r="J21" s="1">
        <v>0.66414442400727602</v>
      </c>
      <c r="K21" s="1">
        <v>1961.6726325147199</v>
      </c>
      <c r="L21" s="6">
        <v>27603.136666666702</v>
      </c>
      <c r="M21" s="6">
        <v>0.84431366826507903</v>
      </c>
      <c r="N21" s="6">
        <v>138.15084445612001</v>
      </c>
      <c r="O21" s="1">
        <v>24851.97</v>
      </c>
      <c r="P21" s="1">
        <v>1.3318982029586099</v>
      </c>
      <c r="Q21" s="1">
        <v>402.76688280429403</v>
      </c>
      <c r="R21" s="6">
        <v>6244.5433333333303</v>
      </c>
      <c r="S21" s="6">
        <v>3.4215928585740101</v>
      </c>
      <c r="T21" s="6">
        <v>13.289769123831499</v>
      </c>
      <c r="U21" s="1">
        <v>151.82666666666699</v>
      </c>
      <c r="V21" s="1">
        <v>18.157423955481399</v>
      </c>
      <c r="W21" s="1">
        <v>35.230997082962197</v>
      </c>
      <c r="X21" s="6">
        <v>4086.55666666667</v>
      </c>
      <c r="Y21" s="6">
        <v>3.3978176847705899</v>
      </c>
      <c r="Z21" s="6">
        <v>79.413548479912095</v>
      </c>
      <c r="AA21" s="1">
        <v>52415.166666666701</v>
      </c>
      <c r="AB21" s="1">
        <v>0.24119242752270401</v>
      </c>
      <c r="AC21" s="1">
        <v>18.090974709953599</v>
      </c>
      <c r="AD21" s="6">
        <v>3457.38</v>
      </c>
      <c r="AE21" s="6">
        <v>5.7385315168564803</v>
      </c>
      <c r="AF21" s="6">
        <v>2.6177879719444999</v>
      </c>
      <c r="AG21" s="1">
        <v>2038699.75</v>
      </c>
      <c r="AH21" s="1">
        <v>0.87675873843579599</v>
      </c>
      <c r="AI21" s="1">
        <v>246.62284577698199</v>
      </c>
      <c r="AJ21" s="6">
        <v>1057.82</v>
      </c>
      <c r="AK21" s="6">
        <v>4.8564833128419798</v>
      </c>
      <c r="AL21" s="6">
        <v>0.18800869078930799</v>
      </c>
      <c r="AM21" s="1">
        <v>20136.703333333298</v>
      </c>
      <c r="AN21" s="1">
        <v>2.24355402045112</v>
      </c>
      <c r="AO21" s="1">
        <v>12.997037009766</v>
      </c>
      <c r="AP21" s="6">
        <v>1069123.59333333</v>
      </c>
      <c r="AQ21" s="6">
        <v>1.68127066716266</v>
      </c>
      <c r="AR21" s="6">
        <v>249.003369498463</v>
      </c>
      <c r="AS21" s="1">
        <v>6027.6266666666697</v>
      </c>
      <c r="AT21" s="1">
        <v>6.5761802173841799</v>
      </c>
      <c r="AU21" s="1" t="s">
        <v>35</v>
      </c>
      <c r="AV21" s="6">
        <v>58.393333333333302</v>
      </c>
      <c r="AW21" s="6">
        <v>4.9436317147187099</v>
      </c>
      <c r="AX21" s="6">
        <v>8.8249968213974003E-2</v>
      </c>
      <c r="AY21" s="1">
        <v>695221.47333333304</v>
      </c>
      <c r="AZ21" s="1">
        <v>0.92242757648788398</v>
      </c>
      <c r="BA21" s="1">
        <v>93.502554685277801</v>
      </c>
      <c r="BB21" s="6">
        <v>11.6833333333333</v>
      </c>
      <c r="BC21" s="6">
        <v>49.465987400183899</v>
      </c>
      <c r="BD21" s="6">
        <v>1.15645335963052E-2</v>
      </c>
      <c r="BE21" s="1">
        <v>2015.61666666667</v>
      </c>
      <c r="BF21" s="1">
        <v>0.51702011317792596</v>
      </c>
      <c r="BG21" s="1">
        <v>3.2817439328694999</v>
      </c>
      <c r="BH21" s="6">
        <v>3165745.1633333298</v>
      </c>
      <c r="BI21" s="6">
        <v>0.62148007164483099</v>
      </c>
      <c r="BJ21" s="6">
        <v>277.78350406282499</v>
      </c>
      <c r="BK21" s="1">
        <v>247903.08333333299</v>
      </c>
      <c r="BL21" s="1">
        <v>3.6698054123453101</v>
      </c>
      <c r="BM21" s="6">
        <v>23361.573333333301</v>
      </c>
      <c r="BN21" s="6">
        <v>1.12967048792518</v>
      </c>
      <c r="BO21" s="1">
        <v>1146938.7233333299</v>
      </c>
      <c r="BP21" s="1">
        <v>2.5828977365707901</v>
      </c>
      <c r="BQ21" s="6">
        <v>129642.513333333</v>
      </c>
      <c r="BR21" s="6">
        <v>0.36125197576912099</v>
      </c>
      <c r="BS21" s="1">
        <v>637926.98</v>
      </c>
      <c r="BT21" s="1">
        <v>5.0072747560653497</v>
      </c>
      <c r="BU21" s="6">
        <v>803835.94333333301</v>
      </c>
      <c r="BV21" s="6">
        <v>0.30113419754348703</v>
      </c>
    </row>
    <row r="22" spans="1:74">
      <c r="A22" s="3"/>
      <c r="B22" s="3" t="b">
        <v>0</v>
      </c>
      <c r="C22" s="3" t="s">
        <v>145</v>
      </c>
      <c r="D22" s="2">
        <v>46216.570277777799</v>
      </c>
      <c r="E22" s="5" t="s">
        <v>31</v>
      </c>
      <c r="F22" s="6" t="s">
        <v>136</v>
      </c>
      <c r="G22" s="3" t="s">
        <v>105</v>
      </c>
      <c r="H22" t="s">
        <v>168</v>
      </c>
      <c r="I22" s="1">
        <v>505051.48666666698</v>
      </c>
      <c r="J22" s="1">
        <v>0.63878581159833203</v>
      </c>
      <c r="K22" s="1">
        <v>1268.61593295701</v>
      </c>
      <c r="L22" s="6">
        <v>21733.746666666699</v>
      </c>
      <c r="M22" s="6">
        <v>1.58286652331375</v>
      </c>
      <c r="N22" s="6">
        <v>108.381087962199</v>
      </c>
      <c r="O22" s="1">
        <v>24486</v>
      </c>
      <c r="P22" s="1">
        <v>1.10300795382075</v>
      </c>
      <c r="Q22" s="1">
        <v>396.82736585753599</v>
      </c>
      <c r="R22" s="6">
        <v>6346.3933333333298</v>
      </c>
      <c r="S22" s="6">
        <v>3.1560513249753201</v>
      </c>
      <c r="T22" s="6">
        <v>14.217686931526201</v>
      </c>
      <c r="U22" s="1">
        <v>151.82666666666699</v>
      </c>
      <c r="V22" s="1">
        <v>19.870311147661699</v>
      </c>
      <c r="W22" s="1">
        <v>35.230997082962197</v>
      </c>
      <c r="X22" s="6">
        <v>3896.28666666667</v>
      </c>
      <c r="Y22" s="6">
        <v>2.7268032395866202</v>
      </c>
      <c r="Z22" s="6">
        <v>72.913461352190694</v>
      </c>
      <c r="AA22" s="1">
        <v>52700.033333333296</v>
      </c>
      <c r="AB22" s="1">
        <v>0.24874634121185199</v>
      </c>
      <c r="AC22" s="1">
        <v>18.189518499627098</v>
      </c>
      <c r="AD22" s="6">
        <v>3322.21</v>
      </c>
      <c r="AE22" s="6">
        <v>4.0475529394710899</v>
      </c>
      <c r="AF22" s="6">
        <v>2.5140915533191799</v>
      </c>
      <c r="AG22" s="1">
        <v>2145814.0966666699</v>
      </c>
      <c r="AH22" s="1">
        <v>1.0200140849198001</v>
      </c>
      <c r="AI22" s="1">
        <v>259.60185891916802</v>
      </c>
      <c r="AJ22" s="6">
        <v>593.97333333333302</v>
      </c>
      <c r="AK22" s="6">
        <v>12.8723107627938</v>
      </c>
      <c r="AL22" s="6">
        <v>0.10232466266887801</v>
      </c>
      <c r="AM22" s="1">
        <v>15379.3533333333</v>
      </c>
      <c r="AN22" s="1">
        <v>2.79682975920965</v>
      </c>
      <c r="AO22" s="1">
        <v>9.9077668448750291</v>
      </c>
      <c r="AP22" s="6">
        <v>1233295.32333333</v>
      </c>
      <c r="AQ22" s="6">
        <v>0.85741480729709996</v>
      </c>
      <c r="AR22" s="6">
        <v>287.257742935625</v>
      </c>
      <c r="AS22" s="1">
        <v>8386.2733333333308</v>
      </c>
      <c r="AT22" s="1">
        <v>7.1433874176761201</v>
      </c>
      <c r="AU22" s="1" t="s">
        <v>35</v>
      </c>
      <c r="AV22" s="6">
        <v>55.0566666666667</v>
      </c>
      <c r="AW22" s="6">
        <v>39.6272382125955</v>
      </c>
      <c r="AX22" s="6">
        <v>8.3058793613151993E-2</v>
      </c>
      <c r="AY22" s="1">
        <v>711471.20333333302</v>
      </c>
      <c r="AZ22" s="1">
        <v>1.7976041093812101</v>
      </c>
      <c r="BA22" s="1">
        <v>95.6882160390454</v>
      </c>
      <c r="BB22" s="6">
        <v>10.0133333333333</v>
      </c>
      <c r="BC22" s="6">
        <v>49.983363839887801</v>
      </c>
      <c r="BD22" s="6">
        <v>9.6358280930598592E-3</v>
      </c>
      <c r="BE22" s="1">
        <v>2107.38666666667</v>
      </c>
      <c r="BF22" s="1">
        <v>5.7159779434198397</v>
      </c>
      <c r="BG22" s="1">
        <v>3.4315321268600898</v>
      </c>
      <c r="BH22" s="6">
        <v>3224954.86666667</v>
      </c>
      <c r="BI22" s="6">
        <v>1.1216265568611801</v>
      </c>
      <c r="BJ22" s="6">
        <v>282.98067956706001</v>
      </c>
      <c r="BK22" s="1">
        <v>283612.05666666699</v>
      </c>
      <c r="BL22" s="1">
        <v>0.38962565959948797</v>
      </c>
      <c r="BM22" s="6">
        <v>22903.71</v>
      </c>
      <c r="BN22" s="6">
        <v>0.91331092853483398</v>
      </c>
      <c r="BO22" s="1">
        <v>1334017.44666667</v>
      </c>
      <c r="BP22" s="1">
        <v>0.77846497364044598</v>
      </c>
      <c r="BQ22" s="6">
        <v>131083.286666667</v>
      </c>
      <c r="BR22" s="6">
        <v>2.0497143545282799</v>
      </c>
      <c r="BS22" s="1">
        <v>738615.58333333302</v>
      </c>
      <c r="BT22" s="1">
        <v>0.58139353714990405</v>
      </c>
      <c r="BU22" s="6">
        <v>808072.37</v>
      </c>
      <c r="BV22" s="6">
        <v>0.57076090474455199</v>
      </c>
    </row>
    <row r="23" spans="1:74">
      <c r="A23" s="3"/>
      <c r="B23" s="3" t="b">
        <v>0</v>
      </c>
      <c r="C23" s="3" t="s">
        <v>43</v>
      </c>
      <c r="D23" s="2">
        <v>46216.573391203703</v>
      </c>
      <c r="E23" s="5" t="s">
        <v>31</v>
      </c>
      <c r="F23" s="6" t="s">
        <v>136</v>
      </c>
      <c r="G23" s="3" t="s">
        <v>82</v>
      </c>
      <c r="H23" t="s">
        <v>169</v>
      </c>
      <c r="I23" s="1">
        <v>551490.38333333295</v>
      </c>
      <c r="J23" s="1">
        <v>1.7827618383833199</v>
      </c>
      <c r="K23" s="1">
        <v>1386.10641631097</v>
      </c>
      <c r="L23" s="6">
        <v>23974.5</v>
      </c>
      <c r="M23" s="6">
        <v>1.4082548349749799</v>
      </c>
      <c r="N23" s="6">
        <v>119.74626919845601</v>
      </c>
      <c r="O23" s="1">
        <v>16610.11</v>
      </c>
      <c r="P23" s="1">
        <v>2.85694344005885</v>
      </c>
      <c r="Q23" s="1">
        <v>269.00546207908701</v>
      </c>
      <c r="R23" s="6">
        <v>5627.02</v>
      </c>
      <c r="S23" s="6">
        <v>4.2579312253128796</v>
      </c>
      <c r="T23" s="6">
        <v>7.6637416553293303</v>
      </c>
      <c r="U23" s="1">
        <v>173.51333333333301</v>
      </c>
      <c r="V23" s="1">
        <v>4.4074112633947999</v>
      </c>
      <c r="W23" s="1">
        <v>42.066031137584297</v>
      </c>
      <c r="X23" s="6">
        <v>3821.2033333333302</v>
      </c>
      <c r="Y23" s="6">
        <v>2.4241334130228198</v>
      </c>
      <c r="Z23" s="6">
        <v>70.348431612839093</v>
      </c>
      <c r="AA23" s="1">
        <v>48904.6266666667</v>
      </c>
      <c r="AB23" s="1">
        <v>1.5656003146774899</v>
      </c>
      <c r="AC23" s="1">
        <v>16.876575287766698</v>
      </c>
      <c r="AD23" s="6">
        <v>3155.3333333333298</v>
      </c>
      <c r="AE23" s="6">
        <v>7.9671881300583198</v>
      </c>
      <c r="AF23" s="6">
        <v>2.3860711887008099</v>
      </c>
      <c r="AG23" s="1">
        <v>2198262.1433333298</v>
      </c>
      <c r="AH23" s="1">
        <v>0.87914478828139098</v>
      </c>
      <c r="AI23" s="1">
        <v>265.95697294592799</v>
      </c>
      <c r="AJ23" s="6">
        <v>513.88333333333298</v>
      </c>
      <c r="AK23" s="6">
        <v>20.577481297885601</v>
      </c>
      <c r="AL23" s="6">
        <v>8.7530045599662404E-2</v>
      </c>
      <c r="AM23" s="1">
        <v>15360.99</v>
      </c>
      <c r="AN23" s="1">
        <v>4.0303870639662502</v>
      </c>
      <c r="AO23" s="1">
        <v>9.8958422864980804</v>
      </c>
      <c r="AP23" s="6">
        <v>1938882.4866666701</v>
      </c>
      <c r="AQ23" s="6">
        <v>1.0984557224936999</v>
      </c>
      <c r="AR23" s="6">
        <v>451.66969643469002</v>
      </c>
      <c r="AS23" s="1">
        <v>8204.31</v>
      </c>
      <c r="AT23" s="1">
        <v>6.12687855031339</v>
      </c>
      <c r="AU23" s="1" t="s">
        <v>35</v>
      </c>
      <c r="AV23" s="6">
        <v>30.033333333333299</v>
      </c>
      <c r="AW23" s="6">
        <v>44.097254097738997</v>
      </c>
      <c r="AX23" s="6">
        <v>4.41275771012931E-2</v>
      </c>
      <c r="AY23" s="1">
        <v>1354424.4966666701</v>
      </c>
      <c r="AZ23" s="1">
        <v>1.4622638340909</v>
      </c>
      <c r="BA23" s="1">
        <v>182.168309278517</v>
      </c>
      <c r="BB23" s="6">
        <v>8.3433333333333302</v>
      </c>
      <c r="BC23" s="6">
        <v>91.659363126148705</v>
      </c>
      <c r="BD23" s="6">
        <v>7.7071225898145603E-3</v>
      </c>
      <c r="BE23" s="1">
        <v>1446.6033333333301</v>
      </c>
      <c r="BF23" s="1">
        <v>3.7433357718860498</v>
      </c>
      <c r="BG23" s="1">
        <v>2.3529929297468</v>
      </c>
      <c r="BH23" s="6">
        <v>5983618.1466666702</v>
      </c>
      <c r="BI23" s="6">
        <v>1.4351029420533901</v>
      </c>
      <c r="BJ23" s="6">
        <v>525.12438940011498</v>
      </c>
      <c r="BK23" s="1">
        <v>285799.53999999998</v>
      </c>
      <c r="BL23" s="1">
        <v>0.97938801750312099</v>
      </c>
      <c r="BM23" s="6">
        <v>23490.1733333333</v>
      </c>
      <c r="BN23" s="6">
        <v>0.42897120995294302</v>
      </c>
      <c r="BO23" s="1">
        <v>1343621.58</v>
      </c>
      <c r="BP23" s="1">
        <v>0.79344155242661796</v>
      </c>
      <c r="BQ23" s="6">
        <v>130603.24666666699</v>
      </c>
      <c r="BR23" s="6">
        <v>1.3875788710076999</v>
      </c>
      <c r="BS23" s="1">
        <v>741420.84</v>
      </c>
      <c r="BT23" s="1">
        <v>0.78245381898484401</v>
      </c>
      <c r="BU23" s="6">
        <v>815068.08666666702</v>
      </c>
      <c r="BV23" s="6">
        <v>0.90640239025864799</v>
      </c>
    </row>
    <row r="24" spans="1:74">
      <c r="A24" s="3"/>
      <c r="B24" s="3" t="b">
        <v>0</v>
      </c>
      <c r="C24" s="3" t="s">
        <v>76</v>
      </c>
      <c r="D24" s="2">
        <v>46216.576400462996</v>
      </c>
      <c r="E24" s="5" t="s">
        <v>31</v>
      </c>
      <c r="F24" s="6" t="s">
        <v>136</v>
      </c>
      <c r="G24" s="3" t="s">
        <v>153</v>
      </c>
      <c r="H24" t="s">
        <v>170</v>
      </c>
      <c r="I24" s="1">
        <v>830490.65</v>
      </c>
      <c r="J24" s="1">
        <v>8.0988796177945396E-2</v>
      </c>
      <c r="K24" s="1">
        <v>2091.9775402922301</v>
      </c>
      <c r="L24" s="6">
        <v>29966.666666666701</v>
      </c>
      <c r="M24" s="6">
        <v>2.5656137720585201</v>
      </c>
      <c r="N24" s="6">
        <v>150.13875334717699</v>
      </c>
      <c r="O24" s="1">
        <v>20286.886666666702</v>
      </c>
      <c r="P24" s="1">
        <v>1.2305465770900099</v>
      </c>
      <c r="Q24" s="1">
        <v>328.67777762711</v>
      </c>
      <c r="R24" s="6">
        <v>6229.52</v>
      </c>
      <c r="S24" s="6">
        <v>2.3090597858857702</v>
      </c>
      <c r="T24" s="6">
        <v>13.1528970714905</v>
      </c>
      <c r="U24" s="1">
        <v>178.523333333333</v>
      </c>
      <c r="V24" s="1">
        <v>12.950683610185299</v>
      </c>
      <c r="W24" s="1">
        <v>43.645043769631201</v>
      </c>
      <c r="X24" s="6">
        <v>4386.9766666666701</v>
      </c>
      <c r="Y24" s="6">
        <v>3.5826258076844302</v>
      </c>
      <c r="Z24" s="6">
        <v>89.676628181967402</v>
      </c>
      <c r="AA24" s="1">
        <v>51770.576666666697</v>
      </c>
      <c r="AB24" s="1">
        <v>0.60098534215824095</v>
      </c>
      <c r="AC24" s="1">
        <v>17.8679919997303</v>
      </c>
      <c r="AD24" s="6">
        <v>3540.8366666666702</v>
      </c>
      <c r="AE24" s="6">
        <v>4.4636327048257902</v>
      </c>
      <c r="AF24" s="6">
        <v>2.6818122187725</v>
      </c>
      <c r="AG24" s="1">
        <v>2527534.09</v>
      </c>
      <c r="AH24" s="1">
        <v>0.91275835033492503</v>
      </c>
      <c r="AI24" s="1">
        <v>305.85475560653799</v>
      </c>
      <c r="AJ24" s="6">
        <v>652.37333333333299</v>
      </c>
      <c r="AK24" s="6">
        <v>7.83727646026502</v>
      </c>
      <c r="AL24" s="6">
        <v>0.11311259670361599</v>
      </c>
      <c r="AM24" s="1">
        <v>15726.6733333333</v>
      </c>
      <c r="AN24" s="1">
        <v>1.2167908609567</v>
      </c>
      <c r="AO24" s="1">
        <v>10.133305288266801</v>
      </c>
      <c r="AP24" s="6">
        <v>2314086.5066666701</v>
      </c>
      <c r="AQ24" s="6">
        <v>0.956693609950376</v>
      </c>
      <c r="AR24" s="6">
        <v>539.097627517614</v>
      </c>
      <c r="AS24" s="1">
        <v>9516.51</v>
      </c>
      <c r="AT24" s="1">
        <v>2.24119107284581</v>
      </c>
      <c r="AU24" s="1" t="s">
        <v>35</v>
      </c>
      <c r="AV24" s="6">
        <v>68.403333333333293</v>
      </c>
      <c r="AW24" s="6">
        <v>18.409909025445401</v>
      </c>
      <c r="AX24" s="6">
        <v>0.10382349201644001</v>
      </c>
      <c r="AY24" s="1">
        <v>1567086.9666666701</v>
      </c>
      <c r="AZ24" s="1">
        <v>1.82780306797877</v>
      </c>
      <c r="BA24" s="1">
        <v>210.77236251975501</v>
      </c>
      <c r="BB24" s="6">
        <v>8.3433333333333302</v>
      </c>
      <c r="BC24" s="6">
        <v>91.659363126148705</v>
      </c>
      <c r="BD24" s="6">
        <v>7.7071225898145603E-3</v>
      </c>
      <c r="BE24" s="1">
        <v>1805.36</v>
      </c>
      <c r="BF24" s="1">
        <v>6.70289105407576</v>
      </c>
      <c r="BG24" s="1">
        <v>2.9385602522060701</v>
      </c>
      <c r="BH24" s="6">
        <v>5751475.5433333302</v>
      </c>
      <c r="BI24" s="6">
        <v>0.91191825071276</v>
      </c>
      <c r="BJ24" s="6">
        <v>504.74790068945401</v>
      </c>
      <c r="BK24" s="1">
        <v>280932.41666666698</v>
      </c>
      <c r="BL24" s="1">
        <v>0.63261289092501805</v>
      </c>
      <c r="BM24" s="6">
        <v>23435.166666666701</v>
      </c>
      <c r="BN24" s="6">
        <v>2.22538161099272</v>
      </c>
      <c r="BO24" s="1">
        <v>1335557.38666667</v>
      </c>
      <c r="BP24" s="1">
        <v>0.34718252732156801</v>
      </c>
      <c r="BQ24" s="6">
        <v>131855.54333333299</v>
      </c>
      <c r="BR24" s="6">
        <v>1.9014490565639599</v>
      </c>
      <c r="BS24" s="1">
        <v>735761.71</v>
      </c>
      <c r="BT24" s="1">
        <v>0.50407706050035295</v>
      </c>
      <c r="BU24" s="6">
        <v>812216.47666666703</v>
      </c>
      <c r="BV24" s="6">
        <v>0.71951115610633898</v>
      </c>
    </row>
    <row r="25" spans="1:74">
      <c r="A25" s="3"/>
      <c r="B25" s="3" t="b">
        <v>0</v>
      </c>
      <c r="C25" s="3" t="s">
        <v>130</v>
      </c>
      <c r="D25" s="2">
        <v>46216.579525462999</v>
      </c>
      <c r="E25" s="5" t="s">
        <v>31</v>
      </c>
      <c r="F25" s="6" t="s">
        <v>136</v>
      </c>
      <c r="G25" s="3" t="s">
        <v>117</v>
      </c>
      <c r="H25" t="s">
        <v>171</v>
      </c>
      <c r="I25" s="1">
        <v>512813.74666666699</v>
      </c>
      <c r="J25" s="1">
        <v>1.02362897765007</v>
      </c>
      <c r="K25" s="1">
        <v>1288.2544632577101</v>
      </c>
      <c r="L25" s="6">
        <v>22047.8733333333</v>
      </c>
      <c r="M25" s="6">
        <v>0.77372289079315404</v>
      </c>
      <c r="N25" s="6">
        <v>109.97434967677501</v>
      </c>
      <c r="O25" s="1">
        <v>17657.419999999998</v>
      </c>
      <c r="P25" s="1">
        <v>1.35893086552097</v>
      </c>
      <c r="Q25" s="1">
        <v>286.002799274783</v>
      </c>
      <c r="R25" s="6">
        <v>6264.5666666666702</v>
      </c>
      <c r="S25" s="6">
        <v>5.5163081137564998</v>
      </c>
      <c r="T25" s="6">
        <v>13.4721943331531</v>
      </c>
      <c r="U25" s="1">
        <v>171.85</v>
      </c>
      <c r="V25" s="1">
        <v>4.4475308927286603</v>
      </c>
      <c r="W25" s="1">
        <v>41.541794741449003</v>
      </c>
      <c r="X25" s="6">
        <v>3634.28</v>
      </c>
      <c r="Y25" s="6">
        <v>3.0214795990593299</v>
      </c>
      <c r="Z25" s="6">
        <v>63.962674778494303</v>
      </c>
      <c r="AA25" s="1">
        <v>57025.866666666698</v>
      </c>
      <c r="AB25" s="1">
        <v>1.5470882299124</v>
      </c>
      <c r="AC25" s="1">
        <v>19.685951954445201</v>
      </c>
      <c r="AD25" s="6">
        <v>3993.08</v>
      </c>
      <c r="AE25" s="6">
        <v>3.2268200976201502</v>
      </c>
      <c r="AF25" s="6">
        <v>3.0287532116987701</v>
      </c>
      <c r="AG25" s="1">
        <v>2265816.4166666698</v>
      </c>
      <c r="AH25" s="1">
        <v>1.2733696725544601</v>
      </c>
      <c r="AI25" s="1">
        <v>274.14250391063302</v>
      </c>
      <c r="AJ25" s="6">
        <v>910.99666666666701</v>
      </c>
      <c r="AK25" s="6">
        <v>3.4316942672622002</v>
      </c>
      <c r="AL25" s="6">
        <v>0.160886765536562</v>
      </c>
      <c r="AM25" s="1">
        <v>19936.333333333299</v>
      </c>
      <c r="AN25" s="1">
        <v>1.7053356893535401</v>
      </c>
      <c r="AO25" s="1">
        <v>12.866923172663601</v>
      </c>
      <c r="AP25" s="6">
        <v>1860863.5566666699</v>
      </c>
      <c r="AQ25" s="6">
        <v>1.26998024470991</v>
      </c>
      <c r="AR25" s="6">
        <v>433.49016404267701</v>
      </c>
      <c r="AS25" s="1">
        <v>8938.8700000000008</v>
      </c>
      <c r="AT25" s="1">
        <v>5.8019592034802399</v>
      </c>
      <c r="AU25" s="1" t="s">
        <v>35</v>
      </c>
      <c r="AV25" s="6">
        <v>55.06</v>
      </c>
      <c r="AW25" s="6">
        <v>31.4889730907454</v>
      </c>
      <c r="AX25" s="6">
        <v>8.3063979601764204E-2</v>
      </c>
      <c r="AY25" s="1">
        <v>1387122.59</v>
      </c>
      <c r="AZ25" s="1">
        <v>1.2700316467795301</v>
      </c>
      <c r="BA25" s="1">
        <v>186.56634905767299</v>
      </c>
      <c r="BB25" s="6">
        <v>6.6733333333333302</v>
      </c>
      <c r="BC25" s="6">
        <v>173.20508075688801</v>
      </c>
      <c r="BD25" s="6">
        <v>5.7784170865692597E-3</v>
      </c>
      <c r="BE25" s="1">
        <v>1563.4066666666699</v>
      </c>
      <c r="BF25" s="1">
        <v>1.64346608437053</v>
      </c>
      <c r="BG25" s="1">
        <v>2.5436408577415901</v>
      </c>
      <c r="BH25" s="6">
        <v>4963579.9666666696</v>
      </c>
      <c r="BI25" s="6">
        <v>1.17857489416233</v>
      </c>
      <c r="BJ25" s="6">
        <v>435.58978368464102</v>
      </c>
      <c r="BK25" s="1">
        <v>281858.29666666698</v>
      </c>
      <c r="BL25" s="1">
        <v>1.1573988045891399</v>
      </c>
      <c r="BM25" s="6">
        <v>23202.83</v>
      </c>
      <c r="BN25" s="6">
        <v>1.0502460048511</v>
      </c>
      <c r="BO25" s="1">
        <v>1335769.61333333</v>
      </c>
      <c r="BP25" s="1">
        <v>1.2909956962075899</v>
      </c>
      <c r="BQ25" s="6">
        <v>130067.64</v>
      </c>
      <c r="BR25" s="6">
        <v>1.2093493100231001</v>
      </c>
      <c r="BS25" s="1">
        <v>736272.79666666698</v>
      </c>
      <c r="BT25" s="1">
        <v>1.1492110980521399</v>
      </c>
      <c r="BU25" s="6">
        <v>820257.48</v>
      </c>
      <c r="BV25" s="6">
        <v>0.61207072989290001</v>
      </c>
    </row>
    <row r="26" spans="1:74">
      <c r="A26" s="3"/>
      <c r="B26" s="3" t="b">
        <v>0</v>
      </c>
      <c r="C26" s="3" t="s">
        <v>102</v>
      </c>
      <c r="D26" s="2">
        <v>46216.582546296297</v>
      </c>
      <c r="E26" s="5" t="s">
        <v>31</v>
      </c>
      <c r="F26" s="6" t="s">
        <v>136</v>
      </c>
      <c r="G26" s="3" t="s">
        <v>148</v>
      </c>
      <c r="H26" t="s">
        <v>172</v>
      </c>
      <c r="I26" s="1">
        <v>305890.57666666701</v>
      </c>
      <c r="J26" s="1">
        <v>0.86058021100097803</v>
      </c>
      <c r="K26" s="1">
        <v>764.73850991931897</v>
      </c>
      <c r="L26" s="6">
        <v>22088.043333333299</v>
      </c>
      <c r="M26" s="6">
        <v>0.62991927358476296</v>
      </c>
      <c r="N26" s="6">
        <v>110.178093356844</v>
      </c>
      <c r="O26" s="1">
        <v>8307.7533333333304</v>
      </c>
      <c r="P26" s="1">
        <v>1.7010235489215</v>
      </c>
      <c r="Q26" s="1">
        <v>134.26220957289101</v>
      </c>
      <c r="R26" s="6">
        <v>5763.86333333333</v>
      </c>
      <c r="S26" s="6">
        <v>3.82693035581041</v>
      </c>
      <c r="T26" s="6">
        <v>8.9104708243454596</v>
      </c>
      <c r="U26" s="1">
        <v>191.87</v>
      </c>
      <c r="V26" s="1">
        <v>13.385633912883099</v>
      </c>
      <c r="W26" s="1">
        <v>47.851541825995596</v>
      </c>
      <c r="X26" s="6">
        <v>4740.7633333333297</v>
      </c>
      <c r="Y26" s="6">
        <v>1.6502485238627</v>
      </c>
      <c r="Z26" s="6">
        <v>101.762843339162</v>
      </c>
      <c r="AA26" s="1">
        <v>49380.160000000003</v>
      </c>
      <c r="AB26" s="1">
        <v>0.40617529786191697</v>
      </c>
      <c r="AC26" s="1">
        <v>17.041076306194199</v>
      </c>
      <c r="AD26" s="6">
        <v>2294.27</v>
      </c>
      <c r="AE26" s="6">
        <v>3.2749283173815402</v>
      </c>
      <c r="AF26" s="6">
        <v>1.72550165495629</v>
      </c>
      <c r="AG26" s="1">
        <v>1238813.8500000001</v>
      </c>
      <c r="AH26" s="1">
        <v>0.29687558174975598</v>
      </c>
      <c r="AI26" s="1">
        <v>149.70091205454099</v>
      </c>
      <c r="AJ26" s="6">
        <v>410.44</v>
      </c>
      <c r="AK26" s="6">
        <v>3.22721112977541</v>
      </c>
      <c r="AL26" s="6">
        <v>6.8421486415870897E-2</v>
      </c>
      <c r="AM26" s="1">
        <v>13644.086666666701</v>
      </c>
      <c r="AN26" s="1">
        <v>1.4439858711661799</v>
      </c>
      <c r="AO26" s="1">
        <v>8.7809404517227296</v>
      </c>
      <c r="AP26" s="6">
        <v>532451.86666666705</v>
      </c>
      <c r="AQ26" s="6">
        <v>0.85736526481435205</v>
      </c>
      <c r="AR26" s="6">
        <v>123.95114129161399</v>
      </c>
      <c r="AS26" s="1">
        <v>4340.2233333333297</v>
      </c>
      <c r="AT26" s="1">
        <v>6.4309130896901996</v>
      </c>
      <c r="AU26" s="1" t="s">
        <v>35</v>
      </c>
      <c r="AV26" s="6">
        <v>23.36</v>
      </c>
      <c r="AW26" s="6">
        <v>32.718672256650798</v>
      </c>
      <c r="AX26" s="6">
        <v>3.3745227899649101E-2</v>
      </c>
      <c r="AY26" s="1">
        <v>161147.57</v>
      </c>
      <c r="AZ26" s="1">
        <v>0.74604722190275796</v>
      </c>
      <c r="BA26" s="1">
        <v>21.667226309271001</v>
      </c>
      <c r="BB26" s="6">
        <v>8.3466666666666693</v>
      </c>
      <c r="BC26" s="6">
        <v>69.240529487877197</v>
      </c>
      <c r="BD26" s="6">
        <v>7.7109723013978797E-3</v>
      </c>
      <c r="BE26" s="1">
        <v>779.17666666666696</v>
      </c>
      <c r="BF26" s="1">
        <v>8.7699523668487096</v>
      </c>
      <c r="BG26" s="1">
        <v>1.26361039709818</v>
      </c>
      <c r="BH26" s="6">
        <v>1330360.30333333</v>
      </c>
      <c r="BI26" s="6">
        <v>1.16196304546702</v>
      </c>
      <c r="BJ26" s="6">
        <v>116.681240443387</v>
      </c>
      <c r="BK26" s="1">
        <v>285287.84999999998</v>
      </c>
      <c r="BL26" s="1">
        <v>0.82844217466560899</v>
      </c>
      <c r="BM26" s="6">
        <v>22482.573333333301</v>
      </c>
      <c r="BN26" s="6">
        <v>1.5341764638853399</v>
      </c>
      <c r="BO26" s="1">
        <v>1351167.59</v>
      </c>
      <c r="BP26" s="1">
        <v>0.56800388737656304</v>
      </c>
      <c r="BQ26" s="6">
        <v>131643.93</v>
      </c>
      <c r="BR26" s="6">
        <v>1.23833699414082</v>
      </c>
      <c r="BS26" s="1">
        <v>742017.23</v>
      </c>
      <c r="BT26" s="1">
        <v>0.767440747094711</v>
      </c>
      <c r="BU26" s="6">
        <v>815897.92666666699</v>
      </c>
      <c r="BV26" s="6">
        <v>0.69017449513679996</v>
      </c>
    </row>
    <row r="27" spans="1:74">
      <c r="A27" s="3"/>
      <c r="B27" s="3" t="b">
        <v>0</v>
      </c>
      <c r="C27" s="3" t="s">
        <v>106</v>
      </c>
      <c r="D27" s="2">
        <v>46216.5856712963</v>
      </c>
      <c r="E27" s="5" t="s">
        <v>31</v>
      </c>
      <c r="F27" s="6" t="s">
        <v>136</v>
      </c>
      <c r="G27" s="3" t="s">
        <v>71</v>
      </c>
      <c r="H27" t="s">
        <v>173</v>
      </c>
      <c r="I27" s="1">
        <v>399313.28</v>
      </c>
      <c r="J27" s="1">
        <v>0.66053318681205198</v>
      </c>
      <c r="K27" s="1">
        <v>1001.09809980478</v>
      </c>
      <c r="L27" s="6">
        <v>24161.6033333333</v>
      </c>
      <c r="M27" s="6">
        <v>1.10303126191863</v>
      </c>
      <c r="N27" s="6">
        <v>120.695264012659</v>
      </c>
      <c r="O27" s="1">
        <v>25981.753333333301</v>
      </c>
      <c r="P27" s="1">
        <v>1.60317830430926</v>
      </c>
      <c r="Q27" s="1">
        <v>421.102722502897</v>
      </c>
      <c r="R27" s="6">
        <v>5934.09</v>
      </c>
      <c r="S27" s="6">
        <v>2.5096528477082001</v>
      </c>
      <c r="T27" s="6">
        <v>10.461343238135299</v>
      </c>
      <c r="U27" s="1">
        <v>188.53333333333299</v>
      </c>
      <c r="V27" s="1">
        <v>6.6794509036625902</v>
      </c>
      <c r="W27" s="1">
        <v>46.799917311904501</v>
      </c>
      <c r="X27" s="6">
        <v>4650.62</v>
      </c>
      <c r="Y27" s="6">
        <v>2.4267682603365301</v>
      </c>
      <c r="Z27" s="6">
        <v>98.683327279615895</v>
      </c>
      <c r="AA27" s="1">
        <v>61334.49</v>
      </c>
      <c r="AB27" s="1">
        <v>0.34966398366004398</v>
      </c>
      <c r="AC27" s="1">
        <v>21.176431962199299</v>
      </c>
      <c r="AD27" s="6">
        <v>3959.71333333333</v>
      </c>
      <c r="AE27" s="6">
        <v>3.7993735766210901</v>
      </c>
      <c r="AF27" s="6">
        <v>3.0031557874567101</v>
      </c>
      <c r="AG27" s="1">
        <v>2444947.2599999998</v>
      </c>
      <c r="AH27" s="1">
        <v>0.92338520169995897</v>
      </c>
      <c r="AI27" s="1">
        <v>295.84773427561203</v>
      </c>
      <c r="AJ27" s="6">
        <v>593.97</v>
      </c>
      <c r="AK27" s="6">
        <v>15.9083605196861</v>
      </c>
      <c r="AL27" s="6">
        <v>0.102324046919218</v>
      </c>
      <c r="AM27" s="1">
        <v>17689.3733333333</v>
      </c>
      <c r="AN27" s="1">
        <v>0.94901007389944503</v>
      </c>
      <c r="AO27" s="1">
        <v>11.407819577236801</v>
      </c>
      <c r="AP27" s="6">
        <v>5574428.4500000002</v>
      </c>
      <c r="AQ27" s="6">
        <v>1.0107040656808499</v>
      </c>
      <c r="AR27" s="6">
        <v>1298.80417524733</v>
      </c>
      <c r="AS27" s="1">
        <v>11316.33</v>
      </c>
      <c r="AT27" s="1">
        <v>4.83727470214441</v>
      </c>
      <c r="AU27" s="1">
        <v>3.2200887781141798</v>
      </c>
      <c r="AV27" s="6">
        <v>46.716666666666697</v>
      </c>
      <c r="AW27" s="6">
        <v>6.1792750894361097</v>
      </c>
      <c r="AX27" s="6">
        <v>7.0083450105403094E-2</v>
      </c>
      <c r="AY27" s="1">
        <v>395132.08666666702</v>
      </c>
      <c r="AZ27" s="1">
        <v>1.68128539324727</v>
      </c>
      <c r="BA27" s="1">
        <v>53.139190179335898</v>
      </c>
      <c r="BB27" s="6">
        <v>18.3533333333333</v>
      </c>
      <c r="BC27" s="6">
        <v>15.728757787585099</v>
      </c>
      <c r="BD27" s="6">
        <v>1.9267806474536402E-2</v>
      </c>
      <c r="BE27" s="1">
        <v>1156.2666666666701</v>
      </c>
      <c r="BF27" s="1">
        <v>8.0875543789133708</v>
      </c>
      <c r="BG27" s="1">
        <v>1.8791016259519899</v>
      </c>
      <c r="BH27" s="6">
        <v>2270149.7066666698</v>
      </c>
      <c r="BI27" s="6">
        <v>1.1452828506229999</v>
      </c>
      <c r="BJ27" s="6">
        <v>199.17195043135101</v>
      </c>
      <c r="BK27" s="1">
        <v>281460.08333333302</v>
      </c>
      <c r="BL27" s="1">
        <v>0.83777642742722302</v>
      </c>
      <c r="BM27" s="6">
        <v>23032.31</v>
      </c>
      <c r="BN27" s="6">
        <v>2.1311789976432198</v>
      </c>
      <c r="BO27" s="1">
        <v>1339233.1200000001</v>
      </c>
      <c r="BP27" s="1">
        <v>1.1722568729184799</v>
      </c>
      <c r="BQ27" s="6">
        <v>130498.11333333301</v>
      </c>
      <c r="BR27" s="6">
        <v>1.2322063112511901</v>
      </c>
      <c r="BS27" s="1">
        <v>737657.36333333305</v>
      </c>
      <c r="BT27" s="1">
        <v>0.70878735454265596</v>
      </c>
      <c r="BU27" s="6">
        <v>814883.20666666701</v>
      </c>
      <c r="BV27" s="6">
        <v>0.91445945085771996</v>
      </c>
    </row>
    <row r="28" spans="1:74">
      <c r="A28" s="3"/>
      <c r="B28" s="3" t="b">
        <v>0</v>
      </c>
      <c r="C28" s="3" t="s">
        <v>100</v>
      </c>
      <c r="D28" s="2">
        <v>46216.588692129597</v>
      </c>
      <c r="E28" s="5" t="s">
        <v>31</v>
      </c>
      <c r="F28" s="6" t="s">
        <v>136</v>
      </c>
      <c r="G28" s="3" t="s">
        <v>13</v>
      </c>
      <c r="H28" t="s">
        <v>174</v>
      </c>
      <c r="I28" s="1">
        <v>260950.436666667</v>
      </c>
      <c r="J28" s="1">
        <v>0.34971680797754301</v>
      </c>
      <c r="K28" s="1">
        <v>651.03988334569397</v>
      </c>
      <c r="L28" s="6">
        <v>21133.98</v>
      </c>
      <c r="M28" s="6">
        <v>0.70088679473013304</v>
      </c>
      <c r="N28" s="6">
        <v>105.33904992761001</v>
      </c>
      <c r="O28" s="1">
        <v>12172.833333333299</v>
      </c>
      <c r="P28" s="1">
        <v>2.9933342591165699</v>
      </c>
      <c r="Q28" s="1">
        <v>196.99059758440501</v>
      </c>
      <c r="R28" s="6">
        <v>5188.0266666666703</v>
      </c>
      <c r="S28" s="6">
        <v>1.99282654962691</v>
      </c>
      <c r="T28" s="6">
        <v>3.66423520997609</v>
      </c>
      <c r="U28" s="1">
        <v>201.88</v>
      </c>
      <c r="V28" s="1">
        <v>10.0197539508075</v>
      </c>
      <c r="W28" s="1">
        <v>51.006415368268897</v>
      </c>
      <c r="X28" s="6">
        <v>4171.6766666666699</v>
      </c>
      <c r="Y28" s="6">
        <v>3.0041604229566898</v>
      </c>
      <c r="Z28" s="6">
        <v>82.321455224599305</v>
      </c>
      <c r="AA28" s="1">
        <v>55806.4866666667</v>
      </c>
      <c r="AB28" s="1">
        <v>1.07730469599544</v>
      </c>
      <c r="AC28" s="1">
        <v>19.264132414594801</v>
      </c>
      <c r="AD28" s="6">
        <v>3058.5533333333301</v>
      </c>
      <c r="AE28" s="6">
        <v>3.41783162124546</v>
      </c>
      <c r="AF28" s="6">
        <v>2.3118258724726699</v>
      </c>
      <c r="AG28" s="1">
        <v>2004758.67</v>
      </c>
      <c r="AH28" s="1">
        <v>0.73766328524903801</v>
      </c>
      <c r="AI28" s="1">
        <v>242.51021533027901</v>
      </c>
      <c r="AJ28" s="6">
        <v>438.803333333333</v>
      </c>
      <c r="AK28" s="6">
        <v>17.7575526652004</v>
      </c>
      <c r="AL28" s="6">
        <v>7.3660900268701202E-2</v>
      </c>
      <c r="AM28" s="1">
        <v>15643.196666666699</v>
      </c>
      <c r="AN28" s="1">
        <v>3.02762865736385</v>
      </c>
      <c r="AO28" s="1">
        <v>10.079098224292601</v>
      </c>
      <c r="AP28" s="6">
        <v>3636634.7866666699</v>
      </c>
      <c r="AQ28" s="6">
        <v>0.48703423578455701</v>
      </c>
      <c r="AR28" s="6">
        <v>847.27039143863897</v>
      </c>
      <c r="AS28" s="1">
        <v>5286.5366666666696</v>
      </c>
      <c r="AT28" s="1">
        <v>4.5669887912915703</v>
      </c>
      <c r="AU28" s="1" t="s">
        <v>35</v>
      </c>
      <c r="AV28" s="6">
        <v>25.026666666666699</v>
      </c>
      <c r="AW28" s="6">
        <v>19.998671413828401</v>
      </c>
      <c r="AX28" s="6">
        <v>3.6338222205754001E-2</v>
      </c>
      <c r="AY28" s="1">
        <v>269593.86</v>
      </c>
      <c r="AZ28" s="1">
        <v>0.71971202456407801</v>
      </c>
      <c r="BA28" s="1">
        <v>36.253737285912898</v>
      </c>
      <c r="BB28" s="6">
        <v>11.6833333333333</v>
      </c>
      <c r="BC28" s="6">
        <v>49.465987400183899</v>
      </c>
      <c r="BD28" s="6">
        <v>1.15645335963052E-2</v>
      </c>
      <c r="BE28" s="1">
        <v>994.41666666666697</v>
      </c>
      <c r="BF28" s="1">
        <v>3.4265523583303201</v>
      </c>
      <c r="BG28" s="1">
        <v>1.6149279395906799</v>
      </c>
      <c r="BH28" s="6">
        <v>1831818.44666667</v>
      </c>
      <c r="BI28" s="6">
        <v>0.69045161887040096</v>
      </c>
      <c r="BJ28" s="6">
        <v>160.69709987539699</v>
      </c>
      <c r="BK28" s="1">
        <v>281346.86666666699</v>
      </c>
      <c r="BL28" s="1">
        <v>0.64210214723118098</v>
      </c>
      <c r="BM28" s="6">
        <v>22953.74</v>
      </c>
      <c r="BN28" s="6">
        <v>1.51240531116409</v>
      </c>
      <c r="BO28" s="1">
        <v>1334430.0566666699</v>
      </c>
      <c r="BP28" s="1">
        <v>0.84066243205698199</v>
      </c>
      <c r="BQ28" s="6">
        <v>130138.323333333</v>
      </c>
      <c r="BR28" s="6">
        <v>0.41374046862446601</v>
      </c>
      <c r="BS28" s="1">
        <v>736010.02</v>
      </c>
      <c r="BT28" s="1">
        <v>0.72293515898167604</v>
      </c>
      <c r="BU28" s="6">
        <v>814891.45</v>
      </c>
      <c r="BV28" s="6">
        <v>0.82181948238749902</v>
      </c>
    </row>
    <row r="29" spans="1:74">
      <c r="A29" s="3"/>
      <c r="B29" s="3" t="b">
        <v>0</v>
      </c>
      <c r="C29" s="3" t="s">
        <v>110</v>
      </c>
      <c r="D29" s="2">
        <v>46216.591793981497</v>
      </c>
      <c r="E29" s="5" t="s">
        <v>31</v>
      </c>
      <c r="F29" s="6" t="s">
        <v>136</v>
      </c>
      <c r="G29" s="3" t="s">
        <v>152</v>
      </c>
      <c r="H29" t="s">
        <v>175</v>
      </c>
      <c r="I29" s="1">
        <v>130971.286666667</v>
      </c>
      <c r="J29" s="1">
        <v>0.14359086136410401</v>
      </c>
      <c r="K29" s="1">
        <v>322.19242452141901</v>
      </c>
      <c r="L29" s="6">
        <v>18308.8533333333</v>
      </c>
      <c r="M29" s="6">
        <v>2.5965283543540401</v>
      </c>
      <c r="N29" s="6">
        <v>91.009906195271199</v>
      </c>
      <c r="O29" s="1">
        <v>4119.9066666666704</v>
      </c>
      <c r="P29" s="1">
        <v>0.79682309503669102</v>
      </c>
      <c r="Q29" s="1">
        <v>66.295473919451894</v>
      </c>
      <c r="R29" s="6">
        <v>5613.6733333333304</v>
      </c>
      <c r="S29" s="6">
        <v>1.5869827299985999</v>
      </c>
      <c r="T29" s="6">
        <v>7.5421450949624704</v>
      </c>
      <c r="U29" s="1">
        <v>116.79</v>
      </c>
      <c r="V29" s="1">
        <v>25.112996075481401</v>
      </c>
      <c r="W29" s="1">
        <v>24.188414398035501</v>
      </c>
      <c r="X29" s="6">
        <v>2911.6966666666699</v>
      </c>
      <c r="Y29" s="6">
        <v>3.75269846286215</v>
      </c>
      <c r="Z29" s="6">
        <v>39.277466265822603</v>
      </c>
      <c r="AA29" s="1">
        <v>49708.276666666701</v>
      </c>
      <c r="AB29" s="1">
        <v>1.11174879290735</v>
      </c>
      <c r="AC29" s="1">
        <v>17.154581547669899</v>
      </c>
      <c r="AD29" s="6">
        <v>1663.52</v>
      </c>
      <c r="AE29" s="6">
        <v>9.7242008869323708</v>
      </c>
      <c r="AF29" s="6">
        <v>1.2416182781129099</v>
      </c>
      <c r="AG29" s="1">
        <v>951026.19333333301</v>
      </c>
      <c r="AH29" s="1">
        <v>0.27818224579476403</v>
      </c>
      <c r="AI29" s="1">
        <v>114.82976832568799</v>
      </c>
      <c r="AJ29" s="6">
        <v>397.09</v>
      </c>
      <c r="AK29" s="6">
        <v>3.1726534454267501</v>
      </c>
      <c r="AL29" s="6">
        <v>6.5955409029505294E-2</v>
      </c>
      <c r="AM29" s="1">
        <v>14502.54</v>
      </c>
      <c r="AN29" s="1">
        <v>1.45107588336715</v>
      </c>
      <c r="AO29" s="1">
        <v>9.3383924513901597</v>
      </c>
      <c r="AP29" s="6">
        <v>119566.63</v>
      </c>
      <c r="AQ29" s="6">
        <v>2.2462641878501799</v>
      </c>
      <c r="AR29" s="6">
        <v>27.7429449709824</v>
      </c>
      <c r="AS29" s="1">
        <v>4114.9233333333304</v>
      </c>
      <c r="AT29" s="1">
        <v>4.5314669311061504</v>
      </c>
      <c r="AU29" s="1" t="s">
        <v>35</v>
      </c>
      <c r="AV29" s="6">
        <v>10.01</v>
      </c>
      <c r="AW29" s="6">
        <v>0</v>
      </c>
      <c r="AX29" s="6">
        <v>1.2975343507748901E-2</v>
      </c>
      <c r="AY29" s="1">
        <v>42661.96</v>
      </c>
      <c r="AZ29" s="1">
        <v>0.76003273160366802</v>
      </c>
      <c r="BA29" s="1">
        <v>5.7303818968054498</v>
      </c>
      <c r="BB29" s="6">
        <v>20.02</v>
      </c>
      <c r="BC29" s="6">
        <v>50</v>
      </c>
      <c r="BD29" s="6">
        <v>2.1192662266198401E-2</v>
      </c>
      <c r="BE29" s="1">
        <v>468.83666666666699</v>
      </c>
      <c r="BF29" s="1">
        <v>9.0802903174428202</v>
      </c>
      <c r="BG29" s="1">
        <v>0.75706939107179305</v>
      </c>
      <c r="BH29" s="6">
        <v>793001.59333333303</v>
      </c>
      <c r="BI29" s="6">
        <v>0.64968136469422</v>
      </c>
      <c r="BJ29" s="6">
        <v>69.514182218540398</v>
      </c>
      <c r="BK29" s="1">
        <v>279512.44333333301</v>
      </c>
      <c r="BL29" s="1">
        <v>0.80624768737329899</v>
      </c>
      <c r="BM29" s="6">
        <v>22783.22</v>
      </c>
      <c r="BN29" s="6">
        <v>2.76088187098591</v>
      </c>
      <c r="BO29" s="1">
        <v>1342949.12666667</v>
      </c>
      <c r="BP29" s="1">
        <v>0.71775217993278695</v>
      </c>
      <c r="BQ29" s="6">
        <v>129397.596666667</v>
      </c>
      <c r="BR29" s="6">
        <v>0.37952216328638599</v>
      </c>
      <c r="BS29" s="1">
        <v>740960.91</v>
      </c>
      <c r="BT29" s="1">
        <v>0.50302743722634602</v>
      </c>
      <c r="BU29" s="6">
        <v>811171.64333333296</v>
      </c>
      <c r="BV29" s="6">
        <v>0.35549937431496498</v>
      </c>
    </row>
    <row r="30" spans="1:74">
      <c r="A30" s="3"/>
      <c r="B30" s="3" t="b">
        <v>0</v>
      </c>
      <c r="C30" s="3" t="s">
        <v>38</v>
      </c>
      <c r="D30" s="2">
        <v>46216.594814814802</v>
      </c>
      <c r="E30" s="5" t="s">
        <v>31</v>
      </c>
      <c r="F30" s="6" t="s">
        <v>136</v>
      </c>
      <c r="G30" s="3" t="s">
        <v>123</v>
      </c>
      <c r="H30" t="s">
        <v>176</v>
      </c>
      <c r="I30" s="1">
        <v>141751.20333333299</v>
      </c>
      <c r="J30" s="1">
        <v>1.29431358584907</v>
      </c>
      <c r="K30" s="1">
        <v>349.465631048548</v>
      </c>
      <c r="L30" s="6">
        <v>19309.560000000001</v>
      </c>
      <c r="M30" s="6">
        <v>1.8906389006226001</v>
      </c>
      <c r="N30" s="6">
        <v>96.085526283305995</v>
      </c>
      <c r="O30" s="1">
        <v>3976.38333333333</v>
      </c>
      <c r="P30" s="1">
        <v>3.0431345380176098</v>
      </c>
      <c r="Q30" s="1">
        <v>63.9661593018917</v>
      </c>
      <c r="R30" s="6">
        <v>5573.59</v>
      </c>
      <c r="S30" s="6">
        <v>4.3199652265594004</v>
      </c>
      <c r="T30" s="6">
        <v>7.1769606198347304</v>
      </c>
      <c r="U30" s="1">
        <v>78.4166666666667</v>
      </c>
      <c r="V30" s="1">
        <v>41.530550372958302</v>
      </c>
      <c r="W30" s="1">
        <v>12.0942071990178</v>
      </c>
      <c r="X30" s="6">
        <v>2666.38</v>
      </c>
      <c r="Y30" s="6">
        <v>2.6306943376661902</v>
      </c>
      <c r="Z30" s="6">
        <v>30.896850786684901</v>
      </c>
      <c r="AA30" s="1">
        <v>45028.31</v>
      </c>
      <c r="AB30" s="1">
        <v>4.6627284277737602E-2</v>
      </c>
      <c r="AC30" s="1">
        <v>15.535642918326699</v>
      </c>
      <c r="AD30" s="6">
        <v>1600.10666666667</v>
      </c>
      <c r="AE30" s="6">
        <v>0.78729926860966404</v>
      </c>
      <c r="AF30" s="6">
        <v>1.1929703861268099</v>
      </c>
      <c r="AG30" s="1">
        <v>857290.00666666694</v>
      </c>
      <c r="AH30" s="1">
        <v>0.64911465584473604</v>
      </c>
      <c r="AI30" s="1">
        <v>103.471782803626</v>
      </c>
      <c r="AJ30" s="6">
        <v>333.69</v>
      </c>
      <c r="AK30" s="6">
        <v>14.799335078357</v>
      </c>
      <c r="AL30" s="6">
        <v>5.42438505054917E-2</v>
      </c>
      <c r="AM30" s="1">
        <v>13781.063333333301</v>
      </c>
      <c r="AN30" s="1">
        <v>2.3566406641073399</v>
      </c>
      <c r="AO30" s="1">
        <v>8.86988869593843</v>
      </c>
      <c r="AP30" s="6">
        <v>109494.116666667</v>
      </c>
      <c r="AQ30" s="6">
        <v>0.59375374096977895</v>
      </c>
      <c r="AR30" s="6">
        <v>25.395904548711599</v>
      </c>
      <c r="AS30" s="1">
        <v>4004.7833333333301</v>
      </c>
      <c r="AT30" s="1">
        <v>6.7969908246561204</v>
      </c>
      <c r="AU30" s="1" t="s">
        <v>35</v>
      </c>
      <c r="AV30" s="6">
        <v>11.68</v>
      </c>
      <c r="AW30" s="6">
        <v>89.208384736523897</v>
      </c>
      <c r="AX30" s="6">
        <v>1.5573523802466E-2</v>
      </c>
      <c r="AY30" s="1">
        <v>41515.71</v>
      </c>
      <c r="AZ30" s="1">
        <v>1.0814118220095801</v>
      </c>
      <c r="BA30" s="1">
        <v>5.5762061457772196</v>
      </c>
      <c r="BB30" s="6">
        <v>5.0066666666666704</v>
      </c>
      <c r="BC30" s="6">
        <v>173.20508075688801</v>
      </c>
      <c r="BD30" s="6">
        <v>3.8535612949072802E-3</v>
      </c>
      <c r="BE30" s="1">
        <v>443.81333333333299</v>
      </c>
      <c r="BF30" s="1">
        <v>11.2966808631083</v>
      </c>
      <c r="BG30" s="1">
        <v>0.71622597919836295</v>
      </c>
      <c r="BH30" s="6">
        <v>750330.91666666698</v>
      </c>
      <c r="BI30" s="6">
        <v>0.69545195759391598</v>
      </c>
      <c r="BJ30" s="6">
        <v>65.768732012978006</v>
      </c>
      <c r="BK30" s="1">
        <v>276510.95333333302</v>
      </c>
      <c r="BL30" s="1">
        <v>0.660234676146088</v>
      </c>
      <c r="BM30" s="6">
        <v>22278.633333333299</v>
      </c>
      <c r="BN30" s="6">
        <v>0.49916213887198402</v>
      </c>
      <c r="BO30" s="1">
        <v>1331480.2733333299</v>
      </c>
      <c r="BP30" s="1">
        <v>0.80644677512637297</v>
      </c>
      <c r="BQ30" s="6">
        <v>129513.93</v>
      </c>
      <c r="BR30" s="6">
        <v>0.48732833526800701</v>
      </c>
      <c r="BS30" s="1">
        <v>729087.53333333298</v>
      </c>
      <c r="BT30" s="1">
        <v>1.08392056582334</v>
      </c>
      <c r="BU30" s="6">
        <v>811290.77333333297</v>
      </c>
      <c r="BV30" s="6">
        <v>0.330215126241097</v>
      </c>
    </row>
    <row r="31" spans="1:74">
      <c r="A31" s="3"/>
      <c r="B31" s="3" t="b">
        <v>0</v>
      </c>
      <c r="C31" s="3" t="s">
        <v>23</v>
      </c>
      <c r="D31" s="2">
        <v>46216.597928240699</v>
      </c>
      <c r="E31" s="5" t="s">
        <v>31</v>
      </c>
      <c r="F31" s="6" t="s">
        <v>136</v>
      </c>
      <c r="G31" s="3" t="s">
        <v>26</v>
      </c>
      <c r="H31" t="s">
        <v>177</v>
      </c>
      <c r="I31" s="1">
        <v>142834.936666667</v>
      </c>
      <c r="J31" s="1">
        <v>0.47773533723905498</v>
      </c>
      <c r="K31" s="1">
        <v>352.20747812717502</v>
      </c>
      <c r="L31" s="6">
        <v>17791.16</v>
      </c>
      <c r="M31" s="6">
        <v>3.0977224501218998</v>
      </c>
      <c r="N31" s="6">
        <v>88.384147049625795</v>
      </c>
      <c r="O31" s="1">
        <v>40619.919999999998</v>
      </c>
      <c r="P31" s="1">
        <v>1.1866339214600701</v>
      </c>
      <c r="Q31" s="1">
        <v>658.67312167804505</v>
      </c>
      <c r="R31" s="6">
        <v>5795.57</v>
      </c>
      <c r="S31" s="6">
        <v>3.6184993158643501</v>
      </c>
      <c r="T31" s="6">
        <v>9.1993385771450402</v>
      </c>
      <c r="U31" s="1">
        <v>123.463333333333</v>
      </c>
      <c r="V31" s="1">
        <v>26.9939947257445</v>
      </c>
      <c r="W31" s="1">
        <v>26.291663426217699</v>
      </c>
      <c r="X31" s="6">
        <v>3335.56</v>
      </c>
      <c r="Y31" s="6">
        <v>4.84093558320198</v>
      </c>
      <c r="Z31" s="6">
        <v>53.757671221480898</v>
      </c>
      <c r="AA31" s="1">
        <v>45836.523333333302</v>
      </c>
      <c r="AB31" s="1">
        <v>1.66965977106344</v>
      </c>
      <c r="AC31" s="1">
        <v>15.8152277699461</v>
      </c>
      <c r="AD31" s="6">
        <v>1842.05666666667</v>
      </c>
      <c r="AE31" s="6">
        <v>3.80452077609857</v>
      </c>
      <c r="AF31" s="6">
        <v>1.37858367669718</v>
      </c>
      <c r="AG31" s="1">
        <v>886960.02666666696</v>
      </c>
      <c r="AH31" s="1">
        <v>1.2558758007191899</v>
      </c>
      <c r="AI31" s="1">
        <v>107.066890195798</v>
      </c>
      <c r="AJ31" s="6">
        <v>337.02666666666698</v>
      </c>
      <c r="AK31" s="6">
        <v>3.09113167773407</v>
      </c>
      <c r="AL31" s="6">
        <v>5.4860215914668199E-2</v>
      </c>
      <c r="AM31" s="1">
        <v>13674.163333333299</v>
      </c>
      <c r="AN31" s="1">
        <v>0.60476718468886304</v>
      </c>
      <c r="AO31" s="1">
        <v>8.8004712722410297</v>
      </c>
      <c r="AP31" s="6">
        <v>117342.33</v>
      </c>
      <c r="AQ31" s="6">
        <v>0.65796836535187597</v>
      </c>
      <c r="AR31" s="6">
        <v>27.224651091541102</v>
      </c>
      <c r="AS31" s="1">
        <v>3285.5033333333299</v>
      </c>
      <c r="AT31" s="1">
        <v>2.3070176157868998</v>
      </c>
      <c r="AU31" s="1" t="s">
        <v>35</v>
      </c>
      <c r="AV31" s="6">
        <v>75.08</v>
      </c>
      <c r="AW31" s="6">
        <v>29.063502420814899</v>
      </c>
      <c r="AX31" s="6">
        <v>0.114211027206696</v>
      </c>
      <c r="AY31" s="1">
        <v>30327.3733333333</v>
      </c>
      <c r="AZ31" s="1">
        <v>3.1430165702182098</v>
      </c>
      <c r="BA31" s="1">
        <v>4.0713248298862004</v>
      </c>
      <c r="BB31" s="6">
        <v>16.683333333333302</v>
      </c>
      <c r="BC31" s="6">
        <v>34.641016151377599</v>
      </c>
      <c r="BD31" s="6">
        <v>1.7339100971291099E-2</v>
      </c>
      <c r="BE31" s="1">
        <v>502.20666666666699</v>
      </c>
      <c r="BF31" s="1">
        <v>4.6036808359816304</v>
      </c>
      <c r="BG31" s="1">
        <v>0.81153634142012299</v>
      </c>
      <c r="BH31" s="6">
        <v>779734.62</v>
      </c>
      <c r="BI31" s="6">
        <v>0.84606478428683596</v>
      </c>
      <c r="BJ31" s="6">
        <v>68.349663821358703</v>
      </c>
      <c r="BK31" s="1">
        <v>286320.05666666699</v>
      </c>
      <c r="BL31" s="1">
        <v>0.81685976549516004</v>
      </c>
      <c r="BM31" s="6">
        <v>23000.4633333333</v>
      </c>
      <c r="BN31" s="6">
        <v>1.9507759965585301</v>
      </c>
      <c r="BO31" s="1">
        <v>1340663.3899999999</v>
      </c>
      <c r="BP31" s="1">
        <v>0.95865043274703499</v>
      </c>
      <c r="BQ31" s="6">
        <v>130310.17</v>
      </c>
      <c r="BR31" s="6">
        <v>1.02327981679849</v>
      </c>
      <c r="BS31" s="1">
        <v>739629.72666666703</v>
      </c>
      <c r="BT31" s="1">
        <v>0.44402570731193503</v>
      </c>
      <c r="BU31" s="6">
        <v>809076.86</v>
      </c>
      <c r="BV31" s="6">
        <v>0.70327331603196397</v>
      </c>
    </row>
    <row r="32" spans="1:74">
      <c r="A32" s="3"/>
      <c r="B32" s="3" t="b">
        <v>0</v>
      </c>
      <c r="C32" s="3" t="s">
        <v>62</v>
      </c>
      <c r="D32" s="2">
        <v>46216.600937499999</v>
      </c>
      <c r="E32" s="5" t="s">
        <v>31</v>
      </c>
      <c r="F32" s="6" t="s">
        <v>136</v>
      </c>
      <c r="G32" s="3" t="s">
        <v>142</v>
      </c>
      <c r="H32" t="s">
        <v>178</v>
      </c>
      <c r="I32" s="1">
        <v>478112.45666666701</v>
      </c>
      <c r="J32" s="1">
        <v>1.08703648297232</v>
      </c>
      <c r="K32" s="1">
        <v>1200.46014367319</v>
      </c>
      <c r="L32" s="6">
        <v>22153.226666666698</v>
      </c>
      <c r="M32" s="6">
        <v>1.7513841236035199</v>
      </c>
      <c r="N32" s="6">
        <v>110.508705560292</v>
      </c>
      <c r="O32" s="1">
        <v>38127.346666666701</v>
      </c>
      <c r="P32" s="1">
        <v>0.87716218178134797</v>
      </c>
      <c r="Q32" s="1">
        <v>618.21985623451303</v>
      </c>
      <c r="R32" s="6">
        <v>5086.2266666666701</v>
      </c>
      <c r="S32" s="6">
        <v>2.77186732052663</v>
      </c>
      <c r="T32" s="6">
        <v>2.7367729338512601</v>
      </c>
      <c r="U32" s="1">
        <v>275.29333333333301</v>
      </c>
      <c r="V32" s="1">
        <v>14.546302164012801</v>
      </c>
      <c r="W32" s="1">
        <v>74.144255826153497</v>
      </c>
      <c r="X32" s="6">
        <v>5565.25</v>
      </c>
      <c r="Y32" s="6">
        <v>4.4454437919329504</v>
      </c>
      <c r="Z32" s="6">
        <v>129.92931818531801</v>
      </c>
      <c r="AA32" s="1">
        <v>57114.68</v>
      </c>
      <c r="AB32" s="1">
        <v>2.0919653188861398</v>
      </c>
      <c r="AC32" s="1">
        <v>19.7166751083424</v>
      </c>
      <c r="AD32" s="6">
        <v>3355.5833333333298</v>
      </c>
      <c r="AE32" s="6">
        <v>4.9674967165464796</v>
      </c>
      <c r="AF32" s="6">
        <v>2.5396940919317101</v>
      </c>
      <c r="AG32" s="1">
        <v>2180992.14</v>
      </c>
      <c r="AH32" s="1">
        <v>0.252413664495518</v>
      </c>
      <c r="AI32" s="1">
        <v>263.864371840621</v>
      </c>
      <c r="AJ32" s="6">
        <v>412.10666666666702</v>
      </c>
      <c r="AK32" s="6">
        <v>5.99135373858691</v>
      </c>
      <c r="AL32" s="6">
        <v>6.8729361245629395E-2</v>
      </c>
      <c r="AM32" s="1">
        <v>14479.07</v>
      </c>
      <c r="AN32" s="1">
        <v>3.5761866958790902</v>
      </c>
      <c r="AO32" s="1">
        <v>9.3231517878337709</v>
      </c>
      <c r="AP32" s="6">
        <v>5365888.25</v>
      </c>
      <c r="AQ32" s="6">
        <v>1.0196651816247599</v>
      </c>
      <c r="AR32" s="6">
        <v>1250.21131040111</v>
      </c>
      <c r="AS32" s="1">
        <v>10079.1033333333</v>
      </c>
      <c r="AT32" s="1">
        <v>1.11873990456129</v>
      </c>
      <c r="AU32" s="1">
        <v>0.94319500208400997</v>
      </c>
      <c r="AV32" s="6">
        <v>76.746666666666698</v>
      </c>
      <c r="AW32" s="6">
        <v>13.5744502116201</v>
      </c>
      <c r="AX32" s="6">
        <v>0.116804021512801</v>
      </c>
      <c r="AY32" s="1">
        <v>352414.70333333302</v>
      </c>
      <c r="AZ32" s="1">
        <v>1.6628725451170401</v>
      </c>
      <c r="BA32" s="1">
        <v>47.393511088930097</v>
      </c>
      <c r="BB32" s="6">
        <v>20.023333333333301</v>
      </c>
      <c r="BC32" s="6">
        <v>24.995842346433001</v>
      </c>
      <c r="BD32" s="6">
        <v>2.1196511977781701E-2</v>
      </c>
      <c r="BE32" s="1">
        <v>1530.0333333333299</v>
      </c>
      <c r="BF32" s="1">
        <v>3.4981135970983699</v>
      </c>
      <c r="BG32" s="1">
        <v>2.4891684666830098</v>
      </c>
      <c r="BH32" s="6">
        <v>2143756.73</v>
      </c>
      <c r="BI32" s="6">
        <v>0.94047786585639903</v>
      </c>
      <c r="BJ32" s="6">
        <v>188.07771341852199</v>
      </c>
      <c r="BK32" s="1">
        <v>280243.32333333301</v>
      </c>
      <c r="BL32" s="1">
        <v>0.52699232281798003</v>
      </c>
      <c r="BM32" s="6">
        <v>22604.653333333299</v>
      </c>
      <c r="BN32" s="6">
        <v>1.6098738236450001</v>
      </c>
      <c r="BO32" s="1">
        <v>1340202.54</v>
      </c>
      <c r="BP32" s="1">
        <v>0.99555734413851105</v>
      </c>
      <c r="BQ32" s="6">
        <v>129841.78333333301</v>
      </c>
      <c r="BR32" s="6">
        <v>1.0106583111907801</v>
      </c>
      <c r="BS32" s="1">
        <v>736776.62333333294</v>
      </c>
      <c r="BT32" s="1">
        <v>1.0398393398060799</v>
      </c>
      <c r="BU32" s="6">
        <v>816178.63333333295</v>
      </c>
      <c r="BV32" s="6">
        <v>1.26521911780985</v>
      </c>
    </row>
    <row r="33" spans="1:74">
      <c r="A33" s="3"/>
      <c r="B33" s="3" t="b">
        <v>0</v>
      </c>
      <c r="C33" s="3" t="s">
        <v>30</v>
      </c>
      <c r="D33" s="2">
        <v>46216.604062500002</v>
      </c>
      <c r="E33" s="5" t="s">
        <v>31</v>
      </c>
      <c r="F33" s="6" t="s">
        <v>136</v>
      </c>
      <c r="G33" s="3" t="s">
        <v>92</v>
      </c>
      <c r="H33" t="s">
        <v>179</v>
      </c>
      <c r="I33" s="1">
        <v>214935.54</v>
      </c>
      <c r="J33" s="1">
        <v>0.79830620461511603</v>
      </c>
      <c r="K33" s="1">
        <v>534.62212067456596</v>
      </c>
      <c r="L33" s="6">
        <v>18581.2133333333</v>
      </c>
      <c r="M33" s="6">
        <v>2.56366179597015</v>
      </c>
      <c r="N33" s="6">
        <v>92.391325879205098</v>
      </c>
      <c r="O33" s="1">
        <v>19727.256666666701</v>
      </c>
      <c r="P33" s="1">
        <v>1.79404348429375</v>
      </c>
      <c r="Q33" s="1">
        <v>319.595252095197</v>
      </c>
      <c r="R33" s="6">
        <v>5111.2533333333304</v>
      </c>
      <c r="S33" s="6">
        <v>5.0460224848086996</v>
      </c>
      <c r="T33" s="6">
        <v>2.9647816689247799</v>
      </c>
      <c r="U33" s="1">
        <v>241.92333333333301</v>
      </c>
      <c r="V33" s="1">
        <v>10.6184619104903</v>
      </c>
      <c r="W33" s="1">
        <v>63.626960111302303</v>
      </c>
      <c r="X33" s="6">
        <v>5107.9266666666699</v>
      </c>
      <c r="Y33" s="6">
        <v>6.1883969360570603</v>
      </c>
      <c r="Z33" s="6">
        <v>114.306038045481</v>
      </c>
      <c r="AA33" s="1">
        <v>61031.593333333301</v>
      </c>
      <c r="AB33" s="1">
        <v>1.0587414136742199</v>
      </c>
      <c r="AC33" s="1">
        <v>21.071651063254301</v>
      </c>
      <c r="AD33" s="6">
        <v>2472.82666666667</v>
      </c>
      <c r="AE33" s="6">
        <v>3.9874326059552798</v>
      </c>
      <c r="AF33" s="6">
        <v>1.8624823966520001</v>
      </c>
      <c r="AG33" s="1">
        <v>1275272.54333333</v>
      </c>
      <c r="AH33" s="1">
        <v>0.143758387569553</v>
      </c>
      <c r="AI33" s="1">
        <v>154.11860095099499</v>
      </c>
      <c r="AJ33" s="6">
        <v>799.2</v>
      </c>
      <c r="AK33" s="6">
        <v>9.1264374959989301</v>
      </c>
      <c r="AL33" s="6">
        <v>0.140235137706021</v>
      </c>
      <c r="AM33" s="1">
        <v>18599.796666666702</v>
      </c>
      <c r="AN33" s="1">
        <v>0.22641235326485201</v>
      </c>
      <c r="AO33" s="1">
        <v>11.999019224327601</v>
      </c>
      <c r="AP33" s="6">
        <v>237796.37</v>
      </c>
      <c r="AQ33" s="6">
        <v>0.50407494498487604</v>
      </c>
      <c r="AR33" s="6">
        <v>55.292174216106197</v>
      </c>
      <c r="AS33" s="1">
        <v>3988.09666666667</v>
      </c>
      <c r="AT33" s="1">
        <v>3.2014826837364501</v>
      </c>
      <c r="AU33" s="1" t="s">
        <v>35</v>
      </c>
      <c r="AV33" s="6">
        <v>40.043333333333301</v>
      </c>
      <c r="AW33" s="6">
        <v>33.0644193856876</v>
      </c>
      <c r="AX33" s="6">
        <v>5.9701100903759102E-2</v>
      </c>
      <c r="AY33" s="1">
        <v>98036.966666666704</v>
      </c>
      <c r="AZ33" s="1">
        <v>1.2654583700025399</v>
      </c>
      <c r="BA33" s="1">
        <v>13.178567930416699</v>
      </c>
      <c r="BB33" s="6">
        <v>8.3466666666666693</v>
      </c>
      <c r="BC33" s="6">
        <v>69.240529487877197</v>
      </c>
      <c r="BD33" s="6">
        <v>7.7109723013978797E-3</v>
      </c>
      <c r="BE33" s="1">
        <v>972.72333333333302</v>
      </c>
      <c r="BF33" s="1">
        <v>0.786301482091745</v>
      </c>
      <c r="BG33" s="1">
        <v>1.5795197972605499</v>
      </c>
      <c r="BH33" s="6">
        <v>1161809.58</v>
      </c>
      <c r="BI33" s="6">
        <v>1.0828923415871901</v>
      </c>
      <c r="BJ33" s="6">
        <v>101.886576035131</v>
      </c>
      <c r="BK33" s="1">
        <v>278547.15666666703</v>
      </c>
      <c r="BL33" s="1">
        <v>1.4158753403183599</v>
      </c>
      <c r="BM33" s="6">
        <v>22318.7166666667</v>
      </c>
      <c r="BN33" s="6">
        <v>0.25223554785313401</v>
      </c>
      <c r="BO33" s="1">
        <v>1334227.4233333301</v>
      </c>
      <c r="BP33" s="1">
        <v>9.10855205101673E-2</v>
      </c>
      <c r="BQ33" s="6">
        <v>130729.86</v>
      </c>
      <c r="BR33" s="6">
        <v>1.2567448107477399</v>
      </c>
      <c r="BS33" s="1">
        <v>736119.68</v>
      </c>
      <c r="BT33" s="1">
        <v>0.329727964213192</v>
      </c>
      <c r="BU33" s="6">
        <v>817164.82333333301</v>
      </c>
      <c r="BV33" s="6">
        <v>0.52150202264683398</v>
      </c>
    </row>
    <row r="34" spans="1:74">
      <c r="A34" s="3"/>
      <c r="B34" s="3" t="b">
        <v>0</v>
      </c>
      <c r="C34" s="3" t="s">
        <v>128</v>
      </c>
      <c r="D34" s="2">
        <v>46216.607071759303</v>
      </c>
      <c r="E34" s="5" t="s">
        <v>31</v>
      </c>
      <c r="F34" s="6" t="s">
        <v>136</v>
      </c>
      <c r="G34" s="3" t="s">
        <v>155</v>
      </c>
      <c r="H34" t="s">
        <v>180</v>
      </c>
      <c r="I34" s="1">
        <v>199247.21666666699</v>
      </c>
      <c r="J34" s="1">
        <v>1.3263615352987901</v>
      </c>
      <c r="K34" s="1">
        <v>494.93063737605002</v>
      </c>
      <c r="L34" s="6">
        <v>16965.833333333299</v>
      </c>
      <c r="M34" s="6">
        <v>1.71153357211335</v>
      </c>
      <c r="N34" s="6">
        <v>84.198060608853098</v>
      </c>
      <c r="O34" s="1">
        <v>12022.5566666667</v>
      </c>
      <c r="P34" s="1">
        <v>0.66112444889056499</v>
      </c>
      <c r="Q34" s="1">
        <v>194.55167961744399</v>
      </c>
      <c r="R34" s="6">
        <v>5311.56</v>
      </c>
      <c r="S34" s="6">
        <v>3.12870060549387</v>
      </c>
      <c r="T34" s="6">
        <v>4.7897018751098903</v>
      </c>
      <c r="U34" s="1">
        <v>313.66666666666703</v>
      </c>
      <c r="V34" s="1">
        <v>14.302989225089499</v>
      </c>
      <c r="W34" s="1">
        <v>86.238463025171299</v>
      </c>
      <c r="X34" s="6">
        <v>5752.18</v>
      </c>
      <c r="Y34" s="6">
        <v>4.6236803822166701</v>
      </c>
      <c r="Z34" s="6">
        <v>136.31530276925099</v>
      </c>
      <c r="AA34" s="1">
        <v>67803.143333333297</v>
      </c>
      <c r="AB34" s="1">
        <v>1.26105761594915</v>
      </c>
      <c r="AC34" s="1">
        <v>23.414130114144001</v>
      </c>
      <c r="AD34" s="6">
        <v>2943.3733333333298</v>
      </c>
      <c r="AE34" s="6">
        <v>2.7846576211535901</v>
      </c>
      <c r="AF34" s="6">
        <v>2.22346489372543</v>
      </c>
      <c r="AG34" s="1">
        <v>1811613.33333333</v>
      </c>
      <c r="AH34" s="1">
        <v>0.67801445736440202</v>
      </c>
      <c r="AI34" s="1">
        <v>219.106853026724</v>
      </c>
      <c r="AJ34" s="6">
        <v>872.61666666666702</v>
      </c>
      <c r="AK34" s="6">
        <v>7.9555097113721898</v>
      </c>
      <c r="AL34" s="6">
        <v>0.15379702395688299</v>
      </c>
      <c r="AM34" s="1">
        <v>20399.169999999998</v>
      </c>
      <c r="AN34" s="1">
        <v>2.2003350277414402</v>
      </c>
      <c r="AO34" s="1">
        <v>13.167474426103199</v>
      </c>
      <c r="AP34" s="6">
        <v>1773119.07333333</v>
      </c>
      <c r="AQ34" s="6">
        <v>1.3600735893465801</v>
      </c>
      <c r="AR34" s="6">
        <v>413.044437896744</v>
      </c>
      <c r="AS34" s="1">
        <v>3340.5666666666698</v>
      </c>
      <c r="AT34" s="1">
        <v>3.7386407683337399</v>
      </c>
      <c r="AU34" s="1" t="s">
        <v>35</v>
      </c>
      <c r="AV34" s="6">
        <v>43.38</v>
      </c>
      <c r="AW34" s="6">
        <v>6.66787655288159</v>
      </c>
      <c r="AX34" s="6">
        <v>6.4892275504581098E-2</v>
      </c>
      <c r="AY34" s="1">
        <v>188318.27666666699</v>
      </c>
      <c r="AZ34" s="1">
        <v>1.65456482277094</v>
      </c>
      <c r="BA34" s="1">
        <v>25.321807863296002</v>
      </c>
      <c r="BB34" s="6">
        <v>10.0133333333333</v>
      </c>
      <c r="BC34" s="6">
        <v>132.26240326918401</v>
      </c>
      <c r="BD34" s="6">
        <v>9.6358280930598592E-3</v>
      </c>
      <c r="BE34" s="1">
        <v>936.02</v>
      </c>
      <c r="BF34" s="1">
        <v>7.3517575297557203</v>
      </c>
      <c r="BG34" s="1">
        <v>1.5196121366586599</v>
      </c>
      <c r="BH34" s="6">
        <v>1509552.82</v>
      </c>
      <c r="BI34" s="6">
        <v>1.0006307855741401</v>
      </c>
      <c r="BJ34" s="6">
        <v>132.40999613262301</v>
      </c>
      <c r="BK34" s="1">
        <v>273992.756666667</v>
      </c>
      <c r="BL34" s="1">
        <v>0.76168004145359203</v>
      </c>
      <c r="BM34" s="6">
        <v>22407.3533333333</v>
      </c>
      <c r="BN34" s="6">
        <v>0.29118331953965598</v>
      </c>
      <c r="BO34" s="1">
        <v>1325065.2666666701</v>
      </c>
      <c r="BP34" s="1">
        <v>1.11929143232539</v>
      </c>
      <c r="BQ34" s="6">
        <v>128998.16</v>
      </c>
      <c r="BR34" s="6">
        <v>0.41516754806924999</v>
      </c>
      <c r="BS34" s="1">
        <v>728780.78</v>
      </c>
      <c r="BT34" s="1">
        <v>1.19779178165345</v>
      </c>
      <c r="BU34" s="6">
        <v>823854.62666666706</v>
      </c>
      <c r="BV34" s="6">
        <v>0.12854381913889801</v>
      </c>
    </row>
    <row r="35" spans="1:74">
      <c r="A35" s="3"/>
      <c r="B35" s="3" t="b">
        <v>0</v>
      </c>
      <c r="C35" s="3" t="s">
        <v>77</v>
      </c>
      <c r="D35" s="2">
        <v>46216.610196759299</v>
      </c>
      <c r="E35" s="5" t="s">
        <v>31</v>
      </c>
      <c r="F35" s="6" t="s">
        <v>136</v>
      </c>
      <c r="G35" s="3" t="s">
        <v>156</v>
      </c>
      <c r="H35" t="s">
        <v>181</v>
      </c>
      <c r="I35" s="1">
        <v>810968.33333333302</v>
      </c>
      <c r="J35" s="1">
        <v>1.82549291571293</v>
      </c>
      <c r="K35" s="1">
        <v>2042.58604768594</v>
      </c>
      <c r="L35" s="6">
        <v>26628.566666666698</v>
      </c>
      <c r="M35" s="6">
        <v>1.43087949712282</v>
      </c>
      <c r="N35" s="6">
        <v>133.20779047840199</v>
      </c>
      <c r="O35" s="1">
        <v>20636.096666666701</v>
      </c>
      <c r="P35" s="1">
        <v>5.2860629448420102</v>
      </c>
      <c r="Q35" s="1">
        <v>334.34528784099899</v>
      </c>
      <c r="R35" s="6">
        <v>5648.69333333333</v>
      </c>
      <c r="S35" s="6">
        <v>1.3153921953585801</v>
      </c>
      <c r="T35" s="6">
        <v>7.8611994064545296</v>
      </c>
      <c r="U35" s="1">
        <v>185.19333333333299</v>
      </c>
      <c r="V35" s="1">
        <v>21.452092849597602</v>
      </c>
      <c r="W35" s="1">
        <v>45.7472422238733</v>
      </c>
      <c r="X35" s="6">
        <v>4296.8266666666696</v>
      </c>
      <c r="Y35" s="6">
        <v>1.52071504306595</v>
      </c>
      <c r="Z35" s="6">
        <v>86.596884372832605</v>
      </c>
      <c r="AA35" s="1">
        <v>53612.653333333299</v>
      </c>
      <c r="AB35" s="1">
        <v>0.42158026742329202</v>
      </c>
      <c r="AC35" s="1">
        <v>18.505220699481299</v>
      </c>
      <c r="AD35" s="6">
        <v>6127.7566666666698</v>
      </c>
      <c r="AE35" s="6">
        <v>4.1036464851679302</v>
      </c>
      <c r="AF35" s="6">
        <v>4.6663823102884603</v>
      </c>
      <c r="AG35" s="1">
        <v>4530662.4800000004</v>
      </c>
      <c r="AH35" s="1">
        <v>0.16351825711071799</v>
      </c>
      <c r="AI35" s="1">
        <v>548.57321964386995</v>
      </c>
      <c r="AJ35" s="6">
        <v>542.24666666666701</v>
      </c>
      <c r="AK35" s="6">
        <v>6.1459453692572801</v>
      </c>
      <c r="AL35" s="6">
        <v>9.2769459452492598E-2</v>
      </c>
      <c r="AM35" s="1">
        <v>15021.8733333333</v>
      </c>
      <c r="AN35" s="1">
        <v>2.0758178083941998</v>
      </c>
      <c r="AO35" s="1">
        <v>9.6756308240766398</v>
      </c>
      <c r="AP35" s="6">
        <v>16574285.993333301</v>
      </c>
      <c r="AQ35" s="6">
        <v>0.71774710358940597</v>
      </c>
      <c r="AR35" s="6">
        <v>3861.9291311594002</v>
      </c>
      <c r="AS35" s="1">
        <v>11045.79</v>
      </c>
      <c r="AT35" s="1">
        <v>1.88212396967649</v>
      </c>
      <c r="AU35" s="1">
        <v>2.7222084310741299</v>
      </c>
      <c r="AV35" s="6">
        <v>63.4</v>
      </c>
      <c r="AW35" s="6">
        <v>19.8711191899766</v>
      </c>
      <c r="AX35" s="6">
        <v>9.6039323109513103E-2</v>
      </c>
      <c r="AY35" s="1">
        <v>963701.71333333303</v>
      </c>
      <c r="AZ35" s="1">
        <v>1.2089388841241699</v>
      </c>
      <c r="BA35" s="1">
        <v>129.61434760849801</v>
      </c>
      <c r="BB35" s="6">
        <v>8.3433333333333302</v>
      </c>
      <c r="BC35" s="6">
        <v>91.659363126148705</v>
      </c>
      <c r="BD35" s="6">
        <v>7.7071225898145603E-3</v>
      </c>
      <c r="BE35" s="1">
        <v>1935.51</v>
      </c>
      <c r="BF35" s="1">
        <v>2.8488855742202301</v>
      </c>
      <c r="BG35" s="1">
        <v>3.1509927840560801</v>
      </c>
      <c r="BH35" s="6">
        <v>4557387.75</v>
      </c>
      <c r="BI35" s="6">
        <v>0.70140127525819695</v>
      </c>
      <c r="BJ35" s="6">
        <v>399.93596142874702</v>
      </c>
      <c r="BK35" s="1">
        <v>277869.45</v>
      </c>
      <c r="BL35" s="1">
        <v>0.41053954837102002</v>
      </c>
      <c r="BM35" s="6">
        <v>22395.67</v>
      </c>
      <c r="BN35" s="6">
        <v>0.83428650906545399</v>
      </c>
      <c r="BO35" s="1">
        <v>1329211.5233333299</v>
      </c>
      <c r="BP35" s="1">
        <v>0.48745197829716802</v>
      </c>
      <c r="BQ35" s="6">
        <v>130171.61333333301</v>
      </c>
      <c r="BR35" s="6">
        <v>0.67687465964051297</v>
      </c>
      <c r="BS35" s="1">
        <v>732017.4</v>
      </c>
      <c r="BT35" s="1">
        <v>0.17782476864000399</v>
      </c>
      <c r="BU35" s="6">
        <v>816717.48333333305</v>
      </c>
      <c r="BV35" s="6">
        <v>0.65721668972371905</v>
      </c>
    </row>
    <row r="36" spans="1:74">
      <c r="A36" s="3"/>
      <c r="B36" s="3" t="b">
        <v>0</v>
      </c>
      <c r="C36" s="3" t="s">
        <v>19</v>
      </c>
      <c r="D36" s="2">
        <v>46216.613194444399</v>
      </c>
      <c r="E36" s="5" t="s">
        <v>31</v>
      </c>
      <c r="F36" s="6" t="s">
        <v>136</v>
      </c>
      <c r="G36" s="3" t="s">
        <v>53</v>
      </c>
      <c r="H36" t="s">
        <v>182</v>
      </c>
      <c r="I36" s="1">
        <v>606248.37666666706</v>
      </c>
      <c r="J36" s="1">
        <v>0.58445129669168705</v>
      </c>
      <c r="K36" s="1">
        <v>1524.64422762904</v>
      </c>
      <c r="L36" s="6">
        <v>26331.043333333299</v>
      </c>
      <c r="M36" s="6">
        <v>0.66359234485520002</v>
      </c>
      <c r="N36" s="6">
        <v>131.698741465712</v>
      </c>
      <c r="O36" s="1">
        <v>18188.6233333333</v>
      </c>
      <c r="P36" s="1">
        <v>0.249733271428419</v>
      </c>
      <c r="Q36" s="1">
        <v>294.62397368937297</v>
      </c>
      <c r="R36" s="6">
        <v>5690.4166666666697</v>
      </c>
      <c r="S36" s="6">
        <v>2.9378414786265399</v>
      </c>
      <c r="T36" s="6">
        <v>8.2413253170718992</v>
      </c>
      <c r="U36" s="1">
        <v>186.863333333333</v>
      </c>
      <c r="V36" s="1">
        <v>17.219883358165401</v>
      </c>
      <c r="W36" s="1">
        <v>46.273579767888897</v>
      </c>
      <c r="X36" s="6">
        <v>4013.1</v>
      </c>
      <c r="Y36" s="6">
        <v>4.4812297420146203</v>
      </c>
      <c r="Z36" s="6">
        <v>76.904089640130096</v>
      </c>
      <c r="AA36" s="1">
        <v>60665.936666666697</v>
      </c>
      <c r="AB36" s="1">
        <v>0.78644590749450805</v>
      </c>
      <c r="AC36" s="1">
        <v>20.945159627543902</v>
      </c>
      <c r="AD36" s="6">
        <v>4532.1333333333296</v>
      </c>
      <c r="AE36" s="6">
        <v>3.1952419446757898</v>
      </c>
      <c r="AF36" s="6">
        <v>3.4422909798034298</v>
      </c>
      <c r="AG36" s="1">
        <v>3200017.8733333298</v>
      </c>
      <c r="AH36" s="1">
        <v>0.23272211543242199</v>
      </c>
      <c r="AI36" s="1">
        <v>387.33941320288898</v>
      </c>
      <c r="AJ36" s="6">
        <v>1039.47</v>
      </c>
      <c r="AK36" s="6">
        <v>6.4120288483288297</v>
      </c>
      <c r="AL36" s="6">
        <v>0.18461898891366699</v>
      </c>
      <c r="AM36" s="1">
        <v>22014.78</v>
      </c>
      <c r="AN36" s="1">
        <v>1.46136574981465</v>
      </c>
      <c r="AO36" s="1">
        <v>14.216599626288</v>
      </c>
      <c r="AP36" s="6">
        <v>5501304.8099999996</v>
      </c>
      <c r="AQ36" s="6">
        <v>0.98332206507766495</v>
      </c>
      <c r="AR36" s="6">
        <v>1281.7653158063999</v>
      </c>
      <c r="AS36" s="1">
        <v>6328.07</v>
      </c>
      <c r="AT36" s="1">
        <v>3.6339145585152601</v>
      </c>
      <c r="AU36" s="1" t="s">
        <v>35</v>
      </c>
      <c r="AV36" s="6">
        <v>61.733333333333299</v>
      </c>
      <c r="AW36" s="6">
        <v>9.3616785009528591</v>
      </c>
      <c r="AX36" s="6">
        <v>9.3446328803408196E-2</v>
      </c>
      <c r="AY36" s="1">
        <v>997101.93</v>
      </c>
      <c r="AZ36" s="1">
        <v>0.49576316640217699</v>
      </c>
      <c r="BA36" s="1">
        <v>134.106826115882</v>
      </c>
      <c r="BB36" s="6">
        <v>8.3433333333333302</v>
      </c>
      <c r="BC36" s="6">
        <v>91.659363126148705</v>
      </c>
      <c r="BD36" s="6">
        <v>7.7071225898145603E-3</v>
      </c>
      <c r="BE36" s="1">
        <v>1805.3533333333301</v>
      </c>
      <c r="BF36" s="1">
        <v>5.2345341740421203</v>
      </c>
      <c r="BG36" s="1">
        <v>2.9385493707855601</v>
      </c>
      <c r="BH36" s="6">
        <v>4644350.54</v>
      </c>
      <c r="BI36" s="6">
        <v>0.63530980965151596</v>
      </c>
      <c r="BJ36" s="6">
        <v>407.56918464257598</v>
      </c>
      <c r="BK36" s="1">
        <v>274692.40999999997</v>
      </c>
      <c r="BL36" s="1">
        <v>1.43713599506418</v>
      </c>
      <c r="BM36" s="6">
        <v>22378.956666666701</v>
      </c>
      <c r="BN36" s="6">
        <v>1.88009020466924</v>
      </c>
      <c r="BO36" s="1">
        <v>1341589.8</v>
      </c>
      <c r="BP36" s="1">
        <v>0.150401020429169</v>
      </c>
      <c r="BQ36" s="6">
        <v>131163.70000000001</v>
      </c>
      <c r="BR36" s="6">
        <v>0.63818634621540504</v>
      </c>
      <c r="BS36" s="1">
        <v>730648.82666666701</v>
      </c>
      <c r="BT36" s="1">
        <v>0.54866106996252195</v>
      </c>
      <c r="BU36" s="6">
        <v>816713.99666666705</v>
      </c>
      <c r="BV36" s="6">
        <v>0.59875796061910402</v>
      </c>
    </row>
    <row r="37" spans="1:74">
      <c r="A37" s="3"/>
      <c r="B37" s="3" t="b">
        <v>0</v>
      </c>
      <c r="C37" s="3" t="s">
        <v>96</v>
      </c>
      <c r="D37" s="2">
        <v>46216.616296296299</v>
      </c>
      <c r="E37" s="5" t="s">
        <v>31</v>
      </c>
      <c r="F37" s="6" t="s">
        <v>136</v>
      </c>
      <c r="G37" s="3" t="s">
        <v>70</v>
      </c>
      <c r="H37" t="s">
        <v>183</v>
      </c>
      <c r="I37" s="1">
        <v>474338.02666666702</v>
      </c>
      <c r="J37" s="1">
        <v>0.88590544440029395</v>
      </c>
      <c r="K37" s="1">
        <v>1190.9108296946799</v>
      </c>
      <c r="L37" s="6">
        <v>21075.496666666699</v>
      </c>
      <c r="M37" s="6">
        <v>0.60894974659803203</v>
      </c>
      <c r="N37" s="6">
        <v>105.04242036435301</v>
      </c>
      <c r="O37" s="1">
        <v>18018.153333333299</v>
      </c>
      <c r="P37" s="1">
        <v>2.2622803186106699</v>
      </c>
      <c r="Q37" s="1">
        <v>291.85732764211798</v>
      </c>
      <c r="R37" s="6">
        <v>5203.0600000000004</v>
      </c>
      <c r="S37" s="6">
        <v>1.4448356980517201</v>
      </c>
      <c r="T37" s="6">
        <v>3.80119836863107</v>
      </c>
      <c r="U37" s="1">
        <v>116.79</v>
      </c>
      <c r="V37" s="1">
        <v>6.5442947505383398</v>
      </c>
      <c r="W37" s="1">
        <v>24.188414398035501</v>
      </c>
      <c r="X37" s="6">
        <v>3507.44333333333</v>
      </c>
      <c r="Y37" s="6">
        <v>4.7821694219394297</v>
      </c>
      <c r="Z37" s="6">
        <v>59.629624984396003</v>
      </c>
      <c r="AA37" s="1">
        <v>58221.733333333301</v>
      </c>
      <c r="AB37" s="1">
        <v>1.90182732954427</v>
      </c>
      <c r="AC37" s="1">
        <v>20.099637538148201</v>
      </c>
      <c r="AD37" s="6">
        <v>5460.1</v>
      </c>
      <c r="AE37" s="6">
        <v>2.5188288436449602</v>
      </c>
      <c r="AF37" s="6">
        <v>4.1541857784792402</v>
      </c>
      <c r="AG37" s="1">
        <v>4018945.6533333301</v>
      </c>
      <c r="AH37" s="1">
        <v>1.0400104600258799</v>
      </c>
      <c r="AI37" s="1">
        <v>486.56864579296899</v>
      </c>
      <c r="AJ37" s="6">
        <v>665.72333333333302</v>
      </c>
      <c r="AK37" s="6">
        <v>11.3528360588212</v>
      </c>
      <c r="AL37" s="6">
        <v>0.115578674089981</v>
      </c>
      <c r="AM37" s="1">
        <v>15883.68</v>
      </c>
      <c r="AN37" s="1">
        <v>1.3023011592804801</v>
      </c>
      <c r="AO37" s="1">
        <v>10.2352603706178</v>
      </c>
      <c r="AP37" s="6">
        <v>12485927.26</v>
      </c>
      <c r="AQ37" s="6">
        <v>0.28311654709547701</v>
      </c>
      <c r="AR37" s="6">
        <v>2909.2827667091001</v>
      </c>
      <c r="AS37" s="1">
        <v>12201.246666666701</v>
      </c>
      <c r="AT37" s="1">
        <v>1.52608454798646</v>
      </c>
      <c r="AU37" s="1">
        <v>4.8486191880406997</v>
      </c>
      <c r="AV37" s="6">
        <v>55.0566666666667</v>
      </c>
      <c r="AW37" s="6">
        <v>41.662481582622803</v>
      </c>
      <c r="AX37" s="6">
        <v>8.3058793613151993E-2</v>
      </c>
      <c r="AY37" s="1">
        <v>1057149.0566666699</v>
      </c>
      <c r="AZ37" s="1">
        <v>1.2583031072202</v>
      </c>
      <c r="BA37" s="1">
        <v>142.183433183207</v>
      </c>
      <c r="BB37" s="6">
        <v>5.0066666666666704</v>
      </c>
      <c r="BC37" s="6">
        <v>99.966727679775602</v>
      </c>
      <c r="BD37" s="6">
        <v>3.8535612949072802E-3</v>
      </c>
      <c r="BE37" s="1">
        <v>1837.06</v>
      </c>
      <c r="BF37" s="1">
        <v>2.87055374713866</v>
      </c>
      <c r="BG37" s="1">
        <v>2.9903014067173701</v>
      </c>
      <c r="BH37" s="6">
        <v>5085620.91</v>
      </c>
      <c r="BI37" s="6">
        <v>0.502167733840584</v>
      </c>
      <c r="BJ37" s="6">
        <v>446.30201775267801</v>
      </c>
      <c r="BK37" s="1">
        <v>274022.19333333301</v>
      </c>
      <c r="BL37" s="1">
        <v>1.0070915487207901</v>
      </c>
      <c r="BM37" s="6">
        <v>21060.676666666699</v>
      </c>
      <c r="BN37" s="6">
        <v>5.0838417602516097</v>
      </c>
      <c r="BO37" s="1">
        <v>1324606.55333333</v>
      </c>
      <c r="BP37" s="1">
        <v>0.35066438047421999</v>
      </c>
      <c r="BQ37" s="6">
        <v>122476.64333333301</v>
      </c>
      <c r="BR37" s="6">
        <v>8.1615652779025396</v>
      </c>
      <c r="BS37" s="1">
        <v>729929.63666666695</v>
      </c>
      <c r="BT37" s="1">
        <v>0.54328511970667304</v>
      </c>
      <c r="BU37" s="6">
        <v>769123.37333333294</v>
      </c>
      <c r="BV37" s="6">
        <v>8.1189452980163601</v>
      </c>
    </row>
    <row r="38" spans="1:74">
      <c r="A38" s="3"/>
      <c r="B38" s="3" t="b">
        <v>0</v>
      </c>
      <c r="C38" s="3" t="s">
        <v>134</v>
      </c>
      <c r="D38" s="2">
        <v>46216.6193055556</v>
      </c>
      <c r="E38" s="5" t="s">
        <v>31</v>
      </c>
      <c r="F38" s="6" t="s">
        <v>136</v>
      </c>
      <c r="G38" s="3" t="s">
        <v>89</v>
      </c>
      <c r="H38" t="s">
        <v>184</v>
      </c>
      <c r="I38" s="1">
        <v>480522.97333333298</v>
      </c>
      <c r="J38" s="1">
        <v>0.37684837476052901</v>
      </c>
      <c r="K38" s="1">
        <v>1206.5587547218599</v>
      </c>
      <c r="L38" s="6">
        <v>21762.176666666699</v>
      </c>
      <c r="M38" s="6">
        <v>1.4343255070185399</v>
      </c>
      <c r="N38" s="6">
        <v>108.525285941397</v>
      </c>
      <c r="O38" s="1">
        <v>15818.3966666667</v>
      </c>
      <c r="P38" s="1">
        <v>1.7591573029344001</v>
      </c>
      <c r="Q38" s="1">
        <v>256.156335756418</v>
      </c>
      <c r="R38" s="6">
        <v>5790.5833333333303</v>
      </c>
      <c r="S38" s="6">
        <v>3.8380270127473302</v>
      </c>
      <c r="T38" s="6">
        <v>9.1539068952497296</v>
      </c>
      <c r="U38" s="1">
        <v>140.14666666666699</v>
      </c>
      <c r="V38" s="1">
        <v>6.1835416757708996</v>
      </c>
      <c r="W38" s="1">
        <v>31.5497859966733</v>
      </c>
      <c r="X38" s="6">
        <v>3509.12</v>
      </c>
      <c r="Y38" s="6">
        <v>1.73535965987336</v>
      </c>
      <c r="Z38" s="6">
        <v>59.686904005878503</v>
      </c>
      <c r="AA38" s="1">
        <v>49472.27</v>
      </c>
      <c r="AB38" s="1">
        <v>1.3656451824179201</v>
      </c>
      <c r="AC38" s="1">
        <v>17.072939874413802</v>
      </c>
      <c r="AD38" s="6">
        <v>4885.9466666666704</v>
      </c>
      <c r="AE38" s="6">
        <v>3.4884926077488498</v>
      </c>
      <c r="AF38" s="6">
        <v>3.7137208498082601</v>
      </c>
      <c r="AG38" s="1">
        <v>3754339.78</v>
      </c>
      <c r="AH38" s="1">
        <v>0.634730070651919</v>
      </c>
      <c r="AI38" s="1">
        <v>454.50643177246701</v>
      </c>
      <c r="AJ38" s="6">
        <v>535.57000000000005</v>
      </c>
      <c r="AK38" s="6">
        <v>14.569316593718501</v>
      </c>
      <c r="AL38" s="6">
        <v>9.1536112884480103E-2</v>
      </c>
      <c r="AM38" s="1">
        <v>14781.4533333333</v>
      </c>
      <c r="AN38" s="1">
        <v>1.6243508573221199</v>
      </c>
      <c r="AO38" s="1">
        <v>9.5195098043822597</v>
      </c>
      <c r="AP38" s="6">
        <v>6202940.7433333304</v>
      </c>
      <c r="AQ38" s="6">
        <v>0.59858011003008005</v>
      </c>
      <c r="AR38" s="6">
        <v>1445.25657590743</v>
      </c>
      <c r="AS38" s="1">
        <v>10728.573333333299</v>
      </c>
      <c r="AT38" s="1">
        <v>1.1591786276718801</v>
      </c>
      <c r="AU38" s="1">
        <v>2.1384280507721898</v>
      </c>
      <c r="AV38" s="6">
        <v>35.04</v>
      </c>
      <c r="AW38" s="6">
        <v>0</v>
      </c>
      <c r="AX38" s="6">
        <v>5.19169319968322E-2</v>
      </c>
      <c r="AY38" s="1">
        <v>1423377.0166666701</v>
      </c>
      <c r="AZ38" s="1">
        <v>0.87881605003778696</v>
      </c>
      <c r="BA38" s="1">
        <v>191.44273157408</v>
      </c>
      <c r="BB38" s="6">
        <v>6.6766666666666703</v>
      </c>
      <c r="BC38" s="6">
        <v>114.53988312768401</v>
      </c>
      <c r="BD38" s="6">
        <v>5.7822667981525799E-3</v>
      </c>
      <c r="BE38" s="1">
        <v>1578.4266666666699</v>
      </c>
      <c r="BF38" s="1">
        <v>5.9357684920314497</v>
      </c>
      <c r="BG38" s="1">
        <v>2.5681566981441102</v>
      </c>
      <c r="BH38" s="6">
        <v>7020865.2000000002</v>
      </c>
      <c r="BI38" s="6">
        <v>0.52766031513507805</v>
      </c>
      <c r="BJ38" s="6">
        <v>616.16951670087803</v>
      </c>
      <c r="BK38" s="1">
        <v>275471.11</v>
      </c>
      <c r="BL38" s="1">
        <v>0.65043029517366502</v>
      </c>
      <c r="BM38" s="6">
        <v>21979.563333333299</v>
      </c>
      <c r="BN38" s="6">
        <v>1.8348117478760699</v>
      </c>
      <c r="BO38" s="1">
        <v>1326180.10333333</v>
      </c>
      <c r="BP38" s="1">
        <v>0.96977006595053095</v>
      </c>
      <c r="BQ38" s="6">
        <v>130679.91666666701</v>
      </c>
      <c r="BR38" s="6">
        <v>0.72328465687019095</v>
      </c>
      <c r="BS38" s="1">
        <v>736329.28666666697</v>
      </c>
      <c r="BT38" s="1">
        <v>1.03014716444724</v>
      </c>
      <c r="BU38" s="6">
        <v>820333.24666666705</v>
      </c>
      <c r="BV38" s="6">
        <v>0.49826503181291298</v>
      </c>
    </row>
    <row r="39" spans="1:74">
      <c r="A39" s="3"/>
      <c r="B39" s="3" t="b">
        <v>0</v>
      </c>
      <c r="C39" s="3" t="s">
        <v>111</v>
      </c>
      <c r="D39" s="2">
        <v>46216.622407407398</v>
      </c>
      <c r="E39" s="5" t="s">
        <v>31</v>
      </c>
      <c r="F39" s="6" t="s">
        <v>136</v>
      </c>
      <c r="G39" s="3" t="s">
        <v>34</v>
      </c>
      <c r="H39" t="s">
        <v>185</v>
      </c>
      <c r="I39" s="1">
        <v>600826.70666666701</v>
      </c>
      <c r="J39" s="1">
        <v>0.32387116364643098</v>
      </c>
      <c r="K39" s="1">
        <v>1510.92739379774</v>
      </c>
      <c r="L39" s="6">
        <v>25462.093333333301</v>
      </c>
      <c r="M39" s="6">
        <v>0.43909130633887899</v>
      </c>
      <c r="N39" s="6">
        <v>127.29139591440401</v>
      </c>
      <c r="O39" s="1">
        <v>15649.7</v>
      </c>
      <c r="P39" s="1">
        <v>0.13993162147596</v>
      </c>
      <c r="Q39" s="1">
        <v>253.41847005560101</v>
      </c>
      <c r="R39" s="6">
        <v>5348.2833333333301</v>
      </c>
      <c r="S39" s="6">
        <v>1.3638230266998399</v>
      </c>
      <c r="T39" s="6">
        <v>5.1242746287466696</v>
      </c>
      <c r="U39" s="1">
        <v>186.863333333333</v>
      </c>
      <c r="V39" s="1">
        <v>19.005012981190401</v>
      </c>
      <c r="W39" s="1">
        <v>46.273579767888897</v>
      </c>
      <c r="X39" s="6">
        <v>3914.63666666667</v>
      </c>
      <c r="Y39" s="6">
        <v>2.8136711098533098</v>
      </c>
      <c r="Z39" s="6">
        <v>73.540342094260794</v>
      </c>
      <c r="AA39" s="1">
        <v>50618.9</v>
      </c>
      <c r="AB39" s="1">
        <v>1.1294906342704201</v>
      </c>
      <c r="AC39" s="1">
        <v>17.4695930415796</v>
      </c>
      <c r="AD39" s="6">
        <v>4638.97</v>
      </c>
      <c r="AE39" s="6">
        <v>1.6727454119985801</v>
      </c>
      <c r="AF39" s="6">
        <v>3.5242513238975399</v>
      </c>
      <c r="AG39" s="1">
        <v>3450765.1233333298</v>
      </c>
      <c r="AH39" s="1">
        <v>0.64656062086973198</v>
      </c>
      <c r="AI39" s="1">
        <v>417.722382005795</v>
      </c>
      <c r="AJ39" s="6">
        <v>528.9</v>
      </c>
      <c r="AK39" s="6">
        <v>5.5453711697017196</v>
      </c>
      <c r="AL39" s="6">
        <v>9.0303997815786505E-2</v>
      </c>
      <c r="AM39" s="1">
        <v>14859.9533333333</v>
      </c>
      <c r="AN39" s="1">
        <v>3.2700681582301598</v>
      </c>
      <c r="AO39" s="1">
        <v>9.5704851809982205</v>
      </c>
      <c r="AP39" s="6">
        <v>5341628.21</v>
      </c>
      <c r="AQ39" s="6">
        <v>1.7496614278949001</v>
      </c>
      <c r="AR39" s="6">
        <v>1244.5583722870999</v>
      </c>
      <c r="AS39" s="1">
        <v>8372.8966666666693</v>
      </c>
      <c r="AT39" s="1">
        <v>1.9065704599222999</v>
      </c>
      <c r="AU39" s="1" t="s">
        <v>35</v>
      </c>
      <c r="AV39" s="6">
        <v>31.7</v>
      </c>
      <c r="AW39" s="6">
        <v>24.110668262314299</v>
      </c>
      <c r="AX39" s="6">
        <v>4.6720571407398E-2</v>
      </c>
      <c r="AY39" s="1">
        <v>1186420.7966666699</v>
      </c>
      <c r="AZ39" s="1">
        <v>0.453333190861885</v>
      </c>
      <c r="BA39" s="1">
        <v>159.57106031622899</v>
      </c>
      <c r="BB39" s="6">
        <v>5.01</v>
      </c>
      <c r="BC39" s="6">
        <v>0</v>
      </c>
      <c r="BD39" s="6">
        <v>3.8574110064906E-3</v>
      </c>
      <c r="BE39" s="1">
        <v>1516.68333333333</v>
      </c>
      <c r="BF39" s="1">
        <v>6.8195165235437303</v>
      </c>
      <c r="BG39" s="1">
        <v>2.4673784221175201</v>
      </c>
      <c r="BH39" s="6">
        <v>7351175.7633333299</v>
      </c>
      <c r="BI39" s="6">
        <v>0.96523827039995502</v>
      </c>
      <c r="BJ39" s="6">
        <v>645.16277070996398</v>
      </c>
      <c r="BK39" s="1">
        <v>290206.626666667</v>
      </c>
      <c r="BL39" s="1">
        <v>1.7100943531458801</v>
      </c>
      <c r="BM39" s="6">
        <v>22128.363333333298</v>
      </c>
      <c r="BN39" s="6">
        <v>1.43824874298745</v>
      </c>
      <c r="BO39" s="1">
        <v>1405882.7733333299</v>
      </c>
      <c r="BP39" s="1">
        <v>3.2596514943450501</v>
      </c>
      <c r="BQ39" s="6">
        <v>130763.46</v>
      </c>
      <c r="BR39" s="6">
        <v>0.57135022918642098</v>
      </c>
      <c r="BS39" s="1">
        <v>777189.84</v>
      </c>
      <c r="BT39" s="1">
        <v>2.6963279984928499</v>
      </c>
      <c r="BU39" s="6">
        <v>821369.83333333302</v>
      </c>
      <c r="BV39" s="6">
        <v>0.76176517446742198</v>
      </c>
    </row>
    <row r="40" spans="1:74">
      <c r="A40" s="3"/>
      <c r="B40" s="3" t="b">
        <v>0</v>
      </c>
      <c r="C40" s="3" t="s">
        <v>146</v>
      </c>
      <c r="D40" s="2">
        <v>46216.625416666699</v>
      </c>
      <c r="E40" s="5" t="s">
        <v>31</v>
      </c>
      <c r="F40" s="6" t="s">
        <v>136</v>
      </c>
      <c r="G40" s="3" t="s">
        <v>90</v>
      </c>
      <c r="H40" t="s">
        <v>186</v>
      </c>
      <c r="I40" s="1">
        <v>534686.183333333</v>
      </c>
      <c r="J40" s="1">
        <v>0.60254542655521903</v>
      </c>
      <c r="K40" s="1">
        <v>1343.5917632487301</v>
      </c>
      <c r="L40" s="6">
        <v>23593.54</v>
      </c>
      <c r="M40" s="6">
        <v>0.83365861924794704</v>
      </c>
      <c r="N40" s="6">
        <v>117.814026421281</v>
      </c>
      <c r="O40" s="1">
        <v>24771.8533333333</v>
      </c>
      <c r="P40" s="1">
        <v>1.6918412713016699</v>
      </c>
      <c r="Q40" s="1">
        <v>401.46662786704701</v>
      </c>
      <c r="R40" s="6">
        <v>5548.5633333333299</v>
      </c>
      <c r="S40" s="6">
        <v>1.5484588440998599</v>
      </c>
      <c r="T40" s="6">
        <v>6.9489518847612199</v>
      </c>
      <c r="U40" s="1">
        <v>161.83666666666701</v>
      </c>
      <c r="V40" s="1">
        <v>15.8705165258674</v>
      </c>
      <c r="W40" s="1">
        <v>38.385870625235498</v>
      </c>
      <c r="X40" s="6">
        <v>3876.27</v>
      </c>
      <c r="Y40" s="6">
        <v>2.7167862671560701</v>
      </c>
      <c r="Z40" s="6">
        <v>72.229643213020594</v>
      </c>
      <c r="AA40" s="1">
        <v>55867.08</v>
      </c>
      <c r="AB40" s="1">
        <v>0.53756799478304396</v>
      </c>
      <c r="AC40" s="1">
        <v>19.285093437397101</v>
      </c>
      <c r="AD40" s="6">
        <v>6938.9533333333302</v>
      </c>
      <c r="AE40" s="6">
        <v>3.9509685111802901</v>
      </c>
      <c r="AF40" s="6">
        <v>5.2886963528580502</v>
      </c>
      <c r="AG40" s="1">
        <v>5209135.3066666704</v>
      </c>
      <c r="AH40" s="1">
        <v>1.53255092084037</v>
      </c>
      <c r="AI40" s="1">
        <v>630.78356781810805</v>
      </c>
      <c r="AJ40" s="6">
        <v>744.136666666667</v>
      </c>
      <c r="AK40" s="6">
        <v>12.8747657661755</v>
      </c>
      <c r="AL40" s="6">
        <v>0.13006356908045999</v>
      </c>
      <c r="AM40" s="1">
        <v>16777.37</v>
      </c>
      <c r="AN40" s="1">
        <v>3.2788251164046001</v>
      </c>
      <c r="AO40" s="1">
        <v>10.815593928935201</v>
      </c>
      <c r="AP40" s="6">
        <v>18225172.446666699</v>
      </c>
      <c r="AQ40" s="6">
        <v>0.48755334617453699</v>
      </c>
      <c r="AR40" s="6">
        <v>4246.6094100853998</v>
      </c>
      <c r="AS40" s="1">
        <v>17012.98</v>
      </c>
      <c r="AT40" s="1">
        <v>1.9094504875252101</v>
      </c>
      <c r="AU40" s="1">
        <v>13.7037513750155</v>
      </c>
      <c r="AV40" s="6">
        <v>36.703333333333298</v>
      </c>
      <c r="AW40" s="6">
        <v>41.659779045053099</v>
      </c>
      <c r="AX40" s="6">
        <v>5.4504740314324902E-2</v>
      </c>
      <c r="AY40" s="1">
        <v>1082303.8933333301</v>
      </c>
      <c r="AZ40" s="1">
        <v>1.0457039104421699</v>
      </c>
      <c r="BA40" s="1">
        <v>145.566871207264</v>
      </c>
      <c r="BB40" s="6">
        <v>15.016666666666699</v>
      </c>
      <c r="BC40" s="6">
        <v>88.169338530580504</v>
      </c>
      <c r="BD40" s="6">
        <v>1.54142451796291E-2</v>
      </c>
      <c r="BE40" s="1">
        <v>2369.36666666667</v>
      </c>
      <c r="BF40" s="1">
        <v>1.72127922324342</v>
      </c>
      <c r="BG40" s="1">
        <v>3.85913930852792</v>
      </c>
      <c r="BH40" s="6">
        <v>4327538.94666667</v>
      </c>
      <c r="BI40" s="6">
        <v>0.77567158987957496</v>
      </c>
      <c r="BJ40" s="6">
        <v>379.76081270968302</v>
      </c>
      <c r="BK40" s="1">
        <v>276879.10666666698</v>
      </c>
      <c r="BL40" s="1">
        <v>1.1163887221692399</v>
      </c>
      <c r="BM40" s="6">
        <v>22415.643333333301</v>
      </c>
      <c r="BN40" s="6">
        <v>1.2774034081002399</v>
      </c>
      <c r="BO40" s="1">
        <v>1338643.6633333301</v>
      </c>
      <c r="BP40" s="1">
        <v>0.18434776282115301</v>
      </c>
      <c r="BQ40" s="6">
        <v>129997.046666667</v>
      </c>
      <c r="BR40" s="6">
        <v>0.53830573135295001</v>
      </c>
      <c r="BS40" s="1">
        <v>736007.72666666703</v>
      </c>
      <c r="BT40" s="1">
        <v>0.226479351566934</v>
      </c>
      <c r="BU40" s="6">
        <v>816834.27</v>
      </c>
      <c r="BV40" s="6">
        <v>0.450888153193782</v>
      </c>
    </row>
    <row r="41" spans="1:74">
      <c r="A41" s="3"/>
      <c r="B41" s="3" t="b">
        <v>0</v>
      </c>
      <c r="C41" s="3" t="s">
        <v>58</v>
      </c>
      <c r="D41" s="2">
        <v>46216.628518518497</v>
      </c>
      <c r="E41" s="5" t="s">
        <v>31</v>
      </c>
      <c r="F41" s="6" t="s">
        <v>136</v>
      </c>
      <c r="G41" s="3" t="s">
        <v>54</v>
      </c>
      <c r="H41" t="s">
        <v>187</v>
      </c>
      <c r="I41" s="1">
        <v>520808.84333333297</v>
      </c>
      <c r="J41" s="1">
        <v>0.79345320802880703</v>
      </c>
      <c r="K41" s="1">
        <v>1308.4820707000399</v>
      </c>
      <c r="L41" s="6">
        <v>23943.0366666667</v>
      </c>
      <c r="M41" s="6">
        <v>1.2908380900782199</v>
      </c>
      <c r="N41" s="6">
        <v>119.586686043849</v>
      </c>
      <c r="O41" s="1">
        <v>219347.86666666699</v>
      </c>
      <c r="P41" s="1">
        <v>1.31291287256426</v>
      </c>
      <c r="Q41" s="1">
        <v>3559.34166851483</v>
      </c>
      <c r="R41" s="6">
        <v>6186.1666666666697</v>
      </c>
      <c r="S41" s="6">
        <v>2.46363234527943</v>
      </c>
      <c r="T41" s="6">
        <v>12.757920831697501</v>
      </c>
      <c r="U41" s="1">
        <v>211.893333333333</v>
      </c>
      <c r="V41" s="1">
        <v>11.1620546638925</v>
      </c>
      <c r="W41" s="1">
        <v>54.162339484482402</v>
      </c>
      <c r="X41" s="6">
        <v>4226.7366666666703</v>
      </c>
      <c r="Y41" s="6">
        <v>4.8980949624359802</v>
      </c>
      <c r="Z41" s="6">
        <v>84.202439075192402</v>
      </c>
      <c r="AA41" s="1">
        <v>60784.473333333299</v>
      </c>
      <c r="AB41" s="1">
        <v>1.1959285547544301</v>
      </c>
      <c r="AC41" s="1">
        <v>20.9861649599167</v>
      </c>
      <c r="AD41" s="6">
        <v>6206.1833333333298</v>
      </c>
      <c r="AE41" s="6">
        <v>2.0697230136690399</v>
      </c>
      <c r="AF41" s="6">
        <v>4.72654776459086</v>
      </c>
      <c r="AG41" s="1">
        <v>3462695.69666667</v>
      </c>
      <c r="AH41" s="1">
        <v>0.31026249305458198</v>
      </c>
      <c r="AI41" s="1">
        <v>419.16800598526999</v>
      </c>
      <c r="AJ41" s="6">
        <v>2559.5866666666702</v>
      </c>
      <c r="AK41" s="6">
        <v>6.0798860575138702</v>
      </c>
      <c r="AL41" s="6">
        <v>0.465422384891508</v>
      </c>
      <c r="AM41" s="1">
        <v>92205.933333333305</v>
      </c>
      <c r="AN41" s="1">
        <v>0.167087855460716</v>
      </c>
      <c r="AO41" s="1">
        <v>59.7964783049541</v>
      </c>
      <c r="AP41" s="6">
        <v>2060361.72</v>
      </c>
      <c r="AQ41" s="6">
        <v>1.3269795684085599</v>
      </c>
      <c r="AR41" s="6">
        <v>479.97610434543998</v>
      </c>
      <c r="AS41" s="1">
        <v>17136.426666666699</v>
      </c>
      <c r="AT41" s="1">
        <v>2.6101415566374202</v>
      </c>
      <c r="AU41" s="1">
        <v>13.9309328241208</v>
      </c>
      <c r="AV41" s="6">
        <v>617.33333333333303</v>
      </c>
      <c r="AW41" s="6">
        <v>15.0676775905944</v>
      </c>
      <c r="AX41" s="6">
        <v>0.95784691068653605</v>
      </c>
      <c r="AY41" s="1">
        <v>1355049.42</v>
      </c>
      <c r="AZ41" s="1">
        <v>0.90344610393331903</v>
      </c>
      <c r="BA41" s="1">
        <v>182.25236426150599</v>
      </c>
      <c r="BB41" s="6">
        <v>186.863333333333</v>
      </c>
      <c r="BC41" s="6">
        <v>12.0788882007633</v>
      </c>
      <c r="BD41" s="6">
        <v>0.213882276146312</v>
      </c>
      <c r="BE41" s="1">
        <v>3565.88</v>
      </c>
      <c r="BF41" s="1">
        <v>2.354854714939</v>
      </c>
      <c r="BG41" s="1">
        <v>5.8121040168821603</v>
      </c>
      <c r="BH41" s="6">
        <v>2683852.6633333298</v>
      </c>
      <c r="BI41" s="6">
        <v>1.09625742049356</v>
      </c>
      <c r="BJ41" s="6">
        <v>235.485033446024</v>
      </c>
      <c r="BK41" s="1">
        <v>272713.49666666699</v>
      </c>
      <c r="BL41" s="1">
        <v>0.452112239144558</v>
      </c>
      <c r="BM41" s="6">
        <v>22343.8533333333</v>
      </c>
      <c r="BN41" s="6">
        <v>0.91661336787848502</v>
      </c>
      <c r="BO41" s="1">
        <v>1316123.6833333301</v>
      </c>
      <c r="BP41" s="1">
        <v>0.72801294195439104</v>
      </c>
      <c r="BQ41" s="6">
        <v>128465.233333333</v>
      </c>
      <c r="BR41" s="6">
        <v>0.86981642884939103</v>
      </c>
      <c r="BS41" s="1">
        <v>720732.82333333301</v>
      </c>
      <c r="BT41" s="1">
        <v>0.80184168537517897</v>
      </c>
      <c r="BU41" s="6">
        <v>811193.51666666695</v>
      </c>
      <c r="BV41" s="6">
        <v>0.44603989290912399</v>
      </c>
    </row>
    <row r="42" spans="1:74">
      <c r="A42" s="3"/>
      <c r="B42" s="3" t="b">
        <v>0</v>
      </c>
      <c r="C42" s="3" t="s">
        <v>18</v>
      </c>
      <c r="D42" s="2">
        <v>46216.631539351903</v>
      </c>
      <c r="E42" s="5" t="s">
        <v>31</v>
      </c>
      <c r="F42" s="6" t="s">
        <v>136</v>
      </c>
      <c r="G42" s="3" t="s">
        <v>133</v>
      </c>
      <c r="H42" t="s">
        <v>188</v>
      </c>
      <c r="I42" s="1">
        <v>412749.65333333297</v>
      </c>
      <c r="J42" s="1">
        <v>1.0781924517193</v>
      </c>
      <c r="K42" s="1">
        <v>1035.09214597665</v>
      </c>
      <c r="L42" s="6">
        <v>23299.476666666698</v>
      </c>
      <c r="M42" s="6">
        <v>2.07662077945673</v>
      </c>
      <c r="N42" s="6">
        <v>116.32252665263</v>
      </c>
      <c r="O42" s="1">
        <v>214164.76333333299</v>
      </c>
      <c r="P42" s="1">
        <v>0.67419598951890203</v>
      </c>
      <c r="Q42" s="1">
        <v>3475.22239621074</v>
      </c>
      <c r="R42" s="6">
        <v>6628.4833333333299</v>
      </c>
      <c r="S42" s="6">
        <v>4.0815847082758703</v>
      </c>
      <c r="T42" s="6">
        <v>16.7877049420572</v>
      </c>
      <c r="U42" s="1">
        <v>196.87333333333299</v>
      </c>
      <c r="V42" s="1">
        <v>18.741582329006299</v>
      </c>
      <c r="W42" s="1">
        <v>49.428453310162197</v>
      </c>
      <c r="X42" s="6">
        <v>4213.38666666667</v>
      </c>
      <c r="Y42" s="6">
        <v>0.34250051054912101</v>
      </c>
      <c r="Z42" s="6">
        <v>83.746370524422005</v>
      </c>
      <c r="AA42" s="1">
        <v>58712.283333333296</v>
      </c>
      <c r="AB42" s="1">
        <v>0.73166064624773197</v>
      </c>
      <c r="AC42" s="1">
        <v>20.269333264889301</v>
      </c>
      <c r="AD42" s="6">
        <v>6985.6766666666699</v>
      </c>
      <c r="AE42" s="6">
        <v>3.9225493633705102</v>
      </c>
      <c r="AF42" s="6">
        <v>5.3245404183526404</v>
      </c>
      <c r="AG42" s="1">
        <v>3925146.07333333</v>
      </c>
      <c r="AH42" s="1">
        <v>0.73252655731890504</v>
      </c>
      <c r="AI42" s="1">
        <v>475.20297891978998</v>
      </c>
      <c r="AJ42" s="6">
        <v>1513.3433333333301</v>
      </c>
      <c r="AK42" s="6">
        <v>5.2334532002661103</v>
      </c>
      <c r="AL42" s="6">
        <v>0.272155192009924</v>
      </c>
      <c r="AM42" s="1">
        <v>30377.040000000001</v>
      </c>
      <c r="AN42" s="1">
        <v>1.09976315964628</v>
      </c>
      <c r="AO42" s="1">
        <v>19.646782465276299</v>
      </c>
      <c r="AP42" s="6">
        <v>1796960.87</v>
      </c>
      <c r="AQ42" s="6">
        <v>0.37461121656322299</v>
      </c>
      <c r="AR42" s="6">
        <v>418.59991930087801</v>
      </c>
      <c r="AS42" s="1">
        <v>16047.49</v>
      </c>
      <c r="AT42" s="1">
        <v>1.4472050433478001</v>
      </c>
      <c r="AU42" s="1">
        <v>11.926940196396099</v>
      </c>
      <c r="AV42" s="6">
        <v>622.33333333333303</v>
      </c>
      <c r="AW42" s="6">
        <v>13.7042373572705</v>
      </c>
      <c r="AX42" s="6">
        <v>0.96562589360484996</v>
      </c>
      <c r="AY42" s="1">
        <v>1138833.0266666701</v>
      </c>
      <c r="AZ42" s="1">
        <v>0.61690429956217696</v>
      </c>
      <c r="BA42" s="1">
        <v>153.170292438795</v>
      </c>
      <c r="BB42" s="6">
        <v>186.86666666666699</v>
      </c>
      <c r="BC42" s="6">
        <v>13.7447279316339</v>
      </c>
      <c r="BD42" s="6">
        <v>0.21388612585789599</v>
      </c>
      <c r="BE42" s="1">
        <v>3567.55666666667</v>
      </c>
      <c r="BF42" s="1">
        <v>1.5387898190335001</v>
      </c>
      <c r="BG42" s="1">
        <v>5.8148406941396997</v>
      </c>
      <c r="BH42" s="6">
        <v>2537984.4566666698</v>
      </c>
      <c r="BI42" s="6">
        <v>0.46069662341010897</v>
      </c>
      <c r="BJ42" s="6">
        <v>222.68134371519201</v>
      </c>
      <c r="BK42" s="1">
        <v>274234.063333333</v>
      </c>
      <c r="BL42" s="1">
        <v>1.8808692463007399</v>
      </c>
      <c r="BM42" s="6">
        <v>20885.36</v>
      </c>
      <c r="BN42" s="6">
        <v>10.3920440765701</v>
      </c>
      <c r="BO42" s="1">
        <v>1312049.58333333</v>
      </c>
      <c r="BP42" s="1">
        <v>0.88239916822140596</v>
      </c>
      <c r="BQ42" s="6">
        <v>121744.48</v>
      </c>
      <c r="BR42" s="6">
        <v>10.329251310936399</v>
      </c>
      <c r="BS42" s="1">
        <v>729360.89333333296</v>
      </c>
      <c r="BT42" s="1">
        <v>0.89271632359534003</v>
      </c>
      <c r="BU42" s="6">
        <v>764324.24666666705</v>
      </c>
      <c r="BV42" s="6">
        <v>10.1949344226761</v>
      </c>
    </row>
    <row r="43" spans="1:74">
      <c r="A43" s="3"/>
      <c r="B43" s="3" t="b">
        <v>0</v>
      </c>
      <c r="C43" s="3" t="s">
        <v>61</v>
      </c>
      <c r="D43" s="2">
        <v>46216.634652777801</v>
      </c>
      <c r="E43" s="5" t="s">
        <v>31</v>
      </c>
      <c r="F43" s="6" t="s">
        <v>136</v>
      </c>
      <c r="G43" s="3" t="s">
        <v>84</v>
      </c>
      <c r="H43" t="s">
        <v>189</v>
      </c>
      <c r="I43" s="1">
        <v>348396.87</v>
      </c>
      <c r="J43" s="1">
        <v>0.82864323820196095</v>
      </c>
      <c r="K43" s="1">
        <v>872.27950050669995</v>
      </c>
      <c r="L43" s="6">
        <v>20612.6466666667</v>
      </c>
      <c r="M43" s="6">
        <v>1.32604653951254</v>
      </c>
      <c r="N43" s="6">
        <v>102.694828571473</v>
      </c>
      <c r="O43" s="1">
        <v>212540.83333333299</v>
      </c>
      <c r="P43" s="1">
        <v>1.2974587106217399</v>
      </c>
      <c r="Q43" s="1">
        <v>3448.86679396097</v>
      </c>
      <c r="R43" s="6">
        <v>5630.3333333333303</v>
      </c>
      <c r="S43" s="6">
        <v>1.28667477348356</v>
      </c>
      <c r="T43" s="6">
        <v>7.6939282140217999</v>
      </c>
      <c r="U43" s="1">
        <v>181.86</v>
      </c>
      <c r="V43" s="1">
        <v>18.328352104692499</v>
      </c>
      <c r="W43" s="1">
        <v>44.696668283722303</v>
      </c>
      <c r="X43" s="6">
        <v>3889.61333333333</v>
      </c>
      <c r="Y43" s="6">
        <v>3.4133351170114499</v>
      </c>
      <c r="Z43" s="6">
        <v>72.685484014202601</v>
      </c>
      <c r="AA43" s="1">
        <v>55231.95</v>
      </c>
      <c r="AB43" s="1">
        <v>1.3213805226741899</v>
      </c>
      <c r="AC43" s="1">
        <v>19.065383220446599</v>
      </c>
      <c r="AD43" s="6">
        <v>6476.6333333333296</v>
      </c>
      <c r="AE43" s="6">
        <v>3.3749732145481501</v>
      </c>
      <c r="AF43" s="6">
        <v>4.9340249889543903</v>
      </c>
      <c r="AG43" s="1">
        <v>3486555.05333333</v>
      </c>
      <c r="AH43" s="1">
        <v>0.93122024409715598</v>
      </c>
      <c r="AI43" s="1">
        <v>422.05903705045898</v>
      </c>
      <c r="AJ43" s="6">
        <v>1763.63333333333</v>
      </c>
      <c r="AK43" s="6">
        <v>3.4217639098168702</v>
      </c>
      <c r="AL43" s="6">
        <v>0.31838998669407798</v>
      </c>
      <c r="AM43" s="1">
        <v>31594.0766666667</v>
      </c>
      <c r="AN43" s="1">
        <v>1.60499633756538</v>
      </c>
      <c r="AO43" s="1">
        <v>20.437086954942099</v>
      </c>
      <c r="AP43" s="6">
        <v>1834175.4633333299</v>
      </c>
      <c r="AQ43" s="6">
        <v>0.798465569571427</v>
      </c>
      <c r="AR43" s="6">
        <v>427.27145459313198</v>
      </c>
      <c r="AS43" s="1">
        <v>15563.0333333333</v>
      </c>
      <c r="AT43" s="1">
        <v>3.79044322884014</v>
      </c>
      <c r="AU43" s="1">
        <v>11.035384591584</v>
      </c>
      <c r="AV43" s="6">
        <v>573.94666666666706</v>
      </c>
      <c r="AW43" s="6">
        <v>15.2394033099627</v>
      </c>
      <c r="AX43" s="6">
        <v>0.89034608291001305</v>
      </c>
      <c r="AY43" s="1">
        <v>1003902.41666667</v>
      </c>
      <c r="AZ43" s="1">
        <v>1.3374851692402401</v>
      </c>
      <c r="BA43" s="1">
        <v>135.021521984315</v>
      </c>
      <c r="BB43" s="6">
        <v>200.213333333333</v>
      </c>
      <c r="BC43" s="6">
        <v>13.230707302205399</v>
      </c>
      <c r="BD43" s="6">
        <v>0.22930037103752501</v>
      </c>
      <c r="BE43" s="1">
        <v>3564.2266666666701</v>
      </c>
      <c r="BF43" s="1">
        <v>4.0300800492274398</v>
      </c>
      <c r="BG43" s="1">
        <v>5.8094054245963997</v>
      </c>
      <c r="BH43" s="6">
        <v>2704818.2633333299</v>
      </c>
      <c r="BI43" s="6">
        <v>0.847638376969026</v>
      </c>
      <c r="BJ43" s="6">
        <v>237.32530449312199</v>
      </c>
      <c r="BK43" s="1">
        <v>272255.7</v>
      </c>
      <c r="BL43" s="1">
        <v>0.67696384775821705</v>
      </c>
      <c r="BM43" s="6">
        <v>21281.163333333301</v>
      </c>
      <c r="BN43" s="6">
        <v>1.91577621000466</v>
      </c>
      <c r="BO43" s="1">
        <v>1331518.58333333</v>
      </c>
      <c r="BP43" s="1">
        <v>0.69653737339202704</v>
      </c>
      <c r="BQ43" s="6">
        <v>128967.96</v>
      </c>
      <c r="BR43" s="6">
        <v>0.80869752421153196</v>
      </c>
      <c r="BS43" s="1">
        <v>731122.96666666702</v>
      </c>
      <c r="BT43" s="1">
        <v>0.38256713191235697</v>
      </c>
      <c r="BU43" s="6">
        <v>814673.55666666699</v>
      </c>
      <c r="BV43" s="6">
        <v>0.44250378198739498</v>
      </c>
    </row>
    <row r="44" spans="1:74">
      <c r="A44" s="3"/>
      <c r="B44" s="3" t="b">
        <v>0</v>
      </c>
      <c r="C44" s="3" t="s">
        <v>7</v>
      </c>
      <c r="D44" s="2">
        <v>46216.637662036999</v>
      </c>
      <c r="E44" s="5" t="s">
        <v>31</v>
      </c>
      <c r="F44" s="6" t="s">
        <v>136</v>
      </c>
      <c r="G44" s="3" t="s">
        <v>11</v>
      </c>
      <c r="H44" t="s">
        <v>190</v>
      </c>
      <c r="I44" s="1">
        <v>71275.583333333299</v>
      </c>
      <c r="J44" s="1">
        <v>1.2364401588588201</v>
      </c>
      <c r="K44" s="1">
        <v>171.16219895143701</v>
      </c>
      <c r="L44" s="6">
        <v>6586.7433333333302</v>
      </c>
      <c r="M44" s="6">
        <v>4.9044984923241302</v>
      </c>
      <c r="N44" s="6">
        <v>31.554944045037299</v>
      </c>
      <c r="O44" s="1">
        <v>194626.73666666701</v>
      </c>
      <c r="P44" s="1">
        <v>0.31645529728062499</v>
      </c>
      <c r="Q44" s="1">
        <v>3158.1296276972798</v>
      </c>
      <c r="R44" s="6">
        <v>5329.92</v>
      </c>
      <c r="S44" s="6">
        <v>4.9043258580940003</v>
      </c>
      <c r="T44" s="6">
        <v>4.95697306754262</v>
      </c>
      <c r="U44" s="1">
        <v>63.396666666666697</v>
      </c>
      <c r="V44" s="1">
        <v>9.1160568819414607</v>
      </c>
      <c r="W44" s="1">
        <v>7.3603210246975799</v>
      </c>
      <c r="X44" s="6">
        <v>1748.61666666667</v>
      </c>
      <c r="Y44" s="6">
        <v>4.5655786357808301</v>
      </c>
      <c r="Z44" s="6" t="s">
        <v>35</v>
      </c>
      <c r="AA44" s="1">
        <v>38106.120000000003</v>
      </c>
      <c r="AB44" s="1">
        <v>2.6111230478384302</v>
      </c>
      <c r="AC44" s="1">
        <v>13.1410530443278</v>
      </c>
      <c r="AD44" s="6">
        <v>2262.55666666667</v>
      </c>
      <c r="AE44" s="6">
        <v>5.6453179183040003</v>
      </c>
      <c r="AF44" s="6">
        <v>1.70117259459277</v>
      </c>
      <c r="AG44" s="1">
        <v>1554217.55</v>
      </c>
      <c r="AH44" s="1">
        <v>2.8279446435482702E-2</v>
      </c>
      <c r="AI44" s="1">
        <v>187.918283441151</v>
      </c>
      <c r="AJ44" s="6">
        <v>1162.94333333333</v>
      </c>
      <c r="AK44" s="6">
        <v>8.7194904483013804</v>
      </c>
      <c r="AL44" s="6">
        <v>0.20742758780149601</v>
      </c>
      <c r="AM44" s="1">
        <v>29566.186666666701</v>
      </c>
      <c r="AN44" s="1">
        <v>1.6910465194069799</v>
      </c>
      <c r="AO44" s="1">
        <v>19.120240375505901</v>
      </c>
      <c r="AP44" s="6">
        <v>23121409.133333299</v>
      </c>
      <c r="AQ44" s="6">
        <v>0.67238343614027296</v>
      </c>
      <c r="AR44" s="6">
        <v>5387.5029527707302</v>
      </c>
      <c r="AS44" s="1">
        <v>104704.44666666701</v>
      </c>
      <c r="AT44" s="1">
        <v>1.0424623694277999</v>
      </c>
      <c r="AU44" s="1">
        <v>175.08416778830301</v>
      </c>
      <c r="AV44" s="6">
        <v>352.04</v>
      </c>
      <c r="AW44" s="6">
        <v>18.061466068018898</v>
      </c>
      <c r="AX44" s="6">
        <v>0.54510444901798305</v>
      </c>
      <c r="AY44" s="1">
        <v>1538963.95666667</v>
      </c>
      <c r="AZ44" s="1">
        <v>1.1442487806714201</v>
      </c>
      <c r="BA44" s="1">
        <v>206.98969190869801</v>
      </c>
      <c r="BB44" s="6">
        <v>525.56666666666695</v>
      </c>
      <c r="BC44" s="6">
        <v>19.6803988209709</v>
      </c>
      <c r="BD44" s="6">
        <v>0.60505531983944305</v>
      </c>
      <c r="BE44" s="1">
        <v>1985.5733333333301</v>
      </c>
      <c r="BF44" s="1">
        <v>2.5744141131998499</v>
      </c>
      <c r="BG44" s="1">
        <v>3.2327068113542099</v>
      </c>
      <c r="BH44" s="6">
        <v>11148360.1566667</v>
      </c>
      <c r="BI44" s="6">
        <v>0.50425537650774099</v>
      </c>
      <c r="BJ44" s="6">
        <v>978.463439402635</v>
      </c>
      <c r="BK44" s="1">
        <v>267577.626666667</v>
      </c>
      <c r="BL44" s="1">
        <v>0.83556961856905199</v>
      </c>
      <c r="BM44" s="6">
        <v>21022.176666666699</v>
      </c>
      <c r="BN44" s="6">
        <v>3.7426823956226101</v>
      </c>
      <c r="BO44" s="1">
        <v>1321704.09333333</v>
      </c>
      <c r="BP44" s="1">
        <v>0.44050533049486801</v>
      </c>
      <c r="BQ44" s="6">
        <v>128821.02</v>
      </c>
      <c r="BR44" s="6">
        <v>0.28984781644408503</v>
      </c>
      <c r="BS44" s="1">
        <v>733579.31</v>
      </c>
      <c r="BT44" s="1">
        <v>0.62692680229493003</v>
      </c>
      <c r="BU44" s="6">
        <v>822098.19</v>
      </c>
      <c r="BV44" s="6">
        <v>0.94391718395470103</v>
      </c>
    </row>
    <row r="45" spans="1:74">
      <c r="A45" s="3"/>
      <c r="B45" s="3" t="b">
        <v>0</v>
      </c>
      <c r="C45" s="3" t="s">
        <v>0</v>
      </c>
      <c r="D45" s="2">
        <v>46216.6407638889</v>
      </c>
      <c r="E45" s="5" t="s">
        <v>31</v>
      </c>
      <c r="F45" s="6" t="s">
        <v>136</v>
      </c>
      <c r="G45" s="3" t="s">
        <v>88</v>
      </c>
      <c r="H45" t="s">
        <v>191</v>
      </c>
      <c r="I45" s="1">
        <v>36023.276666666701</v>
      </c>
      <c r="J45" s="1">
        <v>1.21812423081782</v>
      </c>
      <c r="K45" s="1">
        <v>81.973806312868604</v>
      </c>
      <c r="L45" s="6">
        <v>4784.15333333333</v>
      </c>
      <c r="M45" s="6">
        <v>1.0167199100266</v>
      </c>
      <c r="N45" s="6">
        <v>22.4121429433252</v>
      </c>
      <c r="O45" s="1">
        <v>98573.953333333295</v>
      </c>
      <c r="P45" s="1">
        <v>1.8488439626329001</v>
      </c>
      <c r="Q45" s="1">
        <v>1599.2391875203</v>
      </c>
      <c r="R45" s="6">
        <v>5264.8833333333296</v>
      </c>
      <c r="S45" s="6">
        <v>7.9621432282047797</v>
      </c>
      <c r="T45" s="6">
        <v>4.36444797031041</v>
      </c>
      <c r="U45" s="1">
        <v>23.36</v>
      </c>
      <c r="V45" s="1">
        <v>12.3823837698632</v>
      </c>
      <c r="W45" s="1" t="s">
        <v>35</v>
      </c>
      <c r="X45" s="6">
        <v>1361.5</v>
      </c>
      <c r="Y45" s="6">
        <v>4.2400499374334899</v>
      </c>
      <c r="Z45" s="6" t="s">
        <v>35</v>
      </c>
      <c r="AA45" s="1">
        <v>29477.4433333333</v>
      </c>
      <c r="AB45" s="1">
        <v>0.95836924045878902</v>
      </c>
      <c r="AC45" s="1">
        <v>10.1561390543895</v>
      </c>
      <c r="AD45" s="6">
        <v>1454.94</v>
      </c>
      <c r="AE45" s="6">
        <v>9.0662864531635101</v>
      </c>
      <c r="AF45" s="6">
        <v>1.0816049689698299</v>
      </c>
      <c r="AG45" s="1">
        <v>518893.36333333299</v>
      </c>
      <c r="AH45" s="1">
        <v>0.68257769936617296</v>
      </c>
      <c r="AI45" s="1">
        <v>62.468363394621001</v>
      </c>
      <c r="AJ45" s="6">
        <v>685.74666666666701</v>
      </c>
      <c r="AK45" s="6">
        <v>10.900668095556</v>
      </c>
      <c r="AL45" s="6">
        <v>0.1192774822947</v>
      </c>
      <c r="AM45" s="1">
        <v>20591.293333333299</v>
      </c>
      <c r="AN45" s="1">
        <v>2.50745348929305</v>
      </c>
      <c r="AO45" s="1">
        <v>13.2922331429615</v>
      </c>
      <c r="AP45" s="6">
        <v>36290097.57</v>
      </c>
      <c r="AQ45" s="6">
        <v>0.67689227719034495</v>
      </c>
      <c r="AR45" s="6">
        <v>8455.9966887743903</v>
      </c>
      <c r="AS45" s="1">
        <v>32988.769999999997</v>
      </c>
      <c r="AT45" s="1">
        <v>2.1179395840095099</v>
      </c>
      <c r="AU45" s="1">
        <v>43.104327516949901</v>
      </c>
      <c r="AV45" s="6">
        <v>221.90333333333299</v>
      </c>
      <c r="AW45" s="6">
        <v>15.842017404884301</v>
      </c>
      <c r="AX45" s="6">
        <v>0.34263826760870097</v>
      </c>
      <c r="AY45" s="1">
        <v>653991.15666666697</v>
      </c>
      <c r="AZ45" s="1">
        <v>0.878965747464165</v>
      </c>
      <c r="BA45" s="1">
        <v>87.956892711698501</v>
      </c>
      <c r="BB45" s="6">
        <v>248.59666666666701</v>
      </c>
      <c r="BC45" s="6">
        <v>9.9330106290739604</v>
      </c>
      <c r="BD45" s="6">
        <v>0.28517893466947197</v>
      </c>
      <c r="BE45" s="1">
        <v>1308.1099999999999</v>
      </c>
      <c r="BF45" s="1">
        <v>6.13885867602772</v>
      </c>
      <c r="BG45" s="1">
        <v>2.1269423001321401</v>
      </c>
      <c r="BH45" s="6">
        <v>10242329.573333301</v>
      </c>
      <c r="BI45" s="6">
        <v>0.61606406395899305</v>
      </c>
      <c r="BJ45" s="6">
        <v>898.93593480970696</v>
      </c>
      <c r="BK45" s="1">
        <v>264531.38333333301</v>
      </c>
      <c r="BL45" s="1">
        <v>0.73939190562175505</v>
      </c>
      <c r="BM45" s="6">
        <v>20960.349999999999</v>
      </c>
      <c r="BN45" s="6">
        <v>1.98983389153029</v>
      </c>
      <c r="BO45" s="1">
        <v>1319624.4733333299</v>
      </c>
      <c r="BP45" s="1">
        <v>1.0282457211918501</v>
      </c>
      <c r="BQ45" s="6">
        <v>128203.35</v>
      </c>
      <c r="BR45" s="6">
        <v>0.52510972002532696</v>
      </c>
      <c r="BS45" s="1">
        <v>733135.45333333302</v>
      </c>
      <c r="BT45" s="1">
        <v>0.40010372319627802</v>
      </c>
      <c r="BU45" s="6">
        <v>819095.06</v>
      </c>
      <c r="BV45" s="6">
        <v>0.69771523018922599</v>
      </c>
    </row>
    <row r="46" spans="1:74">
      <c r="A46" s="3"/>
      <c r="B46" s="3" t="b">
        <v>0</v>
      </c>
      <c r="C46" s="3" t="s">
        <v>125</v>
      </c>
      <c r="D46" s="2">
        <v>46216.643773148098</v>
      </c>
      <c r="E46" s="5" t="s">
        <v>31</v>
      </c>
      <c r="F46" s="6" t="s">
        <v>136</v>
      </c>
      <c r="G46" s="3" t="s">
        <v>10</v>
      </c>
      <c r="H46" t="s">
        <v>192</v>
      </c>
      <c r="I46" s="1">
        <v>33921.303333333301</v>
      </c>
      <c r="J46" s="1">
        <v>1.8936822622990901</v>
      </c>
      <c r="K46" s="1">
        <v>76.655810394422801</v>
      </c>
      <c r="L46" s="6">
        <v>4405.2933333333303</v>
      </c>
      <c r="M46" s="6">
        <v>0.88797327678918803</v>
      </c>
      <c r="N46" s="6">
        <v>20.490551441433698</v>
      </c>
      <c r="O46" s="1">
        <v>119127.33333333299</v>
      </c>
      <c r="P46" s="1">
        <v>1.9133873609385701</v>
      </c>
      <c r="Q46" s="1">
        <v>1932.81065191123</v>
      </c>
      <c r="R46" s="6">
        <v>4897.6400000000003</v>
      </c>
      <c r="S46" s="6">
        <v>6.6449949664111703</v>
      </c>
      <c r="T46" s="6">
        <v>1.01862932762865</v>
      </c>
      <c r="U46" s="1">
        <v>26.696666666666701</v>
      </c>
      <c r="V46" s="1">
        <v>60.2691766643741</v>
      </c>
      <c r="W46" s="1" t="s">
        <v>35</v>
      </c>
      <c r="X46" s="6">
        <v>1369.84</v>
      </c>
      <c r="Y46" s="6">
        <v>7.38429337763663</v>
      </c>
      <c r="Z46" s="6" t="s">
        <v>35</v>
      </c>
      <c r="AA46" s="1">
        <v>29828.6733333333</v>
      </c>
      <c r="AB46" s="1">
        <v>1.03239968964114</v>
      </c>
      <c r="AC46" s="1">
        <v>10.2776398802039</v>
      </c>
      <c r="AD46" s="6">
        <v>1703.57</v>
      </c>
      <c r="AE46" s="6">
        <v>15.715476319003701</v>
      </c>
      <c r="AF46" s="6">
        <v>1.2723428587590899</v>
      </c>
      <c r="AG46" s="1">
        <v>646278.50666666694</v>
      </c>
      <c r="AH46" s="1">
        <v>0.6739955573434</v>
      </c>
      <c r="AI46" s="1">
        <v>77.903582867019395</v>
      </c>
      <c r="AJ46" s="6">
        <v>472.17333333333301</v>
      </c>
      <c r="AK46" s="6">
        <v>10.405608372921799</v>
      </c>
      <c r="AL46" s="6">
        <v>7.9825170110126006E-2</v>
      </c>
      <c r="AM46" s="1">
        <v>19939.696666666699</v>
      </c>
      <c r="AN46" s="1">
        <v>0.64369800385047604</v>
      </c>
      <c r="AO46" s="1">
        <v>12.8691072132158</v>
      </c>
      <c r="AP46" s="6">
        <v>3149288.4766666698</v>
      </c>
      <c r="AQ46" s="6">
        <v>1.43281877201154</v>
      </c>
      <c r="AR46" s="6">
        <v>733.71169448172202</v>
      </c>
      <c r="AS46" s="1">
        <v>21699.0133333333</v>
      </c>
      <c r="AT46" s="1">
        <v>1.3945567899562801</v>
      </c>
      <c r="AU46" s="1">
        <v>22.327555257033801</v>
      </c>
      <c r="AV46" s="6">
        <v>201.88333333333301</v>
      </c>
      <c r="AW46" s="6">
        <v>10.3215437899725</v>
      </c>
      <c r="AX46" s="6">
        <v>0.311491220003769</v>
      </c>
      <c r="AY46" s="1">
        <v>1087919.7033333301</v>
      </c>
      <c r="AZ46" s="1">
        <v>1.57926350473266</v>
      </c>
      <c r="BA46" s="1">
        <v>146.32222276615801</v>
      </c>
      <c r="BB46" s="6">
        <v>168.51333333333301</v>
      </c>
      <c r="BC46" s="6">
        <v>12.3688023813179</v>
      </c>
      <c r="BD46" s="6">
        <v>0.19268961388011399</v>
      </c>
      <c r="BE46" s="1">
        <v>1197.9866666666701</v>
      </c>
      <c r="BF46" s="1">
        <v>3.76818843928499</v>
      </c>
      <c r="BG46" s="1">
        <v>1.9471975554854699</v>
      </c>
      <c r="BH46" s="6">
        <v>3303315.2566666701</v>
      </c>
      <c r="BI46" s="6">
        <v>1.62727739695729</v>
      </c>
      <c r="BJ46" s="6">
        <v>289.85882075816698</v>
      </c>
      <c r="BK46" s="1">
        <v>260544.14</v>
      </c>
      <c r="BL46" s="1">
        <v>0.61321412754782001</v>
      </c>
      <c r="BM46" s="6">
        <v>22267.156666666699</v>
      </c>
      <c r="BN46" s="6">
        <v>12.2793530249109</v>
      </c>
      <c r="BO46" s="1">
        <v>1319348.7666666701</v>
      </c>
      <c r="BP46" s="1">
        <v>0.42377884401952598</v>
      </c>
      <c r="BQ46" s="6">
        <v>137762.45666666701</v>
      </c>
      <c r="BR46" s="6">
        <v>9.9811369256301408</v>
      </c>
      <c r="BS46" s="1">
        <v>723298.03</v>
      </c>
      <c r="BT46" s="1">
        <v>1.26123949367192</v>
      </c>
      <c r="BU46" s="6">
        <v>884253.83</v>
      </c>
      <c r="BV46" s="6">
        <v>11.0309912609147</v>
      </c>
    </row>
    <row r="47" spans="1:74">
      <c r="A47" s="3"/>
      <c r="B47" s="3" t="b">
        <v>0</v>
      </c>
      <c r="C47" s="3" t="s">
        <v>8</v>
      </c>
      <c r="D47" s="2">
        <v>46216.6469097222</v>
      </c>
      <c r="E47" s="5" t="s">
        <v>31</v>
      </c>
      <c r="F47" s="6" t="s">
        <v>136</v>
      </c>
      <c r="G47" s="3" t="s">
        <v>40</v>
      </c>
      <c r="H47" s="3"/>
      <c r="I47" s="1">
        <v>7142.5866666666698</v>
      </c>
      <c r="J47" s="1">
        <v>4.1621805918073198</v>
      </c>
      <c r="K47" s="1">
        <v>8.9056141021051793</v>
      </c>
      <c r="L47" s="6">
        <v>151.82333333333301</v>
      </c>
      <c r="M47" s="6">
        <v>15.226318821230601</v>
      </c>
      <c r="N47" s="6" t="s">
        <v>35</v>
      </c>
      <c r="O47" s="1">
        <v>38.373333333333299</v>
      </c>
      <c r="P47" s="1">
        <v>45.811384597472802</v>
      </c>
      <c r="Q47" s="1">
        <v>5.4152493954006897E-2</v>
      </c>
      <c r="R47" s="6">
        <v>3854.6</v>
      </c>
      <c r="S47" s="6">
        <v>7.2286747168433498</v>
      </c>
      <c r="T47" s="6" t="s">
        <v>35</v>
      </c>
      <c r="U47" s="1">
        <v>5.0066666666666704</v>
      </c>
      <c r="V47" s="1">
        <v>99.966727679775602</v>
      </c>
      <c r="W47" s="1" t="s">
        <v>35</v>
      </c>
      <c r="X47" s="6">
        <v>1011.1033333333301</v>
      </c>
      <c r="Y47" s="6">
        <v>14.115854545361101</v>
      </c>
      <c r="Z47" s="6" t="s">
        <v>35</v>
      </c>
      <c r="AA47" s="1">
        <v>5530.2</v>
      </c>
      <c r="AB47" s="1">
        <v>3.4470605008756698</v>
      </c>
      <c r="AC47" s="1">
        <v>1.8720806283437901</v>
      </c>
      <c r="AD47" s="6">
        <v>223.566666666667</v>
      </c>
      <c r="AE47" s="6">
        <v>6.8393592823178802</v>
      </c>
      <c r="AF47" s="6">
        <v>0.13695005547283701</v>
      </c>
      <c r="AG47" s="1">
        <v>67157.726666666698</v>
      </c>
      <c r="AH47" s="1">
        <v>1.90536909681814</v>
      </c>
      <c r="AI47" s="1">
        <v>7.7316922805643298</v>
      </c>
      <c r="AJ47" s="6">
        <v>317.00333333333299</v>
      </c>
      <c r="AK47" s="6">
        <v>6.3823983166086098</v>
      </c>
      <c r="AL47" s="6">
        <v>5.1161407709949501E-2</v>
      </c>
      <c r="AM47" s="1">
        <v>1898.8</v>
      </c>
      <c r="AN47" s="1">
        <v>4.3510300371591404</v>
      </c>
      <c r="AO47" s="1">
        <v>1.1539288428596599</v>
      </c>
      <c r="AP47" s="6">
        <v>2137.40333333333</v>
      </c>
      <c r="AQ47" s="6">
        <v>4.1174943914651996</v>
      </c>
      <c r="AR47" s="6">
        <v>0.38024684175020401</v>
      </c>
      <c r="AS47" s="1">
        <v>915.993333333333</v>
      </c>
      <c r="AT47" s="1">
        <v>8.1596219471665403</v>
      </c>
      <c r="AU47" s="1" t="s">
        <v>35</v>
      </c>
      <c r="AV47" s="6">
        <v>3.34</v>
      </c>
      <c r="AW47" s="6">
        <v>86.602540378443905</v>
      </c>
      <c r="AX47" s="6">
        <v>2.5981802947171E-3</v>
      </c>
      <c r="AY47" s="1">
        <v>621.40666666666698</v>
      </c>
      <c r="AZ47" s="1">
        <v>10.184142941331499</v>
      </c>
      <c r="BA47" s="1">
        <v>7.5739468182333097E-2</v>
      </c>
      <c r="BB47" s="6">
        <v>6.6733333333333302</v>
      </c>
      <c r="BC47" s="6">
        <v>86.602540378443905</v>
      </c>
      <c r="BD47" s="6">
        <v>5.7784170865692597E-3</v>
      </c>
      <c r="BE47" s="1">
        <v>30.033333333333299</v>
      </c>
      <c r="BF47" s="1">
        <v>16.664819642066899</v>
      </c>
      <c r="BG47" s="1">
        <v>4.0848852583683801E-2</v>
      </c>
      <c r="BH47" s="6">
        <v>1793.68</v>
      </c>
      <c r="BI47" s="6">
        <v>1.25894037863686</v>
      </c>
      <c r="BJ47" s="6">
        <v>6.5322412857889894E-2</v>
      </c>
      <c r="BK47" s="1">
        <v>258456.17666666699</v>
      </c>
      <c r="BL47" s="1">
        <v>1.34989502202986</v>
      </c>
      <c r="BM47" s="6">
        <v>20641.293333333299</v>
      </c>
      <c r="BN47" s="6">
        <v>2.5970536385640601</v>
      </c>
      <c r="BO47" s="1">
        <v>1328569.28</v>
      </c>
      <c r="BP47" s="1">
        <v>1.06636082526874</v>
      </c>
      <c r="BQ47" s="6">
        <v>126652.91</v>
      </c>
      <c r="BR47" s="6">
        <v>0.86747090398205595</v>
      </c>
      <c r="BS47" s="1">
        <v>733712.32</v>
      </c>
      <c r="BT47" s="1">
        <v>0.38561987425462502</v>
      </c>
      <c r="BU47" s="6">
        <v>812100.183333333</v>
      </c>
      <c r="BV47" s="6">
        <v>0.325419396874705</v>
      </c>
    </row>
    <row r="48" spans="1:74">
      <c r="A48" s="3"/>
      <c r="B48" s="3" t="b">
        <v>0</v>
      </c>
      <c r="C48" s="3" t="s">
        <v>103</v>
      </c>
      <c r="D48" s="2">
        <v>46216.6499189815</v>
      </c>
      <c r="E48" s="5" t="s">
        <v>31</v>
      </c>
      <c r="F48" s="6" t="s">
        <v>136</v>
      </c>
      <c r="G48" s="3" t="s">
        <v>37</v>
      </c>
      <c r="H48" s="3"/>
      <c r="I48" s="1">
        <v>5920.7366666666703</v>
      </c>
      <c r="J48" s="1">
        <v>2.4951285219956398</v>
      </c>
      <c r="K48" s="1">
        <v>5.8143316343829303</v>
      </c>
      <c r="L48" s="6">
        <v>138.47999999999999</v>
      </c>
      <c r="M48" s="6">
        <v>28.075457840259499</v>
      </c>
      <c r="N48" s="6" t="s">
        <v>35</v>
      </c>
      <c r="O48" s="1">
        <v>33.369999999999997</v>
      </c>
      <c r="P48" s="1">
        <v>70.871698635959206</v>
      </c>
      <c r="Q48" s="1" t="s">
        <v>35</v>
      </c>
      <c r="R48" s="6">
        <v>3640.95</v>
      </c>
      <c r="S48" s="6">
        <v>4.0430987321562801</v>
      </c>
      <c r="T48" s="6" t="s">
        <v>35</v>
      </c>
      <c r="U48" s="1">
        <v>6.6766666666666703</v>
      </c>
      <c r="V48" s="1">
        <v>43.236415565873102</v>
      </c>
      <c r="W48" s="1" t="s">
        <v>35</v>
      </c>
      <c r="X48" s="6">
        <v>961.05333333333294</v>
      </c>
      <c r="Y48" s="6">
        <v>7.0457876717126497</v>
      </c>
      <c r="Z48" s="6" t="s">
        <v>35</v>
      </c>
      <c r="AA48" s="1">
        <v>5346.63</v>
      </c>
      <c r="AB48" s="1">
        <v>4.65170275045263</v>
      </c>
      <c r="AC48" s="1">
        <v>1.8085783460935301</v>
      </c>
      <c r="AD48" s="6">
        <v>253.60333333333301</v>
      </c>
      <c r="AE48" s="6">
        <v>15.9541651115935</v>
      </c>
      <c r="AF48" s="6">
        <v>0.15999285166116201</v>
      </c>
      <c r="AG48" s="1">
        <v>67111.026666666701</v>
      </c>
      <c r="AH48" s="1">
        <v>1.1773344253469</v>
      </c>
      <c r="AI48" s="1">
        <v>7.7260336556219</v>
      </c>
      <c r="AJ48" s="6">
        <v>327.01333333333298</v>
      </c>
      <c r="AK48" s="6">
        <v>14.465897746918101</v>
      </c>
      <c r="AL48" s="6">
        <v>5.3010503937479102E-2</v>
      </c>
      <c r="AM48" s="1">
        <v>1740.28</v>
      </c>
      <c r="AN48" s="1">
        <v>7.1473580565681498</v>
      </c>
      <c r="AO48" s="1">
        <v>1.0509910504881701</v>
      </c>
      <c r="AP48" s="6">
        <v>931.01333333333298</v>
      </c>
      <c r="AQ48" s="6">
        <v>2.9938290954676501</v>
      </c>
      <c r="AR48" s="6">
        <v>9.9140627112288507E-2</v>
      </c>
      <c r="AS48" s="1">
        <v>769.17</v>
      </c>
      <c r="AT48" s="1">
        <v>3.5847674705523902</v>
      </c>
      <c r="AU48" s="1" t="s">
        <v>35</v>
      </c>
      <c r="AV48" s="6">
        <v>5.0066666666666704</v>
      </c>
      <c r="AW48" s="6">
        <v>99.966727679775602</v>
      </c>
      <c r="AX48" s="6">
        <v>5.1911746008219996E-3</v>
      </c>
      <c r="AY48" s="1">
        <v>346.51666666666699</v>
      </c>
      <c r="AZ48" s="1">
        <v>15.8229422805697</v>
      </c>
      <c r="BA48" s="1">
        <v>3.8765533874676301E-2</v>
      </c>
      <c r="BB48" s="6">
        <v>0</v>
      </c>
      <c r="BC48" s="6" t="s">
        <v>39</v>
      </c>
      <c r="BD48" s="6" t="s">
        <v>35</v>
      </c>
      <c r="BE48" s="1">
        <v>23.356666666666701</v>
      </c>
      <c r="BF48" s="1">
        <v>24.743582965269699</v>
      </c>
      <c r="BG48" s="1">
        <v>2.99511099458151E-2</v>
      </c>
      <c r="BH48" s="6">
        <v>1223.0166666666701</v>
      </c>
      <c r="BI48" s="6">
        <v>3.4082742584235102</v>
      </c>
      <c r="BJ48" s="6">
        <v>1.5232016686367599E-2</v>
      </c>
      <c r="BK48" s="1">
        <v>242653.04</v>
      </c>
      <c r="BL48" s="1">
        <v>4.7431976646542697</v>
      </c>
      <c r="BM48" s="6">
        <v>19358.25</v>
      </c>
      <c r="BN48" s="6">
        <v>4.1644828943631804</v>
      </c>
      <c r="BO48" s="1">
        <v>1256436.33</v>
      </c>
      <c r="BP48" s="1">
        <v>3.6152232603880998</v>
      </c>
      <c r="BQ48" s="6">
        <v>122681.05666666701</v>
      </c>
      <c r="BR48" s="6">
        <v>4.3683047548956297</v>
      </c>
      <c r="BS48" s="1">
        <v>700246.12</v>
      </c>
      <c r="BT48" s="1">
        <v>3.1971719550426698</v>
      </c>
      <c r="BU48" s="6">
        <v>780138.55666666699</v>
      </c>
      <c r="BV48" s="6">
        <v>5.6661175111739501</v>
      </c>
    </row>
    <row r="49" spans="1:74">
      <c r="A49" s="3"/>
      <c r="B49" s="3" t="b">
        <v>0</v>
      </c>
      <c r="C49" s="3" t="s">
        <v>28</v>
      </c>
      <c r="D49" s="2">
        <v>46216.653055555602</v>
      </c>
      <c r="E49" s="5" t="s">
        <v>31</v>
      </c>
      <c r="F49" s="6" t="s">
        <v>136</v>
      </c>
      <c r="G49" s="3" t="s">
        <v>79</v>
      </c>
      <c r="H49" s="3"/>
      <c r="I49" s="1">
        <v>2544.55666666667</v>
      </c>
      <c r="J49" s="1">
        <v>5.6213529958603496</v>
      </c>
      <c r="K49" s="1" t="s">
        <v>35</v>
      </c>
      <c r="L49" s="6">
        <v>1.67</v>
      </c>
      <c r="M49" s="6">
        <v>173.20508075688801</v>
      </c>
      <c r="N49" s="6" t="s">
        <v>35</v>
      </c>
      <c r="O49" s="1">
        <v>6.6733333333333302</v>
      </c>
      <c r="P49" s="1">
        <v>86.602540378443905</v>
      </c>
      <c r="Q49" s="1" t="s">
        <v>35</v>
      </c>
      <c r="R49" s="6">
        <v>4151.6099999999997</v>
      </c>
      <c r="S49" s="6">
        <v>4.0148998613683302</v>
      </c>
      <c r="T49" s="6" t="s">
        <v>35</v>
      </c>
      <c r="U49" s="1">
        <v>10.0133333333333</v>
      </c>
      <c r="V49" s="1">
        <v>86.544882229057393</v>
      </c>
      <c r="W49" s="1" t="s">
        <v>35</v>
      </c>
      <c r="X49" s="6">
        <v>1274.73</v>
      </c>
      <c r="Y49" s="6">
        <v>2.3666960119435299</v>
      </c>
      <c r="Z49" s="6" t="s">
        <v>35</v>
      </c>
      <c r="AA49" s="1">
        <v>93.43</v>
      </c>
      <c r="AB49" s="1">
        <v>30.463113055422699</v>
      </c>
      <c r="AC49" s="1" t="s">
        <v>35</v>
      </c>
      <c r="AD49" s="6">
        <v>11.68</v>
      </c>
      <c r="AE49" s="6">
        <v>65.437344513301596</v>
      </c>
      <c r="AF49" s="6" t="s">
        <v>35</v>
      </c>
      <c r="AG49" s="1">
        <v>522.22333333333302</v>
      </c>
      <c r="AH49" s="1">
        <v>16.527958672096101</v>
      </c>
      <c r="AI49" s="1" t="s">
        <v>35</v>
      </c>
      <c r="AJ49" s="6">
        <v>15.016666666666699</v>
      </c>
      <c r="AK49" s="6">
        <v>88.194508195477994</v>
      </c>
      <c r="AL49" s="6" t="s">
        <v>35</v>
      </c>
      <c r="AM49" s="1">
        <v>53.39</v>
      </c>
      <c r="AN49" s="1">
        <v>23.5967214205753</v>
      </c>
      <c r="AO49" s="1" t="s">
        <v>35</v>
      </c>
      <c r="AP49" s="6">
        <v>390.41666666666703</v>
      </c>
      <c r="AQ49" s="6">
        <v>11.5376734495197</v>
      </c>
      <c r="AR49" s="6" t="s">
        <v>35</v>
      </c>
      <c r="AS49" s="1">
        <v>393.756666666667</v>
      </c>
      <c r="AT49" s="1">
        <v>16.590485528690401</v>
      </c>
      <c r="AU49" s="1" t="s">
        <v>35</v>
      </c>
      <c r="AV49" s="6">
        <v>0</v>
      </c>
      <c r="AW49" s="6" t="s">
        <v>39</v>
      </c>
      <c r="AX49" s="6" t="s">
        <v>35</v>
      </c>
      <c r="AY49" s="1">
        <v>48.31</v>
      </c>
      <c r="AZ49" s="1">
        <v>21.5332759353734</v>
      </c>
      <c r="BA49" s="1" t="s">
        <v>35</v>
      </c>
      <c r="BB49" s="6">
        <v>1.67</v>
      </c>
      <c r="BC49" s="6">
        <v>173.20508075688801</v>
      </c>
      <c r="BD49" s="6">
        <v>0</v>
      </c>
      <c r="BE49" s="1">
        <v>1.67</v>
      </c>
      <c r="BF49" s="1">
        <v>173.20508075688801</v>
      </c>
      <c r="BG49" s="1" t="s">
        <v>35</v>
      </c>
      <c r="BH49" s="6">
        <v>1533.37666666667</v>
      </c>
      <c r="BI49" s="6">
        <v>4.1077195020368897</v>
      </c>
      <c r="BJ49" s="6">
        <v>4.24740952425397E-2</v>
      </c>
      <c r="BK49" s="1">
        <v>284411.48333333299</v>
      </c>
      <c r="BL49" s="1">
        <v>1.3455782407325301</v>
      </c>
      <c r="BM49" s="6">
        <v>25069.4666666667</v>
      </c>
      <c r="BN49" s="6">
        <v>2.22186479071993</v>
      </c>
      <c r="BO49" s="1">
        <v>1343179.6833333301</v>
      </c>
      <c r="BP49" s="1">
        <v>1.0582162962942701</v>
      </c>
      <c r="BQ49" s="6">
        <v>136334.13333333301</v>
      </c>
      <c r="BR49" s="6">
        <v>0.90506962860103302</v>
      </c>
      <c r="BS49" s="1">
        <v>755889.53</v>
      </c>
      <c r="BT49" s="1">
        <v>0.30218079662486202</v>
      </c>
      <c r="BU49" s="6">
        <v>804481.24333333306</v>
      </c>
      <c r="BV49" s="6">
        <v>0.66933532717842104</v>
      </c>
    </row>
    <row r="50" spans="1:74">
      <c r="A50" s="3"/>
      <c r="B50" s="3" t="b">
        <v>0</v>
      </c>
      <c r="C50" s="3" t="s">
        <v>132</v>
      </c>
      <c r="D50" s="2">
        <v>46216.656076388899</v>
      </c>
      <c r="E50" s="5" t="s">
        <v>31</v>
      </c>
      <c r="F50" s="6" t="s">
        <v>136</v>
      </c>
      <c r="G50" s="3" t="s">
        <v>55</v>
      </c>
      <c r="H50" s="3"/>
      <c r="I50" s="1">
        <v>2664.71333333333</v>
      </c>
      <c r="J50" s="1">
        <v>5.0286669360036598</v>
      </c>
      <c r="K50" s="1" t="s">
        <v>35</v>
      </c>
      <c r="L50" s="6">
        <v>3.34</v>
      </c>
      <c r="M50" s="6">
        <v>86.602540378443905</v>
      </c>
      <c r="N50" s="6" t="s">
        <v>35</v>
      </c>
      <c r="O50" s="1">
        <v>5.0066666666666704</v>
      </c>
      <c r="P50" s="1">
        <v>99.966727679775602</v>
      </c>
      <c r="Q50" s="1" t="s">
        <v>35</v>
      </c>
      <c r="R50" s="6">
        <v>4041.5</v>
      </c>
      <c r="S50" s="6">
        <v>1.7410350214153301</v>
      </c>
      <c r="T50" s="6" t="s">
        <v>35</v>
      </c>
      <c r="U50" s="1">
        <v>1.67</v>
      </c>
      <c r="V50" s="1">
        <v>173.20508075688801</v>
      </c>
      <c r="W50" s="1" t="s">
        <v>35</v>
      </c>
      <c r="X50" s="6">
        <v>1248.03666666667</v>
      </c>
      <c r="Y50" s="6">
        <v>4.2886324392252302</v>
      </c>
      <c r="Z50" s="6" t="s">
        <v>35</v>
      </c>
      <c r="AA50" s="1">
        <v>110.116666666667</v>
      </c>
      <c r="AB50" s="1">
        <v>4.5451801112459798</v>
      </c>
      <c r="AC50" s="1" t="s">
        <v>35</v>
      </c>
      <c r="AD50" s="6">
        <v>21.69</v>
      </c>
      <c r="AE50" s="6">
        <v>58.083400490756603</v>
      </c>
      <c r="AF50" s="6" t="s">
        <v>35</v>
      </c>
      <c r="AG50" s="1">
        <v>634.01666666666699</v>
      </c>
      <c r="AH50" s="1">
        <v>9.9344627432033796</v>
      </c>
      <c r="AI50" s="1" t="s">
        <v>35</v>
      </c>
      <c r="AJ50" s="6">
        <v>1.67</v>
      </c>
      <c r="AK50" s="6">
        <v>173.20508075688801</v>
      </c>
      <c r="AL50" s="6" t="s">
        <v>35</v>
      </c>
      <c r="AM50" s="1">
        <v>33.366666666666703</v>
      </c>
      <c r="AN50" s="1">
        <v>34.641016151377599</v>
      </c>
      <c r="AO50" s="1" t="s">
        <v>35</v>
      </c>
      <c r="AP50" s="6">
        <v>298.65333333333302</v>
      </c>
      <c r="AQ50" s="6">
        <v>5.8862076374625003</v>
      </c>
      <c r="AR50" s="6" t="s">
        <v>35</v>
      </c>
      <c r="AS50" s="1">
        <v>312</v>
      </c>
      <c r="AT50" s="1">
        <v>15.581404665532601</v>
      </c>
      <c r="AU50" s="1" t="s">
        <v>35</v>
      </c>
      <c r="AV50" s="6">
        <v>1.67</v>
      </c>
      <c r="AW50" s="6">
        <v>173.20508075688801</v>
      </c>
      <c r="AX50" s="6">
        <v>0</v>
      </c>
      <c r="AY50" s="1">
        <v>54.976666666666702</v>
      </c>
      <c r="AZ50" s="1">
        <v>36.369975520012197</v>
      </c>
      <c r="BA50" s="1" t="s">
        <v>35</v>
      </c>
      <c r="BB50" s="6">
        <v>0</v>
      </c>
      <c r="BC50" s="6" t="s">
        <v>39</v>
      </c>
      <c r="BD50" s="6" t="s">
        <v>35</v>
      </c>
      <c r="BE50" s="1">
        <v>3.34</v>
      </c>
      <c r="BF50" s="1">
        <v>86.602540378443905</v>
      </c>
      <c r="BG50" s="1" t="s">
        <v>35</v>
      </c>
      <c r="BH50" s="6">
        <v>1419.91</v>
      </c>
      <c r="BI50" s="6">
        <v>3.2759306090656599</v>
      </c>
      <c r="BJ50" s="6">
        <v>3.25144746508386E-2</v>
      </c>
      <c r="BK50" s="1">
        <v>284901.34999999998</v>
      </c>
      <c r="BL50" s="1">
        <v>0.57856299205475503</v>
      </c>
      <c r="BM50" s="6">
        <v>22917.083333333299</v>
      </c>
      <c r="BN50" s="6">
        <v>8.1160638754566197</v>
      </c>
      <c r="BO50" s="1">
        <v>1360312.4033333301</v>
      </c>
      <c r="BP50" s="1">
        <v>0.51490531543373097</v>
      </c>
      <c r="BQ50" s="6">
        <v>127127.24</v>
      </c>
      <c r="BR50" s="6">
        <v>8.2996459751027807</v>
      </c>
      <c r="BS50" s="1">
        <v>762706.86</v>
      </c>
      <c r="BT50" s="1">
        <v>0.23929211856364699</v>
      </c>
      <c r="BU50" s="6">
        <v>774675.54666666698</v>
      </c>
      <c r="BV50" s="6">
        <v>3.0988317081472299</v>
      </c>
    </row>
    <row r="101" spans="18:20">
      <c r="R101" t="s">
        <v>205</v>
      </c>
      <c r="S101" t="s">
        <v>206</v>
      </c>
    </row>
    <row r="102" spans="18:20">
      <c r="R102">
        <v>1</v>
      </c>
      <c r="S102">
        <v>1</v>
      </c>
      <c r="T102" t="s">
        <v>157</v>
      </c>
    </row>
    <row r="103" spans="18:20">
      <c r="R103">
        <v>2</v>
      </c>
      <c r="S103">
        <v>2</v>
      </c>
      <c r="T103" t="s">
        <v>158</v>
      </c>
    </row>
    <row r="104" spans="18:20">
      <c r="R104">
        <v>3</v>
      </c>
      <c r="S104">
        <v>3</v>
      </c>
      <c r="T104" t="s">
        <v>159</v>
      </c>
    </row>
    <row r="105" spans="18:20">
      <c r="R105">
        <v>4</v>
      </c>
      <c r="S105">
        <v>4</v>
      </c>
      <c r="T105" t="s">
        <v>160</v>
      </c>
    </row>
    <row r="106" spans="18:20">
      <c r="R106">
        <v>5</v>
      </c>
      <c r="S106">
        <v>5</v>
      </c>
      <c r="T106" t="s">
        <v>161</v>
      </c>
    </row>
    <row r="107" spans="18:20">
      <c r="R107">
        <v>6</v>
      </c>
      <c r="S107">
        <v>6</v>
      </c>
      <c r="T107" t="s">
        <v>162</v>
      </c>
    </row>
    <row r="108" spans="18:20">
      <c r="R108">
        <v>7</v>
      </c>
      <c r="S108">
        <v>7</v>
      </c>
      <c r="T108" t="s">
        <v>163</v>
      </c>
    </row>
    <row r="109" spans="18:20">
      <c r="R109">
        <v>8</v>
      </c>
      <c r="S109">
        <v>8</v>
      </c>
      <c r="T109" t="s">
        <v>164</v>
      </c>
    </row>
    <row r="110" spans="18:20">
      <c r="R110">
        <v>9</v>
      </c>
      <c r="S110">
        <v>9</v>
      </c>
      <c r="T110" t="s">
        <v>165</v>
      </c>
    </row>
    <row r="111" spans="18:20">
      <c r="R111">
        <v>10</v>
      </c>
      <c r="S111">
        <v>10</v>
      </c>
      <c r="T111" t="s">
        <v>166</v>
      </c>
    </row>
    <row r="112" spans="18:20">
      <c r="R112">
        <v>11</v>
      </c>
      <c r="S112">
        <v>11</v>
      </c>
      <c r="T112" t="s">
        <v>167</v>
      </c>
    </row>
    <row r="113" spans="18:20">
      <c r="R113">
        <v>12</v>
      </c>
      <c r="S113">
        <v>12</v>
      </c>
      <c r="T113" t="s">
        <v>168</v>
      </c>
    </row>
    <row r="114" spans="18:20">
      <c r="R114">
        <v>13</v>
      </c>
      <c r="S114">
        <v>16</v>
      </c>
      <c r="T114" t="s">
        <v>169</v>
      </c>
    </row>
    <row r="115" spans="18:20">
      <c r="R115">
        <v>14</v>
      </c>
      <c r="S115">
        <v>17</v>
      </c>
      <c r="T115" t="s">
        <v>170</v>
      </c>
    </row>
    <row r="116" spans="18:20">
      <c r="R116">
        <v>15</v>
      </c>
      <c r="S116">
        <v>18</v>
      </c>
      <c r="T116" t="s">
        <v>171</v>
      </c>
    </row>
    <row r="117" spans="18:20">
      <c r="R117">
        <v>16</v>
      </c>
      <c r="S117">
        <v>19</v>
      </c>
      <c r="T117" t="s">
        <v>172</v>
      </c>
    </row>
    <row r="118" spans="18:20">
      <c r="R118">
        <v>17</v>
      </c>
      <c r="S118">
        <v>20</v>
      </c>
      <c r="T118" t="s">
        <v>173</v>
      </c>
    </row>
    <row r="119" spans="18:20">
      <c r="R119">
        <v>18</v>
      </c>
      <c r="S119">
        <v>21</v>
      </c>
      <c r="T119" t="s">
        <v>174</v>
      </c>
    </row>
    <row r="120" spans="18:20">
      <c r="R120">
        <v>19</v>
      </c>
      <c r="S120">
        <v>25</v>
      </c>
      <c r="T120" t="s">
        <v>175</v>
      </c>
    </row>
    <row r="121" spans="18:20">
      <c r="R121">
        <v>20</v>
      </c>
      <c r="S121">
        <v>26</v>
      </c>
      <c r="T121" t="s">
        <v>176</v>
      </c>
    </row>
    <row r="122" spans="18:20">
      <c r="R122">
        <v>21</v>
      </c>
      <c r="S122">
        <v>27</v>
      </c>
      <c r="T122" t="s">
        <v>177</v>
      </c>
    </row>
    <row r="123" spans="18:20">
      <c r="R123">
        <v>22</v>
      </c>
      <c r="S123">
        <v>28</v>
      </c>
      <c r="T123" t="s">
        <v>178</v>
      </c>
    </row>
    <row r="124" spans="18:20">
      <c r="R124">
        <v>23</v>
      </c>
      <c r="S124">
        <v>29</v>
      </c>
      <c r="T124" t="s">
        <v>179</v>
      </c>
    </row>
    <row r="125" spans="18:20">
      <c r="R125">
        <v>24</v>
      </c>
      <c r="S125">
        <v>30</v>
      </c>
      <c r="T125" t="s">
        <v>180</v>
      </c>
    </row>
    <row r="126" spans="18:20">
      <c r="R126">
        <v>25</v>
      </c>
      <c r="S126">
        <v>31</v>
      </c>
      <c r="T126" t="s">
        <v>181</v>
      </c>
    </row>
    <row r="127" spans="18:20">
      <c r="R127">
        <v>26</v>
      </c>
      <c r="S127">
        <v>32</v>
      </c>
      <c r="T127" t="s">
        <v>182</v>
      </c>
    </row>
    <row r="128" spans="18:20">
      <c r="R128">
        <v>27</v>
      </c>
      <c r="S128">
        <v>33</v>
      </c>
      <c r="T128" t="s">
        <v>183</v>
      </c>
    </row>
    <row r="129" spans="18:20">
      <c r="R129">
        <v>28</v>
      </c>
      <c r="S129">
        <v>34</v>
      </c>
      <c r="T129" t="s">
        <v>184</v>
      </c>
    </row>
    <row r="130" spans="18:20">
      <c r="R130">
        <v>29</v>
      </c>
      <c r="S130">
        <v>35</v>
      </c>
      <c r="T130" t="s">
        <v>185</v>
      </c>
    </row>
    <row r="131" spans="18:20">
      <c r="R131">
        <v>30</v>
      </c>
      <c r="S131">
        <v>36</v>
      </c>
      <c r="T131" t="s">
        <v>186</v>
      </c>
    </row>
    <row r="132" spans="18:20">
      <c r="R132">
        <v>31</v>
      </c>
      <c r="S132">
        <v>37</v>
      </c>
      <c r="T132" t="s">
        <v>187</v>
      </c>
    </row>
    <row r="133" spans="18:20">
      <c r="R133">
        <v>32</v>
      </c>
      <c r="S133">
        <v>38</v>
      </c>
      <c r="T133" t="s">
        <v>188</v>
      </c>
    </row>
    <row r="134" spans="18:20">
      <c r="R134">
        <v>33</v>
      </c>
      <c r="S134">
        <v>39</v>
      </c>
      <c r="T134" t="s">
        <v>189</v>
      </c>
    </row>
    <row r="135" spans="18:20">
      <c r="R135">
        <v>34</v>
      </c>
      <c r="S135">
        <v>40</v>
      </c>
      <c r="T135" t="s">
        <v>190</v>
      </c>
    </row>
    <row r="136" spans="18:20">
      <c r="R136">
        <v>35</v>
      </c>
      <c r="S136">
        <v>41</v>
      </c>
      <c r="T136" t="s">
        <v>191</v>
      </c>
    </row>
    <row r="137" spans="18:20">
      <c r="R137">
        <v>36</v>
      </c>
      <c r="S137">
        <v>42</v>
      </c>
      <c r="T137" t="s">
        <v>192</v>
      </c>
    </row>
  </sheetData>
  <mergeCells count="25">
    <mergeCell ref="U1:W1"/>
    <mergeCell ref="A1:G1"/>
    <mergeCell ref="I1:K1"/>
    <mergeCell ref="L1:N1"/>
    <mergeCell ref="O1:Q1"/>
    <mergeCell ref="R1:T1"/>
    <mergeCell ref="BE1:BG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BB1:BD1"/>
    <mergeCell ref="BU1:BV1"/>
    <mergeCell ref="BH1:BJ1"/>
    <mergeCell ref="BK1:BL1"/>
    <mergeCell ref="BM1:BN1"/>
    <mergeCell ref="BO1:BP1"/>
    <mergeCell ref="BQ1:BR1"/>
    <mergeCell ref="BS1:BT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B036CCB6-0FD6-4673-A024-B6FA0EF71E55}">
          <x14:formula1>
            <xm:f>ValueList_Helper!$A$1:$A$20</xm:f>
          </x14:formula1>
          <xm:sqref>E3:E50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6965-377A-4DCC-AB61-CC08783AEBC1}">
  <sheetPr>
    <outlinePr summaryBelow="0"/>
  </sheetPr>
  <dimension ref="A1:Z137"/>
  <sheetViews>
    <sheetView zoomScale="85" zoomScaleNormal="85" workbookViewId="0">
      <pane xSplit="8" ySplit="1" topLeftCell="P2" activePane="bottomRight" state="frozen"/>
      <selection pane="topRight" activeCell="I1" sqref="I1"/>
      <selection pane="bottomLeft" activeCell="A2" sqref="A2"/>
      <selection pane="bottomRight" activeCell="H1" sqref="H1:Z6"/>
    </sheetView>
  </sheetViews>
  <sheetFormatPr defaultColWidth="9.1796875" defaultRowHeight="14.5"/>
  <cols>
    <col min="1" max="1" width="4" customWidth="1"/>
    <col min="2" max="2" width="4.26953125" customWidth="1"/>
    <col min="3" max="3" width="8.26953125" customWidth="1"/>
    <col min="4" max="4" width="21.1796875" customWidth="1"/>
    <col min="5" max="5" width="11" customWidth="1"/>
    <col min="6" max="6" width="5.81640625" customWidth="1"/>
    <col min="7" max="8" width="12.453125" customWidth="1"/>
    <col min="9" max="9" width="11.453125" customWidth="1"/>
    <col min="10" max="10" width="13.36328125" customWidth="1"/>
    <col min="11" max="11" width="11.90625" customWidth="1"/>
    <col min="12" max="12" width="10.453125" customWidth="1"/>
    <col min="13" max="13" width="11.90625" customWidth="1"/>
    <col min="14" max="14" width="11.54296875" customWidth="1"/>
    <col min="15" max="15" width="11.7265625" customWidth="1"/>
    <col min="16" max="16" width="10.7265625" customWidth="1"/>
    <col min="17" max="18" width="11.7265625" customWidth="1"/>
    <col min="19" max="19" width="10.7265625" customWidth="1"/>
    <col min="20" max="20" width="12.7265625" customWidth="1"/>
    <col min="21" max="22" width="10.7265625" customWidth="1"/>
    <col min="23" max="23" width="11.7265625" customWidth="1"/>
    <col min="24" max="25" width="10.7265625" customWidth="1"/>
    <col min="26" max="26" width="11.7265625" customWidth="1"/>
  </cols>
  <sheetData>
    <row r="1" spans="1:26" ht="18" customHeight="1">
      <c r="A1" s="46" t="s">
        <v>31</v>
      </c>
      <c r="B1" s="47"/>
      <c r="C1" s="47"/>
      <c r="D1" s="47"/>
      <c r="E1" s="47"/>
      <c r="F1" s="47"/>
      <c r="G1" s="48"/>
      <c r="H1" s="7"/>
      <c r="I1" s="24" t="s">
        <v>139</v>
      </c>
      <c r="J1" s="24" t="s">
        <v>14</v>
      </c>
      <c r="K1" s="24" t="s">
        <v>94</v>
      </c>
      <c r="L1" s="24" t="s">
        <v>67</v>
      </c>
      <c r="M1" s="24" t="s">
        <v>15</v>
      </c>
      <c r="N1" s="24" t="s">
        <v>24</v>
      </c>
      <c r="O1" s="24" t="s">
        <v>120</v>
      </c>
      <c r="P1" s="24" t="s">
        <v>22</v>
      </c>
      <c r="Q1" s="24" t="s">
        <v>108</v>
      </c>
      <c r="R1" s="24" t="s">
        <v>91</v>
      </c>
      <c r="S1" s="24" t="s">
        <v>65</v>
      </c>
      <c r="T1" s="24" t="s">
        <v>99</v>
      </c>
      <c r="U1" s="24" t="s">
        <v>97</v>
      </c>
      <c r="V1" s="24" t="s">
        <v>2</v>
      </c>
      <c r="W1" s="24" t="s">
        <v>25</v>
      </c>
      <c r="X1" s="24" t="s">
        <v>115</v>
      </c>
      <c r="Y1" s="24" t="s">
        <v>36</v>
      </c>
      <c r="Z1" s="24" t="s">
        <v>151</v>
      </c>
    </row>
    <row r="2" spans="1:26" ht="18" customHeight="1">
      <c r="A2" s="4" t="s">
        <v>136</v>
      </c>
      <c r="B2" s="4" t="s">
        <v>154</v>
      </c>
      <c r="C2" s="4" t="s">
        <v>63</v>
      </c>
      <c r="D2" s="4" t="s">
        <v>87</v>
      </c>
      <c r="E2" s="4" t="s">
        <v>81</v>
      </c>
      <c r="F2" s="4" t="s">
        <v>32</v>
      </c>
      <c r="G2" s="4" t="s">
        <v>131</v>
      </c>
      <c r="H2" s="4"/>
      <c r="I2" s="4" t="s">
        <v>60</v>
      </c>
      <c r="J2" s="4" t="s">
        <v>60</v>
      </c>
      <c r="K2" s="4" t="s">
        <v>60</v>
      </c>
      <c r="L2" s="4" t="s">
        <v>60</v>
      </c>
      <c r="M2" s="4" t="s">
        <v>60</v>
      </c>
      <c r="N2" s="4" t="s">
        <v>60</v>
      </c>
      <c r="O2" s="4" t="s">
        <v>60</v>
      </c>
      <c r="P2" s="4" t="s">
        <v>60</v>
      </c>
      <c r="Q2" s="4" t="s">
        <v>60</v>
      </c>
      <c r="R2" s="4" t="s">
        <v>60</v>
      </c>
      <c r="S2" s="4" t="s">
        <v>60</v>
      </c>
      <c r="T2" s="4" t="s">
        <v>60</v>
      </c>
      <c r="U2" s="4" t="s">
        <v>60</v>
      </c>
      <c r="V2" s="4" t="s">
        <v>60</v>
      </c>
      <c r="W2" s="4" t="s">
        <v>60</v>
      </c>
      <c r="X2" s="4" t="s">
        <v>60</v>
      </c>
      <c r="Y2" s="4" t="s">
        <v>60</v>
      </c>
      <c r="Z2" s="4" t="s">
        <v>60</v>
      </c>
    </row>
    <row r="3" spans="1:26">
      <c r="A3" s="3"/>
      <c r="B3" s="3" t="b">
        <v>0</v>
      </c>
      <c r="C3" s="3" t="s">
        <v>46</v>
      </c>
      <c r="D3" s="2">
        <v>46216.536574074104</v>
      </c>
      <c r="E3" s="5" t="s">
        <v>31</v>
      </c>
      <c r="F3" s="6" t="s">
        <v>136</v>
      </c>
      <c r="G3" s="3" t="s">
        <v>95</v>
      </c>
      <c r="H3" t="s">
        <v>157</v>
      </c>
      <c r="I3" s="1">
        <v>1380.20117328539</v>
      </c>
      <c r="J3" s="6">
        <v>120.118674977303</v>
      </c>
      <c r="K3" s="1">
        <v>342.47936030198099</v>
      </c>
      <c r="L3" s="6">
        <v>29.364719002998999</v>
      </c>
      <c r="M3" s="1">
        <v>47.326254855920098</v>
      </c>
      <c r="N3" s="6">
        <v>76.790328720724403</v>
      </c>
      <c r="O3" s="1">
        <v>19.869145851112801</v>
      </c>
      <c r="P3" s="6">
        <v>2.6856479966309501</v>
      </c>
      <c r="Q3" s="1">
        <v>251.669523349656</v>
      </c>
      <c r="R3" s="6">
        <v>0.17722075675457</v>
      </c>
      <c r="S3" s="1">
        <v>12.445976954351099</v>
      </c>
      <c r="T3" s="6">
        <v>230.36035985927001</v>
      </c>
      <c r="U3" s="1">
        <v>5.7214280598921201</v>
      </c>
      <c r="V3" s="6">
        <v>0.101225311721723</v>
      </c>
      <c r="W3" s="1">
        <v>87.606061110599001</v>
      </c>
      <c r="X3" s="6">
        <v>5.2025002337039897E-2</v>
      </c>
      <c r="Y3" s="1">
        <v>6.5094724943417104</v>
      </c>
      <c r="Z3" s="6">
        <v>294.61594341736702</v>
      </c>
    </row>
    <row r="4" spans="1:26">
      <c r="A4" s="3"/>
      <c r="B4" s="3" t="b">
        <v>0</v>
      </c>
      <c r="C4" s="3" t="s">
        <v>49</v>
      </c>
      <c r="D4" s="2">
        <v>46216.539594907401</v>
      </c>
      <c r="E4" s="5" t="s">
        <v>31</v>
      </c>
      <c r="F4" s="6" t="s">
        <v>136</v>
      </c>
      <c r="G4" s="3" t="s">
        <v>78</v>
      </c>
      <c r="H4" t="s">
        <v>158</v>
      </c>
      <c r="I4" s="1">
        <v>1557.15168702131</v>
      </c>
      <c r="J4" s="6">
        <v>130.08803194781399</v>
      </c>
      <c r="K4" s="1">
        <v>386.17025242450001</v>
      </c>
      <c r="L4" s="6">
        <v>22.459892942966398</v>
      </c>
      <c r="M4" s="1">
        <v>57.317213026755702</v>
      </c>
      <c r="N4" s="6">
        <v>91.2724695478841</v>
      </c>
      <c r="O4" s="1">
        <v>18.995241397581498</v>
      </c>
      <c r="P4" s="6">
        <v>2.5819464636351501</v>
      </c>
      <c r="Q4" s="1">
        <v>258.71916714671499</v>
      </c>
      <c r="R4" s="6">
        <v>8.6605805360727303E-2</v>
      </c>
      <c r="S4" s="1">
        <v>10.086717473790999</v>
      </c>
      <c r="T4" s="6">
        <v>264.85136236129802</v>
      </c>
      <c r="U4" s="1">
        <v>2.6484606484650799</v>
      </c>
      <c r="V4" s="6">
        <v>9.6039323109513103E-2</v>
      </c>
      <c r="W4" s="1">
        <v>101.545061730513</v>
      </c>
      <c r="X4" s="6">
        <v>1.3485539676383799E-2</v>
      </c>
      <c r="Y4" s="1">
        <v>3.6957221353521699</v>
      </c>
      <c r="Z4" s="6">
        <v>326.681933778207</v>
      </c>
    </row>
    <row r="5" spans="1:26">
      <c r="A5" s="3"/>
      <c r="B5" s="3" t="b">
        <v>0</v>
      </c>
      <c r="C5" s="3" t="s">
        <v>119</v>
      </c>
      <c r="D5" s="2">
        <v>46216.542708333298</v>
      </c>
      <c r="E5" s="5" t="s">
        <v>31</v>
      </c>
      <c r="F5" s="6" t="s">
        <v>136</v>
      </c>
      <c r="G5" s="3" t="s">
        <v>66</v>
      </c>
      <c r="H5" t="s">
        <v>159</v>
      </c>
      <c r="I5" s="1">
        <v>1947.5967745882199</v>
      </c>
      <c r="J5" s="6">
        <v>142.125951112346</v>
      </c>
      <c r="K5" s="1">
        <v>357.93565060179901</v>
      </c>
      <c r="L5" s="6">
        <v>17.198260361537599</v>
      </c>
      <c r="M5" s="1">
        <v>60.472086569029003</v>
      </c>
      <c r="N5" s="6">
        <v>95.775876034105394</v>
      </c>
      <c r="O5" s="1">
        <v>18.6032063895269</v>
      </c>
      <c r="P5" s="6">
        <v>2.3655855777514598</v>
      </c>
      <c r="Q5" s="1">
        <v>244.305861007505</v>
      </c>
      <c r="R5" s="6">
        <v>8.8763392167674995E-2</v>
      </c>
      <c r="S5" s="1">
        <v>9.6930230597925409</v>
      </c>
      <c r="T5" s="6">
        <v>237.00832606454401</v>
      </c>
      <c r="U5" s="1" t="s">
        <v>35</v>
      </c>
      <c r="V5" s="6">
        <v>8.3058793613151993E-2</v>
      </c>
      <c r="W5" s="1">
        <v>91.398185144296704</v>
      </c>
      <c r="X5" s="6">
        <v>9.6358280930598592E-3</v>
      </c>
      <c r="Y5" s="1">
        <v>3.1210525555307802</v>
      </c>
      <c r="Z5" s="6">
        <v>310.10595757975801</v>
      </c>
    </row>
    <row r="6" spans="1:26">
      <c r="A6" s="3"/>
      <c r="B6" s="3"/>
      <c r="C6" s="3"/>
      <c r="D6" s="2"/>
      <c r="E6" s="5"/>
      <c r="F6" s="6"/>
      <c r="G6" s="3"/>
      <c r="H6" s="25" t="s">
        <v>194</v>
      </c>
      <c r="I6" s="27">
        <f>AVERAGE(I3:I5)</f>
        <v>1628.3165449649732</v>
      </c>
      <c r="J6" s="27">
        <f t="shared" ref="J6:Z6" si="0">AVERAGE(J3:J5)</f>
        <v>130.77755267915433</v>
      </c>
      <c r="K6" s="27">
        <f t="shared" si="0"/>
        <v>362.19508777609332</v>
      </c>
      <c r="L6" s="27">
        <f t="shared" si="0"/>
        <v>23.007624102501001</v>
      </c>
      <c r="M6" s="27">
        <f t="shared" si="0"/>
        <v>55.038518150568258</v>
      </c>
      <c r="N6" s="27">
        <f t="shared" si="0"/>
        <v>87.946224767571309</v>
      </c>
      <c r="O6" s="27">
        <f t="shared" si="0"/>
        <v>19.155864546073733</v>
      </c>
      <c r="P6" s="27">
        <f t="shared" si="0"/>
        <v>2.5443933460058532</v>
      </c>
      <c r="Q6" s="27">
        <f t="shared" si="0"/>
        <v>251.564850501292</v>
      </c>
      <c r="R6" s="27">
        <f t="shared" si="0"/>
        <v>0.11752998476099076</v>
      </c>
      <c r="S6" s="27">
        <f t="shared" si="0"/>
        <v>10.741905829311548</v>
      </c>
      <c r="T6" s="27">
        <f t="shared" si="0"/>
        <v>244.07334942837068</v>
      </c>
      <c r="U6" s="27">
        <f t="shared" si="0"/>
        <v>4.1849443541786</v>
      </c>
      <c r="V6" s="27">
        <f t="shared" si="0"/>
        <v>9.3441142814796027E-2</v>
      </c>
      <c r="W6" s="27">
        <f t="shared" si="0"/>
        <v>93.516435995136234</v>
      </c>
      <c r="X6" s="27">
        <f t="shared" si="0"/>
        <v>2.5048790035494522E-2</v>
      </c>
      <c r="Y6" s="27">
        <f t="shared" si="0"/>
        <v>4.4420823950748867</v>
      </c>
      <c r="Z6" s="27">
        <f t="shared" si="0"/>
        <v>310.46794492511071</v>
      </c>
    </row>
    <row r="7" spans="1:26">
      <c r="A7" s="3"/>
      <c r="B7" s="3" t="b">
        <v>0</v>
      </c>
      <c r="C7" s="3" t="s">
        <v>98</v>
      </c>
      <c r="D7" s="2">
        <v>46216.545729166697</v>
      </c>
      <c r="E7" s="5" t="s">
        <v>31</v>
      </c>
      <c r="F7" s="6" t="s">
        <v>136</v>
      </c>
      <c r="G7" s="3" t="s">
        <v>116</v>
      </c>
      <c r="H7" t="s">
        <v>160</v>
      </c>
      <c r="I7" s="1">
        <v>294.03231749640901</v>
      </c>
      <c r="J7" s="6">
        <v>42.3667661701285</v>
      </c>
      <c r="K7" s="1">
        <v>69.058062587039601</v>
      </c>
      <c r="L7" s="6">
        <v>8.0589304765216099</v>
      </c>
      <c r="M7" s="1">
        <v>8.4129961127288304</v>
      </c>
      <c r="N7" s="6">
        <v>7.69554471723142</v>
      </c>
      <c r="O7" s="1">
        <v>13.446143279562699</v>
      </c>
      <c r="P7" s="6">
        <v>1.25319721287495</v>
      </c>
      <c r="Q7" s="1">
        <v>78.530835989251301</v>
      </c>
      <c r="R7" s="6">
        <v>8.8762776418015402E-2</v>
      </c>
      <c r="S7" s="1">
        <v>10.3111779665435</v>
      </c>
      <c r="T7" s="6">
        <v>38.202631817966697</v>
      </c>
      <c r="U7" s="1" t="s">
        <v>35</v>
      </c>
      <c r="V7" s="6">
        <v>2.8554053298827101E-2</v>
      </c>
      <c r="W7" s="1">
        <v>11.383381129129001</v>
      </c>
      <c r="X7" s="6">
        <v>1.15645335963052E-2</v>
      </c>
      <c r="Y7" s="1">
        <v>0.50380432876885195</v>
      </c>
      <c r="Z7" s="6">
        <v>49.623290550943103</v>
      </c>
    </row>
    <row r="8" spans="1:26">
      <c r="A8" s="3"/>
      <c r="B8" s="3" t="b">
        <v>0</v>
      </c>
      <c r="C8" s="3" t="s">
        <v>59</v>
      </c>
      <c r="D8" s="2">
        <v>46216.5488541667</v>
      </c>
      <c r="E8" s="5" t="s">
        <v>31</v>
      </c>
      <c r="F8" s="6" t="s">
        <v>136</v>
      </c>
      <c r="G8" s="3" t="s">
        <v>86</v>
      </c>
      <c r="H8" t="s">
        <v>161</v>
      </c>
      <c r="I8" s="1">
        <v>382.120859401546</v>
      </c>
      <c r="J8" s="6">
        <v>57.143669227249298</v>
      </c>
      <c r="K8" s="1">
        <v>91.838626464724499</v>
      </c>
      <c r="L8" s="6">
        <v>15.9966288179322</v>
      </c>
      <c r="M8" s="1">
        <v>14.1964056532598</v>
      </c>
      <c r="N8" s="6">
        <v>20.521718287136899</v>
      </c>
      <c r="O8" s="1">
        <v>16.8904505208715</v>
      </c>
      <c r="P8" s="6">
        <v>1.90471431087353</v>
      </c>
      <c r="Q8" s="1">
        <v>114.957176244672</v>
      </c>
      <c r="R8" s="6">
        <v>0.118967760215963</v>
      </c>
      <c r="S8" s="1">
        <v>14.460759775201099</v>
      </c>
      <c r="T8" s="6">
        <v>60.639191637727599</v>
      </c>
      <c r="U8" s="1" t="s">
        <v>35</v>
      </c>
      <c r="V8" s="6">
        <v>2.3357692709392901E-2</v>
      </c>
      <c r="W8" s="1">
        <v>13.660517629258001</v>
      </c>
      <c r="X8" s="6">
        <v>9.6358280930598592E-3</v>
      </c>
      <c r="Y8" s="1">
        <v>0.85783134496761404</v>
      </c>
      <c r="Z8" s="6">
        <v>65.549085513120303</v>
      </c>
    </row>
    <row r="9" spans="1:26">
      <c r="A9" s="3"/>
      <c r="B9" s="3" t="b">
        <v>0</v>
      </c>
      <c r="C9" s="3" t="s">
        <v>149</v>
      </c>
      <c r="D9" s="2">
        <v>46216.551851851902</v>
      </c>
      <c r="E9" s="5" t="s">
        <v>31</v>
      </c>
      <c r="F9" s="6" t="s">
        <v>136</v>
      </c>
      <c r="G9" s="3" t="s">
        <v>80</v>
      </c>
      <c r="H9" t="s">
        <v>162</v>
      </c>
      <c r="I9" s="1">
        <v>179.07983055798601</v>
      </c>
      <c r="J9" s="6">
        <v>32.8417702603804</v>
      </c>
      <c r="K9" s="1">
        <v>62.9099422270086</v>
      </c>
      <c r="L9" s="6">
        <v>13.974493810792501</v>
      </c>
      <c r="M9" s="1">
        <v>12.0942071990178</v>
      </c>
      <c r="N9" s="6">
        <v>11.1160019106122</v>
      </c>
      <c r="O9" s="1">
        <v>14.0578735142886</v>
      </c>
      <c r="P9" s="6">
        <v>1.09696342351507</v>
      </c>
      <c r="Q9" s="1">
        <v>84.493724104308399</v>
      </c>
      <c r="R9" s="6">
        <v>5.7017802721615801E-2</v>
      </c>
      <c r="S9" s="1">
        <v>9.3318424942929301</v>
      </c>
      <c r="T9" s="6">
        <v>64.498943533031905</v>
      </c>
      <c r="U9" s="1" t="s">
        <v>35</v>
      </c>
      <c r="V9" s="6">
        <v>3.3745227899649101E-2</v>
      </c>
      <c r="W9" s="1">
        <v>9.0602840025698992</v>
      </c>
      <c r="X9" s="6">
        <v>9.6358280930598592E-3</v>
      </c>
      <c r="Y9" s="1">
        <v>10.3070719291917</v>
      </c>
      <c r="Z9" s="6">
        <v>42.054492681913104</v>
      </c>
    </row>
    <row r="10" spans="1:26">
      <c r="A10" s="3"/>
      <c r="B10" s="3"/>
      <c r="C10" s="3"/>
      <c r="D10" s="2"/>
      <c r="E10" s="5"/>
      <c r="F10" s="6"/>
      <c r="G10" s="3"/>
      <c r="H10" s="25" t="s">
        <v>195</v>
      </c>
      <c r="I10" s="27">
        <f>AVERAGE(I7:I9)</f>
        <v>285.07766915198039</v>
      </c>
      <c r="J10" s="27">
        <f t="shared" ref="J10:Z10" si="1">AVERAGE(J7:J9)</f>
        <v>44.117401885919399</v>
      </c>
      <c r="K10" s="27">
        <f t="shared" si="1"/>
        <v>74.602210426257571</v>
      </c>
      <c r="L10" s="27">
        <f t="shared" si="1"/>
        <v>12.676684368415437</v>
      </c>
      <c r="M10" s="27">
        <f t="shared" si="1"/>
        <v>11.567869655002143</v>
      </c>
      <c r="N10" s="27">
        <f t="shared" si="1"/>
        <v>13.111088304993507</v>
      </c>
      <c r="O10" s="27">
        <f t="shared" si="1"/>
        <v>14.798155771574267</v>
      </c>
      <c r="P10" s="27">
        <f t="shared" si="1"/>
        <v>1.4182916490878501</v>
      </c>
      <c r="Q10" s="27">
        <f t="shared" si="1"/>
        <v>92.660578779410571</v>
      </c>
      <c r="R10" s="27">
        <f t="shared" si="1"/>
        <v>8.8249446451864721E-2</v>
      </c>
      <c r="S10" s="27">
        <f t="shared" si="1"/>
        <v>11.367926745345843</v>
      </c>
      <c r="T10" s="27">
        <f t="shared" si="1"/>
        <v>54.446922329575408</v>
      </c>
      <c r="U10" s="27" t="e">
        <f t="shared" si="1"/>
        <v>#DIV/0!</v>
      </c>
      <c r="V10" s="27">
        <f t="shared" si="1"/>
        <v>2.8552324635956371E-2</v>
      </c>
      <c r="W10" s="27">
        <f t="shared" si="1"/>
        <v>11.368060920318968</v>
      </c>
      <c r="X10" s="27">
        <f t="shared" si="1"/>
        <v>1.0278729927474972E-2</v>
      </c>
      <c r="Y10" s="27">
        <f t="shared" si="1"/>
        <v>3.8895692009760552</v>
      </c>
      <c r="Z10" s="27">
        <f t="shared" si="1"/>
        <v>52.408956248658832</v>
      </c>
    </row>
    <row r="11" spans="1:26">
      <c r="A11" s="3"/>
      <c r="B11" s="3" t="b">
        <v>0</v>
      </c>
      <c r="C11" s="3" t="s">
        <v>16</v>
      </c>
      <c r="D11" s="2">
        <v>46216.554976851898</v>
      </c>
      <c r="E11" s="5" t="s">
        <v>31</v>
      </c>
      <c r="F11" s="6" t="s">
        <v>136</v>
      </c>
      <c r="G11" s="3" t="s">
        <v>141</v>
      </c>
      <c r="H11" t="s">
        <v>163</v>
      </c>
      <c r="I11" s="1">
        <v>1639.1773499338599</v>
      </c>
      <c r="J11" s="6">
        <v>135.877845403799</v>
      </c>
      <c r="K11" s="1">
        <v>360.97322141401003</v>
      </c>
      <c r="L11" s="6">
        <v>14.4002336159331</v>
      </c>
      <c r="M11" s="1">
        <v>52.584377426375603</v>
      </c>
      <c r="N11" s="6">
        <v>83.6888637533511</v>
      </c>
      <c r="O11" s="1">
        <v>20.5237632748081</v>
      </c>
      <c r="P11" s="6">
        <v>2.5384078277565099</v>
      </c>
      <c r="Q11" s="1">
        <v>254.231223654893</v>
      </c>
      <c r="R11" s="6">
        <v>0.15102245599110001</v>
      </c>
      <c r="S11" s="1">
        <v>11.966468578316899</v>
      </c>
      <c r="T11" s="6">
        <v>275.93965442408398</v>
      </c>
      <c r="U11" s="1" t="s">
        <v>35</v>
      </c>
      <c r="V11" s="6">
        <v>9.0848148508691107E-2</v>
      </c>
      <c r="W11" s="1">
        <v>107.858365833289</v>
      </c>
      <c r="X11" s="6">
        <v>1.34893893879671E-2</v>
      </c>
      <c r="Y11" s="1">
        <v>3.3443773893084101</v>
      </c>
      <c r="Z11" s="6">
        <v>318.78292767283398</v>
      </c>
    </row>
    <row r="12" spans="1:26">
      <c r="A12" s="3"/>
      <c r="B12" s="3" t="b">
        <v>0</v>
      </c>
      <c r="C12" s="3" t="s">
        <v>48</v>
      </c>
      <c r="D12" s="2">
        <v>46216.557986111096</v>
      </c>
      <c r="E12" s="5" t="s">
        <v>31</v>
      </c>
      <c r="F12" s="6" t="s">
        <v>136</v>
      </c>
      <c r="G12" s="3" t="s">
        <v>64</v>
      </c>
      <c r="H12" t="s">
        <v>164</v>
      </c>
      <c r="I12" s="1">
        <v>1742.45305297288</v>
      </c>
      <c r="J12" s="6">
        <v>142.650687034535</v>
      </c>
      <c r="K12" s="1">
        <v>388.06412905620999</v>
      </c>
      <c r="L12" s="6">
        <v>13.1834176866675</v>
      </c>
      <c r="M12" s="1">
        <v>53.6349513665266</v>
      </c>
      <c r="N12" s="6">
        <v>91.842071268471699</v>
      </c>
      <c r="O12" s="1">
        <v>19.954765713865399</v>
      </c>
      <c r="P12" s="6">
        <v>2.79830990670408</v>
      </c>
      <c r="Q12" s="1">
        <v>271.84004052178102</v>
      </c>
      <c r="R12" s="6">
        <v>8.9995507236368497E-2</v>
      </c>
      <c r="S12" s="1">
        <v>11.286307699653401</v>
      </c>
      <c r="T12" s="6">
        <v>290.63717918813001</v>
      </c>
      <c r="U12" s="1" t="s">
        <v>35</v>
      </c>
      <c r="V12" s="6">
        <v>0.10382867800505199</v>
      </c>
      <c r="W12" s="1">
        <v>118.283843325749</v>
      </c>
      <c r="X12" s="6">
        <v>1.7342950682874399E-2</v>
      </c>
      <c r="Y12" s="1">
        <v>3.5268642519228699</v>
      </c>
      <c r="Z12" s="6">
        <v>332.46894411253498</v>
      </c>
    </row>
    <row r="13" spans="1:26">
      <c r="A13" s="3"/>
      <c r="B13" s="3" t="b">
        <v>0</v>
      </c>
      <c r="C13" s="3" t="s">
        <v>6</v>
      </c>
      <c r="D13" s="2">
        <v>46216.561099537001</v>
      </c>
      <c r="E13" s="5" t="s">
        <v>31</v>
      </c>
      <c r="F13" s="6" t="s">
        <v>136</v>
      </c>
      <c r="G13" s="3" t="s">
        <v>138</v>
      </c>
      <c r="H13" t="s">
        <v>165</v>
      </c>
      <c r="I13" s="1">
        <v>1419.3281541912399</v>
      </c>
      <c r="J13" s="6">
        <v>127.469120050565</v>
      </c>
      <c r="K13" s="1">
        <v>391.15817859338398</v>
      </c>
      <c r="L13" s="6">
        <v>15.464567944398899</v>
      </c>
      <c r="M13" s="1">
        <v>42.067081711524501</v>
      </c>
      <c r="N13" s="6">
        <v>91.8990086655716</v>
      </c>
      <c r="O13" s="1">
        <v>20.187285700994799</v>
      </c>
      <c r="P13" s="6">
        <v>2.7470920435528301</v>
      </c>
      <c r="Q13" s="1">
        <v>263.286625426201</v>
      </c>
      <c r="R13" s="6">
        <v>0.18739232538013201</v>
      </c>
      <c r="S13" s="1">
        <v>12.9666985435813</v>
      </c>
      <c r="T13" s="6">
        <v>294.64724322123197</v>
      </c>
      <c r="U13" s="1" t="s">
        <v>35</v>
      </c>
      <c r="V13" s="6">
        <v>5.9695914915146898E-2</v>
      </c>
      <c r="W13" s="1">
        <v>117.01716225619499</v>
      </c>
      <c r="X13" s="6">
        <v>1.15606838847218E-2</v>
      </c>
      <c r="Y13" s="1">
        <v>3.2817384921592399</v>
      </c>
      <c r="Z13" s="6">
        <v>336.07913570692</v>
      </c>
    </row>
    <row r="14" spans="1:26">
      <c r="A14" s="3"/>
      <c r="B14" s="3"/>
      <c r="C14" s="3"/>
      <c r="D14" s="2"/>
      <c r="E14" s="5"/>
      <c r="F14" s="6"/>
      <c r="G14" s="3"/>
      <c r="H14" s="25" t="s">
        <v>232</v>
      </c>
      <c r="I14" s="27">
        <f>AVERAGE(I11:I13)</f>
        <v>1600.3195190326599</v>
      </c>
      <c r="J14" s="27">
        <f t="shared" ref="J14:Z14" si="2">AVERAGE(J11:J13)</f>
        <v>135.33255082963299</v>
      </c>
      <c r="K14" s="27">
        <f t="shared" si="2"/>
        <v>380.06517635453469</v>
      </c>
      <c r="L14" s="27">
        <f t="shared" si="2"/>
        <v>14.3494064156665</v>
      </c>
      <c r="M14" s="27">
        <f t="shared" si="2"/>
        <v>49.428803501475564</v>
      </c>
      <c r="N14" s="27">
        <f t="shared" si="2"/>
        <v>89.143314562464809</v>
      </c>
      <c r="O14" s="27">
        <f t="shared" si="2"/>
        <v>20.221938229889435</v>
      </c>
      <c r="P14" s="27">
        <f t="shared" si="2"/>
        <v>2.6946032593378071</v>
      </c>
      <c r="Q14" s="27">
        <f t="shared" si="2"/>
        <v>263.11929653429166</v>
      </c>
      <c r="R14" s="27">
        <f t="shared" si="2"/>
        <v>0.14280342953586683</v>
      </c>
      <c r="S14" s="27">
        <f t="shared" si="2"/>
        <v>12.073158273850533</v>
      </c>
      <c r="T14" s="27">
        <f t="shared" si="2"/>
        <v>287.0746922778153</v>
      </c>
      <c r="U14" s="27" t="e">
        <f t="shared" si="2"/>
        <v>#DIV/0!</v>
      </c>
      <c r="V14" s="27">
        <f t="shared" si="2"/>
        <v>8.4790913809629997E-2</v>
      </c>
      <c r="W14" s="27">
        <f t="shared" si="2"/>
        <v>114.386457138411</v>
      </c>
      <c r="X14" s="27">
        <f t="shared" si="2"/>
        <v>1.4131007985187766E-2</v>
      </c>
      <c r="Y14" s="27">
        <f t="shared" si="2"/>
        <v>3.3843267111301731</v>
      </c>
      <c r="Z14" s="27">
        <f t="shared" si="2"/>
        <v>329.11033583076301</v>
      </c>
    </row>
    <row r="15" spans="1:26">
      <c r="A15" s="3"/>
      <c r="B15" s="3" t="b">
        <v>0</v>
      </c>
      <c r="C15" s="3" t="s">
        <v>147</v>
      </c>
      <c r="D15" s="2">
        <v>46216.5641203704</v>
      </c>
      <c r="E15" s="5" t="s">
        <v>31</v>
      </c>
      <c r="F15" s="6" t="s">
        <v>136</v>
      </c>
      <c r="G15" s="3" t="s">
        <v>17</v>
      </c>
      <c r="H15" t="s">
        <v>166</v>
      </c>
      <c r="I15" s="1">
        <v>1942.6055115110901</v>
      </c>
      <c r="J15" s="6">
        <v>141.32079923483099</v>
      </c>
      <c r="K15" s="1">
        <v>357.74738818525498</v>
      </c>
      <c r="L15" s="6">
        <v>15.3125115063977</v>
      </c>
      <c r="M15" s="1">
        <v>39.4374951393266</v>
      </c>
      <c r="N15" s="6">
        <v>85.855445587797405</v>
      </c>
      <c r="O15" s="1">
        <v>19.905503043815902</v>
      </c>
      <c r="P15" s="6">
        <v>3.1375895726544099</v>
      </c>
      <c r="Q15" s="1">
        <v>273.47346339821303</v>
      </c>
      <c r="R15" s="6">
        <v>0.175371044777381</v>
      </c>
      <c r="S15" s="1">
        <v>14.9794899696761</v>
      </c>
      <c r="T15" s="6">
        <v>310.29866515537202</v>
      </c>
      <c r="U15" s="1" t="s">
        <v>35</v>
      </c>
      <c r="V15" s="6">
        <v>8.0465799307047101E-2</v>
      </c>
      <c r="W15" s="1">
        <v>124.301199480528</v>
      </c>
      <c r="X15" s="6">
        <v>1.54142451796291E-2</v>
      </c>
      <c r="Y15" s="1">
        <v>3.08291317665336</v>
      </c>
      <c r="Z15" s="6">
        <v>359.92864827845301</v>
      </c>
    </row>
    <row r="16" spans="1:26">
      <c r="A16" s="3"/>
      <c r="B16" s="3" t="b">
        <v>0</v>
      </c>
      <c r="C16" s="3" t="s">
        <v>51</v>
      </c>
      <c r="D16" s="2">
        <v>46216.5672569444</v>
      </c>
      <c r="E16" s="5" t="s">
        <v>31</v>
      </c>
      <c r="F16" s="6" t="s">
        <v>136</v>
      </c>
      <c r="G16" s="3" t="s">
        <v>4</v>
      </c>
      <c r="H16" t="s">
        <v>167</v>
      </c>
      <c r="I16" s="1">
        <v>1961.6726325147199</v>
      </c>
      <c r="J16" s="6">
        <v>138.15084445612001</v>
      </c>
      <c r="K16" s="1">
        <v>402.76688280429403</v>
      </c>
      <c r="L16" s="6">
        <v>13.289769123831499</v>
      </c>
      <c r="M16" s="1">
        <v>35.230997082962197</v>
      </c>
      <c r="N16" s="6">
        <v>79.413548479912095</v>
      </c>
      <c r="O16" s="1">
        <v>18.090974709953599</v>
      </c>
      <c r="P16" s="6">
        <v>2.6177879719444999</v>
      </c>
      <c r="Q16" s="1">
        <v>246.62284577698199</v>
      </c>
      <c r="R16" s="6">
        <v>0.18800869078930799</v>
      </c>
      <c r="S16" s="1">
        <v>12.997037009766</v>
      </c>
      <c r="T16" s="6">
        <v>249.003369498463</v>
      </c>
      <c r="U16" s="1" t="s">
        <v>35</v>
      </c>
      <c r="V16" s="6">
        <v>8.8249968213974003E-2</v>
      </c>
      <c r="W16" s="1">
        <v>93.502554685277801</v>
      </c>
      <c r="X16" s="6">
        <v>1.15645335963052E-2</v>
      </c>
      <c r="Y16" s="1">
        <v>3.2817439328694999</v>
      </c>
      <c r="Z16" s="6">
        <v>277.78350406282499</v>
      </c>
    </row>
    <row r="17" spans="1:26">
      <c r="A17" s="3"/>
      <c r="B17" s="3" t="b">
        <v>0</v>
      </c>
      <c r="C17" s="3" t="s">
        <v>145</v>
      </c>
      <c r="D17" s="2">
        <v>46216.570277777799</v>
      </c>
      <c r="E17" s="5" t="s">
        <v>31</v>
      </c>
      <c r="F17" s="6" t="s">
        <v>136</v>
      </c>
      <c r="G17" s="3" t="s">
        <v>105</v>
      </c>
      <c r="H17" t="s">
        <v>168</v>
      </c>
      <c r="I17" s="1">
        <v>1268.61593295701</v>
      </c>
      <c r="J17" s="6">
        <v>108.381087962199</v>
      </c>
      <c r="K17" s="1">
        <v>396.82736585753599</v>
      </c>
      <c r="L17" s="6">
        <v>14.217686931526201</v>
      </c>
      <c r="M17" s="1">
        <v>35.230997082962197</v>
      </c>
      <c r="N17" s="6">
        <v>72.913461352190694</v>
      </c>
      <c r="O17" s="1">
        <v>18.189518499627098</v>
      </c>
      <c r="P17" s="6">
        <v>2.5140915533191799</v>
      </c>
      <c r="Q17" s="1">
        <v>259.60185891916802</v>
      </c>
      <c r="R17" s="6">
        <v>0.10232466266887801</v>
      </c>
      <c r="S17" s="1">
        <v>9.9077668448750291</v>
      </c>
      <c r="T17" s="6">
        <v>287.257742935625</v>
      </c>
      <c r="U17" s="1" t="s">
        <v>35</v>
      </c>
      <c r="V17" s="6">
        <v>8.3058793613151993E-2</v>
      </c>
      <c r="W17" s="1">
        <v>95.6882160390454</v>
      </c>
      <c r="X17" s="6">
        <v>9.6358280930598592E-3</v>
      </c>
      <c r="Y17" s="1">
        <v>3.4315321268600898</v>
      </c>
      <c r="Z17" s="6">
        <v>282.98067956706001</v>
      </c>
    </row>
    <row r="18" spans="1:26">
      <c r="A18" s="3"/>
      <c r="B18" s="3"/>
      <c r="C18" s="3"/>
      <c r="D18" s="2"/>
      <c r="E18" s="5"/>
      <c r="F18" s="6"/>
      <c r="G18" s="3"/>
      <c r="H18" s="25" t="s">
        <v>233</v>
      </c>
      <c r="I18" s="27">
        <f>AVERAGE(I15:I17)</f>
        <v>1724.2980256609401</v>
      </c>
      <c r="J18" s="27">
        <f t="shared" ref="J18:Z18" si="3">AVERAGE(J15:J17)</f>
        <v>129.28424388438333</v>
      </c>
      <c r="K18" s="27">
        <f t="shared" si="3"/>
        <v>385.78054561569502</v>
      </c>
      <c r="L18" s="27">
        <f t="shared" si="3"/>
        <v>14.273322520585133</v>
      </c>
      <c r="M18" s="27">
        <f t="shared" si="3"/>
        <v>36.633163101750334</v>
      </c>
      <c r="N18" s="27">
        <f t="shared" si="3"/>
        <v>79.394151806633403</v>
      </c>
      <c r="O18" s="27">
        <f t="shared" si="3"/>
        <v>18.728665417798865</v>
      </c>
      <c r="P18" s="27">
        <f t="shared" si="3"/>
        <v>2.7564896993060297</v>
      </c>
      <c r="Q18" s="27">
        <f t="shared" si="3"/>
        <v>259.89938936478774</v>
      </c>
      <c r="R18" s="27">
        <f t="shared" si="3"/>
        <v>0.15523479941185567</v>
      </c>
      <c r="S18" s="27">
        <f t="shared" si="3"/>
        <v>12.628097941439043</v>
      </c>
      <c r="T18" s="27">
        <f t="shared" si="3"/>
        <v>282.18659252982002</v>
      </c>
      <c r="U18" s="27" t="e">
        <f t="shared" si="3"/>
        <v>#DIV/0!</v>
      </c>
      <c r="V18" s="27">
        <f t="shared" si="3"/>
        <v>8.3924853711391023E-2</v>
      </c>
      <c r="W18" s="27">
        <f t="shared" si="3"/>
        <v>104.49732340161707</v>
      </c>
      <c r="X18" s="27">
        <f t="shared" si="3"/>
        <v>1.2204868956331385E-2</v>
      </c>
      <c r="Y18" s="27">
        <f t="shared" si="3"/>
        <v>3.2653964121276498</v>
      </c>
      <c r="Z18" s="27">
        <f t="shared" si="3"/>
        <v>306.89761063611263</v>
      </c>
    </row>
    <row r="19" spans="1:26">
      <c r="A19" s="3"/>
      <c r="B19" s="3" t="b">
        <v>0</v>
      </c>
      <c r="C19" s="3" t="s">
        <v>43</v>
      </c>
      <c r="D19" s="2">
        <v>46216.573391203703</v>
      </c>
      <c r="E19" s="5" t="s">
        <v>31</v>
      </c>
      <c r="F19" s="6" t="s">
        <v>136</v>
      </c>
      <c r="G19" s="3" t="s">
        <v>82</v>
      </c>
      <c r="H19" t="s">
        <v>169</v>
      </c>
      <c r="I19" s="1">
        <v>1386.10641631097</v>
      </c>
      <c r="J19" s="6">
        <v>119.74626919845601</v>
      </c>
      <c r="K19" s="1">
        <v>269.00546207908701</v>
      </c>
      <c r="L19" s="6">
        <v>7.6637416553293303</v>
      </c>
      <c r="M19" s="1">
        <v>42.066031137584297</v>
      </c>
      <c r="N19" s="6">
        <v>70.348431612839093</v>
      </c>
      <c r="O19" s="1">
        <v>16.876575287766698</v>
      </c>
      <c r="P19" s="6">
        <v>2.3860711887008099</v>
      </c>
      <c r="Q19" s="1">
        <v>265.95697294592799</v>
      </c>
      <c r="R19" s="6">
        <v>8.7530045599662404E-2</v>
      </c>
      <c r="S19" s="1">
        <v>9.8958422864980804</v>
      </c>
      <c r="T19" s="6">
        <v>451.66969643469002</v>
      </c>
      <c r="U19" s="1" t="s">
        <v>35</v>
      </c>
      <c r="V19" s="6">
        <v>4.41275771012931E-2</v>
      </c>
      <c r="W19" s="1">
        <v>182.168309278517</v>
      </c>
      <c r="X19" s="6">
        <v>7.7071225898145603E-3</v>
      </c>
      <c r="Y19" s="1">
        <v>2.3529929297468</v>
      </c>
      <c r="Z19" s="6">
        <v>525.12438940011498</v>
      </c>
    </row>
    <row r="20" spans="1:26">
      <c r="A20" s="3"/>
      <c r="B20" s="3" t="b">
        <v>0</v>
      </c>
      <c r="C20" s="3" t="s">
        <v>76</v>
      </c>
      <c r="D20" s="2">
        <v>46216.576400462996</v>
      </c>
      <c r="E20" s="5" t="s">
        <v>31</v>
      </c>
      <c r="F20" s="6" t="s">
        <v>136</v>
      </c>
      <c r="G20" s="3" t="s">
        <v>153</v>
      </c>
      <c r="H20" t="s">
        <v>170</v>
      </c>
      <c r="I20" s="1">
        <v>2091.9775402922301</v>
      </c>
      <c r="J20" s="6">
        <v>150.13875334717699</v>
      </c>
      <c r="K20" s="1">
        <v>328.67777762711</v>
      </c>
      <c r="L20" s="6">
        <v>13.1528970714905</v>
      </c>
      <c r="M20" s="1">
        <v>43.645043769631201</v>
      </c>
      <c r="N20" s="6">
        <v>89.676628181967402</v>
      </c>
      <c r="O20" s="1">
        <v>17.8679919997303</v>
      </c>
      <c r="P20" s="6">
        <v>2.6818122187725</v>
      </c>
      <c r="Q20" s="1">
        <v>305.85475560653799</v>
      </c>
      <c r="R20" s="6">
        <v>0.11311259670361599</v>
      </c>
      <c r="S20" s="1">
        <v>10.133305288266801</v>
      </c>
      <c r="T20" s="6">
        <v>539.097627517614</v>
      </c>
      <c r="U20" s="1" t="s">
        <v>35</v>
      </c>
      <c r="V20" s="6">
        <v>0.10382349201644001</v>
      </c>
      <c r="W20" s="1">
        <v>210.77236251975501</v>
      </c>
      <c r="X20" s="6">
        <v>7.7071225898145603E-3</v>
      </c>
      <c r="Y20" s="1">
        <v>2.9385602522060701</v>
      </c>
      <c r="Z20" s="6">
        <v>504.74790068945401</v>
      </c>
    </row>
    <row r="21" spans="1:26">
      <c r="A21" s="3"/>
      <c r="B21" s="3" t="b">
        <v>0</v>
      </c>
      <c r="C21" s="3" t="s">
        <v>130</v>
      </c>
      <c r="D21" s="2">
        <v>46216.579525462999</v>
      </c>
      <c r="E21" s="5" t="s">
        <v>31</v>
      </c>
      <c r="F21" s="6" t="s">
        <v>136</v>
      </c>
      <c r="G21" s="3" t="s">
        <v>117</v>
      </c>
      <c r="H21" t="s">
        <v>171</v>
      </c>
      <c r="I21" s="1">
        <v>1288.2544632577101</v>
      </c>
      <c r="J21" s="6">
        <v>109.97434967677501</v>
      </c>
      <c r="K21" s="1">
        <v>286.002799274783</v>
      </c>
      <c r="L21" s="6">
        <v>13.4721943331531</v>
      </c>
      <c r="M21" s="1">
        <v>41.541794741449003</v>
      </c>
      <c r="N21" s="6">
        <v>63.962674778494303</v>
      </c>
      <c r="O21" s="1">
        <v>19.685951954445201</v>
      </c>
      <c r="P21" s="6">
        <v>3.0287532116987701</v>
      </c>
      <c r="Q21" s="1">
        <v>274.14250391063302</v>
      </c>
      <c r="R21" s="6">
        <v>0.160886765536562</v>
      </c>
      <c r="S21" s="1">
        <v>12.866923172663601</v>
      </c>
      <c r="T21" s="6">
        <v>433.49016404267701</v>
      </c>
      <c r="U21" s="1" t="s">
        <v>35</v>
      </c>
      <c r="V21" s="6">
        <v>8.3063979601764204E-2</v>
      </c>
      <c r="W21" s="1">
        <v>186.56634905767299</v>
      </c>
      <c r="X21" s="6">
        <v>5.7784170865692597E-3</v>
      </c>
      <c r="Y21" s="1">
        <v>2.5436408577415901</v>
      </c>
      <c r="Z21" s="6">
        <v>435.58978368464102</v>
      </c>
    </row>
    <row r="22" spans="1:26">
      <c r="A22" s="3"/>
      <c r="B22" s="3"/>
      <c r="C22" s="3"/>
      <c r="D22" s="2"/>
      <c r="E22" s="5"/>
      <c r="F22" s="6"/>
      <c r="G22" s="3"/>
      <c r="H22" s="25" t="s">
        <v>198</v>
      </c>
      <c r="I22" s="27">
        <f>AVERAGE(I19:I21)</f>
        <v>1588.77947328697</v>
      </c>
      <c r="J22" s="27">
        <f t="shared" ref="J22:Z22" si="4">AVERAGE(J19:J21)</f>
        <v>126.61979074080266</v>
      </c>
      <c r="K22" s="27">
        <f t="shared" si="4"/>
        <v>294.56201299366001</v>
      </c>
      <c r="L22" s="27">
        <f t="shared" si="4"/>
        <v>11.429611019990977</v>
      </c>
      <c r="M22" s="27">
        <f t="shared" si="4"/>
        <v>42.4176232162215</v>
      </c>
      <c r="N22" s="27">
        <f t="shared" si="4"/>
        <v>74.66257819110028</v>
      </c>
      <c r="O22" s="27">
        <f t="shared" si="4"/>
        <v>18.143506413980734</v>
      </c>
      <c r="P22" s="27">
        <f t="shared" si="4"/>
        <v>2.6988788730573603</v>
      </c>
      <c r="Q22" s="27">
        <f t="shared" si="4"/>
        <v>281.98474415436635</v>
      </c>
      <c r="R22" s="27">
        <f t="shared" si="4"/>
        <v>0.12050980261328013</v>
      </c>
      <c r="S22" s="27">
        <f t="shared" si="4"/>
        <v>10.965356915809494</v>
      </c>
      <c r="T22" s="27">
        <f t="shared" si="4"/>
        <v>474.75249599832699</v>
      </c>
      <c r="U22" s="27" t="e">
        <f t="shared" si="4"/>
        <v>#DIV/0!</v>
      </c>
      <c r="V22" s="27">
        <f t="shared" si="4"/>
        <v>7.7005016239832427E-2</v>
      </c>
      <c r="W22" s="27">
        <f t="shared" si="4"/>
        <v>193.16900695198169</v>
      </c>
      <c r="X22" s="27">
        <f t="shared" si="4"/>
        <v>7.0642207553994604E-3</v>
      </c>
      <c r="Y22" s="27">
        <f t="shared" si="4"/>
        <v>2.6117313465648202</v>
      </c>
      <c r="Z22" s="27">
        <f t="shared" si="4"/>
        <v>488.48735792473673</v>
      </c>
    </row>
    <row r="23" spans="1:26">
      <c r="A23" s="3"/>
      <c r="B23" s="3" t="b">
        <v>0</v>
      </c>
      <c r="C23" s="3" t="s">
        <v>102</v>
      </c>
      <c r="D23" s="2">
        <v>46216.582546296297</v>
      </c>
      <c r="E23" s="5" t="s">
        <v>31</v>
      </c>
      <c r="F23" s="6" t="s">
        <v>136</v>
      </c>
      <c r="G23" s="3" t="s">
        <v>148</v>
      </c>
      <c r="H23" t="s">
        <v>172</v>
      </c>
      <c r="I23" s="1">
        <v>764.73850991931897</v>
      </c>
      <c r="J23" s="6">
        <v>110.178093356844</v>
      </c>
      <c r="K23" s="1">
        <v>134.26220957289101</v>
      </c>
      <c r="L23" s="6">
        <v>8.9104708243454596</v>
      </c>
      <c r="M23" s="1">
        <v>47.851541825995596</v>
      </c>
      <c r="N23" s="6">
        <v>101.762843339162</v>
      </c>
      <c r="O23" s="1">
        <v>17.041076306194199</v>
      </c>
      <c r="P23" s="6">
        <v>1.72550165495629</v>
      </c>
      <c r="Q23" s="1">
        <v>149.70091205454099</v>
      </c>
      <c r="R23" s="6">
        <v>6.8421486415870897E-2</v>
      </c>
      <c r="S23" s="1">
        <v>8.7809404517227296</v>
      </c>
      <c r="T23" s="6">
        <v>123.95114129161399</v>
      </c>
      <c r="U23" s="1" t="s">
        <v>35</v>
      </c>
      <c r="V23" s="6">
        <v>3.3745227899649101E-2</v>
      </c>
      <c r="W23" s="1">
        <v>21.667226309271001</v>
      </c>
      <c r="X23" s="6">
        <v>7.7109723013978797E-3</v>
      </c>
      <c r="Y23" s="1">
        <v>1.26361039709818</v>
      </c>
      <c r="Z23" s="6">
        <v>116.681240443387</v>
      </c>
    </row>
    <row r="24" spans="1:26">
      <c r="A24" s="3"/>
      <c r="B24" s="3" t="b">
        <v>0</v>
      </c>
      <c r="C24" s="3" t="s">
        <v>106</v>
      </c>
      <c r="D24" s="2">
        <v>46216.5856712963</v>
      </c>
      <c r="E24" s="5" t="s">
        <v>31</v>
      </c>
      <c r="F24" s="6" t="s">
        <v>136</v>
      </c>
      <c r="G24" s="3" t="s">
        <v>71</v>
      </c>
      <c r="H24" t="s">
        <v>173</v>
      </c>
      <c r="I24" s="1">
        <v>1001.09809980478</v>
      </c>
      <c r="J24" s="6">
        <v>120.695264012659</v>
      </c>
      <c r="K24" s="1">
        <v>421.102722502897</v>
      </c>
      <c r="L24" s="6">
        <v>10.461343238135299</v>
      </c>
      <c r="M24" s="1">
        <v>46.799917311904501</v>
      </c>
      <c r="N24" s="6">
        <v>98.683327279615895</v>
      </c>
      <c r="O24" s="1">
        <v>21.176431962199299</v>
      </c>
      <c r="P24" s="6">
        <v>3.0031557874567101</v>
      </c>
      <c r="Q24" s="1">
        <v>295.84773427561203</v>
      </c>
      <c r="R24" s="6">
        <v>0.102324046919218</v>
      </c>
      <c r="S24" s="1">
        <v>11.407819577236801</v>
      </c>
      <c r="T24" s="6">
        <v>1298.80417524733</v>
      </c>
      <c r="U24" s="1">
        <v>3.2200887781141798</v>
      </c>
      <c r="V24" s="6">
        <v>7.0083450105403094E-2</v>
      </c>
      <c r="W24" s="1">
        <v>53.139190179335898</v>
      </c>
      <c r="X24" s="6">
        <v>1.9267806474536402E-2</v>
      </c>
      <c r="Y24" s="1">
        <v>1.8791016259519899</v>
      </c>
      <c r="Z24" s="6">
        <v>199.17195043135101</v>
      </c>
    </row>
    <row r="25" spans="1:26">
      <c r="A25" s="3"/>
      <c r="B25" s="3" t="b">
        <v>0</v>
      </c>
      <c r="C25" s="3" t="s">
        <v>100</v>
      </c>
      <c r="D25" s="2">
        <v>46216.588692129597</v>
      </c>
      <c r="E25" s="5" t="s">
        <v>31</v>
      </c>
      <c r="F25" s="6" t="s">
        <v>136</v>
      </c>
      <c r="G25" s="3" t="s">
        <v>13</v>
      </c>
      <c r="H25" t="s">
        <v>174</v>
      </c>
      <c r="I25" s="1">
        <v>651.03988334569397</v>
      </c>
      <c r="J25" s="6">
        <v>105.33904992761001</v>
      </c>
      <c r="K25" s="1">
        <v>196.99059758440501</v>
      </c>
      <c r="L25" s="6">
        <v>3.66423520997609</v>
      </c>
      <c r="M25" s="1">
        <v>51.006415368268897</v>
      </c>
      <c r="N25" s="6">
        <v>82.321455224599305</v>
      </c>
      <c r="O25" s="1">
        <v>19.264132414594801</v>
      </c>
      <c r="P25" s="6">
        <v>2.3118258724726699</v>
      </c>
      <c r="Q25" s="1">
        <v>242.51021533027901</v>
      </c>
      <c r="R25" s="6">
        <v>7.3660900268701202E-2</v>
      </c>
      <c r="S25" s="1">
        <v>10.079098224292601</v>
      </c>
      <c r="T25" s="6">
        <v>847.27039143863897</v>
      </c>
      <c r="U25" s="1" t="s">
        <v>35</v>
      </c>
      <c r="V25" s="6">
        <v>3.6338222205754001E-2</v>
      </c>
      <c r="W25" s="1">
        <v>36.253737285912898</v>
      </c>
      <c r="X25" s="6">
        <v>1.15645335963052E-2</v>
      </c>
      <c r="Y25" s="1">
        <v>1.6149279395906799</v>
      </c>
      <c r="Z25" s="6">
        <v>160.69709987539699</v>
      </c>
    </row>
    <row r="26" spans="1:26">
      <c r="A26" s="3"/>
      <c r="B26" s="3"/>
      <c r="C26" s="3"/>
      <c r="D26" s="2"/>
      <c r="E26" s="5"/>
      <c r="F26" s="6"/>
      <c r="G26" s="3"/>
      <c r="H26" s="25" t="s">
        <v>251</v>
      </c>
      <c r="I26" s="27">
        <f>AVERAGE(I23:I25)</f>
        <v>805.62549768993097</v>
      </c>
      <c r="J26" s="27">
        <f t="shared" ref="J26:Z26" si="5">AVERAGE(J23:J25)</f>
        <v>112.07080243237101</v>
      </c>
      <c r="K26" s="27">
        <f t="shared" si="5"/>
        <v>250.78517655339769</v>
      </c>
      <c r="L26" s="27">
        <f t="shared" si="5"/>
        <v>7.6786830908189501</v>
      </c>
      <c r="M26" s="27">
        <f t="shared" si="5"/>
        <v>48.552624835389672</v>
      </c>
      <c r="N26" s="27">
        <f t="shared" si="5"/>
        <v>94.255875281125739</v>
      </c>
      <c r="O26" s="27">
        <f t="shared" si="5"/>
        <v>19.160546894329432</v>
      </c>
      <c r="P26" s="27">
        <f t="shared" si="5"/>
        <v>2.3468277716285568</v>
      </c>
      <c r="Q26" s="27">
        <f t="shared" si="5"/>
        <v>229.3529538868107</v>
      </c>
      <c r="R26" s="27">
        <f t="shared" si="5"/>
        <v>8.1468811201263369E-2</v>
      </c>
      <c r="S26" s="27">
        <f t="shared" si="5"/>
        <v>10.089286084417376</v>
      </c>
      <c r="T26" s="27">
        <f t="shared" si="5"/>
        <v>756.67523599252763</v>
      </c>
      <c r="U26" s="27">
        <f t="shared" si="5"/>
        <v>3.2200887781141798</v>
      </c>
      <c r="V26" s="27">
        <f t="shared" si="5"/>
        <v>4.672230007026873E-2</v>
      </c>
      <c r="W26" s="27">
        <f t="shared" si="5"/>
        <v>37.020051258173261</v>
      </c>
      <c r="X26" s="27">
        <f t="shared" si="5"/>
        <v>1.2847770790746492E-2</v>
      </c>
      <c r="Y26" s="27">
        <f t="shared" si="5"/>
        <v>1.58587998754695</v>
      </c>
      <c r="Z26" s="27">
        <f t="shared" si="5"/>
        <v>158.85009691671166</v>
      </c>
    </row>
    <row r="27" spans="1:26">
      <c r="A27" s="3"/>
      <c r="B27" s="3" t="b">
        <v>0</v>
      </c>
      <c r="C27" s="3" t="s">
        <v>110</v>
      </c>
      <c r="D27" s="2">
        <v>46216.591793981497</v>
      </c>
      <c r="E27" s="5" t="s">
        <v>31</v>
      </c>
      <c r="F27" s="6" t="s">
        <v>136</v>
      </c>
      <c r="G27" s="3" t="s">
        <v>152</v>
      </c>
      <c r="H27" t="s">
        <v>175</v>
      </c>
      <c r="I27" s="1">
        <v>322.19242452141901</v>
      </c>
      <c r="J27" s="6">
        <v>91.009906195271199</v>
      </c>
      <c r="K27" s="1">
        <v>66.295473919451894</v>
      </c>
      <c r="L27" s="6">
        <v>7.5421450949624704</v>
      </c>
      <c r="M27" s="1">
        <v>24.188414398035501</v>
      </c>
      <c r="N27" s="6">
        <v>39.277466265822603</v>
      </c>
      <c r="O27" s="1">
        <v>17.154581547669899</v>
      </c>
      <c r="P27" s="6">
        <v>1.2416182781129099</v>
      </c>
      <c r="Q27" s="1">
        <v>114.82976832568799</v>
      </c>
      <c r="R27" s="6">
        <v>6.5955409029505294E-2</v>
      </c>
      <c r="S27" s="1">
        <v>9.3383924513901597</v>
      </c>
      <c r="T27" s="6">
        <v>27.7429449709824</v>
      </c>
      <c r="U27" s="1" t="s">
        <v>35</v>
      </c>
      <c r="V27" s="6">
        <v>1.2975343507748901E-2</v>
      </c>
      <c r="W27" s="1">
        <v>5.7303818968054498</v>
      </c>
      <c r="X27" s="6">
        <v>2.1192662266198401E-2</v>
      </c>
      <c r="Y27" s="1">
        <v>0.75706939107179305</v>
      </c>
      <c r="Z27" s="6">
        <v>69.514182218540398</v>
      </c>
    </row>
    <row r="28" spans="1:26">
      <c r="A28" s="3"/>
      <c r="B28" s="3" t="b">
        <v>0</v>
      </c>
      <c r="C28" s="3" t="s">
        <v>38</v>
      </c>
      <c r="D28" s="2">
        <v>46216.594814814802</v>
      </c>
      <c r="E28" s="5" t="s">
        <v>31</v>
      </c>
      <c r="F28" s="6" t="s">
        <v>136</v>
      </c>
      <c r="G28" s="3" t="s">
        <v>123</v>
      </c>
      <c r="H28" t="s">
        <v>176</v>
      </c>
      <c r="I28" s="1">
        <v>349.465631048548</v>
      </c>
      <c r="J28" s="6">
        <v>96.085526283305995</v>
      </c>
      <c r="K28" s="1">
        <v>63.9661593018917</v>
      </c>
      <c r="L28" s="6">
        <v>7.1769606198347304</v>
      </c>
      <c r="M28" s="1">
        <v>12.0942071990178</v>
      </c>
      <c r="N28" s="6">
        <v>30.896850786684901</v>
      </c>
      <c r="O28" s="1">
        <v>15.535642918326699</v>
      </c>
      <c r="P28" s="6">
        <v>1.1929703861268099</v>
      </c>
      <c r="Q28" s="1">
        <v>103.471782803626</v>
      </c>
      <c r="R28" s="6">
        <v>5.42438505054917E-2</v>
      </c>
      <c r="S28" s="1">
        <v>8.86988869593843</v>
      </c>
      <c r="T28" s="6">
        <v>25.395904548711599</v>
      </c>
      <c r="U28" s="1" t="s">
        <v>35</v>
      </c>
      <c r="V28" s="6">
        <v>1.5573523802466E-2</v>
      </c>
      <c r="W28" s="1">
        <v>5.5762061457772196</v>
      </c>
      <c r="X28" s="6">
        <v>3.8535612949072802E-3</v>
      </c>
      <c r="Y28" s="1">
        <v>0.71622597919836295</v>
      </c>
      <c r="Z28" s="6">
        <v>65.768732012978006</v>
      </c>
    </row>
    <row r="29" spans="1:26">
      <c r="A29" s="3"/>
      <c r="B29" s="3" t="b">
        <v>0</v>
      </c>
      <c r="C29" s="3" t="s">
        <v>23</v>
      </c>
      <c r="D29" s="2">
        <v>46216.597928240699</v>
      </c>
      <c r="E29" s="5" t="s">
        <v>31</v>
      </c>
      <c r="F29" s="6" t="s">
        <v>136</v>
      </c>
      <c r="G29" s="3" t="s">
        <v>26</v>
      </c>
      <c r="H29" t="s">
        <v>177</v>
      </c>
      <c r="I29" s="1">
        <v>352.20747812717502</v>
      </c>
      <c r="J29" s="6">
        <v>88.384147049625795</v>
      </c>
      <c r="K29" s="1">
        <v>658.67312167804505</v>
      </c>
      <c r="L29" s="6">
        <v>9.1993385771450402</v>
      </c>
      <c r="M29" s="1">
        <v>26.291663426217699</v>
      </c>
      <c r="N29" s="6">
        <v>53.757671221480898</v>
      </c>
      <c r="O29" s="1">
        <v>15.8152277699461</v>
      </c>
      <c r="P29" s="6">
        <v>1.37858367669718</v>
      </c>
      <c r="Q29" s="1">
        <v>107.066890195798</v>
      </c>
      <c r="R29" s="6">
        <v>5.4860215914668199E-2</v>
      </c>
      <c r="S29" s="1">
        <v>8.8004712722410297</v>
      </c>
      <c r="T29" s="6">
        <v>27.224651091541102</v>
      </c>
      <c r="U29" s="1" t="s">
        <v>35</v>
      </c>
      <c r="V29" s="6">
        <v>0.114211027206696</v>
      </c>
      <c r="W29" s="1">
        <v>4.0713248298862004</v>
      </c>
      <c r="X29" s="6">
        <v>1.7339100971291099E-2</v>
      </c>
      <c r="Y29" s="1">
        <v>0.81153634142012299</v>
      </c>
      <c r="Z29" s="6">
        <v>68.349663821358703</v>
      </c>
    </row>
    <row r="30" spans="1:26">
      <c r="A30" s="3"/>
      <c r="B30" s="3"/>
      <c r="C30" s="3"/>
      <c r="D30" s="2"/>
      <c r="E30" s="5"/>
      <c r="F30" s="6"/>
      <c r="G30" s="3"/>
      <c r="H30" s="25" t="s">
        <v>200</v>
      </c>
      <c r="I30" s="27">
        <f>AVERAGE(I27:I29)</f>
        <v>341.2885112323807</v>
      </c>
      <c r="J30" s="27">
        <f t="shared" ref="J30:Z30" si="6">AVERAGE(J27:J29)</f>
        <v>91.826526509400992</v>
      </c>
      <c r="K30" s="27">
        <f t="shared" si="6"/>
        <v>262.97825163312956</v>
      </c>
      <c r="L30" s="27">
        <f t="shared" si="6"/>
        <v>7.9728147639807476</v>
      </c>
      <c r="M30" s="27">
        <f t="shared" si="6"/>
        <v>20.858095007757001</v>
      </c>
      <c r="N30" s="27">
        <f t="shared" si="6"/>
        <v>41.310662757996134</v>
      </c>
      <c r="O30" s="27">
        <f t="shared" si="6"/>
        <v>16.168484078647566</v>
      </c>
      <c r="P30" s="27">
        <f t="shared" si="6"/>
        <v>1.2710574469789666</v>
      </c>
      <c r="Q30" s="27">
        <f t="shared" si="6"/>
        <v>108.45614710837066</v>
      </c>
      <c r="R30" s="27">
        <f t="shared" si="6"/>
        <v>5.8353158483221729E-2</v>
      </c>
      <c r="S30" s="27">
        <f t="shared" si="6"/>
        <v>9.0029174731898731</v>
      </c>
      <c r="T30" s="27">
        <f t="shared" si="6"/>
        <v>26.787833537078367</v>
      </c>
      <c r="U30" s="27" t="e">
        <f t="shared" si="6"/>
        <v>#DIV/0!</v>
      </c>
      <c r="V30" s="27">
        <f t="shared" si="6"/>
        <v>4.7586631505636967E-2</v>
      </c>
      <c r="W30" s="27">
        <f t="shared" si="6"/>
        <v>5.1259709574896233</v>
      </c>
      <c r="X30" s="27">
        <f t="shared" si="6"/>
        <v>1.4128441510798928E-2</v>
      </c>
      <c r="Y30" s="27">
        <f t="shared" si="6"/>
        <v>0.7616105705634264</v>
      </c>
      <c r="Z30" s="27">
        <f t="shared" si="6"/>
        <v>67.877526017625712</v>
      </c>
    </row>
    <row r="31" spans="1:26">
      <c r="A31" s="3"/>
      <c r="B31" s="3" t="b">
        <v>0</v>
      </c>
      <c r="C31" s="3" t="s">
        <v>62</v>
      </c>
      <c r="D31" s="2">
        <v>46216.600937499999</v>
      </c>
      <c r="E31" s="5" t="s">
        <v>31</v>
      </c>
      <c r="F31" s="6" t="s">
        <v>136</v>
      </c>
      <c r="G31" s="3" t="s">
        <v>142</v>
      </c>
      <c r="H31" t="s">
        <v>178</v>
      </c>
      <c r="I31" s="1">
        <v>1200.46014367319</v>
      </c>
      <c r="J31" s="6">
        <v>110.508705560292</v>
      </c>
      <c r="K31" s="1">
        <v>618.21985623451303</v>
      </c>
      <c r="L31" s="6">
        <v>2.7367729338512601</v>
      </c>
      <c r="M31" s="1">
        <v>74.144255826153497</v>
      </c>
      <c r="N31" s="6">
        <v>129.92931818531801</v>
      </c>
      <c r="O31" s="1">
        <v>19.7166751083424</v>
      </c>
      <c r="P31" s="6">
        <v>2.5396940919317101</v>
      </c>
      <c r="Q31" s="1">
        <v>263.864371840621</v>
      </c>
      <c r="R31" s="6">
        <v>6.8729361245629395E-2</v>
      </c>
      <c r="S31" s="1">
        <v>9.3231517878337709</v>
      </c>
      <c r="T31" s="6">
        <v>1250.21131040111</v>
      </c>
      <c r="U31" s="1">
        <v>0.94319500208400997</v>
      </c>
      <c r="V31" s="6">
        <v>0.116804021512801</v>
      </c>
      <c r="W31" s="1">
        <v>47.393511088930097</v>
      </c>
      <c r="X31" s="6">
        <v>2.1196511977781701E-2</v>
      </c>
      <c r="Y31" s="1">
        <v>2.4891684666830098</v>
      </c>
      <c r="Z31" s="6">
        <v>188.07771341852199</v>
      </c>
    </row>
    <row r="32" spans="1:26">
      <c r="A32" s="3"/>
      <c r="B32" s="3" t="b">
        <v>0</v>
      </c>
      <c r="C32" s="3" t="s">
        <v>30</v>
      </c>
      <c r="D32" s="2">
        <v>46216.604062500002</v>
      </c>
      <c r="E32" s="5" t="s">
        <v>31</v>
      </c>
      <c r="F32" s="6" t="s">
        <v>136</v>
      </c>
      <c r="G32" s="3" t="s">
        <v>92</v>
      </c>
      <c r="H32" t="s">
        <v>179</v>
      </c>
      <c r="I32" s="1">
        <v>534.62212067456596</v>
      </c>
      <c r="J32" s="6">
        <v>92.391325879205098</v>
      </c>
      <c r="K32" s="1">
        <v>319.595252095197</v>
      </c>
      <c r="L32" s="6">
        <v>2.9647816689247799</v>
      </c>
      <c r="M32" s="1">
        <v>63.626960111302303</v>
      </c>
      <c r="N32" s="6">
        <v>114.306038045481</v>
      </c>
      <c r="O32" s="1">
        <v>21.071651063254301</v>
      </c>
      <c r="P32" s="6">
        <v>1.8624823966520001</v>
      </c>
      <c r="Q32" s="1">
        <v>154.11860095099499</v>
      </c>
      <c r="R32" s="6">
        <v>0.140235137706021</v>
      </c>
      <c r="S32" s="1">
        <v>11.999019224327601</v>
      </c>
      <c r="T32" s="6">
        <v>55.292174216106197</v>
      </c>
      <c r="U32" s="1" t="s">
        <v>35</v>
      </c>
      <c r="V32" s="6">
        <v>5.9701100903759102E-2</v>
      </c>
      <c r="W32" s="1">
        <v>13.178567930416699</v>
      </c>
      <c r="X32" s="6">
        <v>7.7109723013978797E-3</v>
      </c>
      <c r="Y32" s="1">
        <v>1.5795197972605499</v>
      </c>
      <c r="Z32" s="6">
        <v>101.886576035131</v>
      </c>
    </row>
    <row r="33" spans="1:26">
      <c r="A33" s="3"/>
      <c r="B33" s="3" t="b">
        <v>0</v>
      </c>
      <c r="C33" s="3" t="s">
        <v>128</v>
      </c>
      <c r="D33" s="2">
        <v>46216.607071759303</v>
      </c>
      <c r="E33" s="5" t="s">
        <v>31</v>
      </c>
      <c r="F33" s="6" t="s">
        <v>136</v>
      </c>
      <c r="G33" s="3" t="s">
        <v>155</v>
      </c>
      <c r="H33" t="s">
        <v>180</v>
      </c>
      <c r="I33" s="1">
        <v>494.93063737605002</v>
      </c>
      <c r="J33" s="6">
        <v>84.198060608853098</v>
      </c>
      <c r="K33" s="1">
        <v>194.55167961744399</v>
      </c>
      <c r="L33" s="6">
        <v>4.7897018751098903</v>
      </c>
      <c r="M33" s="1">
        <v>86.238463025171299</v>
      </c>
      <c r="N33" s="6">
        <v>136.31530276925099</v>
      </c>
      <c r="O33" s="1">
        <v>23.414130114144001</v>
      </c>
      <c r="P33" s="6">
        <v>2.22346489372543</v>
      </c>
      <c r="Q33" s="1">
        <v>219.106853026724</v>
      </c>
      <c r="R33" s="6">
        <v>0.15379702395688299</v>
      </c>
      <c r="S33" s="1">
        <v>13.167474426103199</v>
      </c>
      <c r="T33" s="6">
        <v>413.044437896744</v>
      </c>
      <c r="U33" s="1" t="s">
        <v>35</v>
      </c>
      <c r="V33" s="6">
        <v>6.4892275504581098E-2</v>
      </c>
      <c r="W33" s="1">
        <v>25.321807863296002</v>
      </c>
      <c r="X33" s="6">
        <v>9.6358280930598592E-3</v>
      </c>
      <c r="Y33" s="1">
        <v>1.5196121366586599</v>
      </c>
      <c r="Z33" s="6">
        <v>132.40999613262301</v>
      </c>
    </row>
    <row r="34" spans="1:26">
      <c r="A34" s="3"/>
      <c r="B34" s="3"/>
      <c r="C34" s="3"/>
      <c r="D34" s="2"/>
      <c r="E34" s="5"/>
      <c r="F34" s="6"/>
      <c r="G34" s="3"/>
      <c r="H34" s="25" t="s">
        <v>201</v>
      </c>
      <c r="I34" s="27">
        <f>AVERAGE(I31:I33)</f>
        <v>743.33763390793536</v>
      </c>
      <c r="J34" s="27">
        <f t="shared" ref="J34:Z34" si="7">AVERAGE(J31:J33)</f>
        <v>95.699364016116718</v>
      </c>
      <c r="K34" s="27">
        <f t="shared" si="7"/>
        <v>377.45559598238469</v>
      </c>
      <c r="L34" s="27">
        <f t="shared" si="7"/>
        <v>3.4970854926286434</v>
      </c>
      <c r="M34" s="27">
        <f t="shared" si="7"/>
        <v>74.669892987542369</v>
      </c>
      <c r="N34" s="27">
        <f t="shared" si="7"/>
        <v>126.85021966668334</v>
      </c>
      <c r="O34" s="27">
        <f t="shared" si="7"/>
        <v>21.40081876191357</v>
      </c>
      <c r="P34" s="27">
        <f t="shared" si="7"/>
        <v>2.2085471274363804</v>
      </c>
      <c r="Q34" s="27">
        <f t="shared" si="7"/>
        <v>212.36327527278002</v>
      </c>
      <c r="R34" s="27">
        <f t="shared" si="7"/>
        <v>0.12092050763617779</v>
      </c>
      <c r="S34" s="27">
        <f t="shared" si="7"/>
        <v>11.496548479421522</v>
      </c>
      <c r="T34" s="27">
        <f t="shared" si="7"/>
        <v>572.84930750465344</v>
      </c>
      <c r="U34" s="27">
        <f t="shared" si="7"/>
        <v>0.94319500208400997</v>
      </c>
      <c r="V34" s="27">
        <f t="shared" si="7"/>
        <v>8.0465799307047073E-2</v>
      </c>
      <c r="W34" s="27">
        <f t="shared" si="7"/>
        <v>28.631295627547598</v>
      </c>
      <c r="X34" s="27">
        <f t="shared" si="7"/>
        <v>1.2847770790746478E-2</v>
      </c>
      <c r="Y34" s="27">
        <f t="shared" si="7"/>
        <v>1.86276680020074</v>
      </c>
      <c r="Z34" s="27">
        <f t="shared" si="7"/>
        <v>140.79142852875867</v>
      </c>
    </row>
    <row r="35" spans="1:26">
      <c r="A35" s="3"/>
      <c r="B35" s="3" t="b">
        <v>0</v>
      </c>
      <c r="C35" s="3" t="s">
        <v>77</v>
      </c>
      <c r="D35" s="2">
        <v>46216.610196759299</v>
      </c>
      <c r="E35" s="5" t="s">
        <v>31</v>
      </c>
      <c r="F35" s="6" t="s">
        <v>136</v>
      </c>
      <c r="G35" s="3" t="s">
        <v>156</v>
      </c>
      <c r="H35" t="s">
        <v>181</v>
      </c>
      <c r="I35" s="1">
        <v>2042.58604768594</v>
      </c>
      <c r="J35" s="6">
        <v>133.20779047840199</v>
      </c>
      <c r="K35" s="1">
        <v>334.34528784099899</v>
      </c>
      <c r="L35" s="6">
        <v>7.8611994064545296</v>
      </c>
      <c r="M35" s="1">
        <v>45.7472422238733</v>
      </c>
      <c r="N35" s="6">
        <v>86.596884372832605</v>
      </c>
      <c r="O35" s="1">
        <v>18.505220699481299</v>
      </c>
      <c r="P35" s="6">
        <v>4.6663823102884603</v>
      </c>
      <c r="Q35" s="1">
        <v>548.57321964386995</v>
      </c>
      <c r="R35" s="6">
        <v>9.2769459452492598E-2</v>
      </c>
      <c r="S35" s="1">
        <v>9.6756308240766398</v>
      </c>
      <c r="T35" s="6">
        <v>3861.9291311594002</v>
      </c>
      <c r="U35" s="1">
        <v>2.7222084310741299</v>
      </c>
      <c r="V35" s="6">
        <v>9.6039323109513103E-2</v>
      </c>
      <c r="W35" s="1">
        <v>129.61434760849801</v>
      </c>
      <c r="X35" s="6">
        <v>7.7071225898145603E-3</v>
      </c>
      <c r="Y35" s="1">
        <v>3.1509927840560801</v>
      </c>
      <c r="Z35" s="6">
        <v>399.93596142874702</v>
      </c>
    </row>
    <row r="36" spans="1:26">
      <c r="A36" s="3"/>
      <c r="B36" s="3" t="b">
        <v>0</v>
      </c>
      <c r="C36" s="3" t="s">
        <v>19</v>
      </c>
      <c r="D36" s="2">
        <v>46216.613194444399</v>
      </c>
      <c r="E36" s="5" t="s">
        <v>31</v>
      </c>
      <c r="F36" s="6" t="s">
        <v>136</v>
      </c>
      <c r="G36" s="3" t="s">
        <v>53</v>
      </c>
      <c r="H36" t="s">
        <v>182</v>
      </c>
      <c r="I36" s="1">
        <v>1524.64422762904</v>
      </c>
      <c r="J36" s="6">
        <v>131.698741465712</v>
      </c>
      <c r="K36" s="1">
        <v>294.62397368937297</v>
      </c>
      <c r="L36" s="6">
        <v>8.2413253170718992</v>
      </c>
      <c r="M36" s="1">
        <v>46.273579767888897</v>
      </c>
      <c r="N36" s="6">
        <v>76.904089640130096</v>
      </c>
      <c r="O36" s="1">
        <v>20.945159627543902</v>
      </c>
      <c r="P36" s="6">
        <v>3.4422909798034298</v>
      </c>
      <c r="Q36" s="1">
        <v>387.33941320288898</v>
      </c>
      <c r="R36" s="6">
        <v>0.18461898891366699</v>
      </c>
      <c r="S36" s="1">
        <v>14.216599626288</v>
      </c>
      <c r="T36" s="6">
        <v>1281.7653158063999</v>
      </c>
      <c r="U36" s="1" t="s">
        <v>35</v>
      </c>
      <c r="V36" s="6">
        <v>9.3446328803408196E-2</v>
      </c>
      <c r="W36" s="1">
        <v>134.106826115882</v>
      </c>
      <c r="X36" s="6">
        <v>7.7071225898145603E-3</v>
      </c>
      <c r="Y36" s="1">
        <v>2.9385493707855601</v>
      </c>
      <c r="Z36" s="6">
        <v>407.56918464257598</v>
      </c>
    </row>
    <row r="37" spans="1:26">
      <c r="A37" s="3"/>
      <c r="B37" s="3" t="b">
        <v>0</v>
      </c>
      <c r="C37" s="3" t="s">
        <v>96</v>
      </c>
      <c r="D37" s="2">
        <v>46216.616296296299</v>
      </c>
      <c r="E37" s="5" t="s">
        <v>31</v>
      </c>
      <c r="F37" s="6" t="s">
        <v>136</v>
      </c>
      <c r="G37" s="3" t="s">
        <v>70</v>
      </c>
      <c r="H37" t="s">
        <v>183</v>
      </c>
      <c r="I37" s="1">
        <v>1190.9108296946799</v>
      </c>
      <c r="J37" s="6">
        <v>105.04242036435301</v>
      </c>
      <c r="K37" s="1">
        <v>291.85732764211798</v>
      </c>
      <c r="L37" s="6">
        <v>3.80119836863107</v>
      </c>
      <c r="M37" s="1">
        <v>24.188414398035501</v>
      </c>
      <c r="N37" s="6">
        <v>59.629624984396003</v>
      </c>
      <c r="O37" s="1">
        <v>20.099637538148201</v>
      </c>
      <c r="P37" s="6">
        <v>4.1541857784792402</v>
      </c>
      <c r="Q37" s="1">
        <v>486.56864579296899</v>
      </c>
      <c r="R37" s="6">
        <v>0.115578674089981</v>
      </c>
      <c r="S37" s="1">
        <v>10.2352603706178</v>
      </c>
      <c r="T37" s="6">
        <v>2909.2827667091001</v>
      </c>
      <c r="U37" s="1">
        <v>4.8486191880406997</v>
      </c>
      <c r="V37" s="6">
        <v>8.3058793613151993E-2</v>
      </c>
      <c r="W37" s="1">
        <v>142.183433183207</v>
      </c>
      <c r="X37" s="6">
        <v>3.8535612949072802E-3</v>
      </c>
      <c r="Y37" s="1">
        <v>2.9903014067173701</v>
      </c>
      <c r="Z37" s="6">
        <v>446.30201775267801</v>
      </c>
    </row>
    <row r="38" spans="1:26">
      <c r="A38" s="3"/>
      <c r="B38" s="3"/>
      <c r="C38" s="3"/>
      <c r="D38" s="2"/>
      <c r="E38" s="5"/>
      <c r="F38" s="6"/>
      <c r="G38" s="3"/>
      <c r="H38" s="25" t="s">
        <v>202</v>
      </c>
      <c r="I38" s="27">
        <f>AVERAGE(I35:I37)</f>
        <v>1586.0470350032199</v>
      </c>
      <c r="J38" s="27">
        <f t="shared" ref="J38:Z38" si="8">AVERAGE(J35:J37)</f>
        <v>123.31631743615567</v>
      </c>
      <c r="K38" s="27">
        <f t="shared" si="8"/>
        <v>306.94219639083002</v>
      </c>
      <c r="L38" s="27">
        <f t="shared" si="8"/>
        <v>6.6345743640524999</v>
      </c>
      <c r="M38" s="27">
        <f t="shared" si="8"/>
        <v>38.736412129932567</v>
      </c>
      <c r="N38" s="27">
        <f t="shared" si="8"/>
        <v>74.376866332452906</v>
      </c>
      <c r="O38" s="27">
        <f t="shared" si="8"/>
        <v>19.850005955057799</v>
      </c>
      <c r="P38" s="27">
        <f t="shared" si="8"/>
        <v>4.0876196895237102</v>
      </c>
      <c r="Q38" s="27">
        <f t="shared" si="8"/>
        <v>474.1604262132426</v>
      </c>
      <c r="R38" s="27">
        <f t="shared" si="8"/>
        <v>0.13098904081871354</v>
      </c>
      <c r="S38" s="27">
        <f t="shared" si="8"/>
        <v>11.375830273660812</v>
      </c>
      <c r="T38" s="27">
        <f t="shared" si="8"/>
        <v>2684.3257378916333</v>
      </c>
      <c r="U38" s="27">
        <f t="shared" si="8"/>
        <v>3.785413809557415</v>
      </c>
      <c r="V38" s="27">
        <f t="shared" si="8"/>
        <v>9.0848148508691093E-2</v>
      </c>
      <c r="W38" s="27">
        <f t="shared" si="8"/>
        <v>135.30153563586234</v>
      </c>
      <c r="X38" s="27">
        <f t="shared" si="8"/>
        <v>6.4226021581788003E-3</v>
      </c>
      <c r="Y38" s="27">
        <f t="shared" si="8"/>
        <v>3.0266145205196699</v>
      </c>
      <c r="Z38" s="27">
        <f t="shared" si="8"/>
        <v>417.935721274667</v>
      </c>
    </row>
    <row r="39" spans="1:26">
      <c r="A39" s="3"/>
      <c r="B39" s="3" t="b">
        <v>0</v>
      </c>
      <c r="C39" s="3" t="s">
        <v>134</v>
      </c>
      <c r="D39" s="2">
        <v>46216.6193055556</v>
      </c>
      <c r="E39" s="5" t="s">
        <v>31</v>
      </c>
      <c r="F39" s="6" t="s">
        <v>136</v>
      </c>
      <c r="G39" s="3" t="s">
        <v>89</v>
      </c>
      <c r="H39" t="s">
        <v>184</v>
      </c>
      <c r="I39" s="1">
        <v>1206.5587547218599</v>
      </c>
      <c r="J39" s="6">
        <v>108.525285941397</v>
      </c>
      <c r="K39" s="1">
        <v>256.156335756418</v>
      </c>
      <c r="L39" s="6">
        <v>9.1539068952497296</v>
      </c>
      <c r="M39" s="1">
        <v>31.5497859966733</v>
      </c>
      <c r="N39" s="6">
        <v>59.686904005878503</v>
      </c>
      <c r="O39" s="1">
        <v>17.072939874413802</v>
      </c>
      <c r="P39" s="6">
        <v>3.7137208498082601</v>
      </c>
      <c r="Q39" s="1">
        <v>454.50643177246701</v>
      </c>
      <c r="R39" s="6">
        <v>9.1536112884480103E-2</v>
      </c>
      <c r="S39" s="1">
        <v>9.5195098043822597</v>
      </c>
      <c r="T39" s="6">
        <v>1445.25657590743</v>
      </c>
      <c r="U39" s="1">
        <v>2.1384280507721898</v>
      </c>
      <c r="V39" s="6">
        <v>5.19169319968322E-2</v>
      </c>
      <c r="W39" s="1">
        <v>191.44273157408</v>
      </c>
      <c r="X39" s="6">
        <v>5.7822667981525799E-3</v>
      </c>
      <c r="Y39" s="1">
        <v>2.5681566981441102</v>
      </c>
      <c r="Z39" s="6">
        <v>616.16951670087803</v>
      </c>
    </row>
    <row r="40" spans="1:26">
      <c r="A40" s="3"/>
      <c r="B40" s="3" t="b">
        <v>0</v>
      </c>
      <c r="C40" s="3" t="s">
        <v>111</v>
      </c>
      <c r="D40" s="2">
        <v>46216.622407407398</v>
      </c>
      <c r="E40" s="5" t="s">
        <v>31</v>
      </c>
      <c r="F40" s="6" t="s">
        <v>136</v>
      </c>
      <c r="G40" s="3" t="s">
        <v>34</v>
      </c>
      <c r="H40" t="s">
        <v>185</v>
      </c>
      <c r="I40" s="1">
        <v>1510.92739379774</v>
      </c>
      <c r="J40" s="6">
        <v>127.29139591440401</v>
      </c>
      <c r="K40" s="1">
        <v>253.41847005560101</v>
      </c>
      <c r="L40" s="6">
        <v>5.1242746287466696</v>
      </c>
      <c r="M40" s="1">
        <v>46.273579767888897</v>
      </c>
      <c r="N40" s="6">
        <v>73.540342094260794</v>
      </c>
      <c r="O40" s="1">
        <v>17.4695930415796</v>
      </c>
      <c r="P40" s="6">
        <v>3.5242513238975399</v>
      </c>
      <c r="Q40" s="1">
        <v>417.722382005795</v>
      </c>
      <c r="R40" s="6">
        <v>9.0303997815786505E-2</v>
      </c>
      <c r="S40" s="1">
        <v>9.5704851809982205</v>
      </c>
      <c r="T40" s="6">
        <v>1244.5583722870999</v>
      </c>
      <c r="U40" s="1" t="s">
        <v>35</v>
      </c>
      <c r="V40" s="6">
        <v>4.6720571407398E-2</v>
      </c>
      <c r="W40" s="1">
        <v>159.57106031622899</v>
      </c>
      <c r="X40" s="6">
        <v>3.8574110064906E-3</v>
      </c>
      <c r="Y40" s="1">
        <v>2.4673784221175201</v>
      </c>
      <c r="Z40" s="6">
        <v>645.16277070996398</v>
      </c>
    </row>
    <row r="41" spans="1:26">
      <c r="A41" s="3"/>
      <c r="B41" s="3" t="b">
        <v>0</v>
      </c>
      <c r="C41" s="3" t="s">
        <v>146</v>
      </c>
      <c r="D41" s="2">
        <v>46216.625416666699</v>
      </c>
      <c r="E41" s="5" t="s">
        <v>31</v>
      </c>
      <c r="F41" s="6" t="s">
        <v>136</v>
      </c>
      <c r="G41" s="3" t="s">
        <v>90</v>
      </c>
      <c r="H41" t="s">
        <v>186</v>
      </c>
      <c r="I41" s="1">
        <v>1343.5917632487301</v>
      </c>
      <c r="J41" s="6">
        <v>117.814026421281</v>
      </c>
      <c r="K41" s="1">
        <v>401.46662786704701</v>
      </c>
      <c r="L41" s="6">
        <v>6.9489518847612199</v>
      </c>
      <c r="M41" s="1">
        <v>38.385870625235498</v>
      </c>
      <c r="N41" s="6">
        <v>72.229643213020594</v>
      </c>
      <c r="O41" s="1">
        <v>19.285093437397101</v>
      </c>
      <c r="P41" s="6">
        <v>5.2886963528580502</v>
      </c>
      <c r="Q41" s="1">
        <v>630.78356781810805</v>
      </c>
      <c r="R41" s="6">
        <v>0.13006356908045999</v>
      </c>
      <c r="S41" s="1">
        <v>10.815593928935201</v>
      </c>
      <c r="T41" s="6">
        <v>4246.6094100853998</v>
      </c>
      <c r="U41" s="1">
        <v>13.7037513750155</v>
      </c>
      <c r="V41" s="6">
        <v>5.4504740314324902E-2</v>
      </c>
      <c r="W41" s="1">
        <v>145.566871207264</v>
      </c>
      <c r="X41" s="6">
        <v>1.54142451796291E-2</v>
      </c>
      <c r="Y41" s="1">
        <v>3.85913930852792</v>
      </c>
      <c r="Z41" s="6">
        <v>379.76081270968302</v>
      </c>
    </row>
    <row r="42" spans="1:26">
      <c r="A42" s="3"/>
      <c r="B42" s="3"/>
      <c r="C42" s="3"/>
      <c r="D42" s="2"/>
      <c r="E42" s="5"/>
      <c r="F42" s="6"/>
      <c r="G42" s="3"/>
      <c r="H42" s="25" t="s">
        <v>236</v>
      </c>
      <c r="I42" s="27">
        <f>AVERAGE(I39:I41)</f>
        <v>1353.6926372561099</v>
      </c>
      <c r="J42" s="27">
        <f t="shared" ref="J42:Z42" si="9">AVERAGE(J39:J41)</f>
        <v>117.87690275902735</v>
      </c>
      <c r="K42" s="27">
        <f t="shared" si="9"/>
        <v>303.68047789302199</v>
      </c>
      <c r="L42" s="27">
        <f t="shared" si="9"/>
        <v>7.0757111362525391</v>
      </c>
      <c r="M42" s="27">
        <f t="shared" si="9"/>
        <v>38.736412129932567</v>
      </c>
      <c r="N42" s="27">
        <f t="shared" si="9"/>
        <v>68.485629771053297</v>
      </c>
      <c r="O42" s="27">
        <f t="shared" si="9"/>
        <v>17.942542117796837</v>
      </c>
      <c r="P42" s="27">
        <f t="shared" si="9"/>
        <v>4.1755561755212831</v>
      </c>
      <c r="Q42" s="27">
        <f t="shared" si="9"/>
        <v>501.00412719879006</v>
      </c>
      <c r="R42" s="27">
        <f t="shared" si="9"/>
        <v>0.10396789326024221</v>
      </c>
      <c r="S42" s="27">
        <f t="shared" si="9"/>
        <v>9.9685296381052257</v>
      </c>
      <c r="T42" s="27">
        <f t="shared" si="9"/>
        <v>2312.1414527599768</v>
      </c>
      <c r="U42" s="27">
        <f t="shared" si="9"/>
        <v>7.9210897128938447</v>
      </c>
      <c r="V42" s="27">
        <f t="shared" si="9"/>
        <v>5.1047414572851696E-2</v>
      </c>
      <c r="W42" s="27">
        <f t="shared" si="9"/>
        <v>165.52688769919101</v>
      </c>
      <c r="X42" s="27">
        <f t="shared" si="9"/>
        <v>8.3513076614240931E-3</v>
      </c>
      <c r="Y42" s="27">
        <f t="shared" si="9"/>
        <v>2.9648914762631833</v>
      </c>
      <c r="Z42" s="27">
        <f t="shared" si="9"/>
        <v>547.03103337350842</v>
      </c>
    </row>
    <row r="43" spans="1:26">
      <c r="A43" s="3"/>
      <c r="B43" s="3" t="b">
        <v>0</v>
      </c>
      <c r="C43" s="3" t="s">
        <v>58</v>
      </c>
      <c r="D43" s="2">
        <v>46216.628518518497</v>
      </c>
      <c r="E43" s="5" t="s">
        <v>31</v>
      </c>
      <c r="F43" s="6" t="s">
        <v>136</v>
      </c>
      <c r="G43" s="3" t="s">
        <v>54</v>
      </c>
      <c r="H43" t="s">
        <v>187</v>
      </c>
      <c r="I43" s="1">
        <v>1308.4820707000399</v>
      </c>
      <c r="J43" s="6">
        <v>119.586686043849</v>
      </c>
      <c r="K43" s="1">
        <v>3559.34166851483</v>
      </c>
      <c r="L43" s="6">
        <v>12.757920831697501</v>
      </c>
      <c r="M43" s="1">
        <v>54.162339484482402</v>
      </c>
      <c r="N43" s="6">
        <v>84.202439075192402</v>
      </c>
      <c r="O43" s="1">
        <v>20.9861649599167</v>
      </c>
      <c r="P43" s="6">
        <v>4.72654776459086</v>
      </c>
      <c r="Q43" s="1">
        <v>419.16800598526999</v>
      </c>
      <c r="R43" s="6">
        <v>0.465422384891508</v>
      </c>
      <c r="S43" s="1">
        <v>59.7964783049541</v>
      </c>
      <c r="T43" s="6">
        <v>479.97610434543998</v>
      </c>
      <c r="U43" s="1">
        <v>13.9309328241208</v>
      </c>
      <c r="V43" s="6">
        <v>0.95784691068653605</v>
      </c>
      <c r="W43" s="1">
        <v>182.25236426150599</v>
      </c>
      <c r="X43" s="6">
        <v>0.213882276146312</v>
      </c>
      <c r="Y43" s="1">
        <v>5.8121040168821603</v>
      </c>
      <c r="Z43" s="6">
        <v>235.485033446024</v>
      </c>
    </row>
    <row r="44" spans="1:26">
      <c r="A44" s="3"/>
      <c r="B44" s="3" t="b">
        <v>0</v>
      </c>
      <c r="C44" s="3" t="s">
        <v>18</v>
      </c>
      <c r="D44" s="2">
        <v>46216.631539351903</v>
      </c>
      <c r="E44" s="5" t="s">
        <v>31</v>
      </c>
      <c r="F44" s="6" t="s">
        <v>136</v>
      </c>
      <c r="G44" s="3" t="s">
        <v>133</v>
      </c>
      <c r="H44" t="s">
        <v>188</v>
      </c>
      <c r="I44" s="1">
        <v>1035.09214597665</v>
      </c>
      <c r="J44" s="6">
        <v>116.32252665263</v>
      </c>
      <c r="K44" s="1">
        <v>3475.22239621074</v>
      </c>
      <c r="L44" s="6">
        <v>16.7877049420572</v>
      </c>
      <c r="M44" s="1">
        <v>49.428453310162197</v>
      </c>
      <c r="N44" s="6">
        <v>83.746370524422005</v>
      </c>
      <c r="O44" s="1">
        <v>20.269333264889301</v>
      </c>
      <c r="P44" s="6">
        <v>5.3245404183526404</v>
      </c>
      <c r="Q44" s="1">
        <v>475.20297891978998</v>
      </c>
      <c r="R44" s="6">
        <v>0.272155192009924</v>
      </c>
      <c r="S44" s="1">
        <v>19.646782465276299</v>
      </c>
      <c r="T44" s="6">
        <v>418.59991930087801</v>
      </c>
      <c r="U44" s="1">
        <v>11.926940196396099</v>
      </c>
      <c r="V44" s="6">
        <v>0.96562589360484996</v>
      </c>
      <c r="W44" s="1">
        <v>153.170292438795</v>
      </c>
      <c r="X44" s="6">
        <v>0.21388612585789599</v>
      </c>
      <c r="Y44" s="1">
        <v>5.8148406941396997</v>
      </c>
      <c r="Z44" s="6">
        <v>222.68134371519201</v>
      </c>
    </row>
    <row r="45" spans="1:26">
      <c r="A45" s="3"/>
      <c r="B45" s="3" t="b">
        <v>0</v>
      </c>
      <c r="C45" s="3" t="s">
        <v>61</v>
      </c>
      <c r="D45" s="2">
        <v>46216.634652777801</v>
      </c>
      <c r="E45" s="5" t="s">
        <v>31</v>
      </c>
      <c r="F45" s="6" t="s">
        <v>136</v>
      </c>
      <c r="G45" s="3" t="s">
        <v>84</v>
      </c>
      <c r="H45" t="s">
        <v>189</v>
      </c>
      <c r="I45" s="1">
        <v>872.27950050669995</v>
      </c>
      <c r="J45" s="6">
        <v>102.694828571473</v>
      </c>
      <c r="K45" s="1">
        <v>3448.86679396097</v>
      </c>
      <c r="L45" s="6">
        <v>7.6939282140217999</v>
      </c>
      <c r="M45" s="1">
        <v>44.696668283722303</v>
      </c>
      <c r="N45" s="6">
        <v>72.685484014202601</v>
      </c>
      <c r="O45" s="1">
        <v>19.065383220446599</v>
      </c>
      <c r="P45" s="6">
        <v>4.9340249889543903</v>
      </c>
      <c r="Q45" s="1">
        <v>422.05903705045898</v>
      </c>
      <c r="R45" s="6">
        <v>0.31838998669407798</v>
      </c>
      <c r="S45" s="1">
        <v>20.437086954942099</v>
      </c>
      <c r="T45" s="6">
        <v>427.27145459313198</v>
      </c>
      <c r="U45" s="1">
        <v>11.035384591584</v>
      </c>
      <c r="V45" s="6">
        <v>0.89034608291001305</v>
      </c>
      <c r="W45" s="1">
        <v>135.021521984315</v>
      </c>
      <c r="X45" s="6">
        <v>0.22930037103752501</v>
      </c>
      <c r="Y45" s="1">
        <v>5.8094054245963997</v>
      </c>
      <c r="Z45" s="6">
        <v>237.32530449312199</v>
      </c>
    </row>
    <row r="46" spans="1:26">
      <c r="A46" s="3"/>
      <c r="B46" s="3"/>
      <c r="C46" s="3"/>
      <c r="D46" s="2"/>
      <c r="E46" s="5"/>
      <c r="F46" s="6"/>
      <c r="G46" s="3"/>
      <c r="H46" s="25" t="s">
        <v>252</v>
      </c>
      <c r="I46" s="27">
        <f>AVERAGE(I43:I45)</f>
        <v>1071.9512390611301</v>
      </c>
      <c r="J46" s="27">
        <f t="shared" ref="J46:K46" si="10">AVERAGE(J43:J45)</f>
        <v>112.86801375598401</v>
      </c>
      <c r="K46" s="27">
        <f t="shared" si="10"/>
        <v>3494.476952895513</v>
      </c>
      <c r="L46" s="27">
        <f>AVERAGE(L43:L45)</f>
        <v>12.413184662592167</v>
      </c>
      <c r="M46" s="27">
        <f t="shared" ref="M46:Z46" si="11">AVERAGE(M43:M45)</f>
        <v>49.429153692788965</v>
      </c>
      <c r="N46" s="27">
        <f t="shared" si="11"/>
        <v>80.211431204605674</v>
      </c>
      <c r="O46" s="27">
        <f t="shared" si="11"/>
        <v>20.106960481750868</v>
      </c>
      <c r="P46" s="27">
        <f t="shared" si="11"/>
        <v>4.9950377239659636</v>
      </c>
      <c r="Q46" s="27">
        <f t="shared" si="11"/>
        <v>438.81000731850628</v>
      </c>
      <c r="R46" s="27">
        <f t="shared" si="11"/>
        <v>0.35198918786516997</v>
      </c>
      <c r="S46" s="27">
        <f t="shared" si="11"/>
        <v>33.293449241724169</v>
      </c>
      <c r="T46" s="27">
        <f t="shared" si="11"/>
        <v>441.94915941314997</v>
      </c>
      <c r="U46" s="27">
        <f t="shared" si="11"/>
        <v>12.297752537366966</v>
      </c>
      <c r="V46" s="27">
        <f t="shared" si="11"/>
        <v>0.93793962906713302</v>
      </c>
      <c r="W46" s="27">
        <f t="shared" si="11"/>
        <v>156.81472622820533</v>
      </c>
      <c r="X46" s="27">
        <f t="shared" si="11"/>
        <v>0.21902292434724432</v>
      </c>
      <c r="Y46" s="27">
        <f t="shared" si="11"/>
        <v>5.8121167118727532</v>
      </c>
      <c r="Z46" s="27">
        <f t="shared" si="11"/>
        <v>231.83056055144598</v>
      </c>
    </row>
    <row r="47" spans="1:26">
      <c r="A47" s="3"/>
      <c r="B47" s="3" t="b">
        <v>0</v>
      </c>
      <c r="C47" s="3" t="s">
        <v>7</v>
      </c>
      <c r="D47" s="2">
        <v>46216.637662036999</v>
      </c>
      <c r="E47" s="5" t="s">
        <v>31</v>
      </c>
      <c r="F47" s="6" t="s">
        <v>136</v>
      </c>
      <c r="G47" s="3" t="s">
        <v>11</v>
      </c>
      <c r="H47" t="s">
        <v>190</v>
      </c>
      <c r="I47" s="1">
        <v>171.16219895143701</v>
      </c>
      <c r="J47" s="6">
        <v>31.554944045037299</v>
      </c>
      <c r="K47" s="1">
        <v>3158.1296276972798</v>
      </c>
      <c r="L47" s="6">
        <v>4.95697306754262</v>
      </c>
      <c r="M47" s="1">
        <v>7.3603210246975799</v>
      </c>
      <c r="N47" s="6" t="s">
        <v>35</v>
      </c>
      <c r="O47" s="1">
        <v>13.1410530443278</v>
      </c>
      <c r="P47" s="6">
        <v>1.70117259459277</v>
      </c>
      <c r="Q47" s="1">
        <v>187.918283441151</v>
      </c>
      <c r="R47" s="6">
        <v>0.20742758780149601</v>
      </c>
      <c r="S47" s="1">
        <v>19.120240375505901</v>
      </c>
      <c r="T47" s="6">
        <v>5387.5029527707302</v>
      </c>
      <c r="U47" s="1">
        <v>175.08416778830301</v>
      </c>
      <c r="V47" s="6">
        <v>0.54510444901798305</v>
      </c>
      <c r="W47" s="1">
        <v>206.98969190869801</v>
      </c>
      <c r="X47" s="6">
        <v>0.60505531983944305</v>
      </c>
      <c r="Y47" s="1">
        <v>3.2327068113542099</v>
      </c>
      <c r="Z47" s="6">
        <v>978.463439402635</v>
      </c>
    </row>
    <row r="48" spans="1:26">
      <c r="A48" s="3"/>
      <c r="B48" s="3" t="b">
        <v>0</v>
      </c>
      <c r="C48" s="3" t="s">
        <v>0</v>
      </c>
      <c r="D48" s="2">
        <v>46216.6407638889</v>
      </c>
      <c r="E48" s="5" t="s">
        <v>31</v>
      </c>
      <c r="F48" s="6" t="s">
        <v>136</v>
      </c>
      <c r="G48" s="3" t="s">
        <v>88</v>
      </c>
      <c r="H48" t="s">
        <v>191</v>
      </c>
      <c r="I48" s="1">
        <v>81.973806312868604</v>
      </c>
      <c r="J48" s="6">
        <v>22.4121429433252</v>
      </c>
      <c r="K48" s="1">
        <v>1599.2391875203</v>
      </c>
      <c r="L48" s="6">
        <v>4.36444797031041</v>
      </c>
      <c r="M48" s="1" t="s">
        <v>35</v>
      </c>
      <c r="N48" s="6" t="s">
        <v>35</v>
      </c>
      <c r="O48" s="1">
        <v>10.1561390543895</v>
      </c>
      <c r="P48" s="6">
        <v>1.0816049689698299</v>
      </c>
      <c r="Q48" s="1">
        <v>62.468363394621001</v>
      </c>
      <c r="R48" s="6">
        <v>0.1192774822947</v>
      </c>
      <c r="S48" s="1">
        <v>13.2922331429615</v>
      </c>
      <c r="T48" s="6">
        <v>8455.9966887743903</v>
      </c>
      <c r="U48" s="1">
        <v>43.104327516949901</v>
      </c>
      <c r="V48" s="6">
        <v>0.34263826760870097</v>
      </c>
      <c r="W48" s="1">
        <v>87.956892711698501</v>
      </c>
      <c r="X48" s="6">
        <v>0.28517893466947197</v>
      </c>
      <c r="Y48" s="1">
        <v>2.1269423001321401</v>
      </c>
      <c r="Z48" s="6">
        <v>898.93593480970696</v>
      </c>
    </row>
    <row r="49" spans="1:26">
      <c r="A49" s="3"/>
      <c r="B49" s="3" t="b">
        <v>0</v>
      </c>
      <c r="C49" s="3" t="s">
        <v>125</v>
      </c>
      <c r="D49" s="2">
        <v>46216.643773148098</v>
      </c>
      <c r="E49" s="5" t="s">
        <v>31</v>
      </c>
      <c r="F49" s="6" t="s">
        <v>136</v>
      </c>
      <c r="G49" s="3" t="s">
        <v>10</v>
      </c>
      <c r="H49" t="s">
        <v>192</v>
      </c>
      <c r="I49" s="1">
        <v>76.655810394422801</v>
      </c>
      <c r="J49" s="6">
        <v>20.490551441433698</v>
      </c>
      <c r="K49" s="1">
        <v>1932.81065191123</v>
      </c>
      <c r="L49" s="6">
        <v>1.01862932762865</v>
      </c>
      <c r="M49" s="1" t="s">
        <v>35</v>
      </c>
      <c r="N49" s="6" t="s">
        <v>35</v>
      </c>
      <c r="O49" s="1">
        <v>10.2776398802039</v>
      </c>
      <c r="P49" s="6">
        <v>1.2723428587590899</v>
      </c>
      <c r="Q49" s="1">
        <v>77.903582867019395</v>
      </c>
      <c r="R49" s="6">
        <v>7.9825170110126006E-2</v>
      </c>
      <c r="S49" s="1">
        <v>12.8691072132158</v>
      </c>
      <c r="T49" s="6">
        <v>733.71169448172202</v>
      </c>
      <c r="U49" s="1">
        <v>22.327555257033801</v>
      </c>
      <c r="V49" s="6">
        <v>0.311491220003769</v>
      </c>
      <c r="W49" s="1">
        <v>146.32222276615801</v>
      </c>
      <c r="X49" s="6">
        <v>0.19268961388011399</v>
      </c>
      <c r="Y49" s="1">
        <v>1.9471975554854699</v>
      </c>
      <c r="Z49" s="6">
        <v>289.85882075816698</v>
      </c>
    </row>
    <row r="50" spans="1:26">
      <c r="A50" s="28"/>
      <c r="B50" s="28"/>
      <c r="C50" s="28"/>
      <c r="D50" s="29"/>
      <c r="E50" s="30"/>
      <c r="F50" s="31"/>
      <c r="G50" s="28"/>
      <c r="H50" s="25" t="s">
        <v>253</v>
      </c>
      <c r="I50" s="32">
        <f>AVERAGE(I47:I49)</f>
        <v>109.93060521957614</v>
      </c>
      <c r="J50" s="32">
        <f t="shared" ref="J50:Z50" si="12">AVERAGE(J47:J49)</f>
        <v>24.819212809932065</v>
      </c>
      <c r="K50" s="32">
        <f t="shared" si="12"/>
        <v>2230.0598223762699</v>
      </c>
      <c r="L50" s="32">
        <f t="shared" si="12"/>
        <v>3.4466834551605601</v>
      </c>
      <c r="M50" s="32">
        <f t="shared" si="12"/>
        <v>7.3603210246975799</v>
      </c>
      <c r="N50" s="32" t="e">
        <f t="shared" si="12"/>
        <v>#DIV/0!</v>
      </c>
      <c r="O50" s="32">
        <f t="shared" si="12"/>
        <v>11.191610659640398</v>
      </c>
      <c r="P50" s="32">
        <f t="shared" si="12"/>
        <v>1.3517068074405634</v>
      </c>
      <c r="Q50" s="32">
        <f t="shared" si="12"/>
        <v>109.43007656759714</v>
      </c>
      <c r="R50" s="32">
        <f t="shared" si="12"/>
        <v>0.13551008006877399</v>
      </c>
      <c r="S50" s="32">
        <f t="shared" si="12"/>
        <v>15.093860243894399</v>
      </c>
      <c r="T50" s="32">
        <f t="shared" si="12"/>
        <v>4859.0704453422813</v>
      </c>
      <c r="U50" s="32">
        <f t="shared" si="12"/>
        <v>80.17201685409556</v>
      </c>
      <c r="V50" s="32">
        <f t="shared" si="12"/>
        <v>0.39974464554348432</v>
      </c>
      <c r="W50" s="32">
        <f t="shared" si="12"/>
        <v>147.08960246218484</v>
      </c>
      <c r="X50" s="32">
        <f t="shared" si="12"/>
        <v>0.36097462279634301</v>
      </c>
      <c r="Y50" s="32">
        <f t="shared" si="12"/>
        <v>2.4356155556572734</v>
      </c>
      <c r="Z50" s="32">
        <f t="shared" si="12"/>
        <v>722.41939832350306</v>
      </c>
    </row>
    <row r="101" spans="12:12">
      <c r="L101" t="s">
        <v>205</v>
      </c>
    </row>
    <row r="102" spans="12:12">
      <c r="L102">
        <v>1</v>
      </c>
    </row>
    <row r="103" spans="12:12">
      <c r="L103">
        <v>2</v>
      </c>
    </row>
    <row r="104" spans="12:12">
      <c r="L104">
        <v>3</v>
      </c>
    </row>
    <row r="105" spans="12:12">
      <c r="L105">
        <v>4</v>
      </c>
    </row>
    <row r="106" spans="12:12">
      <c r="L106">
        <v>5</v>
      </c>
    </row>
    <row r="107" spans="12:12">
      <c r="L107">
        <v>6</v>
      </c>
    </row>
    <row r="108" spans="12:12">
      <c r="L108">
        <v>7</v>
      </c>
    </row>
    <row r="109" spans="12:12">
      <c r="L109">
        <v>8</v>
      </c>
    </row>
    <row r="110" spans="12:12">
      <c r="L110">
        <v>9</v>
      </c>
    </row>
    <row r="111" spans="12:12">
      <c r="L111">
        <v>10</v>
      </c>
    </row>
    <row r="112" spans="12:12">
      <c r="L112">
        <v>11</v>
      </c>
    </row>
    <row r="113" spans="12:12">
      <c r="L113">
        <v>12</v>
      </c>
    </row>
    <row r="114" spans="12:12">
      <c r="L114">
        <v>13</v>
      </c>
    </row>
    <row r="115" spans="12:12">
      <c r="L115">
        <v>14</v>
      </c>
    </row>
    <row r="116" spans="12:12">
      <c r="L116">
        <v>15</v>
      </c>
    </row>
    <row r="117" spans="12:12">
      <c r="L117">
        <v>16</v>
      </c>
    </row>
    <row r="118" spans="12:12">
      <c r="L118">
        <v>17</v>
      </c>
    </row>
    <row r="119" spans="12:12">
      <c r="L119">
        <v>18</v>
      </c>
    </row>
    <row r="120" spans="12:12">
      <c r="L120">
        <v>19</v>
      </c>
    </row>
    <row r="121" spans="12:12">
      <c r="L121">
        <v>20</v>
      </c>
    </row>
    <row r="122" spans="12:12">
      <c r="L122">
        <v>21</v>
      </c>
    </row>
    <row r="123" spans="12:12">
      <c r="L123">
        <v>22</v>
      </c>
    </row>
    <row r="124" spans="12:12">
      <c r="L124">
        <v>23</v>
      </c>
    </row>
    <row r="125" spans="12:12">
      <c r="L125">
        <v>24</v>
      </c>
    </row>
    <row r="126" spans="12:12">
      <c r="L126">
        <v>25</v>
      </c>
    </row>
    <row r="127" spans="12:12">
      <c r="L127">
        <v>26</v>
      </c>
    </row>
    <row r="128" spans="12:12">
      <c r="L128">
        <v>27</v>
      </c>
    </row>
    <row r="129" spans="12:12">
      <c r="L129">
        <v>28</v>
      </c>
    </row>
    <row r="130" spans="12:12">
      <c r="L130">
        <v>29</v>
      </c>
    </row>
    <row r="131" spans="12:12">
      <c r="L131">
        <v>30</v>
      </c>
    </row>
    <row r="132" spans="12:12">
      <c r="L132">
        <v>31</v>
      </c>
    </row>
    <row r="133" spans="12:12">
      <c r="L133">
        <v>32</v>
      </c>
    </row>
    <row r="134" spans="12:12">
      <c r="L134">
        <v>33</v>
      </c>
    </row>
    <row r="135" spans="12:12">
      <c r="L135">
        <v>34</v>
      </c>
    </row>
    <row r="136" spans="12:12">
      <c r="L136">
        <v>35</v>
      </c>
    </row>
    <row r="137" spans="12:12">
      <c r="L137">
        <v>36</v>
      </c>
    </row>
  </sheetData>
  <mergeCells count="1">
    <mergeCell ref="A1:G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xr:uid="{F1C3B95F-296F-4CC3-AC5A-F83EDC08C029}">
          <x14:formula1>
            <xm:f>ValueList_Helper!$A$1:$A$20</xm:f>
          </x14:formula1>
          <xm:sqref>E3:E50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E33-0E17-45D1-9684-9DB006853BBA}">
  <dimension ref="A3:N44"/>
  <sheetViews>
    <sheetView topLeftCell="A9" workbookViewId="0">
      <selection activeCell="B23" sqref="B23"/>
    </sheetView>
  </sheetViews>
  <sheetFormatPr defaultRowHeight="14.5"/>
  <cols>
    <col min="1" max="1" width="10.90625" bestFit="1" customWidth="1"/>
    <col min="2" max="2" width="11" bestFit="1" customWidth="1"/>
    <col min="3" max="5" width="10.81640625" bestFit="1" customWidth="1"/>
    <col min="6" max="6" width="10.90625" bestFit="1" customWidth="1"/>
    <col min="7" max="8" width="11.7265625" bestFit="1" customWidth="1"/>
  </cols>
  <sheetData>
    <row r="3" spans="1:14">
      <c r="A3" s="7"/>
      <c r="B3" s="24" t="s">
        <v>14</v>
      </c>
      <c r="C3" s="24" t="s">
        <v>94</v>
      </c>
      <c r="D3" s="24" t="s">
        <v>108</v>
      </c>
      <c r="E3" s="24" t="s">
        <v>65</v>
      </c>
      <c r="F3" s="24" t="s">
        <v>99</v>
      </c>
      <c r="G3" s="24" t="s">
        <v>25</v>
      </c>
      <c r="H3" s="24" t="s">
        <v>151</v>
      </c>
    </row>
    <row r="4" spans="1:14">
      <c r="A4" s="4"/>
      <c r="B4" s="4" t="s">
        <v>294</v>
      </c>
      <c r="C4" s="4" t="s">
        <v>294</v>
      </c>
      <c r="D4" s="4" t="s">
        <v>294</v>
      </c>
      <c r="E4" s="4" t="s">
        <v>294</v>
      </c>
      <c r="F4" s="4" t="s">
        <v>294</v>
      </c>
      <c r="G4" s="4" t="s">
        <v>294</v>
      </c>
      <c r="H4" s="4" t="s">
        <v>294</v>
      </c>
      <c r="K4" t="s">
        <v>297</v>
      </c>
      <c r="N4" t="s">
        <v>298</v>
      </c>
    </row>
    <row r="5" spans="1:14">
      <c r="A5" t="s">
        <v>157</v>
      </c>
      <c r="B5">
        <v>1201.18674977303</v>
      </c>
      <c r="C5">
        <v>3424.7936030198098</v>
      </c>
      <c r="D5">
        <v>2516.6952334965599</v>
      </c>
      <c r="E5">
        <v>124.45976954351099</v>
      </c>
      <c r="F5">
        <v>2303.6035985927001</v>
      </c>
      <c r="G5">
        <v>876.06061110599001</v>
      </c>
      <c r="H5">
        <v>2946.15943417367</v>
      </c>
    </row>
    <row r="6" spans="1:14">
      <c r="A6" t="s">
        <v>158</v>
      </c>
      <c r="B6">
        <v>1300.8803194781399</v>
      </c>
      <c r="C6">
        <v>3861.7025242449999</v>
      </c>
      <c r="D6">
        <v>2587.1916714671497</v>
      </c>
      <c r="E6">
        <v>100.86717473790999</v>
      </c>
      <c r="F6">
        <v>2648.5136236129802</v>
      </c>
      <c r="G6">
        <v>1015.45061730513</v>
      </c>
      <c r="H6">
        <v>3266.8193377820699</v>
      </c>
      <c r="L6" s="25" t="s">
        <v>278</v>
      </c>
      <c r="M6" s="25" t="s">
        <v>277</v>
      </c>
      <c r="N6" s="26" t="s">
        <v>250</v>
      </c>
    </row>
    <row r="7" spans="1:14">
      <c r="A7" t="s">
        <v>159</v>
      </c>
      <c r="B7">
        <v>1421.25951112346</v>
      </c>
      <c r="C7">
        <v>3579.3565060179899</v>
      </c>
      <c r="D7">
        <v>2443.0586100750502</v>
      </c>
      <c r="E7">
        <v>96.930230597925402</v>
      </c>
      <c r="F7">
        <v>2370.0832606454401</v>
      </c>
      <c r="G7">
        <v>913.98185144296701</v>
      </c>
      <c r="H7">
        <v>3101.0595757975802</v>
      </c>
      <c r="L7">
        <v>1.4999999999999999E-2</v>
      </c>
      <c r="M7">
        <v>0.1</v>
      </c>
      <c r="N7">
        <v>66.67</v>
      </c>
    </row>
    <row r="8" spans="1:14">
      <c r="A8" s="25" t="s">
        <v>194</v>
      </c>
      <c r="B8" s="27">
        <f>AVERAGE(B5:B7)</f>
        <v>1307.7755267915434</v>
      </c>
      <c r="C8" s="27">
        <f>AVERAGE(C5:C7)</f>
        <v>3621.9508777609335</v>
      </c>
      <c r="D8" s="27">
        <f>AVERAGE(D5:D7)</f>
        <v>2515.6485050129199</v>
      </c>
      <c r="E8" s="27">
        <f>AVERAGE(E5:E7)</f>
        <v>107.41905829311547</v>
      </c>
      <c r="F8" s="27">
        <f>AVERAGE(F5:F7)</f>
        <v>2440.7334942837065</v>
      </c>
      <c r="G8" s="27">
        <f>AVERAGE(G5:G7)</f>
        <v>935.16435995136237</v>
      </c>
      <c r="H8" s="27">
        <f>AVERAGE(H5:H7)</f>
        <v>3104.6794492511067</v>
      </c>
    </row>
    <row r="9" spans="1:14">
      <c r="A9" s="25" t="s">
        <v>293</v>
      </c>
      <c r="B9" s="66"/>
      <c r="C9" s="66"/>
      <c r="D9" s="66"/>
      <c r="E9" s="66"/>
      <c r="F9" s="66"/>
      <c r="G9" s="66"/>
      <c r="H9" s="66"/>
    </row>
    <row r="10" spans="1:14">
      <c r="A10" t="s">
        <v>160</v>
      </c>
      <c r="B10">
        <v>423.667661701285</v>
      </c>
      <c r="C10">
        <v>690.58062587039603</v>
      </c>
      <c r="D10">
        <v>785.30835989251295</v>
      </c>
      <c r="E10">
        <v>103.11177966543499</v>
      </c>
      <c r="F10">
        <v>382.02631817966699</v>
      </c>
      <c r="G10">
        <v>113.83381129129</v>
      </c>
      <c r="H10">
        <v>496.23290550943102</v>
      </c>
    </row>
    <row r="11" spans="1:14">
      <c r="A11" t="s">
        <v>161</v>
      </c>
      <c r="B11">
        <v>571.43669227249302</v>
      </c>
      <c r="C11">
        <v>918.38626464724496</v>
      </c>
      <c r="D11">
        <v>1149.57176244672</v>
      </c>
      <c r="E11">
        <v>144.607597752011</v>
      </c>
      <c r="F11">
        <v>606.39191637727595</v>
      </c>
      <c r="G11">
        <v>136.60517629258001</v>
      </c>
      <c r="H11">
        <v>655.49085513120303</v>
      </c>
    </row>
    <row r="12" spans="1:14">
      <c r="A12" t="s">
        <v>162</v>
      </c>
      <c r="B12">
        <v>328.417702603804</v>
      </c>
      <c r="C12">
        <v>629.09942227008605</v>
      </c>
      <c r="D12">
        <v>844.93724104308399</v>
      </c>
      <c r="E12">
        <v>93.318424942929298</v>
      </c>
      <c r="F12">
        <v>644.98943533031911</v>
      </c>
      <c r="G12">
        <v>90.602840025698995</v>
      </c>
      <c r="H12">
        <v>420.54492681913104</v>
      </c>
    </row>
    <row r="13" spans="1:14">
      <c r="A13" s="25" t="s">
        <v>195</v>
      </c>
      <c r="B13" s="27">
        <f t="shared" ref="B13:H13" si="0">AVERAGE(B10:B12)</f>
        <v>441.17401885919395</v>
      </c>
      <c r="C13" s="27">
        <f t="shared" si="0"/>
        <v>746.02210426257568</v>
      </c>
      <c r="D13" s="27">
        <f t="shared" si="0"/>
        <v>926.60578779410571</v>
      </c>
      <c r="E13" s="27">
        <f t="shared" si="0"/>
        <v>113.67926745345842</v>
      </c>
      <c r="F13" s="27">
        <f t="shared" si="0"/>
        <v>544.46922329575398</v>
      </c>
      <c r="G13" s="27">
        <f t="shared" si="0"/>
        <v>113.68060920318966</v>
      </c>
      <c r="H13" s="27">
        <f t="shared" si="0"/>
        <v>524.08956248658831</v>
      </c>
    </row>
    <row r="14" spans="1:14">
      <c r="A14" s="25" t="s">
        <v>295</v>
      </c>
      <c r="B14" s="27">
        <f>(AVERAGE(B10:B12))/$B$8</f>
        <v>0.3373468992354956</v>
      </c>
      <c r="C14" s="27">
        <f t="shared" ref="C14" si="1">((SUM(C10:C12))/3)/$F$8</f>
        <v>0.30565488039140232</v>
      </c>
      <c r="D14" s="27">
        <f>((SUM(D10:D12))/3)/$D$8</f>
        <v>0.36833674734274802</v>
      </c>
      <c r="E14" s="27">
        <f>((SUM(E10:E12))/3)/$E$8</f>
        <v>1.0582783842999317</v>
      </c>
      <c r="F14" s="27">
        <f>((SUM(F10:F12))/3)/$F$8</f>
        <v>0.22307606486776302</v>
      </c>
      <c r="G14" s="27">
        <f>((SUM(G10:G12))/3)/$G$8</f>
        <v>0.12156217032169848</v>
      </c>
      <c r="H14" s="27">
        <f>((SUM(H10:H12))/3)/$H$8</f>
        <v>0.16880633606571083</v>
      </c>
    </row>
    <row r="15" spans="1:14">
      <c r="A15" s="25" t="s">
        <v>204</v>
      </c>
      <c r="B15" s="66">
        <f>STDEV(B10:B12)/B8</f>
        <v>9.3633554483839213E-2</v>
      </c>
      <c r="C15" s="66">
        <f t="shared" ref="C15:H15" si="2">STDEV(C10:C12)/C8</f>
        <v>4.2077928761340845E-2</v>
      </c>
      <c r="D15" s="66">
        <f t="shared" si="2"/>
        <v>7.7666800019895399E-2</v>
      </c>
      <c r="E15" s="66">
        <f t="shared" si="2"/>
        <v>0.2534805015503146</v>
      </c>
      <c r="F15" s="66">
        <f t="shared" si="2"/>
        <v>5.8178099685986751E-2</v>
      </c>
      <c r="G15" s="66">
        <f t="shared" si="2"/>
        <v>2.4596265398103143E-2</v>
      </c>
      <c r="H15" s="66">
        <f t="shared" si="2"/>
        <v>3.862702398835996E-2</v>
      </c>
    </row>
    <row r="16" spans="1:14">
      <c r="A16" s="25" t="s">
        <v>296</v>
      </c>
      <c r="B16" s="66">
        <f>B15/1.732</f>
        <v>5.4060943697366755E-2</v>
      </c>
      <c r="C16" s="66">
        <f t="shared" ref="C16:H16" si="3">C15/1.732</f>
        <v>2.4294416143961228E-2</v>
      </c>
      <c r="D16" s="66">
        <f t="shared" si="3"/>
        <v>4.4842263290932681E-2</v>
      </c>
      <c r="E16" s="66">
        <f t="shared" si="3"/>
        <v>0.14635132883967356</v>
      </c>
      <c r="F16" s="66">
        <f t="shared" si="3"/>
        <v>3.3590126839484265E-2</v>
      </c>
      <c r="G16" s="66">
        <f t="shared" si="3"/>
        <v>1.4201077019690037E-2</v>
      </c>
      <c r="H16" s="66">
        <f t="shared" si="3"/>
        <v>2.2301976898591203E-2</v>
      </c>
    </row>
    <row r="17" spans="1:8">
      <c r="A17" t="s">
        <v>163</v>
      </c>
      <c r="B17">
        <v>1358.7784540379901</v>
      </c>
      <c r="C17">
        <v>3609.7322141401</v>
      </c>
      <c r="D17">
        <v>2542.3122365489298</v>
      </c>
      <c r="E17">
        <v>119.66468578316899</v>
      </c>
      <c r="F17">
        <v>2759.3965442408398</v>
      </c>
      <c r="G17">
        <v>1078.5836583328901</v>
      </c>
      <c r="H17">
        <v>3187.8292767283397</v>
      </c>
    </row>
    <row r="18" spans="1:8">
      <c r="A18" t="s">
        <v>164</v>
      </c>
      <c r="B18">
        <v>1426.5068703453499</v>
      </c>
      <c r="C18">
        <v>3880.6412905621</v>
      </c>
      <c r="D18">
        <v>2718.4004052178102</v>
      </c>
      <c r="E18">
        <v>112.86307699653401</v>
      </c>
      <c r="F18">
        <v>2906.3717918812999</v>
      </c>
      <c r="G18">
        <v>1182.8384332574901</v>
      </c>
      <c r="H18">
        <v>3324.6894411253497</v>
      </c>
    </row>
    <row r="19" spans="1:8">
      <c r="A19" t="s">
        <v>165</v>
      </c>
      <c r="B19">
        <v>1274.6912005056499</v>
      </c>
      <c r="C19">
        <v>3911.5817859338399</v>
      </c>
      <c r="D19">
        <v>2632.86625426201</v>
      </c>
      <c r="E19">
        <v>129.66698543581299</v>
      </c>
      <c r="F19">
        <v>2946.4724322123197</v>
      </c>
      <c r="G19">
        <v>1170.17162256195</v>
      </c>
      <c r="H19">
        <v>3360.7913570691999</v>
      </c>
    </row>
    <row r="20" spans="1:8">
      <c r="A20" s="25" t="s">
        <v>232</v>
      </c>
      <c r="B20" s="27">
        <f t="shared" ref="B20:H20" si="4">AVERAGE(B17:B19)</f>
        <v>1353.3255082963299</v>
      </c>
      <c r="C20" s="27">
        <f t="shared" si="4"/>
        <v>3800.651763545347</v>
      </c>
      <c r="D20" s="27">
        <f t="shared" si="4"/>
        <v>2631.1929653429165</v>
      </c>
      <c r="E20" s="27">
        <f t="shared" si="4"/>
        <v>120.73158273850532</v>
      </c>
      <c r="F20" s="27">
        <f t="shared" si="4"/>
        <v>2870.746922778153</v>
      </c>
      <c r="G20" s="27">
        <f t="shared" si="4"/>
        <v>1143.8645713841099</v>
      </c>
      <c r="H20" s="27">
        <f t="shared" si="4"/>
        <v>3291.1033583076296</v>
      </c>
    </row>
    <row r="21" spans="1:8">
      <c r="A21" s="25" t="s">
        <v>295</v>
      </c>
      <c r="B21" s="27">
        <f>(AVERAGE(B17:B19))/B8</f>
        <v>1.0348301222737648</v>
      </c>
      <c r="C21" s="27">
        <f t="shared" ref="C21:H21" si="5">(AVERAGE(C17:C19))/C8</f>
        <v>1.0493382963533966</v>
      </c>
      <c r="D21" s="27">
        <f t="shared" si="5"/>
        <v>1.0459302879952235</v>
      </c>
      <c r="E21" s="27">
        <f t="shared" si="5"/>
        <v>1.1239307498773992</v>
      </c>
      <c r="F21" s="27">
        <f t="shared" si="5"/>
        <v>1.1761820491674142</v>
      </c>
      <c r="G21" s="27">
        <f t="shared" si="5"/>
        <v>1.22316955218824</v>
      </c>
      <c r="H21" s="27">
        <f t="shared" si="5"/>
        <v>1.0600461052755352</v>
      </c>
    </row>
    <row r="22" spans="1:8">
      <c r="A22" s="25" t="s">
        <v>204</v>
      </c>
      <c r="B22" s="66">
        <f>STDEV(B17:B19)/B8</f>
        <v>5.8155689950730789E-2</v>
      </c>
      <c r="C22" s="66">
        <f t="shared" ref="C22:H22" si="6">STDEV(C17:C19)/C8</f>
        <v>4.5849143158244329E-2</v>
      </c>
      <c r="D22" s="66">
        <f t="shared" si="6"/>
        <v>3.5003303820661955E-2</v>
      </c>
      <c r="E22" s="66">
        <f t="shared" si="6"/>
        <v>7.8688134538994994E-2</v>
      </c>
      <c r="F22" s="66">
        <f t="shared" si="6"/>
        <v>4.035452743361731E-2</v>
      </c>
      <c r="G22" s="66">
        <f t="shared" si="6"/>
        <v>6.0832704666513755E-2</v>
      </c>
      <c r="H22" s="66">
        <f t="shared" si="6"/>
        <v>2.9388340832281458E-2</v>
      </c>
    </row>
    <row r="23" spans="1:8">
      <c r="A23" s="25" t="s">
        <v>296</v>
      </c>
      <c r="B23" s="66">
        <f>B22/1.732</f>
        <v>3.357718819326258E-2</v>
      </c>
      <c r="C23" s="66">
        <f t="shared" ref="C23:H23" si="7">C22/1.732</f>
        <v>2.6471791661803884E-2</v>
      </c>
      <c r="D23" s="66">
        <f t="shared" si="7"/>
        <v>2.020975971169859E-2</v>
      </c>
      <c r="E23" s="66">
        <f t="shared" si="7"/>
        <v>4.5431948348149537E-2</v>
      </c>
      <c r="F23" s="66">
        <f t="shared" si="7"/>
        <v>2.3299380735344866E-2</v>
      </c>
      <c r="G23" s="66">
        <f t="shared" si="7"/>
        <v>3.5122808698910941E-2</v>
      </c>
      <c r="H23" s="66">
        <f t="shared" si="7"/>
        <v>1.6967864221871513E-2</v>
      </c>
    </row>
    <row r="24" spans="1:8">
      <c r="A24" t="s">
        <v>166</v>
      </c>
      <c r="B24">
        <v>1413.2079923483097</v>
      </c>
      <c r="C24">
        <v>3577.4738818525498</v>
      </c>
      <c r="D24">
        <v>2734.7346339821302</v>
      </c>
      <c r="E24">
        <v>149.79489969676101</v>
      </c>
      <c r="F24">
        <v>3102.9866515537201</v>
      </c>
      <c r="G24">
        <v>1243.01199480528</v>
      </c>
      <c r="H24">
        <v>3599.2864827845301</v>
      </c>
    </row>
    <row r="25" spans="1:8">
      <c r="A25" t="s">
        <v>167</v>
      </c>
      <c r="B25">
        <v>1381.5084445612001</v>
      </c>
      <c r="C25">
        <v>4027.6688280429403</v>
      </c>
      <c r="D25">
        <v>2466.2284577698201</v>
      </c>
      <c r="E25">
        <v>129.97037009766001</v>
      </c>
      <c r="F25">
        <v>2490.0336949846301</v>
      </c>
      <c r="G25">
        <v>935.02554685277801</v>
      </c>
      <c r="H25">
        <v>2777.8350406282498</v>
      </c>
    </row>
    <row r="26" spans="1:8">
      <c r="A26" t="s">
        <v>168</v>
      </c>
      <c r="B26">
        <v>1083.8108796219901</v>
      </c>
      <c r="C26">
        <v>3968.2736585753601</v>
      </c>
      <c r="D26">
        <v>2596.0185891916803</v>
      </c>
      <c r="E26">
        <v>99.077668448750288</v>
      </c>
      <c r="F26">
        <v>2872.5774293562499</v>
      </c>
      <c r="G26">
        <v>956.88216039045403</v>
      </c>
      <c r="H26">
        <v>2829.8067956706</v>
      </c>
    </row>
    <row r="27" spans="1:8">
      <c r="A27" s="25" t="s">
        <v>233</v>
      </c>
      <c r="B27" s="27">
        <f t="shared" ref="B27:H27" si="8">AVERAGE(B24:B26)</f>
        <v>1292.8424388438334</v>
      </c>
      <c r="C27" s="27">
        <f t="shared" si="8"/>
        <v>3857.8054561569502</v>
      </c>
      <c r="D27" s="27">
        <f t="shared" si="8"/>
        <v>2598.993893647877</v>
      </c>
      <c r="E27" s="27">
        <f t="shared" si="8"/>
        <v>126.28097941439042</v>
      </c>
      <c r="F27" s="27">
        <f t="shared" si="8"/>
        <v>2821.8659252981997</v>
      </c>
      <c r="G27" s="27">
        <f t="shared" si="8"/>
        <v>1044.9732340161706</v>
      </c>
      <c r="H27" s="27">
        <f t="shared" si="8"/>
        <v>3068.9761063611263</v>
      </c>
    </row>
    <row r="28" spans="1:8">
      <c r="A28" s="25" t="s">
        <v>295</v>
      </c>
      <c r="B28" s="27">
        <f>(AVERAGE(B24:B26))/B8</f>
        <v>0.98858130646904951</v>
      </c>
      <c r="C28" s="27">
        <f>(AVERAGE(C24:C26))/C8</f>
        <v>1.0651181052300247</v>
      </c>
      <c r="D28" s="27">
        <f>(AVERAGE(D24:D26))/D8</f>
        <v>1.0331307766044719</v>
      </c>
      <c r="E28" s="27">
        <f>(AVERAGE(E24:E26))/E8</f>
        <v>1.1755919426309458</v>
      </c>
      <c r="F28" s="27">
        <f>(AVERAGE(F24:F26))/F8</f>
        <v>1.1561548738963596</v>
      </c>
      <c r="G28" s="27">
        <f>(AVERAGE(G24:G26))/G8</f>
        <v>1.117422004908869</v>
      </c>
      <c r="H28" s="27">
        <f>(AVERAGE(H24:H26))/H8</f>
        <v>0.98850015163446503</v>
      </c>
    </row>
    <row r="29" spans="1:8">
      <c r="A29" s="25" t="s">
        <v>204</v>
      </c>
      <c r="B29" s="66">
        <f>STDEV(B24:B26)/B8</f>
        <v>0.13895288216098528</v>
      </c>
      <c r="C29" s="66">
        <f t="shared" ref="C29:H29" si="9">STDEV(C24:C26)/C8</f>
        <v>6.7528224608985193E-2</v>
      </c>
      <c r="D29" s="66">
        <f t="shared" si="9"/>
        <v>5.3377016888350746E-2</v>
      </c>
      <c r="E29" s="66">
        <f t="shared" si="9"/>
        <v>0.23793831480507291</v>
      </c>
      <c r="F29" s="66">
        <f t="shared" si="9"/>
        <v>0.1268500348598838</v>
      </c>
      <c r="G29" s="66">
        <f t="shared" si="9"/>
        <v>0.18376921246446548</v>
      </c>
      <c r="H29" s="66">
        <f t="shared" si="9"/>
        <v>0.14816242435667287</v>
      </c>
    </row>
    <row r="30" spans="1:8">
      <c r="A30" s="25" t="s">
        <v>296</v>
      </c>
      <c r="B30" s="66">
        <f>B29/1.732</f>
        <v>8.022683727539566E-2</v>
      </c>
      <c r="C30" s="66">
        <f t="shared" ref="C30:H30" si="10">C29/1.732</f>
        <v>3.8988582337751265E-2</v>
      </c>
      <c r="D30" s="66">
        <f t="shared" si="10"/>
        <v>3.0818139081033917E-2</v>
      </c>
      <c r="E30" s="66">
        <f t="shared" si="10"/>
        <v>0.13737777991055017</v>
      </c>
      <c r="F30" s="66">
        <f t="shared" si="10"/>
        <v>7.323905015004839E-2</v>
      </c>
      <c r="G30" s="66">
        <f t="shared" si="10"/>
        <v>0.10610231666539578</v>
      </c>
      <c r="H30" s="66">
        <f t="shared" si="10"/>
        <v>8.5544124917247624E-2</v>
      </c>
    </row>
    <row r="31" spans="1:8">
      <c r="A31" t="s">
        <v>169</v>
      </c>
      <c r="B31">
        <v>1197.46269198456</v>
      </c>
      <c r="C31">
        <v>2690.0546207908701</v>
      </c>
      <c r="D31">
        <v>2659.5697294592801</v>
      </c>
      <c r="E31">
        <v>98.958422864980804</v>
      </c>
      <c r="F31">
        <v>4516.6969643469001</v>
      </c>
      <c r="G31">
        <v>1821.6830927851699</v>
      </c>
      <c r="H31">
        <v>5251.2438940011498</v>
      </c>
    </row>
    <row r="32" spans="1:8">
      <c r="A32" t="s">
        <v>170</v>
      </c>
      <c r="B32">
        <v>1501.38753347177</v>
      </c>
      <c r="C32">
        <v>3286.7777762711003</v>
      </c>
      <c r="D32">
        <v>3058.5475560653799</v>
      </c>
      <c r="E32">
        <v>101.333052882668</v>
      </c>
      <c r="F32">
        <v>5390.97627517614</v>
      </c>
      <c r="G32">
        <v>2107.7236251975501</v>
      </c>
      <c r="H32">
        <v>5047.4790068945404</v>
      </c>
    </row>
    <row r="33" spans="1:8">
      <c r="A33" t="s">
        <v>171</v>
      </c>
      <c r="B33">
        <v>1099.74349676775</v>
      </c>
      <c r="C33">
        <v>2860.02799274783</v>
      </c>
      <c r="D33">
        <v>2741.4250391063301</v>
      </c>
      <c r="E33">
        <v>128.66923172663601</v>
      </c>
      <c r="F33">
        <v>4334.9016404267704</v>
      </c>
      <c r="G33">
        <v>1865.6634905767301</v>
      </c>
      <c r="H33">
        <v>4355.8978368464104</v>
      </c>
    </row>
    <row r="34" spans="1:8">
      <c r="A34" s="25" t="s">
        <v>198</v>
      </c>
      <c r="B34" s="27">
        <f t="shared" ref="B34:H34" si="11">AVERAGE(B31:B33)</f>
        <v>1266.1979074080266</v>
      </c>
      <c r="C34" s="27">
        <f t="shared" si="11"/>
        <v>2945.6201299366003</v>
      </c>
      <c r="D34" s="27">
        <f t="shared" si="11"/>
        <v>2819.8474415436635</v>
      </c>
      <c r="E34" s="27">
        <f t="shared" si="11"/>
        <v>109.65356915809495</v>
      </c>
      <c r="F34" s="27">
        <f t="shared" si="11"/>
        <v>4747.5249599832705</v>
      </c>
      <c r="G34" s="27">
        <f t="shared" si="11"/>
        <v>1931.6900695198165</v>
      </c>
      <c r="H34" s="27">
        <f t="shared" si="11"/>
        <v>4884.8735792473663</v>
      </c>
    </row>
    <row r="35" spans="1:8">
      <c r="A35" s="25" t="s">
        <v>295</v>
      </c>
      <c r="B35" s="27">
        <f>(AVERAGE(B31:B33))/B8</f>
        <v>0.96820737310666605</v>
      </c>
      <c r="C35" s="27">
        <f t="shared" ref="C35:H35" si="12">(AVERAGE(C31:C33))/C8</f>
        <v>0.81326893416002466</v>
      </c>
      <c r="D35" s="27">
        <f t="shared" si="12"/>
        <v>1.1209226710029514</v>
      </c>
      <c r="E35" s="27">
        <f t="shared" si="12"/>
        <v>1.0208018102233045</v>
      </c>
      <c r="F35" s="27">
        <f t="shared" si="12"/>
        <v>1.9451222229310001</v>
      </c>
      <c r="G35" s="27">
        <f t="shared" si="12"/>
        <v>2.0656155775871134</v>
      </c>
      <c r="H35" s="27">
        <f t="shared" si="12"/>
        <v>1.5733906379370881</v>
      </c>
    </row>
    <row r="36" spans="1:8">
      <c r="A36" s="25" t="s">
        <v>204</v>
      </c>
      <c r="B36" s="66">
        <f>STDEV(B31:B33)/B8</f>
        <v>0.16016398594127906</v>
      </c>
      <c r="C36" s="66">
        <f t="shared" ref="C36:H36" si="13">STDEV(C31:C33)/C8</f>
        <v>8.4880091889457554E-2</v>
      </c>
      <c r="D36" s="66">
        <f t="shared" si="13"/>
        <v>8.3768842094217352E-2</v>
      </c>
      <c r="E36" s="66">
        <f t="shared" si="13"/>
        <v>0.15370450291524981</v>
      </c>
      <c r="F36" s="66">
        <f t="shared" si="13"/>
        <v>0.2313280477628645</v>
      </c>
      <c r="G36" s="66">
        <f t="shared" si="13"/>
        <v>0.16470619398136807</v>
      </c>
      <c r="H36" s="66">
        <f t="shared" si="13"/>
        <v>0.15115859446843125</v>
      </c>
    </row>
    <row r="37" spans="1:8">
      <c r="A37" s="25" t="s">
        <v>296</v>
      </c>
      <c r="B37" s="66">
        <f>B36/1.732</f>
        <v>9.2473432991500612E-2</v>
      </c>
      <c r="C37" s="66">
        <f t="shared" ref="C37:H37" si="14">C36/1.732</f>
        <v>4.9006981460425841E-2</v>
      </c>
      <c r="D37" s="66">
        <f t="shared" si="14"/>
        <v>4.836538227148808E-2</v>
      </c>
      <c r="E37" s="66">
        <f t="shared" si="14"/>
        <v>8.8743939327511442E-2</v>
      </c>
      <c r="F37" s="66">
        <f t="shared" si="14"/>
        <v>0.13356122850049915</v>
      </c>
      <c r="G37" s="66">
        <f t="shared" si="14"/>
        <v>9.5095954954600506E-2</v>
      </c>
      <c r="H37" s="66">
        <f t="shared" si="14"/>
        <v>8.727401528200418E-2</v>
      </c>
    </row>
    <row r="40" spans="1:8">
      <c r="B40" s="24" t="s">
        <v>14</v>
      </c>
      <c r="C40" s="24" t="s">
        <v>94</v>
      </c>
      <c r="D40" s="24" t="s">
        <v>108</v>
      </c>
      <c r="E40" s="24" t="s">
        <v>65</v>
      </c>
      <c r="F40" s="24" t="s">
        <v>99</v>
      </c>
      <c r="G40" s="24" t="s">
        <v>25</v>
      </c>
      <c r="H40" s="24" t="s">
        <v>151</v>
      </c>
    </row>
    <row r="41" spans="1:8">
      <c r="A41" s="25" t="s">
        <v>299</v>
      </c>
      <c r="B41">
        <v>5.4060943697366755E-2</v>
      </c>
      <c r="C41">
        <v>2.4294416143961228E-2</v>
      </c>
      <c r="D41">
        <v>4.4842263290932681E-2</v>
      </c>
      <c r="E41">
        <v>0.14635132883967356</v>
      </c>
      <c r="F41">
        <v>3.3590126839484265E-2</v>
      </c>
      <c r="G41">
        <v>1.4201077019690037E-2</v>
      </c>
      <c r="H41">
        <v>2.2301976898591203E-2</v>
      </c>
    </row>
    <row r="42" spans="1:8">
      <c r="A42" s="25" t="s">
        <v>300</v>
      </c>
      <c r="B42">
        <v>3.357718819326258E-2</v>
      </c>
      <c r="C42">
        <v>2.6471791661803884E-2</v>
      </c>
      <c r="D42">
        <v>2.020975971169859E-2</v>
      </c>
      <c r="E42">
        <v>4.5431948348149537E-2</v>
      </c>
      <c r="F42">
        <v>2.3299380735344866E-2</v>
      </c>
      <c r="G42">
        <v>3.5122808698910941E-2</v>
      </c>
      <c r="H42">
        <v>1.6967864221871513E-2</v>
      </c>
    </row>
    <row r="43" spans="1:8">
      <c r="A43" s="25" t="s">
        <v>302</v>
      </c>
      <c r="B43">
        <v>8.022683727539566E-2</v>
      </c>
      <c r="C43">
        <v>3.8988582337751265E-2</v>
      </c>
      <c r="D43">
        <v>3.0818139081033917E-2</v>
      </c>
      <c r="E43">
        <v>0.13737777991055017</v>
      </c>
      <c r="F43">
        <v>7.323905015004839E-2</v>
      </c>
      <c r="G43">
        <v>0.10610231666539578</v>
      </c>
      <c r="H43">
        <v>8.5544124917247624E-2</v>
      </c>
    </row>
    <row r="44" spans="1:8">
      <c r="A44" s="25" t="s">
        <v>301</v>
      </c>
      <c r="B44">
        <v>9.2473432991500612E-2</v>
      </c>
      <c r="C44">
        <v>4.9006981460425841E-2</v>
      </c>
      <c r="D44">
        <v>4.836538227148808E-2</v>
      </c>
      <c r="E44">
        <v>8.8743939327511442E-2</v>
      </c>
      <c r="F44">
        <v>0.13356122850049915</v>
      </c>
      <c r="G44">
        <v>9.5095954954600506E-2</v>
      </c>
      <c r="H44">
        <v>8.727401528200418E-2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0A07A-FA52-48A6-9995-A062C760566A}">
  <dimension ref="A1:AB792"/>
  <sheetViews>
    <sheetView zoomScale="81" zoomScaleNormal="85" workbookViewId="0">
      <selection activeCell="J49" sqref="J49"/>
    </sheetView>
  </sheetViews>
  <sheetFormatPr defaultRowHeight="14.5"/>
  <cols>
    <col min="1" max="1" width="9.7265625" bestFit="1" customWidth="1"/>
    <col min="2" max="2" width="10.90625" style="33" bestFit="1" customWidth="1"/>
    <col min="3" max="4" width="10.90625" style="33" customWidth="1"/>
    <col min="5" max="5" width="11.08984375" bestFit="1" customWidth="1"/>
    <col min="6" max="7" width="11.08984375" customWidth="1"/>
    <col min="8" max="8" width="10.81640625" style="33" bestFit="1" customWidth="1"/>
    <col min="9" max="10" width="10.81640625" style="33" customWidth="1"/>
    <col min="11" max="11" width="10.81640625" bestFit="1" customWidth="1"/>
    <col min="12" max="13" width="10.81640625" customWidth="1"/>
    <col min="14" max="14" width="11.6328125" style="33" bestFit="1" customWidth="1"/>
    <col min="15" max="15" width="10.90625" style="33" customWidth="1"/>
    <col min="16" max="16" width="10.90625" bestFit="1" customWidth="1"/>
    <col min="17" max="17" width="10.81640625" style="33" bestFit="1" customWidth="1"/>
    <col min="18" max="18" width="11.08984375" bestFit="1" customWidth="1"/>
    <col min="19" max="19" width="10.81640625" style="33" bestFit="1" customWidth="1"/>
    <col min="20" max="20" width="10.90625" bestFit="1" customWidth="1"/>
    <col min="21" max="21" width="10.81640625" style="33" bestFit="1" customWidth="1"/>
    <col min="22" max="22" width="10.90625" bestFit="1" customWidth="1"/>
    <col min="23" max="23" width="10.81640625" style="33" bestFit="1" customWidth="1"/>
    <col min="24" max="24" width="11" bestFit="1" customWidth="1"/>
    <col min="25" max="25" width="11.6328125" style="33" bestFit="1" customWidth="1"/>
    <col min="26" max="26" width="11.81640625" bestFit="1" customWidth="1"/>
    <col min="27" max="27" width="11.7265625" style="33" bestFit="1" customWidth="1"/>
    <col min="28" max="28" width="11.7265625" bestFit="1" customWidth="1"/>
  </cols>
  <sheetData>
    <row r="1" spans="1:28">
      <c r="A1" s="34"/>
      <c r="B1" s="35" t="s">
        <v>139</v>
      </c>
      <c r="C1" s="35"/>
      <c r="D1" s="35"/>
      <c r="E1" s="35" t="s">
        <v>14</v>
      </c>
      <c r="F1" s="35"/>
      <c r="G1" s="35"/>
      <c r="H1" s="35" t="s">
        <v>94</v>
      </c>
      <c r="I1" s="35"/>
      <c r="J1" s="35"/>
      <c r="K1" s="35" t="s">
        <v>67</v>
      </c>
      <c r="L1" s="35"/>
      <c r="M1" s="35"/>
      <c r="N1" s="35" t="s">
        <v>15</v>
      </c>
      <c r="O1" s="35"/>
      <c r="P1" s="35" t="s">
        <v>24</v>
      </c>
      <c r="Q1" s="35" t="s">
        <v>120</v>
      </c>
      <c r="R1" s="35" t="s">
        <v>22</v>
      </c>
      <c r="S1" s="35" t="s">
        <v>108</v>
      </c>
      <c r="T1" s="35" t="s">
        <v>91</v>
      </c>
      <c r="U1" s="35" t="s">
        <v>65</v>
      </c>
      <c r="V1" s="35" t="s">
        <v>99</v>
      </c>
      <c r="W1" s="35" t="s">
        <v>97</v>
      </c>
      <c r="X1" s="35" t="s">
        <v>2</v>
      </c>
      <c r="Y1" s="35" t="s">
        <v>25</v>
      </c>
      <c r="Z1" s="35" t="s">
        <v>115</v>
      </c>
      <c r="AA1" s="35" t="s">
        <v>36</v>
      </c>
      <c r="AB1" s="35" t="s">
        <v>151</v>
      </c>
    </row>
    <row r="2" spans="1:28">
      <c r="A2" s="34"/>
      <c r="B2" s="35" t="s">
        <v>254</v>
      </c>
      <c r="C2" s="35"/>
      <c r="D2" s="35"/>
      <c r="E2" s="35" t="s">
        <v>255</v>
      </c>
      <c r="F2" s="35"/>
      <c r="G2" s="35"/>
      <c r="H2" s="35" t="s">
        <v>256</v>
      </c>
      <c r="I2" s="35"/>
      <c r="J2" s="35"/>
      <c r="K2" s="35" t="s">
        <v>257</v>
      </c>
      <c r="L2" s="35"/>
      <c r="M2" s="35"/>
      <c r="N2" s="35" t="s">
        <v>258</v>
      </c>
      <c r="O2" s="35"/>
      <c r="P2" s="35" t="s">
        <v>258</v>
      </c>
      <c r="Q2" s="35" t="s">
        <v>259</v>
      </c>
      <c r="R2" s="35" t="s">
        <v>260</v>
      </c>
      <c r="S2" s="35" t="s">
        <v>261</v>
      </c>
      <c r="T2" s="35" t="s">
        <v>262</v>
      </c>
      <c r="U2" s="35" t="s">
        <v>263</v>
      </c>
      <c r="V2" s="35" t="s">
        <v>264</v>
      </c>
      <c r="W2" s="35" t="s">
        <v>265</v>
      </c>
      <c r="X2" s="35" t="s">
        <v>266</v>
      </c>
      <c r="Y2" s="35" t="s">
        <v>267</v>
      </c>
      <c r="Z2" s="35" t="s">
        <v>268</v>
      </c>
      <c r="AA2" s="35" t="s">
        <v>269</v>
      </c>
      <c r="AB2" s="35" t="s">
        <v>270</v>
      </c>
    </row>
    <row r="3" spans="1:28">
      <c r="A3" s="34"/>
      <c r="B3" s="35" t="s">
        <v>60</v>
      </c>
      <c r="C3" s="35"/>
      <c r="D3" s="35"/>
      <c r="E3" s="35" t="s">
        <v>60</v>
      </c>
      <c r="F3" s="35"/>
      <c r="G3" s="35"/>
      <c r="H3" s="35" t="s">
        <v>60</v>
      </c>
      <c r="I3" s="35"/>
      <c r="J3" s="35"/>
      <c r="K3" s="35" t="s">
        <v>60</v>
      </c>
      <c r="L3" s="35"/>
      <c r="M3" s="35"/>
      <c r="N3" s="35" t="s">
        <v>60</v>
      </c>
      <c r="O3" s="35"/>
      <c r="P3" s="35" t="s">
        <v>60</v>
      </c>
      <c r="Q3" s="35" t="s">
        <v>60</v>
      </c>
      <c r="R3" s="35" t="s">
        <v>60</v>
      </c>
      <c r="S3" s="35" t="s">
        <v>60</v>
      </c>
      <c r="T3" s="35" t="s">
        <v>60</v>
      </c>
      <c r="U3" s="35" t="s">
        <v>60</v>
      </c>
      <c r="V3" s="35" t="s">
        <v>60</v>
      </c>
      <c r="W3" s="35" t="s">
        <v>60</v>
      </c>
      <c r="X3" s="35" t="s">
        <v>60</v>
      </c>
      <c r="Y3" s="35" t="s">
        <v>60</v>
      </c>
      <c r="Z3" s="35" t="s">
        <v>60</v>
      </c>
      <c r="AA3" s="35" t="s">
        <v>60</v>
      </c>
      <c r="AB3" s="35" t="s">
        <v>60</v>
      </c>
    </row>
    <row r="4" spans="1:28">
      <c r="A4" s="34" t="s">
        <v>194</v>
      </c>
      <c r="B4" s="35">
        <v>1628.3165449649732</v>
      </c>
      <c r="C4" s="35"/>
      <c r="D4" s="35"/>
      <c r="E4" s="34">
        <v>130.77755267915433</v>
      </c>
      <c r="F4" s="34"/>
      <c r="G4" s="34"/>
      <c r="H4" s="35">
        <v>362.19508777609332</v>
      </c>
      <c r="I4" s="35"/>
      <c r="J4" s="35"/>
      <c r="K4" s="34">
        <v>23.007624102501001</v>
      </c>
      <c r="L4" s="34"/>
      <c r="M4" s="34"/>
      <c r="N4" s="35">
        <v>55.038518150568258</v>
      </c>
      <c r="O4" s="35"/>
      <c r="P4" s="34">
        <v>87.946224767571309</v>
      </c>
      <c r="Q4" s="35">
        <v>19.155864546073733</v>
      </c>
      <c r="R4" s="34">
        <v>2.5443933460058532</v>
      </c>
      <c r="S4" s="35">
        <v>251.564850501292</v>
      </c>
      <c r="T4" s="34">
        <v>0.11752998476099076</v>
      </c>
      <c r="U4" s="35">
        <v>10.741905829311548</v>
      </c>
      <c r="V4" s="34">
        <v>244.07334942837068</v>
      </c>
      <c r="W4" s="35">
        <v>4.1849443541786</v>
      </c>
      <c r="X4" s="34">
        <v>9.3441142814796027E-2</v>
      </c>
      <c r="Y4" s="35">
        <v>93.516435995136234</v>
      </c>
      <c r="Z4" s="34">
        <v>2.5048790035494522E-2</v>
      </c>
      <c r="AA4" s="35">
        <v>4.4420823950748867</v>
      </c>
      <c r="AB4" s="34">
        <v>310.46794492511071</v>
      </c>
    </row>
    <row r="5" spans="1:28">
      <c r="A5" s="34" t="s">
        <v>195</v>
      </c>
      <c r="B5" s="35">
        <v>285.07766915198039</v>
      </c>
      <c r="C5" s="35"/>
      <c r="D5" s="35"/>
      <c r="E5" s="34">
        <v>44.117401885919399</v>
      </c>
      <c r="F5" s="34"/>
      <c r="G5" s="34"/>
      <c r="H5" s="35">
        <v>74.602210426257571</v>
      </c>
      <c r="I5" s="35"/>
      <c r="J5" s="35"/>
      <c r="K5" s="34">
        <v>12.676684368415437</v>
      </c>
      <c r="L5" s="34"/>
      <c r="M5" s="34"/>
      <c r="N5" s="35">
        <v>11.567869655002143</v>
      </c>
      <c r="O5" s="35"/>
      <c r="P5" s="34">
        <v>13.111088304993507</v>
      </c>
      <c r="Q5" s="35">
        <v>14.798155771574267</v>
      </c>
      <c r="R5" s="34">
        <v>1.4182916490878501</v>
      </c>
      <c r="S5" s="35">
        <v>92.660578779410571</v>
      </c>
      <c r="T5" s="34">
        <v>8.8249446451864721E-2</v>
      </c>
      <c r="U5" s="35">
        <v>11.367926745345843</v>
      </c>
      <c r="V5" s="34">
        <v>54.446922329575408</v>
      </c>
      <c r="W5" s="35" t="e">
        <v>#DIV/0!</v>
      </c>
      <c r="X5" s="34">
        <v>2.8552324635956371E-2</v>
      </c>
      <c r="Y5" s="35">
        <v>11.368060920318968</v>
      </c>
      <c r="Z5" s="34">
        <v>1.0278729927474972E-2</v>
      </c>
      <c r="AA5" s="35">
        <v>3.8895692009760552</v>
      </c>
      <c r="AB5" s="34">
        <v>52.408956248658832</v>
      </c>
    </row>
    <row r="6" spans="1:28">
      <c r="A6" s="34" t="s">
        <v>232</v>
      </c>
      <c r="B6" s="35">
        <v>1600.3195190326599</v>
      </c>
      <c r="C6" s="35"/>
      <c r="D6" s="35"/>
      <c r="E6" s="34">
        <v>135.33255082963299</v>
      </c>
      <c r="F6" s="34"/>
      <c r="G6" s="34"/>
      <c r="H6" s="35">
        <v>380.06517635453469</v>
      </c>
      <c r="I6" s="35"/>
      <c r="J6" s="35"/>
      <c r="K6" s="34">
        <v>14.3494064156665</v>
      </c>
      <c r="L6" s="34"/>
      <c r="M6" s="34"/>
      <c r="N6" s="35">
        <v>49.428803501475564</v>
      </c>
      <c r="O6" s="35"/>
      <c r="P6" s="34">
        <v>89.143314562464809</v>
      </c>
      <c r="Q6" s="35">
        <v>20.221938229889435</v>
      </c>
      <c r="R6" s="34">
        <v>2.6946032593378071</v>
      </c>
      <c r="S6" s="35">
        <v>263.11929653429166</v>
      </c>
      <c r="T6" s="34">
        <v>0.14280342953586683</v>
      </c>
      <c r="U6" s="35">
        <v>12.073158273850533</v>
      </c>
      <c r="V6" s="34">
        <v>287.0746922778153</v>
      </c>
      <c r="W6" s="35" t="e">
        <v>#DIV/0!</v>
      </c>
      <c r="X6" s="34">
        <v>8.4790913809629997E-2</v>
      </c>
      <c r="Y6" s="35">
        <v>114.386457138411</v>
      </c>
      <c r="Z6" s="34">
        <v>1.4131007985187766E-2</v>
      </c>
      <c r="AA6" s="35">
        <v>3.3843267111301731</v>
      </c>
      <c r="AB6" s="34">
        <v>329.11033583076301</v>
      </c>
    </row>
    <row r="7" spans="1:28">
      <c r="A7" s="34" t="s">
        <v>233</v>
      </c>
      <c r="B7" s="35">
        <v>1724.2980256609401</v>
      </c>
      <c r="C7" s="35"/>
      <c r="D7" s="35"/>
      <c r="E7" s="34">
        <v>129.28424388438333</v>
      </c>
      <c r="F7" s="34"/>
      <c r="G7" s="34"/>
      <c r="H7" s="35">
        <v>385.78054561569502</v>
      </c>
      <c r="I7" s="35"/>
      <c r="J7" s="35"/>
      <c r="K7" s="34">
        <v>14.273322520585133</v>
      </c>
      <c r="L7" s="34"/>
      <c r="M7" s="34"/>
      <c r="N7" s="35">
        <v>36.633163101750334</v>
      </c>
      <c r="O7" s="35"/>
      <c r="P7" s="34">
        <v>79.394151806633403</v>
      </c>
      <c r="Q7" s="35">
        <v>18.728665417798865</v>
      </c>
      <c r="R7" s="34">
        <v>2.7564896993060297</v>
      </c>
      <c r="S7" s="35">
        <v>259.89938936478774</v>
      </c>
      <c r="T7" s="34">
        <v>0.15523479941185567</v>
      </c>
      <c r="U7" s="35">
        <v>12.628097941439043</v>
      </c>
      <c r="V7" s="34">
        <v>282.18659252982002</v>
      </c>
      <c r="W7" s="35" t="e">
        <v>#DIV/0!</v>
      </c>
      <c r="X7" s="34">
        <v>8.3924853711391023E-2</v>
      </c>
      <c r="Y7" s="35">
        <v>104.49732340161707</v>
      </c>
      <c r="Z7" s="34">
        <v>1.2204868956331385E-2</v>
      </c>
      <c r="AA7" s="35">
        <v>3.2653964121276498</v>
      </c>
      <c r="AB7" s="34">
        <v>306.89761063611263</v>
      </c>
    </row>
    <row r="8" spans="1:28">
      <c r="A8" s="34" t="s">
        <v>198</v>
      </c>
      <c r="B8" s="35">
        <v>1588.77947328697</v>
      </c>
      <c r="C8" s="35"/>
      <c r="D8" s="35"/>
      <c r="E8" s="34">
        <v>126.61979074080266</v>
      </c>
      <c r="F8" s="34"/>
      <c r="G8" s="34"/>
      <c r="H8" s="35">
        <v>294.56201299366001</v>
      </c>
      <c r="I8" s="35"/>
      <c r="J8" s="35"/>
      <c r="K8" s="34">
        <v>11.429611019990977</v>
      </c>
      <c r="L8" s="34"/>
      <c r="M8" s="34"/>
      <c r="N8" s="35">
        <v>42.4176232162215</v>
      </c>
      <c r="O8" s="35"/>
      <c r="P8" s="34">
        <v>74.66257819110028</v>
      </c>
      <c r="Q8" s="35">
        <v>18.143506413980734</v>
      </c>
      <c r="R8" s="34">
        <v>2.6988788730573603</v>
      </c>
      <c r="S8" s="35">
        <v>281.98474415436635</v>
      </c>
      <c r="T8" s="34">
        <v>0.12050980261328013</v>
      </c>
      <c r="U8" s="35">
        <v>10.965356915809494</v>
      </c>
      <c r="V8" s="34">
        <v>474.75249599832699</v>
      </c>
      <c r="W8" s="35" t="e">
        <v>#DIV/0!</v>
      </c>
      <c r="X8" s="34">
        <v>7.7005016239832427E-2</v>
      </c>
      <c r="Y8" s="35">
        <v>193.16900695198169</v>
      </c>
      <c r="Z8" s="34">
        <v>7.0642207553994604E-3</v>
      </c>
      <c r="AA8" s="35">
        <v>2.6117313465648202</v>
      </c>
      <c r="AB8" s="34">
        <v>488.48735792473673</v>
      </c>
    </row>
    <row r="9" spans="1:28">
      <c r="A9" s="34" t="s">
        <v>251</v>
      </c>
      <c r="B9" s="35">
        <v>805.62549768993097</v>
      </c>
      <c r="C9" s="35"/>
      <c r="D9" s="35"/>
      <c r="E9" s="34">
        <v>112.07080243237101</v>
      </c>
      <c r="F9" s="34"/>
      <c r="G9" s="34"/>
      <c r="H9" s="35">
        <v>250.78517655339769</v>
      </c>
      <c r="I9" s="35"/>
      <c r="J9" s="35"/>
      <c r="K9" s="34">
        <v>7.6786830908189501</v>
      </c>
      <c r="L9" s="34"/>
      <c r="M9" s="34"/>
      <c r="N9" s="35">
        <v>48.552624835389672</v>
      </c>
      <c r="O9" s="35"/>
      <c r="P9" s="34">
        <v>94.255875281125739</v>
      </c>
      <c r="Q9" s="35">
        <v>19.160546894329432</v>
      </c>
      <c r="R9" s="34">
        <v>2.3468277716285568</v>
      </c>
      <c r="S9" s="35">
        <v>229.3529538868107</v>
      </c>
      <c r="T9" s="34">
        <v>8.1468811201263369E-2</v>
      </c>
      <c r="U9" s="35">
        <v>10.089286084417376</v>
      </c>
      <c r="V9" s="34">
        <v>756.67523599252763</v>
      </c>
      <c r="W9" s="35">
        <v>3.2200887781141798</v>
      </c>
      <c r="X9" s="34">
        <v>4.672230007026873E-2</v>
      </c>
      <c r="Y9" s="35">
        <v>37.020051258173261</v>
      </c>
      <c r="Z9" s="34">
        <v>1.2847770790746492E-2</v>
      </c>
      <c r="AA9" s="35">
        <v>1.58587998754695</v>
      </c>
      <c r="AB9" s="34">
        <v>158.85009691671166</v>
      </c>
    </row>
    <row r="10" spans="1:28">
      <c r="A10" s="34" t="s">
        <v>200</v>
      </c>
      <c r="B10" s="35">
        <v>341.2885112323807</v>
      </c>
      <c r="C10" s="35"/>
      <c r="D10" s="35"/>
      <c r="E10" s="34">
        <v>91.826526509400992</v>
      </c>
      <c r="F10" s="34"/>
      <c r="G10" s="34"/>
      <c r="H10" s="35">
        <v>262.97825163312956</v>
      </c>
      <c r="I10" s="35"/>
      <c r="J10" s="35"/>
      <c r="K10" s="34">
        <v>7.9728147639807476</v>
      </c>
      <c r="L10" s="34"/>
      <c r="M10" s="34"/>
      <c r="N10" s="35">
        <v>20.858095007757001</v>
      </c>
      <c r="O10" s="35"/>
      <c r="P10" s="34">
        <v>41.310662757996134</v>
      </c>
      <c r="Q10" s="35">
        <v>16.168484078647566</v>
      </c>
      <c r="R10" s="34">
        <v>1.2710574469789666</v>
      </c>
      <c r="S10" s="35">
        <v>108.45614710837066</v>
      </c>
      <c r="T10" s="34">
        <v>5.8353158483221729E-2</v>
      </c>
      <c r="U10" s="35">
        <v>9.0029174731898731</v>
      </c>
      <c r="V10" s="34">
        <v>26.787833537078367</v>
      </c>
      <c r="W10" s="35" t="e">
        <v>#DIV/0!</v>
      </c>
      <c r="X10" s="34">
        <v>4.7586631505636967E-2</v>
      </c>
      <c r="Y10" s="35">
        <v>5.1259709574896233</v>
      </c>
      <c r="Z10" s="34">
        <v>1.4128441510798928E-2</v>
      </c>
      <c r="AA10" s="35">
        <v>0.7616105705634264</v>
      </c>
      <c r="AB10" s="34">
        <v>67.877526017625712</v>
      </c>
    </row>
    <row r="11" spans="1:28">
      <c r="A11" s="34" t="s">
        <v>201</v>
      </c>
      <c r="B11" s="35">
        <v>743.33763390793536</v>
      </c>
      <c r="C11" s="35"/>
      <c r="D11" s="35"/>
      <c r="E11" s="34">
        <v>95.699364016116718</v>
      </c>
      <c r="F11" s="34"/>
      <c r="G11" s="34"/>
      <c r="H11" s="35">
        <v>377.45559598238469</v>
      </c>
      <c r="I11" s="35"/>
      <c r="J11" s="35"/>
      <c r="K11" s="34">
        <v>3.4970854926286434</v>
      </c>
      <c r="L11" s="34"/>
      <c r="M11" s="34"/>
      <c r="N11" s="35">
        <v>74.669892987542369</v>
      </c>
      <c r="O11" s="35"/>
      <c r="P11" s="34">
        <v>126.85021966668334</v>
      </c>
      <c r="Q11" s="35">
        <v>21.40081876191357</v>
      </c>
      <c r="R11" s="34">
        <v>2.2085471274363804</v>
      </c>
      <c r="S11" s="35">
        <v>212.36327527278002</v>
      </c>
      <c r="T11" s="34">
        <v>0.12092050763617779</v>
      </c>
      <c r="U11" s="35">
        <v>11.496548479421522</v>
      </c>
      <c r="V11" s="34">
        <v>572.84930750465344</v>
      </c>
      <c r="W11" s="35">
        <v>0.94319500208400997</v>
      </c>
      <c r="X11" s="34">
        <v>8.0465799307047073E-2</v>
      </c>
      <c r="Y11" s="35">
        <v>28.631295627547598</v>
      </c>
      <c r="Z11" s="34">
        <v>1.2847770790746478E-2</v>
      </c>
      <c r="AA11" s="35">
        <v>1.86276680020074</v>
      </c>
      <c r="AB11" s="34">
        <v>140.79142852875867</v>
      </c>
    </row>
    <row r="12" spans="1:28">
      <c r="A12" s="34" t="s">
        <v>202</v>
      </c>
      <c r="B12" s="35">
        <v>1586.0470350032199</v>
      </c>
      <c r="C12" s="35"/>
      <c r="D12" s="35"/>
      <c r="E12" s="34">
        <v>123.31631743615567</v>
      </c>
      <c r="F12" s="34"/>
      <c r="G12" s="34"/>
      <c r="H12" s="35">
        <v>306.94219639083002</v>
      </c>
      <c r="I12" s="35"/>
      <c r="J12" s="35"/>
      <c r="K12" s="34">
        <v>6.6345743640524999</v>
      </c>
      <c r="L12" s="34"/>
      <c r="M12" s="34"/>
      <c r="N12" s="35">
        <v>38.736412129932567</v>
      </c>
      <c r="O12" s="35"/>
      <c r="P12" s="34">
        <v>74.376866332452906</v>
      </c>
      <c r="Q12" s="35">
        <v>19.850005955057799</v>
      </c>
      <c r="R12" s="34">
        <v>4.0876196895237102</v>
      </c>
      <c r="S12" s="35">
        <v>474.1604262132426</v>
      </c>
      <c r="T12" s="34">
        <v>0.13098904081871354</v>
      </c>
      <c r="U12" s="35">
        <v>11.375830273660812</v>
      </c>
      <c r="V12" s="34">
        <v>2684.3257378916333</v>
      </c>
      <c r="W12" s="35">
        <v>3.785413809557415</v>
      </c>
      <c r="X12" s="34">
        <v>9.0848148508691093E-2</v>
      </c>
      <c r="Y12" s="35">
        <v>135.30153563586234</v>
      </c>
      <c r="Z12" s="34">
        <v>6.4226021581788003E-3</v>
      </c>
      <c r="AA12" s="35">
        <v>3.0266145205196699</v>
      </c>
      <c r="AB12" s="34">
        <v>417.935721274667</v>
      </c>
    </row>
    <row r="13" spans="1:28">
      <c r="A13" s="34" t="s">
        <v>236</v>
      </c>
      <c r="B13" s="35">
        <v>1353.6926372561099</v>
      </c>
      <c r="C13" s="35"/>
      <c r="D13" s="35"/>
      <c r="E13" s="34">
        <v>117.87690275902735</v>
      </c>
      <c r="F13" s="34"/>
      <c r="G13" s="34"/>
      <c r="H13" s="35">
        <v>303.68047789302199</v>
      </c>
      <c r="I13" s="35"/>
      <c r="J13" s="35"/>
      <c r="K13" s="34">
        <v>7.0757111362525391</v>
      </c>
      <c r="L13" s="34"/>
      <c r="M13" s="34"/>
      <c r="N13" s="35">
        <v>38.736412129932567</v>
      </c>
      <c r="O13" s="35"/>
      <c r="P13" s="34">
        <v>68.485629771053297</v>
      </c>
      <c r="Q13" s="35">
        <v>17.942542117796837</v>
      </c>
      <c r="R13" s="34">
        <v>4.1755561755212831</v>
      </c>
      <c r="S13" s="35">
        <v>501.00412719879006</v>
      </c>
      <c r="T13" s="34">
        <v>0.10396789326024221</v>
      </c>
      <c r="U13" s="35">
        <v>9.9685296381052257</v>
      </c>
      <c r="V13" s="34">
        <v>2312.1414527599768</v>
      </c>
      <c r="W13" s="35">
        <v>7.9210897128938447</v>
      </c>
      <c r="X13" s="34">
        <v>5.1047414572851696E-2</v>
      </c>
      <c r="Y13" s="35">
        <v>165.52688769919101</v>
      </c>
      <c r="Z13" s="34">
        <v>8.3513076614240931E-3</v>
      </c>
      <c r="AA13" s="35">
        <v>2.9648914762631833</v>
      </c>
      <c r="AB13" s="34">
        <v>547.03103337350842</v>
      </c>
    </row>
    <row r="14" spans="1:28">
      <c r="A14" s="34" t="s">
        <v>252</v>
      </c>
      <c r="B14" s="35">
        <v>1071.9512390611301</v>
      </c>
      <c r="C14" s="35"/>
      <c r="D14" s="35"/>
      <c r="E14" s="34">
        <v>112.86801375598401</v>
      </c>
      <c r="F14" s="34"/>
      <c r="G14" s="34"/>
      <c r="H14" s="35">
        <v>3494.476952895513</v>
      </c>
      <c r="I14" s="35"/>
      <c r="J14" s="35"/>
      <c r="K14" s="34">
        <v>12.413184662592167</v>
      </c>
      <c r="L14" s="34"/>
      <c r="M14" s="34"/>
      <c r="N14" s="35">
        <v>49.429153692788965</v>
      </c>
      <c r="O14" s="35"/>
      <c r="P14" s="34">
        <v>80.211431204605674</v>
      </c>
      <c r="Q14" s="35">
        <v>20.106960481750868</v>
      </c>
      <c r="R14" s="34">
        <v>4.9950377239659636</v>
      </c>
      <c r="S14" s="35">
        <v>438.81000731850628</v>
      </c>
      <c r="T14" s="34">
        <v>0.35198918786516997</v>
      </c>
      <c r="U14" s="35">
        <v>33.293449241724169</v>
      </c>
      <c r="V14" s="34">
        <v>441.94915941314997</v>
      </c>
      <c r="W14" s="35">
        <v>12.297752537366966</v>
      </c>
      <c r="X14" s="34">
        <v>0.93793962906713302</v>
      </c>
      <c r="Y14" s="35">
        <v>156.81472622820533</v>
      </c>
      <c r="Z14" s="34">
        <v>0.21902292434724432</v>
      </c>
      <c r="AA14" s="35">
        <v>5.8121167118727532</v>
      </c>
      <c r="AB14" s="34">
        <v>231.83056055144598</v>
      </c>
    </row>
    <row r="15" spans="1:28">
      <c r="A15" s="34" t="s">
        <v>253</v>
      </c>
      <c r="B15" s="35">
        <v>109.93060521957614</v>
      </c>
      <c r="C15" s="35"/>
      <c r="D15" s="35"/>
      <c r="E15" s="34">
        <v>24.819212809932065</v>
      </c>
      <c r="F15" s="34"/>
      <c r="G15" s="34"/>
      <c r="H15" s="35">
        <v>2230.0598223762699</v>
      </c>
      <c r="I15" s="35"/>
      <c r="J15" s="35"/>
      <c r="K15" s="34">
        <v>3.4466834551605601</v>
      </c>
      <c r="L15" s="34"/>
      <c r="M15" s="34"/>
      <c r="N15" s="35">
        <v>7.3603210246975799</v>
      </c>
      <c r="O15" s="35"/>
      <c r="P15" s="34" t="e">
        <v>#DIV/0!</v>
      </c>
      <c r="Q15" s="35">
        <v>11.191610659640398</v>
      </c>
      <c r="R15" s="34">
        <v>1.3517068074405634</v>
      </c>
      <c r="S15" s="35">
        <v>109.43007656759714</v>
      </c>
      <c r="T15" s="34">
        <v>0.13551008006877399</v>
      </c>
      <c r="U15" s="35">
        <v>15.093860243894399</v>
      </c>
      <c r="V15" s="34">
        <v>4859.0704453422813</v>
      </c>
      <c r="W15" s="35">
        <v>80.17201685409556</v>
      </c>
      <c r="X15" s="34">
        <v>0.39974464554348432</v>
      </c>
      <c r="Y15" s="35">
        <v>147.08960246218484</v>
      </c>
      <c r="Z15" s="34">
        <v>0.36097462279634301</v>
      </c>
      <c r="AA15" s="35">
        <v>2.4356155556572734</v>
      </c>
      <c r="AB15" s="34">
        <v>722.41939832350306</v>
      </c>
    </row>
    <row r="16" spans="1:28">
      <c r="B16"/>
      <c r="C16"/>
      <c r="D16"/>
      <c r="H16"/>
      <c r="I16"/>
      <c r="J16"/>
      <c r="N16"/>
      <c r="O16"/>
      <c r="Q16"/>
      <c r="S16"/>
      <c r="U16"/>
      <c r="W16"/>
      <c r="Y16"/>
      <c r="AA16"/>
    </row>
    <row r="17" spans="1:28">
      <c r="B17"/>
      <c r="C17"/>
      <c r="D17"/>
      <c r="H17"/>
      <c r="I17"/>
      <c r="J17"/>
      <c r="N17"/>
      <c r="O17"/>
      <c r="Q17"/>
      <c r="S17"/>
      <c r="U17"/>
      <c r="W17"/>
      <c r="Y17"/>
      <c r="AA17"/>
    </row>
    <row r="18" spans="1:28">
      <c r="A18" s="34"/>
      <c r="B18" s="35" t="s">
        <v>139</v>
      </c>
      <c r="C18" s="35"/>
      <c r="D18" s="35"/>
      <c r="E18" s="35" t="s">
        <v>14</v>
      </c>
      <c r="F18" s="35"/>
      <c r="G18" s="35"/>
      <c r="H18" s="35" t="s">
        <v>94</v>
      </c>
      <c r="I18" s="35"/>
      <c r="J18" s="35"/>
      <c r="K18" s="35" t="s">
        <v>67</v>
      </c>
      <c r="L18" s="35"/>
      <c r="M18" s="35"/>
      <c r="N18" s="35" t="s">
        <v>15</v>
      </c>
      <c r="O18" s="35"/>
      <c r="P18" s="35" t="s">
        <v>24</v>
      </c>
      <c r="Q18" s="35" t="s">
        <v>120</v>
      </c>
      <c r="R18" s="35" t="s">
        <v>22</v>
      </c>
      <c r="S18" s="35" t="s">
        <v>108</v>
      </c>
      <c r="T18" s="35" t="s">
        <v>91</v>
      </c>
      <c r="U18" s="35" t="s">
        <v>65</v>
      </c>
      <c r="V18" s="35" t="s">
        <v>99</v>
      </c>
      <c r="W18" s="35" t="s">
        <v>97</v>
      </c>
      <c r="X18" s="35" t="s">
        <v>2</v>
      </c>
      <c r="Y18" s="35" t="s">
        <v>25</v>
      </c>
      <c r="Z18" s="35" t="s">
        <v>115</v>
      </c>
      <c r="AA18" s="35" t="s">
        <v>36</v>
      </c>
      <c r="AB18" s="35" t="s">
        <v>151</v>
      </c>
    </row>
    <row r="19" spans="1:28">
      <c r="A19" s="34"/>
      <c r="B19" s="35" t="s">
        <v>254</v>
      </c>
      <c r="C19" s="35"/>
      <c r="D19" s="35"/>
      <c r="E19" s="35" t="s">
        <v>255</v>
      </c>
      <c r="F19" s="35"/>
      <c r="G19" s="35"/>
      <c r="H19" s="35" t="s">
        <v>256</v>
      </c>
      <c r="I19" s="35"/>
      <c r="J19" s="35"/>
      <c r="K19" s="35" t="s">
        <v>257</v>
      </c>
      <c r="L19" s="35"/>
      <c r="M19" s="35"/>
      <c r="N19" s="35" t="s">
        <v>258</v>
      </c>
      <c r="O19" s="35"/>
      <c r="P19" s="35" t="s">
        <v>258</v>
      </c>
      <c r="Q19" s="35" t="s">
        <v>259</v>
      </c>
      <c r="R19" s="35" t="s">
        <v>260</v>
      </c>
      <c r="S19" s="35" t="s">
        <v>261</v>
      </c>
      <c r="T19" s="35" t="s">
        <v>262</v>
      </c>
      <c r="U19" s="35" t="s">
        <v>263</v>
      </c>
      <c r="V19" s="35" t="s">
        <v>264</v>
      </c>
      <c r="W19" s="35" t="s">
        <v>265</v>
      </c>
      <c r="X19" s="35" t="s">
        <v>266</v>
      </c>
      <c r="Y19" s="35" t="s">
        <v>267</v>
      </c>
      <c r="Z19" s="35" t="s">
        <v>268</v>
      </c>
      <c r="AA19" s="35" t="s">
        <v>269</v>
      </c>
      <c r="AB19" s="35" t="s">
        <v>270</v>
      </c>
    </row>
    <row r="20" spans="1:28">
      <c r="A20" s="34"/>
      <c r="B20" s="35" t="s">
        <v>60</v>
      </c>
      <c r="C20" s="35"/>
      <c r="D20" s="35"/>
      <c r="E20" s="35" t="s">
        <v>60</v>
      </c>
      <c r="F20" s="35"/>
      <c r="G20" s="35"/>
      <c r="H20" s="35" t="s">
        <v>60</v>
      </c>
      <c r="I20" s="35"/>
      <c r="J20" s="35"/>
      <c r="K20" s="35" t="s">
        <v>60</v>
      </c>
      <c r="L20" s="35"/>
      <c r="M20" s="35"/>
      <c r="N20" s="35" t="s">
        <v>60</v>
      </c>
      <c r="O20" s="35"/>
      <c r="P20" s="35" t="s">
        <v>60</v>
      </c>
      <c r="Q20" s="35" t="s">
        <v>60</v>
      </c>
      <c r="R20" s="35" t="s">
        <v>60</v>
      </c>
      <c r="S20" s="35" t="s">
        <v>60</v>
      </c>
      <c r="T20" s="35" t="s">
        <v>60</v>
      </c>
      <c r="U20" s="35" t="s">
        <v>60</v>
      </c>
      <c r="V20" s="35" t="s">
        <v>60</v>
      </c>
      <c r="W20" s="35" t="s">
        <v>60</v>
      </c>
      <c r="X20" s="35" t="s">
        <v>60</v>
      </c>
      <c r="Y20" s="35" t="s">
        <v>60</v>
      </c>
      <c r="Z20" s="35" t="s">
        <v>60</v>
      </c>
      <c r="AA20" s="35" t="s">
        <v>60</v>
      </c>
      <c r="AB20" s="35" t="s">
        <v>60</v>
      </c>
    </row>
    <row r="21" spans="1:28">
      <c r="A21" s="34" t="s">
        <v>194</v>
      </c>
      <c r="B21" s="35">
        <v>1628.3165449649732</v>
      </c>
      <c r="C21" s="35"/>
      <c r="D21" s="35"/>
      <c r="E21" s="34">
        <v>130.77755267915433</v>
      </c>
      <c r="F21" s="34"/>
      <c r="G21" s="34"/>
      <c r="H21" s="35">
        <v>362.19508777609332</v>
      </c>
      <c r="I21" s="35"/>
      <c r="J21" s="35"/>
      <c r="K21" s="34">
        <v>23.007624102501001</v>
      </c>
      <c r="L21" s="34"/>
      <c r="M21" s="34"/>
      <c r="N21" s="35">
        <v>55.038518150568258</v>
      </c>
      <c r="O21" s="35"/>
      <c r="P21" s="34">
        <v>87.946224767571309</v>
      </c>
      <c r="Q21" s="35">
        <v>19.155864546073733</v>
      </c>
      <c r="R21" s="34">
        <v>2.5443933460058532</v>
      </c>
      <c r="S21" s="35">
        <v>251.564850501292</v>
      </c>
      <c r="T21" s="34">
        <v>0.11752998476099076</v>
      </c>
      <c r="U21" s="35">
        <v>10.741905829311548</v>
      </c>
      <c r="V21" s="34">
        <v>244.07334942837068</v>
      </c>
      <c r="W21" s="35">
        <v>4.1849443541786</v>
      </c>
      <c r="X21" s="34">
        <v>9.3441142814796027E-2</v>
      </c>
      <c r="Y21" s="35">
        <v>93.516435995136234</v>
      </c>
      <c r="Z21" s="34">
        <v>2.5048790035494522E-2</v>
      </c>
      <c r="AA21" s="35">
        <v>4.4420823950748867</v>
      </c>
      <c r="AB21" s="34">
        <v>310.46794492511071</v>
      </c>
    </row>
    <row r="22" spans="1:28">
      <c r="A22" s="34" t="s">
        <v>195</v>
      </c>
      <c r="B22" s="35">
        <v>285.07766915198039</v>
      </c>
      <c r="C22" s="35"/>
      <c r="D22" s="35"/>
      <c r="E22" s="34">
        <v>44.117401885919399</v>
      </c>
      <c r="F22" s="34"/>
      <c r="G22" s="34"/>
      <c r="H22" s="35">
        <v>74.602210426257571</v>
      </c>
      <c r="I22" s="35"/>
      <c r="J22" s="35"/>
      <c r="K22" s="34">
        <v>12.676684368415437</v>
      </c>
      <c r="L22" s="34"/>
      <c r="M22" s="34"/>
      <c r="N22" s="35">
        <v>11.567869655002143</v>
      </c>
      <c r="O22" s="35"/>
      <c r="P22" s="34">
        <v>13.111088304993507</v>
      </c>
      <c r="Q22" s="35">
        <v>14.798155771574267</v>
      </c>
      <c r="R22" s="34">
        <v>1.4182916490878501</v>
      </c>
      <c r="S22" s="35">
        <v>92.660578779410571</v>
      </c>
      <c r="T22" s="34">
        <v>8.8249446451864721E-2</v>
      </c>
      <c r="U22" s="35">
        <v>11.367926745345843</v>
      </c>
      <c r="V22" s="34">
        <v>54.446922329575408</v>
      </c>
      <c r="W22" s="35" t="e">
        <v>#DIV/0!</v>
      </c>
      <c r="X22" s="34">
        <v>2.8552324635956371E-2</v>
      </c>
      <c r="Y22" s="35">
        <v>11.368060920318968</v>
      </c>
      <c r="Z22" s="34">
        <v>1.0278729927474972E-2</v>
      </c>
      <c r="AA22" s="35">
        <v>3.8895692009760552</v>
      </c>
      <c r="AB22" s="34">
        <v>52.408956248658832</v>
      </c>
    </row>
    <row r="23" spans="1:28">
      <c r="A23" s="34" t="s">
        <v>232</v>
      </c>
      <c r="B23" s="35">
        <v>1600.3195190326599</v>
      </c>
      <c r="C23" s="35"/>
      <c r="D23" s="35"/>
      <c r="E23" s="34">
        <v>135.33255082963299</v>
      </c>
      <c r="F23" s="34"/>
      <c r="G23" s="34"/>
      <c r="H23" s="35">
        <v>380.06517635453469</v>
      </c>
      <c r="I23" s="35"/>
      <c r="J23" s="35"/>
      <c r="K23" s="34">
        <v>14.3494064156665</v>
      </c>
      <c r="L23" s="34"/>
      <c r="M23" s="34"/>
      <c r="N23" s="35">
        <v>49.428803501475564</v>
      </c>
      <c r="O23" s="35"/>
      <c r="P23" s="34">
        <v>89.143314562464809</v>
      </c>
      <c r="Q23" s="35">
        <v>20.221938229889435</v>
      </c>
      <c r="R23" s="34">
        <v>2.6946032593378071</v>
      </c>
      <c r="S23" s="35">
        <v>263.11929653429166</v>
      </c>
      <c r="T23" s="34">
        <v>0.14280342953586683</v>
      </c>
      <c r="U23" s="35">
        <v>12.073158273850533</v>
      </c>
      <c r="V23" s="34">
        <v>287.0746922778153</v>
      </c>
      <c r="W23" s="35" t="e">
        <v>#DIV/0!</v>
      </c>
      <c r="X23" s="34">
        <v>8.4790913809629997E-2</v>
      </c>
      <c r="Y23" s="35">
        <v>114.386457138411</v>
      </c>
      <c r="Z23" s="34">
        <v>1.4131007985187766E-2</v>
      </c>
      <c r="AA23" s="35">
        <v>3.3843267111301731</v>
      </c>
      <c r="AB23" s="34">
        <v>329.11033583076301</v>
      </c>
    </row>
    <row r="24" spans="1:28">
      <c r="A24" s="34" t="s">
        <v>233</v>
      </c>
      <c r="B24" s="35">
        <v>1724.2980256609401</v>
      </c>
      <c r="C24" s="35"/>
      <c r="D24" s="35"/>
      <c r="E24" s="34">
        <v>129.28424388438333</v>
      </c>
      <c r="F24" s="34"/>
      <c r="G24" s="34"/>
      <c r="H24" s="35">
        <v>385.78054561569502</v>
      </c>
      <c r="I24" s="35"/>
      <c r="J24" s="35"/>
      <c r="K24" s="34">
        <v>14.273322520585133</v>
      </c>
      <c r="L24" s="34"/>
      <c r="M24" s="34"/>
      <c r="N24" s="35">
        <v>36.633163101750334</v>
      </c>
      <c r="O24" s="35"/>
      <c r="P24" s="34">
        <v>79.394151806633403</v>
      </c>
      <c r="Q24" s="35">
        <v>18.728665417798865</v>
      </c>
      <c r="R24" s="34">
        <v>2.7564896993060297</v>
      </c>
      <c r="S24" s="35">
        <v>259.89938936478774</v>
      </c>
      <c r="T24" s="34">
        <v>0.15523479941185567</v>
      </c>
      <c r="U24" s="35">
        <v>12.628097941439043</v>
      </c>
      <c r="V24" s="34">
        <v>282.18659252982002</v>
      </c>
      <c r="W24" s="35" t="e">
        <v>#DIV/0!</v>
      </c>
      <c r="X24" s="34">
        <v>8.3924853711391023E-2</v>
      </c>
      <c r="Y24" s="35">
        <v>104.49732340161707</v>
      </c>
      <c r="Z24" s="34">
        <v>1.2204868956331385E-2</v>
      </c>
      <c r="AA24" s="35">
        <v>3.2653964121276498</v>
      </c>
      <c r="AB24" s="34">
        <v>306.89761063611263</v>
      </c>
    </row>
    <row r="25" spans="1:28">
      <c r="A25" s="34" t="s">
        <v>198</v>
      </c>
      <c r="B25" s="35">
        <v>1588.77947328697</v>
      </c>
      <c r="C25" s="35"/>
      <c r="D25" s="35"/>
      <c r="E25" s="34">
        <v>126.61979074080266</v>
      </c>
      <c r="F25" s="34"/>
      <c r="G25" s="34"/>
      <c r="H25" s="35">
        <v>294.56201299366001</v>
      </c>
      <c r="I25" s="35"/>
      <c r="J25" s="35"/>
      <c r="K25" s="34">
        <v>11.429611019990977</v>
      </c>
      <c r="L25" s="34"/>
      <c r="M25" s="34"/>
      <c r="N25" s="35">
        <v>42.4176232162215</v>
      </c>
      <c r="O25" s="35"/>
      <c r="P25" s="34">
        <v>74.66257819110028</v>
      </c>
      <c r="Q25" s="35">
        <v>18.143506413980734</v>
      </c>
      <c r="R25" s="34">
        <v>2.6988788730573603</v>
      </c>
      <c r="S25" s="35">
        <v>281.98474415436635</v>
      </c>
      <c r="T25" s="34">
        <v>0.12050980261328013</v>
      </c>
      <c r="U25" s="35">
        <v>10.965356915809494</v>
      </c>
      <c r="V25" s="34">
        <v>474.75249599832699</v>
      </c>
      <c r="W25" s="35" t="e">
        <v>#DIV/0!</v>
      </c>
      <c r="X25" s="34">
        <v>7.7005016239832427E-2</v>
      </c>
      <c r="Y25" s="35">
        <v>193.16900695198169</v>
      </c>
      <c r="Z25" s="34">
        <v>7.0642207553994604E-3</v>
      </c>
      <c r="AA25" s="35">
        <v>2.6117313465648202</v>
      </c>
      <c r="AB25" s="34">
        <v>488.48735792473673</v>
      </c>
    </row>
    <row r="26" spans="1:28">
      <c r="B26"/>
      <c r="C26"/>
      <c r="D26"/>
      <c r="H26"/>
      <c r="I26"/>
      <c r="J26"/>
      <c r="N26"/>
      <c r="O26"/>
      <c r="Q26"/>
      <c r="S26"/>
      <c r="U26"/>
      <c r="W26"/>
      <c r="Y26"/>
      <c r="AA26"/>
    </row>
    <row r="27" spans="1:28">
      <c r="B27" s="57" t="s">
        <v>194</v>
      </c>
      <c r="C27" s="65"/>
      <c r="D27" s="58"/>
      <c r="E27" s="57" t="s">
        <v>195</v>
      </c>
      <c r="F27" s="65"/>
      <c r="G27" s="58"/>
      <c r="H27" s="57" t="s">
        <v>232</v>
      </c>
      <c r="I27" s="65"/>
      <c r="J27" s="58"/>
      <c r="K27" s="57" t="s">
        <v>233</v>
      </c>
      <c r="L27" s="65"/>
      <c r="M27" s="58"/>
      <c r="N27" s="56" t="s">
        <v>198</v>
      </c>
      <c r="O27" s="56"/>
      <c r="P27" s="56"/>
      <c r="Q27"/>
      <c r="R27" s="25" t="s">
        <v>278</v>
      </c>
      <c r="S27" s="25" t="s">
        <v>277</v>
      </c>
      <c r="T27" s="26" t="s">
        <v>250</v>
      </c>
      <c r="U27"/>
      <c r="W27"/>
      <c r="Y27"/>
      <c r="AA27"/>
    </row>
    <row r="28" spans="1:28">
      <c r="B28" s="35" t="s">
        <v>60</v>
      </c>
      <c r="C28" s="35" t="s">
        <v>289</v>
      </c>
      <c r="D28" s="35" t="s">
        <v>292</v>
      </c>
      <c r="E28" s="35" t="s">
        <v>60</v>
      </c>
      <c r="F28" s="35" t="s">
        <v>289</v>
      </c>
      <c r="G28" s="35" t="s">
        <v>292</v>
      </c>
      <c r="H28" s="35" t="s">
        <v>60</v>
      </c>
      <c r="I28" s="35" t="s">
        <v>289</v>
      </c>
      <c r="J28" s="35" t="s">
        <v>292</v>
      </c>
      <c r="K28" s="35" t="s">
        <v>60</v>
      </c>
      <c r="L28" s="35" t="s">
        <v>289</v>
      </c>
      <c r="M28" s="35" t="s">
        <v>292</v>
      </c>
      <c r="N28" s="35" t="s">
        <v>60</v>
      </c>
      <c r="O28" s="35" t="s">
        <v>289</v>
      </c>
      <c r="P28" s="35" t="s">
        <v>292</v>
      </c>
      <c r="Q28"/>
      <c r="R28">
        <v>1.4999999999999999E-2</v>
      </c>
      <c r="S28">
        <v>0.1</v>
      </c>
      <c r="T28">
        <v>66.67</v>
      </c>
      <c r="U28"/>
      <c r="W28"/>
      <c r="Y28"/>
      <c r="AA28"/>
    </row>
    <row r="29" spans="1:28">
      <c r="A29" s="35" t="s">
        <v>254</v>
      </c>
      <c r="B29" s="35">
        <v>1628.3165449649732</v>
      </c>
      <c r="C29" s="35">
        <f>B29*$T$28*($R$28/$S$28)</f>
        <v>16283.979607922214</v>
      </c>
      <c r="D29" s="35"/>
      <c r="E29" s="35">
        <v>285.07766915198039</v>
      </c>
      <c r="F29" s="35">
        <f>E29*$T$28*($R$28/$S$28)</f>
        <v>2850.9192303543796</v>
      </c>
      <c r="G29" s="35"/>
      <c r="H29" s="35">
        <v>1600.3195190326599</v>
      </c>
      <c r="I29" s="35">
        <f>H29*$T$28*($R$28/$S$28)</f>
        <v>16003.995350086116</v>
      </c>
      <c r="J29" s="35"/>
      <c r="K29" s="35">
        <v>1724.2980256609401</v>
      </c>
      <c r="L29" s="35">
        <f>K29*$T$28*($R$28/$S$28)</f>
        <v>17243.842405622232</v>
      </c>
      <c r="M29" s="35"/>
      <c r="N29" s="35">
        <v>1588.77947328697</v>
      </c>
      <c r="O29" s="35">
        <f>N29*$T$28*($R$28/$S$28)</f>
        <v>15888.589122606343</v>
      </c>
      <c r="P29" s="35"/>
      <c r="Q29"/>
      <c r="S29"/>
      <c r="U29"/>
      <c r="W29"/>
      <c r="Y29"/>
      <c r="AA29"/>
    </row>
    <row r="30" spans="1:28">
      <c r="A30" s="35" t="s">
        <v>255</v>
      </c>
      <c r="B30" s="34">
        <v>130.77755267915433</v>
      </c>
      <c r="C30" s="35">
        <f t="shared" ref="C30:C46" si="0">B30*$T$28*($R$28/$S$28)</f>
        <v>1307.8409155678828</v>
      </c>
      <c r="D30" s="34"/>
      <c r="E30" s="34">
        <v>44.117401885919399</v>
      </c>
      <c r="F30" s="35">
        <f t="shared" ref="F30:F46" si="1">E30*$T$28*($R$28/$S$28)</f>
        <v>441.19607756013693</v>
      </c>
      <c r="G30" s="34"/>
      <c r="H30" s="34">
        <v>135.33255082963299</v>
      </c>
      <c r="I30" s="35">
        <f t="shared" ref="I30:I46" si="2">H30*$T$28*($R$28/$S$28)</f>
        <v>1353.3931745717446</v>
      </c>
      <c r="J30" s="34"/>
      <c r="K30" s="34">
        <v>129.28424388438333</v>
      </c>
      <c r="L30" s="35">
        <f t="shared" ref="L30:L46" si="3">K30*$T$28*($R$28/$S$28)</f>
        <v>1292.9070809657755</v>
      </c>
      <c r="M30" s="34"/>
      <c r="N30" s="34">
        <v>126.61979074080266</v>
      </c>
      <c r="O30" s="35">
        <f t="shared" ref="O30:O46" si="4">N30*$T$28*($R$28/$S$28)</f>
        <v>1266.261217303397</v>
      </c>
      <c r="P30" s="34"/>
      <c r="Q30"/>
      <c r="S30"/>
      <c r="U30"/>
      <c r="W30"/>
      <c r="Y30"/>
      <c r="AA30"/>
    </row>
    <row r="31" spans="1:28">
      <c r="A31" s="35" t="s">
        <v>256</v>
      </c>
      <c r="B31" s="35">
        <v>362.19508777609332</v>
      </c>
      <c r="C31" s="35">
        <f t="shared" si="0"/>
        <v>3622.1319753048215</v>
      </c>
      <c r="D31" s="35"/>
      <c r="E31" s="35">
        <v>74.602210426257571</v>
      </c>
      <c r="F31" s="35">
        <f t="shared" si="1"/>
        <v>746.05940536778883</v>
      </c>
      <c r="G31" s="35"/>
      <c r="H31" s="35">
        <v>380.06517635453469</v>
      </c>
      <c r="I31" s="35">
        <f t="shared" si="2"/>
        <v>3800.841796133524</v>
      </c>
      <c r="J31" s="35"/>
      <c r="K31" s="35">
        <v>385.78054561569502</v>
      </c>
      <c r="L31" s="35">
        <f t="shared" si="3"/>
        <v>3857.9983464297579</v>
      </c>
      <c r="M31" s="35"/>
      <c r="N31" s="35">
        <v>294.56201299366001</v>
      </c>
      <c r="O31" s="35">
        <f t="shared" si="4"/>
        <v>2945.7674109430968</v>
      </c>
      <c r="P31" s="35"/>
      <c r="Q31"/>
      <c r="S31"/>
      <c r="U31"/>
      <c r="W31"/>
      <c r="Y31"/>
      <c r="AA31"/>
    </row>
    <row r="32" spans="1:28">
      <c r="A32" s="35" t="s">
        <v>257</v>
      </c>
      <c r="B32" s="34">
        <v>23.007624102501001</v>
      </c>
      <c r="C32" s="35">
        <f t="shared" si="0"/>
        <v>230.08774483706128</v>
      </c>
      <c r="D32" s="34"/>
      <c r="E32" s="34">
        <v>12.676684368415437</v>
      </c>
      <c r="F32" s="35">
        <f t="shared" si="1"/>
        <v>126.77318202633857</v>
      </c>
      <c r="G32" s="34"/>
      <c r="H32" s="34">
        <v>14.3494064156665</v>
      </c>
      <c r="I32" s="35">
        <f t="shared" si="2"/>
        <v>143.50123885987284</v>
      </c>
      <c r="J32" s="34"/>
      <c r="K32" s="34">
        <v>14.273322520585133</v>
      </c>
      <c r="L32" s="35">
        <f t="shared" si="3"/>
        <v>142.74036186711163</v>
      </c>
      <c r="M32" s="34"/>
      <c r="N32" s="34">
        <v>11.429611019990977</v>
      </c>
      <c r="O32" s="35">
        <f t="shared" si="4"/>
        <v>114.30182500541977</v>
      </c>
      <c r="P32" s="34"/>
      <c r="Q32"/>
      <c r="S32"/>
      <c r="U32"/>
      <c r="W32"/>
      <c r="Y32"/>
      <c r="AA32"/>
    </row>
    <row r="33" spans="1:27">
      <c r="A33" s="35" t="s">
        <v>258</v>
      </c>
      <c r="B33" s="35">
        <v>55.038518150568258</v>
      </c>
      <c r="C33" s="35">
        <f t="shared" si="0"/>
        <v>550.41270076475791</v>
      </c>
      <c r="D33" s="35"/>
      <c r="E33" s="35">
        <v>11.567869655002143</v>
      </c>
      <c r="F33" s="35">
        <f t="shared" si="1"/>
        <v>115.68448048484893</v>
      </c>
      <c r="G33" s="35"/>
      <c r="H33" s="35">
        <v>49.428803501475564</v>
      </c>
      <c r="I33" s="35">
        <f t="shared" si="2"/>
        <v>494.31274941650639</v>
      </c>
      <c r="J33" s="35"/>
      <c r="K33" s="35">
        <v>36.633163101750334</v>
      </c>
      <c r="L33" s="35">
        <f t="shared" si="3"/>
        <v>366.34994759905425</v>
      </c>
      <c r="M33" s="35"/>
      <c r="N33" s="35">
        <v>42.4176232162215</v>
      </c>
      <c r="O33" s="35">
        <f t="shared" si="4"/>
        <v>424.19744097382312</v>
      </c>
      <c r="P33" s="35"/>
      <c r="Q33"/>
      <c r="S33"/>
      <c r="U33"/>
      <c r="W33"/>
      <c r="Y33"/>
      <c r="AA33"/>
    </row>
    <row r="34" spans="1:27">
      <c r="A34" s="35" t="s">
        <v>258</v>
      </c>
      <c r="B34" s="34">
        <v>87.946224767571309</v>
      </c>
      <c r="C34" s="35">
        <f t="shared" si="0"/>
        <v>879.50622078809693</v>
      </c>
      <c r="D34" s="34"/>
      <c r="E34" s="34">
        <v>13.111088304993507</v>
      </c>
      <c r="F34" s="35">
        <f t="shared" si="1"/>
        <v>131.11743859408756</v>
      </c>
      <c r="G34" s="34"/>
      <c r="H34" s="34">
        <v>89.143314562464809</v>
      </c>
      <c r="I34" s="35">
        <f t="shared" si="2"/>
        <v>891.47771728192924</v>
      </c>
      <c r="J34" s="34"/>
      <c r="K34" s="34">
        <v>79.394151806633403</v>
      </c>
      <c r="L34" s="35">
        <f t="shared" si="3"/>
        <v>793.98121514223737</v>
      </c>
      <c r="M34" s="34"/>
      <c r="N34" s="34">
        <v>74.66257819110028</v>
      </c>
      <c r="O34" s="35">
        <f t="shared" si="4"/>
        <v>746.66311320009834</v>
      </c>
      <c r="P34" s="34"/>
      <c r="Q34"/>
      <c r="S34"/>
      <c r="U34"/>
      <c r="W34"/>
      <c r="Y34"/>
      <c r="AA34"/>
    </row>
    <row r="35" spans="1:27">
      <c r="A35" s="35" t="s">
        <v>259</v>
      </c>
      <c r="B35" s="35">
        <v>19.155864546073733</v>
      </c>
      <c r="C35" s="35">
        <f t="shared" si="0"/>
        <v>191.56822339301036</v>
      </c>
      <c r="D35" s="35"/>
      <c r="E35" s="35">
        <v>14.798155771574267</v>
      </c>
      <c r="F35" s="35">
        <f t="shared" si="1"/>
        <v>147.98895679362846</v>
      </c>
      <c r="G35" s="35"/>
      <c r="H35" s="35">
        <v>20.221938229889435</v>
      </c>
      <c r="I35" s="35">
        <f t="shared" si="2"/>
        <v>202.22949326800929</v>
      </c>
      <c r="J35" s="35"/>
      <c r="K35" s="35">
        <v>18.728665417798865</v>
      </c>
      <c r="L35" s="35">
        <f t="shared" si="3"/>
        <v>187.29601851069756</v>
      </c>
      <c r="M35" s="35"/>
      <c r="N35" s="35">
        <v>18.143506413980734</v>
      </c>
      <c r="O35" s="35">
        <f t="shared" si="4"/>
        <v>181.44413589301433</v>
      </c>
      <c r="P35" s="35"/>
      <c r="Q35"/>
      <c r="S35"/>
      <c r="U35"/>
      <c r="W35"/>
      <c r="Y35"/>
      <c r="AA35"/>
    </row>
    <row r="36" spans="1:27">
      <c r="A36" s="35" t="s">
        <v>260</v>
      </c>
      <c r="B36" s="34">
        <v>2.5443933460058532</v>
      </c>
      <c r="C36" s="35">
        <f t="shared" si="0"/>
        <v>25.445205656731535</v>
      </c>
      <c r="D36" s="34"/>
      <c r="E36" s="34">
        <v>1.4182916490878501</v>
      </c>
      <c r="F36" s="35">
        <f t="shared" si="1"/>
        <v>14.183625636703045</v>
      </c>
      <c r="G36" s="34"/>
      <c r="H36" s="34">
        <v>2.6946032593378071</v>
      </c>
      <c r="I36" s="35">
        <f t="shared" si="2"/>
        <v>26.947379895007739</v>
      </c>
      <c r="J36" s="34"/>
      <c r="K36" s="34">
        <v>2.7564896993060297</v>
      </c>
      <c r="L36" s="35">
        <f t="shared" si="3"/>
        <v>27.566275237909952</v>
      </c>
      <c r="M36" s="34"/>
      <c r="N36" s="34">
        <v>2.6988788730573603</v>
      </c>
      <c r="O36" s="35">
        <f t="shared" si="4"/>
        <v>26.99013817001013</v>
      </c>
      <c r="P36" s="34"/>
      <c r="Q36"/>
      <c r="S36"/>
      <c r="U36"/>
      <c r="W36"/>
      <c r="Y36"/>
      <c r="AA36"/>
    </row>
    <row r="37" spans="1:27">
      <c r="A37" s="35" t="s">
        <v>261</v>
      </c>
      <c r="B37" s="35">
        <v>251.564850501292</v>
      </c>
      <c r="C37" s="35">
        <f t="shared" si="0"/>
        <v>2515.7742874381706</v>
      </c>
      <c r="D37" s="35"/>
      <c r="E37" s="35">
        <v>92.660578779410571</v>
      </c>
      <c r="F37" s="35">
        <f t="shared" si="1"/>
        <v>926.65211808349545</v>
      </c>
      <c r="G37" s="35"/>
      <c r="H37" s="35">
        <v>263.11929653429166</v>
      </c>
      <c r="I37" s="35">
        <f t="shared" si="2"/>
        <v>2631.3245249911838</v>
      </c>
      <c r="J37" s="35"/>
      <c r="K37" s="35">
        <v>259.89938936478774</v>
      </c>
      <c r="L37" s="35">
        <f t="shared" si="3"/>
        <v>2599.1238433425597</v>
      </c>
      <c r="M37" s="35"/>
      <c r="N37" s="35">
        <v>281.98474415436635</v>
      </c>
      <c r="O37" s="35">
        <f t="shared" si="4"/>
        <v>2819.9884339157411</v>
      </c>
      <c r="P37" s="35"/>
      <c r="Q37"/>
      <c r="S37"/>
      <c r="U37"/>
      <c r="W37"/>
      <c r="Y37"/>
      <c r="AA37"/>
    </row>
    <row r="38" spans="1:27">
      <c r="A38" s="35" t="s">
        <v>262</v>
      </c>
      <c r="B38" s="34">
        <v>0.11752998476099076</v>
      </c>
      <c r="C38" s="35">
        <f t="shared" si="0"/>
        <v>1.1753586126022881</v>
      </c>
      <c r="D38" s="34"/>
      <c r="E38" s="34">
        <v>8.8249446451864721E-2</v>
      </c>
      <c r="F38" s="35">
        <f t="shared" si="1"/>
        <v>0.88253858924187323</v>
      </c>
      <c r="G38" s="34"/>
      <c r="H38" s="34">
        <v>0.14280342953586683</v>
      </c>
      <c r="I38" s="35">
        <f t="shared" si="2"/>
        <v>1.4281056970734363</v>
      </c>
      <c r="J38" s="34"/>
      <c r="K38" s="34">
        <v>0.15523479941185567</v>
      </c>
      <c r="L38" s="35">
        <f t="shared" si="3"/>
        <v>1.5524256115182624</v>
      </c>
      <c r="M38" s="34"/>
      <c r="N38" s="34">
        <v>0.12050980261328013</v>
      </c>
      <c r="O38" s="35">
        <f t="shared" si="4"/>
        <v>1.2051582810341079</v>
      </c>
      <c r="P38" s="34"/>
      <c r="Q38"/>
      <c r="S38"/>
      <c r="U38"/>
      <c r="W38"/>
      <c r="Y38"/>
      <c r="AA38"/>
    </row>
    <row r="39" spans="1:27">
      <c r="A39" s="35" t="s">
        <v>263</v>
      </c>
      <c r="B39" s="35">
        <v>10.741905829311548</v>
      </c>
      <c r="C39" s="35">
        <f t="shared" si="0"/>
        <v>107.42442924603014</v>
      </c>
      <c r="D39" s="35"/>
      <c r="E39" s="35">
        <v>11.367926745345843</v>
      </c>
      <c r="F39" s="35">
        <f t="shared" si="1"/>
        <v>113.6849514168311</v>
      </c>
      <c r="G39" s="35"/>
      <c r="H39" s="35">
        <v>12.073158273850533</v>
      </c>
      <c r="I39" s="35">
        <f t="shared" si="2"/>
        <v>120.73761931764226</v>
      </c>
      <c r="J39" s="35"/>
      <c r="K39" s="35">
        <v>12.628097941439043</v>
      </c>
      <c r="L39" s="35">
        <f t="shared" si="3"/>
        <v>126.28729346336115</v>
      </c>
      <c r="M39" s="35"/>
      <c r="N39" s="35">
        <v>10.965356915809494</v>
      </c>
      <c r="O39" s="35">
        <f t="shared" si="4"/>
        <v>109.65905183655285</v>
      </c>
      <c r="P39" s="35"/>
      <c r="Q39"/>
      <c r="S39"/>
      <c r="U39"/>
      <c r="W39"/>
      <c r="Y39"/>
      <c r="AA39"/>
    </row>
    <row r="40" spans="1:27">
      <c r="A40" s="35" t="s">
        <v>264</v>
      </c>
      <c r="B40" s="34">
        <v>244.07334942837068</v>
      </c>
      <c r="C40" s="35">
        <f t="shared" si="0"/>
        <v>2440.8555309584208</v>
      </c>
      <c r="D40" s="34"/>
      <c r="E40" s="34">
        <v>54.446922329575408</v>
      </c>
      <c r="F40" s="35">
        <f t="shared" si="1"/>
        <v>544.49644675691889</v>
      </c>
      <c r="G40" s="34"/>
      <c r="H40" s="34">
        <v>287.0746922778153</v>
      </c>
      <c r="I40" s="35">
        <f t="shared" si="2"/>
        <v>2870.8904601242916</v>
      </c>
      <c r="J40" s="34"/>
      <c r="K40" s="34">
        <v>282.18659252982002</v>
      </c>
      <c r="L40" s="35">
        <f t="shared" si="3"/>
        <v>2822.0070185944646</v>
      </c>
      <c r="M40" s="34"/>
      <c r="N40" s="34">
        <v>474.75249599832699</v>
      </c>
      <c r="O40" s="35">
        <f t="shared" si="4"/>
        <v>4747.7623362312688</v>
      </c>
      <c r="P40" s="34"/>
      <c r="Q40"/>
      <c r="S40"/>
      <c r="U40"/>
      <c r="W40"/>
      <c r="Y40"/>
      <c r="AA40"/>
    </row>
    <row r="41" spans="1:27">
      <c r="A41" s="35" t="s">
        <v>265</v>
      </c>
      <c r="B41" s="35">
        <v>4.1849443541786</v>
      </c>
      <c r="C41" s="35">
        <f t="shared" si="0"/>
        <v>41.851536013963084</v>
      </c>
      <c r="D41" s="35"/>
      <c r="E41" s="35" t="e">
        <v>#DIV/0!</v>
      </c>
      <c r="F41" s="35" t="e">
        <f t="shared" si="1"/>
        <v>#DIV/0!</v>
      </c>
      <c r="G41" s="35"/>
      <c r="H41" s="35" t="e">
        <v>#DIV/0!</v>
      </c>
      <c r="I41" s="35" t="e">
        <f t="shared" si="2"/>
        <v>#DIV/0!</v>
      </c>
      <c r="J41" s="35"/>
      <c r="K41" s="35" t="e">
        <v>#DIV/0!</v>
      </c>
      <c r="L41" s="35" t="e">
        <f t="shared" si="3"/>
        <v>#DIV/0!</v>
      </c>
      <c r="M41" s="35"/>
      <c r="N41" s="35" t="e">
        <v>#DIV/0!</v>
      </c>
      <c r="O41" s="35" t="e">
        <f t="shared" si="4"/>
        <v>#DIV/0!</v>
      </c>
      <c r="P41" s="35"/>
      <c r="Q41"/>
      <c r="S41"/>
      <c r="U41"/>
      <c r="W41"/>
      <c r="Y41"/>
      <c r="AA41"/>
    </row>
    <row r="42" spans="1:27">
      <c r="A42" s="35" t="s">
        <v>266</v>
      </c>
      <c r="B42" s="34">
        <v>9.3441142814796027E-2</v>
      </c>
      <c r="C42" s="35">
        <f t="shared" si="0"/>
        <v>0.93445814871936761</v>
      </c>
      <c r="D42" s="34"/>
      <c r="E42" s="34">
        <v>2.8552324635956371E-2</v>
      </c>
      <c r="F42" s="35">
        <f t="shared" si="1"/>
        <v>0.28553752252188169</v>
      </c>
      <c r="G42" s="34"/>
      <c r="H42" s="34">
        <v>8.4790913809629997E-2</v>
      </c>
      <c r="I42" s="35">
        <f t="shared" si="2"/>
        <v>0.84795153355320474</v>
      </c>
      <c r="J42" s="34"/>
      <c r="K42" s="34">
        <v>8.3924853711391023E-2</v>
      </c>
      <c r="L42" s="35">
        <f t="shared" si="3"/>
        <v>0.83929049954076584</v>
      </c>
      <c r="M42" s="34"/>
      <c r="N42" s="34">
        <v>7.7005016239832427E-2</v>
      </c>
      <c r="O42" s="35">
        <f t="shared" si="4"/>
        <v>0.77008866490644412</v>
      </c>
      <c r="P42" s="34"/>
      <c r="Q42"/>
      <c r="S42"/>
      <c r="U42"/>
      <c r="W42"/>
      <c r="Y42"/>
      <c r="AA42"/>
    </row>
    <row r="43" spans="1:27">
      <c r="A43" s="35" t="s">
        <v>267</v>
      </c>
      <c r="B43" s="35">
        <v>93.516435995136234</v>
      </c>
      <c r="C43" s="35">
        <f t="shared" si="0"/>
        <v>935.21111816935991</v>
      </c>
      <c r="D43" s="35"/>
      <c r="E43" s="35">
        <v>11.368060920318968</v>
      </c>
      <c r="F43" s="35">
        <f t="shared" si="1"/>
        <v>113.68629323364983</v>
      </c>
      <c r="G43" s="35"/>
      <c r="H43" s="35">
        <v>114.386457138411</v>
      </c>
      <c r="I43" s="35">
        <f t="shared" si="2"/>
        <v>1143.9217646126792</v>
      </c>
      <c r="J43" s="35"/>
      <c r="K43" s="35">
        <v>104.49732340161707</v>
      </c>
      <c r="L43" s="35">
        <f t="shared" si="3"/>
        <v>1045.0254826778714</v>
      </c>
      <c r="M43" s="35"/>
      <c r="N43" s="35">
        <v>193.16900695198169</v>
      </c>
      <c r="O43" s="35">
        <f t="shared" si="4"/>
        <v>1931.7866540232928</v>
      </c>
      <c r="P43" s="35"/>
      <c r="Q43"/>
      <c r="S43"/>
      <c r="U43"/>
      <c r="W43"/>
      <c r="Y43"/>
      <c r="AA43"/>
    </row>
    <row r="44" spans="1:27">
      <c r="A44" s="35" t="s">
        <v>268</v>
      </c>
      <c r="B44" s="34">
        <v>2.5048790035494522E-2</v>
      </c>
      <c r="C44" s="35">
        <f t="shared" si="0"/>
        <v>0.25050042474996292</v>
      </c>
      <c r="D44" s="34"/>
      <c r="E44" s="34">
        <v>1.0278729927474972E-2</v>
      </c>
      <c r="F44" s="35">
        <f t="shared" si="1"/>
        <v>0.10279243863971346</v>
      </c>
      <c r="G44" s="34"/>
      <c r="H44" s="34">
        <v>1.4131007985187766E-2</v>
      </c>
      <c r="I44" s="35">
        <f t="shared" si="2"/>
        <v>0.14131714535587026</v>
      </c>
      <c r="J44" s="34"/>
      <c r="K44" s="34">
        <v>1.2204868956331385E-2</v>
      </c>
      <c r="L44" s="35">
        <f t="shared" si="3"/>
        <v>0.122054791997792</v>
      </c>
      <c r="M44" s="34"/>
      <c r="N44" s="34">
        <v>7.0642207553994604E-3</v>
      </c>
      <c r="O44" s="35">
        <f t="shared" si="4"/>
        <v>7.0645739664372306E-2</v>
      </c>
      <c r="P44" s="34"/>
      <c r="Q44"/>
      <c r="S44"/>
      <c r="U44"/>
      <c r="W44"/>
      <c r="Y44"/>
      <c r="AA44"/>
    </row>
    <row r="45" spans="1:27">
      <c r="A45" s="35" t="s">
        <v>269</v>
      </c>
      <c r="B45" s="35">
        <v>4.4420823950748867</v>
      </c>
      <c r="C45" s="35">
        <f t="shared" si="0"/>
        <v>44.423044991946405</v>
      </c>
      <c r="D45" s="35"/>
      <c r="E45" s="35">
        <v>3.8895692009760552</v>
      </c>
      <c r="F45" s="35">
        <f t="shared" si="1"/>
        <v>38.897636794361034</v>
      </c>
      <c r="G45" s="35"/>
      <c r="H45" s="35">
        <v>3.3843267111301731</v>
      </c>
      <c r="I45" s="35">
        <f t="shared" si="2"/>
        <v>33.844959274657299</v>
      </c>
      <c r="J45" s="35"/>
      <c r="K45" s="35">
        <v>3.2653964121276498</v>
      </c>
      <c r="L45" s="35">
        <f t="shared" si="3"/>
        <v>32.655596819482561</v>
      </c>
      <c r="M45" s="35"/>
      <c r="N45" s="35">
        <v>2.6117313465648202</v>
      </c>
      <c r="O45" s="35">
        <f t="shared" si="4"/>
        <v>26.118619331321486</v>
      </c>
      <c r="P45" s="35"/>
      <c r="Q45"/>
      <c r="S45"/>
      <c r="U45"/>
      <c r="W45"/>
      <c r="Y45"/>
      <c r="AA45"/>
    </row>
    <row r="46" spans="1:27">
      <c r="A46" s="35" t="s">
        <v>270</v>
      </c>
      <c r="B46" s="34">
        <v>310.46794492511071</v>
      </c>
      <c r="C46" s="35">
        <f t="shared" si="0"/>
        <v>3104.8346832235698</v>
      </c>
      <c r="D46" s="34"/>
      <c r="E46" s="34">
        <v>52.408956248658832</v>
      </c>
      <c r="F46" s="35">
        <f t="shared" si="1"/>
        <v>524.11576696471263</v>
      </c>
      <c r="G46" s="34"/>
      <c r="H46" s="34">
        <v>329.11033583076301</v>
      </c>
      <c r="I46" s="35">
        <f t="shared" si="2"/>
        <v>3291.2679134755454</v>
      </c>
      <c r="J46" s="34"/>
      <c r="K46" s="34">
        <v>306.89761063611263</v>
      </c>
      <c r="L46" s="35">
        <f t="shared" si="3"/>
        <v>3069.1295551664443</v>
      </c>
      <c r="M46" s="34"/>
      <c r="N46" s="34">
        <v>488.48735792473673</v>
      </c>
      <c r="O46" s="35">
        <f t="shared" si="4"/>
        <v>4885.1178229263296</v>
      </c>
      <c r="P46" s="34"/>
      <c r="Q46"/>
      <c r="S46"/>
      <c r="U46"/>
      <c r="W46"/>
      <c r="Y46"/>
      <c r="AA46"/>
    </row>
    <row r="47" spans="1:27">
      <c r="B47"/>
      <c r="C47"/>
      <c r="D47"/>
      <c r="H47"/>
      <c r="I47"/>
      <c r="J47"/>
      <c r="N47"/>
      <c r="O47"/>
      <c r="Q47"/>
      <c r="S47"/>
      <c r="U47"/>
      <c r="W47"/>
      <c r="Y47"/>
      <c r="AA47"/>
    </row>
    <row r="48" spans="1:27">
      <c r="B48" s="59" t="s">
        <v>194</v>
      </c>
      <c r="C48" s="59" t="s">
        <v>195</v>
      </c>
      <c r="D48" s="59" t="s">
        <v>232</v>
      </c>
      <c r="E48" s="59" t="s">
        <v>233</v>
      </c>
      <c r="F48" s="59" t="s">
        <v>198</v>
      </c>
      <c r="G48" s="59"/>
      <c r="I48"/>
      <c r="J48"/>
      <c r="L48" s="55" t="s">
        <v>291</v>
      </c>
      <c r="M48" s="55"/>
      <c r="N48" s="55"/>
      <c r="O48" s="55"/>
      <c r="P48" s="55"/>
      <c r="Q48" s="55"/>
      <c r="S48"/>
      <c r="U48"/>
      <c r="W48"/>
      <c r="Y48"/>
      <c r="AA48"/>
    </row>
    <row r="49" spans="1:27">
      <c r="B49" t="s">
        <v>289</v>
      </c>
      <c r="C49" t="s">
        <v>289</v>
      </c>
      <c r="D49" t="s">
        <v>289</v>
      </c>
      <c r="E49" t="s">
        <v>289</v>
      </c>
      <c r="F49" t="s">
        <v>289</v>
      </c>
      <c r="I49"/>
      <c r="J49"/>
      <c r="L49" s="60" t="s">
        <v>290</v>
      </c>
      <c r="M49" s="60"/>
      <c r="N49" s="60" t="s">
        <v>195</v>
      </c>
      <c r="O49" s="60" t="s">
        <v>232</v>
      </c>
      <c r="P49" s="60" t="s">
        <v>233</v>
      </c>
      <c r="Q49" s="60" t="s">
        <v>198</v>
      </c>
      <c r="S49"/>
      <c r="U49"/>
      <c r="W49"/>
      <c r="Y49"/>
      <c r="AA49"/>
    </row>
    <row r="50" spans="1:27">
      <c r="A50" s="35" t="s">
        <v>254</v>
      </c>
      <c r="B50">
        <v>16283.979607922214</v>
      </c>
      <c r="C50">
        <v>2850.9192303543796</v>
      </c>
      <c r="D50">
        <v>16003.995350086116</v>
      </c>
      <c r="E50">
        <v>17243.842405622232</v>
      </c>
      <c r="F50">
        <v>15888.589122606343</v>
      </c>
      <c r="I50"/>
      <c r="J50"/>
      <c r="L50" s="62" t="s">
        <v>264</v>
      </c>
      <c r="M50" s="62"/>
      <c r="N50" s="63">
        <f>C61/$B$61</f>
        <v>0.22307606486776305</v>
      </c>
      <c r="O50" s="63">
        <f>D61/$B$61</f>
        <v>1.176182049167414</v>
      </c>
      <c r="P50" s="63">
        <f>E61/$B$61</f>
        <v>1.1561548738963594</v>
      </c>
      <c r="Q50" s="64">
        <f>F61/$B$61</f>
        <v>1.9451222229309997</v>
      </c>
      <c r="S50"/>
      <c r="U50"/>
      <c r="W50"/>
      <c r="Y50"/>
      <c r="AA50"/>
    </row>
    <row r="51" spans="1:27">
      <c r="A51" s="35" t="s">
        <v>255</v>
      </c>
      <c r="B51">
        <v>1307.8409155678828</v>
      </c>
      <c r="C51">
        <v>441.19607756013693</v>
      </c>
      <c r="D51">
        <v>1353.3931745717446</v>
      </c>
      <c r="E51">
        <v>1292.9070809657755</v>
      </c>
      <c r="F51">
        <v>1266.261217303397</v>
      </c>
      <c r="I51"/>
      <c r="J51"/>
      <c r="L51" s="62" t="s">
        <v>267</v>
      </c>
      <c r="M51" s="62"/>
      <c r="N51" s="63">
        <f>C64/$B$64</f>
        <v>0.1215621703216985</v>
      </c>
      <c r="O51" s="63">
        <f>D64/$B$64</f>
        <v>1.22316955218824</v>
      </c>
      <c r="P51" s="63">
        <f>E64/$B$64</f>
        <v>1.117422004908869</v>
      </c>
      <c r="Q51" s="64">
        <f>F64/$B$64</f>
        <v>2.0656155775871139</v>
      </c>
      <c r="S51"/>
      <c r="U51"/>
      <c r="W51"/>
      <c r="Y51"/>
      <c r="AA51"/>
    </row>
    <row r="52" spans="1:27">
      <c r="A52" s="35" t="s">
        <v>256</v>
      </c>
      <c r="B52">
        <v>3622.1319753048215</v>
      </c>
      <c r="C52">
        <v>746.05940536778883</v>
      </c>
      <c r="D52">
        <v>3800.841796133524</v>
      </c>
      <c r="E52">
        <v>3857.9983464297579</v>
      </c>
      <c r="F52">
        <v>2945.7674109430968</v>
      </c>
      <c r="I52"/>
      <c r="J52"/>
      <c r="L52" s="62" t="s">
        <v>270</v>
      </c>
      <c r="M52" s="62"/>
      <c r="N52" s="63">
        <f>C67/$B$67</f>
        <v>0.1688063360657108</v>
      </c>
      <c r="O52" s="63">
        <f>D67/$B$67</f>
        <v>1.0600461052755352</v>
      </c>
      <c r="P52" s="63">
        <f>E67/$B$67</f>
        <v>0.98850015163446481</v>
      </c>
      <c r="Q52" s="64">
        <f>F67/$B$67</f>
        <v>1.5733906379370881</v>
      </c>
      <c r="S52"/>
      <c r="U52"/>
      <c r="W52"/>
      <c r="Y52"/>
      <c r="AA52"/>
    </row>
    <row r="53" spans="1:27">
      <c r="A53" s="35" t="s">
        <v>257</v>
      </c>
      <c r="B53">
        <v>230.08774483706128</v>
      </c>
      <c r="C53">
        <v>126.77318202633857</v>
      </c>
      <c r="D53">
        <v>143.50123885987284</v>
      </c>
      <c r="E53">
        <v>142.74036186711163</v>
      </c>
      <c r="F53">
        <v>114.30182500541977</v>
      </c>
      <c r="I53"/>
      <c r="J53"/>
      <c r="L53" s="62" t="s">
        <v>261</v>
      </c>
      <c r="M53" s="62"/>
      <c r="N53" s="63">
        <f>C58/$B$58</f>
        <v>0.36833674734274807</v>
      </c>
      <c r="O53" s="63">
        <f>D58/$B$58</f>
        <v>1.0459302879952235</v>
      </c>
      <c r="P53" s="63">
        <f>E58/$B$58</f>
        <v>1.0331307766044722</v>
      </c>
      <c r="Q53" s="64">
        <f>F58/$B$58</f>
        <v>1.1209226710029514</v>
      </c>
      <c r="S53"/>
      <c r="U53"/>
      <c r="W53"/>
      <c r="Y53"/>
      <c r="AA53"/>
    </row>
    <row r="54" spans="1:27">
      <c r="A54" s="35" t="s">
        <v>258</v>
      </c>
      <c r="B54">
        <v>550.41270076475791</v>
      </c>
      <c r="C54">
        <v>115.68448048484893</v>
      </c>
      <c r="D54">
        <v>494.31274941650639</v>
      </c>
      <c r="E54">
        <v>366.34994759905425</v>
      </c>
      <c r="F54">
        <v>424.19744097382312</v>
      </c>
      <c r="I54"/>
      <c r="J54"/>
      <c r="L54" s="61" t="s">
        <v>263</v>
      </c>
      <c r="M54" s="61"/>
      <c r="N54" s="63">
        <f>C60/$B$60</f>
        <v>1.0582783842999315</v>
      </c>
      <c r="O54" s="63">
        <f>D60/$B$60</f>
        <v>1.1239307498773989</v>
      </c>
      <c r="P54" s="63">
        <f>E60/$B$60</f>
        <v>1.1755919426309456</v>
      </c>
      <c r="Q54" s="63">
        <f>F60/$B$60</f>
        <v>1.0208018102233043</v>
      </c>
      <c r="S54"/>
      <c r="U54"/>
      <c r="W54"/>
      <c r="Y54"/>
      <c r="AA54"/>
    </row>
    <row r="55" spans="1:27">
      <c r="A55" s="35" t="s">
        <v>258</v>
      </c>
      <c r="B55">
        <v>879.50622078809693</v>
      </c>
      <c r="C55">
        <v>131.11743859408756</v>
      </c>
      <c r="D55">
        <v>891.47771728192924</v>
      </c>
      <c r="E55">
        <v>793.98121514223737</v>
      </c>
      <c r="F55">
        <v>746.66311320009834</v>
      </c>
      <c r="I55"/>
      <c r="J55"/>
      <c r="L55" s="61" t="s">
        <v>256</v>
      </c>
      <c r="M55" s="61"/>
      <c r="N55" s="63">
        <f>C52/$B$52</f>
        <v>0.20597245226135197</v>
      </c>
      <c r="O55" s="63">
        <f>D52/$B$52</f>
        <v>1.0493382963533964</v>
      </c>
      <c r="P55" s="63">
        <f>E52/$B$52</f>
        <v>1.0651181052300247</v>
      </c>
      <c r="Q55" s="63">
        <f>F52/$B$52</f>
        <v>0.81326893416002466</v>
      </c>
      <c r="S55"/>
      <c r="U55"/>
      <c r="W55"/>
      <c r="Y55"/>
      <c r="AA55"/>
    </row>
    <row r="56" spans="1:27">
      <c r="A56" s="35" t="s">
        <v>259</v>
      </c>
      <c r="B56">
        <v>191.56822339301036</v>
      </c>
      <c r="C56">
        <v>147.98895679362846</v>
      </c>
      <c r="D56">
        <v>202.22949326800929</v>
      </c>
      <c r="E56">
        <v>187.29601851069756</v>
      </c>
      <c r="F56">
        <v>181.44413589301433</v>
      </c>
      <c r="I56"/>
      <c r="J56"/>
      <c r="L56" s="61" t="s">
        <v>255</v>
      </c>
      <c r="M56" s="61"/>
      <c r="N56" s="63">
        <f>C51/$B$51</f>
        <v>0.33734689923549566</v>
      </c>
      <c r="O56" s="63">
        <f>D51/$B$51</f>
        <v>1.0348301222737648</v>
      </c>
      <c r="P56" s="63">
        <f>E51/$B$51</f>
        <v>0.98858130646904963</v>
      </c>
      <c r="Q56" s="63">
        <f>F51/$B$51</f>
        <v>0.96820737310666616</v>
      </c>
      <c r="S56"/>
      <c r="U56"/>
      <c r="W56"/>
      <c r="Y56"/>
      <c r="AA56"/>
    </row>
    <row r="57" spans="1:27">
      <c r="A57" s="35" t="s">
        <v>260</v>
      </c>
      <c r="B57">
        <v>25.445205656731535</v>
      </c>
      <c r="C57">
        <v>14.183625636703045</v>
      </c>
      <c r="D57">
        <v>26.947379895007739</v>
      </c>
      <c r="E57">
        <v>27.566275237909952</v>
      </c>
      <c r="F57">
        <v>26.99013817001013</v>
      </c>
      <c r="I57"/>
      <c r="J57"/>
      <c r="N57"/>
      <c r="O57"/>
      <c r="Q57"/>
      <c r="S57"/>
      <c r="U57"/>
      <c r="W57"/>
      <c r="Y57"/>
      <c r="AA57"/>
    </row>
    <row r="58" spans="1:27">
      <c r="A58" s="35" t="s">
        <v>261</v>
      </c>
      <c r="B58">
        <v>2515.7742874381706</v>
      </c>
      <c r="C58">
        <v>926.65211808349545</v>
      </c>
      <c r="D58">
        <v>2631.3245249911838</v>
      </c>
      <c r="E58">
        <v>2599.1238433425597</v>
      </c>
      <c r="F58">
        <v>2819.9884339157411</v>
      </c>
      <c r="I58"/>
      <c r="J58"/>
      <c r="N58"/>
      <c r="O58"/>
      <c r="Q58"/>
      <c r="S58"/>
      <c r="U58"/>
      <c r="W58"/>
      <c r="Y58"/>
      <c r="AA58"/>
    </row>
    <row r="59" spans="1:27">
      <c r="A59" s="35" t="s">
        <v>262</v>
      </c>
      <c r="B59">
        <v>1.1753586126022881</v>
      </c>
      <c r="C59">
        <v>0.88253858924187323</v>
      </c>
      <c r="D59">
        <v>1.4281056970734363</v>
      </c>
      <c r="E59">
        <v>1.5524256115182624</v>
      </c>
      <c r="F59">
        <v>1.2051582810341079</v>
      </c>
      <c r="I59"/>
      <c r="J59"/>
      <c r="N59"/>
      <c r="O59"/>
      <c r="Q59"/>
      <c r="S59"/>
      <c r="U59"/>
      <c r="W59"/>
      <c r="Y59"/>
      <c r="AA59"/>
    </row>
    <row r="60" spans="1:27">
      <c r="A60" s="35" t="s">
        <v>263</v>
      </c>
      <c r="B60">
        <v>107.42442924603014</v>
      </c>
      <c r="C60">
        <v>113.6849514168311</v>
      </c>
      <c r="D60">
        <v>120.73761931764226</v>
      </c>
      <c r="E60">
        <v>126.28729346336115</v>
      </c>
      <c r="F60">
        <v>109.65905183655285</v>
      </c>
      <c r="I60"/>
      <c r="J60"/>
      <c r="N60"/>
      <c r="O60"/>
      <c r="Q60"/>
      <c r="S60"/>
      <c r="U60"/>
      <c r="W60"/>
      <c r="Y60"/>
      <c r="AA60"/>
    </row>
    <row r="61" spans="1:27">
      <c r="A61" s="35" t="s">
        <v>264</v>
      </c>
      <c r="B61">
        <v>2440.8555309584208</v>
      </c>
      <c r="C61">
        <v>544.49644675691889</v>
      </c>
      <c r="D61">
        <v>2870.8904601242916</v>
      </c>
      <c r="E61">
        <v>2822.0070185944646</v>
      </c>
      <c r="F61">
        <v>4747.7623362312688</v>
      </c>
      <c r="I61"/>
      <c r="J61"/>
      <c r="N61"/>
      <c r="O61"/>
      <c r="Q61"/>
      <c r="S61"/>
      <c r="U61"/>
      <c r="W61"/>
      <c r="Y61"/>
      <c r="AA61"/>
    </row>
    <row r="62" spans="1:27">
      <c r="A62" s="35" t="s">
        <v>265</v>
      </c>
      <c r="B62">
        <v>41.851536013963084</v>
      </c>
      <c r="C62" t="e">
        <v>#DIV/0!</v>
      </c>
      <c r="D62" t="e">
        <v>#DIV/0!</v>
      </c>
      <c r="E62" t="e">
        <v>#DIV/0!</v>
      </c>
      <c r="F62" t="e">
        <v>#DIV/0!</v>
      </c>
      <c r="I62"/>
      <c r="J62"/>
      <c r="N62"/>
      <c r="O62"/>
      <c r="Q62"/>
      <c r="S62"/>
      <c r="U62"/>
      <c r="W62"/>
      <c r="Y62"/>
      <c r="AA62"/>
    </row>
    <row r="63" spans="1:27">
      <c r="A63" s="35" t="s">
        <v>266</v>
      </c>
      <c r="B63">
        <v>0.93445814871936761</v>
      </c>
      <c r="C63">
        <v>0.28553752252188169</v>
      </c>
      <c r="D63">
        <v>0.84795153355320474</v>
      </c>
      <c r="E63">
        <v>0.83929049954076584</v>
      </c>
      <c r="F63">
        <v>0.77008866490644412</v>
      </c>
      <c r="I63"/>
      <c r="J63"/>
      <c r="N63"/>
      <c r="O63"/>
      <c r="Q63"/>
      <c r="S63"/>
      <c r="U63"/>
      <c r="W63"/>
      <c r="Y63"/>
      <c r="AA63"/>
    </row>
    <row r="64" spans="1:27">
      <c r="A64" s="35" t="s">
        <v>267</v>
      </c>
      <c r="B64">
        <v>935.21111816935991</v>
      </c>
      <c r="C64">
        <v>113.68629323364983</v>
      </c>
      <c r="D64">
        <v>1143.9217646126792</v>
      </c>
      <c r="E64">
        <v>1045.0254826778714</v>
      </c>
      <c r="F64">
        <v>1931.7866540232928</v>
      </c>
      <c r="I64"/>
      <c r="J64"/>
      <c r="N64"/>
      <c r="O64"/>
      <c r="Q64"/>
      <c r="S64"/>
      <c r="U64"/>
      <c r="W64"/>
      <c r="Y64"/>
      <c r="AA64"/>
    </row>
    <row r="65" spans="1:27">
      <c r="A65" s="35" t="s">
        <v>268</v>
      </c>
      <c r="B65">
        <v>0.25050042474996292</v>
      </c>
      <c r="C65">
        <v>0.10279243863971346</v>
      </c>
      <c r="D65">
        <v>0.14131714535587026</v>
      </c>
      <c r="E65">
        <v>0.122054791997792</v>
      </c>
      <c r="F65">
        <v>7.0645739664372306E-2</v>
      </c>
      <c r="I65"/>
      <c r="J65"/>
      <c r="N65"/>
      <c r="O65"/>
      <c r="Q65"/>
      <c r="S65"/>
      <c r="U65"/>
      <c r="W65"/>
      <c r="Y65"/>
      <c r="AA65"/>
    </row>
    <row r="66" spans="1:27">
      <c r="A66" s="35" t="s">
        <v>269</v>
      </c>
      <c r="B66">
        <v>44.423044991946405</v>
      </c>
      <c r="C66">
        <v>38.897636794361034</v>
      </c>
      <c r="D66">
        <v>33.844959274657299</v>
      </c>
      <c r="E66">
        <v>32.655596819482561</v>
      </c>
      <c r="F66">
        <v>26.118619331321486</v>
      </c>
      <c r="I66"/>
      <c r="J66"/>
      <c r="N66"/>
      <c r="O66"/>
      <c r="Q66"/>
      <c r="S66"/>
      <c r="U66"/>
      <c r="W66"/>
      <c r="Y66"/>
      <c r="AA66"/>
    </row>
    <row r="67" spans="1:27">
      <c r="A67" s="35" t="s">
        <v>270</v>
      </c>
      <c r="B67">
        <v>3104.8346832235698</v>
      </c>
      <c r="C67">
        <v>524.11576696471263</v>
      </c>
      <c r="D67">
        <v>3291.2679134755454</v>
      </c>
      <c r="E67">
        <v>3069.1295551664443</v>
      </c>
      <c r="F67">
        <v>4885.1178229263296</v>
      </c>
      <c r="I67"/>
      <c r="J67"/>
      <c r="N67"/>
      <c r="O67"/>
      <c r="Q67"/>
      <c r="S67"/>
      <c r="U67"/>
      <c r="W67"/>
      <c r="Y67"/>
      <c r="AA67"/>
    </row>
    <row r="68" spans="1:27">
      <c r="B68"/>
      <c r="C68"/>
      <c r="D68"/>
      <c r="H68"/>
      <c r="I68"/>
      <c r="J68"/>
      <c r="N68"/>
      <c r="O68"/>
      <c r="Q68"/>
      <c r="S68"/>
      <c r="U68"/>
      <c r="W68"/>
      <c r="Y68"/>
      <c r="AA68"/>
    </row>
    <row r="69" spans="1:27">
      <c r="B69"/>
      <c r="C69"/>
      <c r="D69"/>
      <c r="H69"/>
      <c r="I69"/>
      <c r="J69"/>
      <c r="N69"/>
      <c r="O69"/>
      <c r="Q69"/>
      <c r="S69"/>
      <c r="U69"/>
      <c r="W69"/>
      <c r="Y69"/>
      <c r="AA69"/>
    </row>
    <row r="70" spans="1:27">
      <c r="B70"/>
      <c r="C70"/>
      <c r="D70"/>
      <c r="H70"/>
      <c r="I70"/>
      <c r="J70"/>
      <c r="N70"/>
      <c r="O70"/>
      <c r="Q70"/>
      <c r="S70"/>
      <c r="U70"/>
      <c r="W70"/>
      <c r="Y70"/>
      <c r="AA70"/>
    </row>
    <row r="71" spans="1:27">
      <c r="B71"/>
      <c r="C71"/>
      <c r="D71"/>
      <c r="H71"/>
      <c r="I71"/>
      <c r="J71"/>
      <c r="N71"/>
      <c r="O71"/>
      <c r="Q71"/>
      <c r="S71"/>
      <c r="U71"/>
      <c r="W71"/>
      <c r="Y71"/>
      <c r="AA71"/>
    </row>
    <row r="72" spans="1:27">
      <c r="B72"/>
      <c r="C72"/>
      <c r="D72"/>
      <c r="H72"/>
      <c r="I72"/>
      <c r="J72"/>
      <c r="N72"/>
      <c r="O72"/>
      <c r="Q72"/>
      <c r="S72"/>
      <c r="U72"/>
      <c r="W72"/>
      <c r="Y72"/>
      <c r="AA72"/>
    </row>
    <row r="73" spans="1:27">
      <c r="B73"/>
      <c r="C73"/>
      <c r="D73"/>
      <c r="H73"/>
      <c r="I73"/>
      <c r="J73"/>
      <c r="N73"/>
      <c r="O73"/>
      <c r="Q73"/>
      <c r="S73"/>
      <c r="U73"/>
      <c r="W73"/>
      <c r="Y73"/>
      <c r="AA73"/>
    </row>
    <row r="74" spans="1:27">
      <c r="B74"/>
      <c r="C74"/>
      <c r="D74"/>
      <c r="H74"/>
      <c r="I74"/>
      <c r="J74"/>
      <c r="N74"/>
      <c r="O74"/>
      <c r="Q74"/>
      <c r="S74"/>
      <c r="U74"/>
      <c r="W74"/>
      <c r="Y74"/>
      <c r="AA74"/>
    </row>
    <row r="75" spans="1:27">
      <c r="B75"/>
      <c r="C75"/>
      <c r="D75"/>
      <c r="H75"/>
      <c r="I75"/>
      <c r="J75"/>
      <c r="N75"/>
      <c r="O75"/>
      <c r="Q75"/>
      <c r="S75"/>
      <c r="U75"/>
      <c r="W75"/>
      <c r="Y75"/>
      <c r="AA75"/>
    </row>
    <row r="76" spans="1:27">
      <c r="B76"/>
      <c r="C76"/>
      <c r="D76"/>
      <c r="H76"/>
      <c r="I76"/>
      <c r="J76"/>
      <c r="N76"/>
      <c r="O76"/>
      <c r="Q76"/>
      <c r="S76"/>
      <c r="U76"/>
      <c r="W76"/>
      <c r="Y76"/>
      <c r="AA76"/>
    </row>
    <row r="77" spans="1:27">
      <c r="B77"/>
      <c r="C77"/>
      <c r="D77"/>
      <c r="H77"/>
      <c r="I77"/>
      <c r="J77"/>
      <c r="N77"/>
      <c r="O77"/>
      <c r="Q77"/>
      <c r="S77"/>
      <c r="U77"/>
      <c r="W77"/>
      <c r="Y77"/>
      <c r="AA77"/>
    </row>
    <row r="78" spans="1:27">
      <c r="B78"/>
      <c r="C78"/>
      <c r="D78"/>
      <c r="H78"/>
      <c r="I78"/>
      <c r="J78"/>
      <c r="N78"/>
      <c r="O78"/>
      <c r="Q78"/>
      <c r="S78"/>
      <c r="U78"/>
      <c r="W78"/>
      <c r="Y78"/>
      <c r="AA78"/>
    </row>
    <row r="79" spans="1:27">
      <c r="B79"/>
      <c r="C79"/>
      <c r="D79"/>
      <c r="H79"/>
      <c r="I79"/>
      <c r="J79"/>
      <c r="N79"/>
      <c r="O79"/>
      <c r="Q79"/>
      <c r="S79"/>
      <c r="U79"/>
      <c r="W79"/>
      <c r="Y79"/>
      <c r="AA79"/>
    </row>
    <row r="80" spans="1:27">
      <c r="B80"/>
      <c r="C80"/>
      <c r="D80"/>
      <c r="H80"/>
      <c r="I80"/>
      <c r="J80"/>
      <c r="N80"/>
      <c r="O80"/>
      <c r="Q80"/>
      <c r="S80"/>
      <c r="U80"/>
      <c r="W80"/>
      <c r="Y80"/>
      <c r="AA80"/>
    </row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</sheetData>
  <mergeCells count="6">
    <mergeCell ref="L48:Q48"/>
    <mergeCell ref="N27:P27"/>
    <mergeCell ref="B27:D27"/>
    <mergeCell ref="E27:G27"/>
    <mergeCell ref="H27:J27"/>
    <mergeCell ref="K27:M2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1758-1FF0-4E64-8064-7DEFB498C741}">
  <dimension ref="B2:Z65"/>
  <sheetViews>
    <sheetView topLeftCell="L23" zoomScaleNormal="100" workbookViewId="0">
      <selection activeCell="V26" sqref="V26:Z30"/>
    </sheetView>
  </sheetViews>
  <sheetFormatPr defaultRowHeight="14.5"/>
  <cols>
    <col min="2" max="2" width="13.7265625" customWidth="1"/>
    <col min="3" max="3" width="14.26953125" customWidth="1"/>
    <col min="5" max="5" width="11.26953125" bestFit="1" customWidth="1"/>
    <col min="6" max="6" width="16" bestFit="1" customWidth="1"/>
    <col min="7" max="7" width="11.36328125" customWidth="1"/>
    <col min="8" max="8" width="13.81640625" customWidth="1"/>
    <col min="19" max="19" width="21.36328125" bestFit="1" customWidth="1"/>
    <col min="21" max="21" width="13.26953125" bestFit="1" customWidth="1"/>
    <col min="23" max="23" width="18.54296875" bestFit="1" customWidth="1"/>
  </cols>
  <sheetData>
    <row r="2" spans="2:21">
      <c r="B2" t="s">
        <v>31</v>
      </c>
      <c r="C2" t="s">
        <v>193</v>
      </c>
      <c r="F2" s="11" t="s">
        <v>208</v>
      </c>
      <c r="G2" s="11" t="s">
        <v>204</v>
      </c>
      <c r="H2" t="s">
        <v>207</v>
      </c>
    </row>
    <row r="3" spans="2:21">
      <c r="B3" s="8" t="s">
        <v>157</v>
      </c>
      <c r="C3" s="6">
        <v>230.36035985927001</v>
      </c>
      <c r="E3" s="9" t="s">
        <v>194</v>
      </c>
      <c r="F3" s="12">
        <f>AVERAGE(C3:C5)</f>
        <v>244.07334942837068</v>
      </c>
      <c r="G3" s="12">
        <f>STDEV(C3:C5)</f>
        <v>18.298722079623161</v>
      </c>
      <c r="H3">
        <f>(G3/F3)*100</f>
        <v>7.4972225040052436</v>
      </c>
    </row>
    <row r="4" spans="2:21">
      <c r="B4" s="8" t="s">
        <v>158</v>
      </c>
      <c r="C4" s="6">
        <v>264.85136236129802</v>
      </c>
      <c r="E4" s="10"/>
      <c r="F4" s="12"/>
      <c r="G4" s="12"/>
    </row>
    <row r="5" spans="2:21">
      <c r="B5" s="8" t="s">
        <v>159</v>
      </c>
      <c r="C5" s="6">
        <v>237.00832606454401</v>
      </c>
      <c r="E5" s="10"/>
      <c r="F5" s="12"/>
      <c r="G5" s="12"/>
      <c r="S5" s="49" t="s">
        <v>247</v>
      </c>
      <c r="T5" s="49"/>
      <c r="U5" s="49"/>
    </row>
    <row r="6" spans="2:21">
      <c r="B6" s="8" t="s">
        <v>160</v>
      </c>
      <c r="C6" s="6">
        <v>38.202631817966697</v>
      </c>
      <c r="E6" s="11" t="s">
        <v>195</v>
      </c>
      <c r="F6" s="13">
        <f>AVERAGE(C6:C8)</f>
        <v>54.446922329575408</v>
      </c>
      <c r="G6" s="13">
        <f>STDEV(C6:C8)</f>
        <v>14.199723653736402</v>
      </c>
      <c r="H6">
        <f t="shared" ref="H6:H30" si="0">(G6/F6)*100</f>
        <v>26.07993812356067</v>
      </c>
      <c r="S6" t="s">
        <v>209</v>
      </c>
      <c r="T6" t="s">
        <v>210</v>
      </c>
      <c r="U6" t="s">
        <v>244</v>
      </c>
    </row>
    <row r="7" spans="2:21">
      <c r="B7" s="8" t="s">
        <v>161</v>
      </c>
      <c r="C7" s="6">
        <v>60.639191637727599</v>
      </c>
      <c r="E7" s="11"/>
      <c r="F7" s="13"/>
      <c r="G7" s="13"/>
      <c r="S7" s="14" t="s">
        <v>245</v>
      </c>
      <c r="T7">
        <v>0.61</v>
      </c>
      <c r="U7" s="15">
        <f>T7/SUM($T$7:$T$11)*100</f>
        <v>1.2556607657472212</v>
      </c>
    </row>
    <row r="8" spans="2:21">
      <c r="B8" s="8" t="s">
        <v>162</v>
      </c>
      <c r="C8" s="6">
        <v>64.498943533031905</v>
      </c>
      <c r="E8" s="11"/>
      <c r="F8" s="13"/>
      <c r="G8" s="13"/>
      <c r="S8" s="14" t="s">
        <v>240</v>
      </c>
      <c r="T8">
        <v>30.99</v>
      </c>
      <c r="U8" s="15">
        <f t="shared" ref="U8:U11" si="1">T8/SUM($T$7:$T$11)*100</f>
        <v>63.791683820502264</v>
      </c>
    </row>
    <row r="9" spans="2:21">
      <c r="B9" s="8" t="s">
        <v>163</v>
      </c>
      <c r="C9" s="6">
        <v>275.93965442408398</v>
      </c>
      <c r="E9" s="9" t="s">
        <v>196</v>
      </c>
      <c r="F9" s="12">
        <f>SUM(C9:C11)/3</f>
        <v>287.0746922778153</v>
      </c>
      <c r="G9" s="12">
        <f>STDEV(C9:C11)</f>
        <v>9.8494646753220483</v>
      </c>
      <c r="H9">
        <f t="shared" si="0"/>
        <v>3.4309763069571702</v>
      </c>
      <c r="S9" s="14" t="s">
        <v>241</v>
      </c>
      <c r="T9">
        <v>11.15</v>
      </c>
      <c r="U9" s="15">
        <f t="shared" si="1"/>
        <v>22.951832029641832</v>
      </c>
    </row>
    <row r="10" spans="2:21">
      <c r="B10" s="8" t="s">
        <v>164</v>
      </c>
      <c r="C10" s="6">
        <v>290.63717918813001</v>
      </c>
      <c r="E10" s="10"/>
      <c r="F10" s="12"/>
      <c r="G10" s="12"/>
      <c r="S10" s="14" t="s">
        <v>242</v>
      </c>
      <c r="T10">
        <v>5.79</v>
      </c>
      <c r="U10" s="15">
        <f t="shared" si="1"/>
        <v>11.918484973240016</v>
      </c>
    </row>
    <row r="11" spans="2:21">
      <c r="B11" s="8" t="s">
        <v>165</v>
      </c>
      <c r="C11" s="6">
        <v>294.64724322123197</v>
      </c>
      <c r="E11" s="10"/>
      <c r="F11" s="12"/>
      <c r="G11" s="12"/>
      <c r="S11" s="14" t="s">
        <v>243</v>
      </c>
      <c r="T11">
        <v>0.04</v>
      </c>
      <c r="U11" s="15">
        <f>T11/SUM($T$7:$T$11)*100</f>
        <v>8.2338410868670234E-2</v>
      </c>
    </row>
    <row r="12" spans="2:21">
      <c r="B12" s="8" t="s">
        <v>166</v>
      </c>
      <c r="C12" s="6">
        <v>310.29866515537202</v>
      </c>
      <c r="E12" t="s">
        <v>197</v>
      </c>
      <c r="F12" s="13">
        <f>AVERAGE(C12:C14)</f>
        <v>282.18659252982002</v>
      </c>
      <c r="G12" s="13">
        <f>STDEV(C12:C14)</f>
        <v>30.960712883357427</v>
      </c>
      <c r="H12">
        <f t="shared" si="0"/>
        <v>10.971716482272509</v>
      </c>
      <c r="T12">
        <f>SUM(T7:T11)</f>
        <v>48.58</v>
      </c>
    </row>
    <row r="13" spans="2:21">
      <c r="B13" s="8" t="s">
        <v>167</v>
      </c>
      <c r="C13" s="6">
        <v>249.003369498463</v>
      </c>
      <c r="E13" s="11"/>
      <c r="F13" s="13"/>
      <c r="G13" s="13"/>
    </row>
    <row r="14" spans="2:21">
      <c r="B14" s="8" t="s">
        <v>168</v>
      </c>
      <c r="C14" s="6">
        <v>287.257742935625</v>
      </c>
      <c r="E14" s="11"/>
      <c r="F14" s="13"/>
      <c r="G14" s="13"/>
    </row>
    <row r="15" spans="2:21">
      <c r="B15" s="8" t="s">
        <v>169</v>
      </c>
      <c r="C15" s="6">
        <v>451.66969643469002</v>
      </c>
      <c r="E15" t="s">
        <v>198</v>
      </c>
      <c r="F15" s="12">
        <f>AVERAGE(C15:C17)</f>
        <v>474.75249599832699</v>
      </c>
      <c r="G15" s="12">
        <f>STDEV(C15:C17)</f>
        <v>56.461011434208459</v>
      </c>
      <c r="H15">
        <f t="shared" si="0"/>
        <v>11.892725559131643</v>
      </c>
    </row>
    <row r="16" spans="2:21">
      <c r="B16" s="8" t="s">
        <v>170</v>
      </c>
      <c r="C16" s="6">
        <v>539.097627517614</v>
      </c>
      <c r="E16" s="10"/>
      <c r="F16" s="12"/>
      <c r="G16" s="12"/>
    </row>
    <row r="17" spans="2:26">
      <c r="B17" s="8" t="s">
        <v>171</v>
      </c>
      <c r="C17" s="6">
        <v>433.49016404267701</v>
      </c>
      <c r="E17" s="10"/>
      <c r="F17" s="12"/>
      <c r="G17" s="12"/>
    </row>
    <row r="18" spans="2:26">
      <c r="B18" s="8" t="s">
        <v>172</v>
      </c>
      <c r="C18" s="6">
        <v>123.95114129161399</v>
      </c>
      <c r="E18" t="s">
        <v>199</v>
      </c>
      <c r="F18" s="13">
        <f>AVERAGE(C18:C20)</f>
        <v>756.67523599252763</v>
      </c>
      <c r="G18" s="13">
        <f>STDEV(C18:C20)</f>
        <v>592.6428304564788</v>
      </c>
      <c r="H18">
        <f t="shared" si="0"/>
        <v>78.321954025508944</v>
      </c>
    </row>
    <row r="19" spans="2:26">
      <c r="B19" s="8" t="s">
        <v>173</v>
      </c>
      <c r="C19" s="6">
        <v>1298.80417524733</v>
      </c>
      <c r="E19" s="11"/>
      <c r="F19" s="13"/>
      <c r="G19" s="13"/>
    </row>
    <row r="20" spans="2:26">
      <c r="B20" s="8" t="s">
        <v>174</v>
      </c>
      <c r="C20" s="6">
        <v>847.27039143863897</v>
      </c>
      <c r="E20" s="11"/>
      <c r="F20" s="13"/>
      <c r="G20" s="13"/>
    </row>
    <row r="21" spans="2:26">
      <c r="B21" s="8" t="s">
        <v>175</v>
      </c>
      <c r="C21" s="6">
        <v>27.7429449709824</v>
      </c>
      <c r="E21" t="s">
        <v>200</v>
      </c>
      <c r="F21" s="12">
        <f>AVERAGE(C21:C23)</f>
        <v>26.787833537078367</v>
      </c>
      <c r="G21" s="12">
        <f>STDEV(C21:C23)</f>
        <v>1.23298696986561</v>
      </c>
      <c r="H21">
        <f t="shared" si="0"/>
        <v>4.6027871875453146</v>
      </c>
    </row>
    <row r="22" spans="2:26">
      <c r="B22" s="8" t="s">
        <v>176</v>
      </c>
      <c r="C22" s="6">
        <v>25.395904548711599</v>
      </c>
      <c r="E22" s="10"/>
      <c r="F22" s="12"/>
      <c r="G22" s="12"/>
    </row>
    <row r="23" spans="2:26">
      <c r="B23" s="8" t="s">
        <v>177</v>
      </c>
      <c r="C23" s="6">
        <v>27.224651091541102</v>
      </c>
      <c r="E23" s="10"/>
      <c r="F23" s="12"/>
      <c r="G23" s="12"/>
    </row>
    <row r="24" spans="2:26">
      <c r="B24" s="8" t="s">
        <v>178</v>
      </c>
      <c r="C24" s="6">
        <v>1250.21131040111</v>
      </c>
      <c r="E24" t="s">
        <v>201</v>
      </c>
      <c r="F24" s="13">
        <f>AVERAGE(C24:C26)</f>
        <v>572.84930750465344</v>
      </c>
      <c r="G24" s="13">
        <f>STDEV(C24:C26)</f>
        <v>613.27900075583841</v>
      </c>
      <c r="H24">
        <f t="shared" si="0"/>
        <v>107.05764897007516</v>
      </c>
    </row>
    <row r="25" spans="2:26">
      <c r="B25" s="8" t="s">
        <v>179</v>
      </c>
      <c r="C25" s="6">
        <v>55.292174216106197</v>
      </c>
      <c r="E25" s="11"/>
      <c r="F25" s="13"/>
      <c r="G25" s="13"/>
    </row>
    <row r="26" spans="2:26" ht="29">
      <c r="B26" s="8" t="s">
        <v>180</v>
      </c>
      <c r="C26" s="6">
        <v>413.044437896744</v>
      </c>
      <c r="E26" s="11"/>
      <c r="F26" s="13"/>
      <c r="G26" s="13"/>
      <c r="S26">
        <f>(4284/4748)*100</f>
        <v>90.227464195450708</v>
      </c>
      <c r="V26" s="76" t="s">
        <v>227</v>
      </c>
      <c r="W26" s="76" t="s">
        <v>210</v>
      </c>
      <c r="X26" s="76" t="s">
        <v>303</v>
      </c>
      <c r="Y26" s="76" t="s">
        <v>304</v>
      </c>
      <c r="Z26" s="76" t="s">
        <v>305</v>
      </c>
    </row>
    <row r="27" spans="2:26">
      <c r="B27" s="8" t="s">
        <v>181</v>
      </c>
      <c r="C27" s="6">
        <v>3861.9291311594002</v>
      </c>
      <c r="E27" t="s">
        <v>202</v>
      </c>
      <c r="F27" s="12">
        <f>AVERAGE(C27:C29)</f>
        <v>2684.3257378916333</v>
      </c>
      <c r="G27" s="12">
        <f>STDEV(C27:C29)</f>
        <v>1304.7090009366173</v>
      </c>
      <c r="H27">
        <f t="shared" si="0"/>
        <v>48.60471970742951</v>
      </c>
      <c r="V27" s="77" t="s">
        <v>245</v>
      </c>
      <c r="W27" s="77">
        <v>0.61</v>
      </c>
      <c r="X27" s="78">
        <v>1.26E-2</v>
      </c>
      <c r="Y27" s="77">
        <v>268</v>
      </c>
      <c r="Z27" s="77">
        <v>0.16</v>
      </c>
    </row>
    <row r="28" spans="2:26">
      <c r="B28" s="8" t="s">
        <v>182</v>
      </c>
      <c r="C28" s="6">
        <v>1281.7653158063999</v>
      </c>
      <c r="E28" s="10"/>
      <c r="F28" s="12"/>
      <c r="G28" s="12"/>
      <c r="V28" s="77" t="s">
        <v>240</v>
      </c>
      <c r="W28" s="77">
        <v>30.99</v>
      </c>
      <c r="X28" s="78">
        <v>0.63790000000000002</v>
      </c>
      <c r="Y28" s="79">
        <v>2871</v>
      </c>
      <c r="Z28" s="77">
        <v>88.97</v>
      </c>
    </row>
    <row r="29" spans="2:26">
      <c r="B29" s="8" t="s">
        <v>183</v>
      </c>
      <c r="C29" s="6">
        <v>2909.2827667091001</v>
      </c>
      <c r="E29" s="10"/>
      <c r="F29" s="12"/>
      <c r="G29" s="12"/>
      <c r="V29" s="77" t="s">
        <v>241</v>
      </c>
      <c r="W29" s="77">
        <v>11.15</v>
      </c>
      <c r="X29" s="78">
        <v>0.22950000000000001</v>
      </c>
      <c r="Y29" s="79">
        <v>2822</v>
      </c>
      <c r="Z29" s="77">
        <v>31.47</v>
      </c>
    </row>
    <row r="30" spans="2:26">
      <c r="B30" s="8" t="s">
        <v>184</v>
      </c>
      <c r="C30" s="6">
        <v>1445.25657590743</v>
      </c>
      <c r="E30" t="s">
        <v>203</v>
      </c>
      <c r="F30" s="13">
        <f>AVERAGE(C30:C32)</f>
        <v>2312.1414527599768</v>
      </c>
      <c r="G30" s="13">
        <f>STDEV(C30:C32)</f>
        <v>1678.3011203813228</v>
      </c>
      <c r="H30">
        <f t="shared" si="0"/>
        <v>72.586437926535766</v>
      </c>
      <c r="V30" s="80" t="s">
        <v>242</v>
      </c>
      <c r="W30" s="80">
        <v>5.79</v>
      </c>
      <c r="X30" s="81">
        <v>0.1192</v>
      </c>
      <c r="Y30" s="82">
        <v>4748</v>
      </c>
      <c r="Z30" s="80">
        <v>27.49</v>
      </c>
    </row>
    <row r="31" spans="2:26">
      <c r="B31" s="8" t="s">
        <v>185</v>
      </c>
      <c r="C31" s="6">
        <v>1244.5583722870999</v>
      </c>
      <c r="E31" s="11"/>
      <c r="F31" s="11"/>
      <c r="G31" s="11"/>
    </row>
    <row r="32" spans="2:26">
      <c r="B32" s="8" t="s">
        <v>186</v>
      </c>
      <c r="C32" s="6">
        <v>4246.6094100853998</v>
      </c>
      <c r="E32" s="11"/>
      <c r="F32" s="11"/>
      <c r="G32" s="11"/>
    </row>
    <row r="33" spans="2:23">
      <c r="B33" s="8" t="s">
        <v>187</v>
      </c>
      <c r="C33" s="6">
        <v>479.97610434543998</v>
      </c>
    </row>
    <row r="34" spans="2:23">
      <c r="B34" s="8" t="s">
        <v>188</v>
      </c>
      <c r="C34" s="6">
        <v>418.59991930087801</v>
      </c>
      <c r="G34" s="25" t="s">
        <v>278</v>
      </c>
      <c r="H34" s="25" t="s">
        <v>277</v>
      </c>
      <c r="I34" s="26" t="s">
        <v>250</v>
      </c>
    </row>
    <row r="35" spans="2:23">
      <c r="B35" s="8" t="s">
        <v>189</v>
      </c>
      <c r="C35" s="6">
        <v>427.27145459313198</v>
      </c>
      <c r="G35">
        <v>1.4999999999999999E-2</v>
      </c>
      <c r="H35">
        <v>0.1</v>
      </c>
      <c r="I35">
        <v>66.67</v>
      </c>
    </row>
    <row r="36" spans="2:23">
      <c r="B36" s="8" t="s">
        <v>190</v>
      </c>
      <c r="C36" s="6">
        <v>5387.5029527707302</v>
      </c>
      <c r="E36" s="49" t="s">
        <v>234</v>
      </c>
      <c r="F36" s="49"/>
      <c r="G36" s="49"/>
      <c r="H36" s="49"/>
      <c r="I36" s="49"/>
      <c r="T36" s="50" t="s">
        <v>246</v>
      </c>
      <c r="U36" s="50"/>
      <c r="V36" s="50"/>
      <c r="W36" s="50"/>
    </row>
    <row r="37" spans="2:23">
      <c r="B37" s="8" t="s">
        <v>191</v>
      </c>
      <c r="C37" s="6">
        <v>8455.9966887743903</v>
      </c>
      <c r="E37" t="s">
        <v>227</v>
      </c>
      <c r="F37" t="s">
        <v>228</v>
      </c>
      <c r="G37" t="s">
        <v>229</v>
      </c>
      <c r="H37" t="s">
        <v>230</v>
      </c>
      <c r="I37" t="s">
        <v>207</v>
      </c>
      <c r="K37" t="s">
        <v>204</v>
      </c>
      <c r="T37" s="23" t="s">
        <v>227</v>
      </c>
      <c r="U37" s="23" t="s">
        <v>229</v>
      </c>
      <c r="V37" s="23" t="s">
        <v>210</v>
      </c>
      <c r="W37" s="23" t="s">
        <v>248</v>
      </c>
    </row>
    <row r="38" spans="2:23">
      <c r="B38" s="8" t="s">
        <v>192</v>
      </c>
      <c r="C38" s="6">
        <v>733.71169448172202</v>
      </c>
      <c r="E38" t="s">
        <v>231</v>
      </c>
      <c r="F38">
        <v>244.07</v>
      </c>
      <c r="G38" s="17">
        <f>F38*$I$35*($G$35/$H$35)</f>
        <v>2440.8220349999997</v>
      </c>
      <c r="H38" s="17">
        <v>1220</v>
      </c>
      <c r="I38">
        <v>7.4972225040052436</v>
      </c>
      <c r="K38">
        <f>STDEV(C3:C5)</f>
        <v>18.298722079623161</v>
      </c>
      <c r="L38">
        <f>K38/1.732</f>
        <v>10.565082032114988</v>
      </c>
      <c r="T38" s="23" t="s">
        <v>231</v>
      </c>
      <c r="U38" s="21">
        <v>2440.8220349999997</v>
      </c>
      <c r="V38" s="8">
        <v>50</v>
      </c>
      <c r="W38" s="19">
        <f>(V38/$V$43)*U38</f>
        <v>2512.1675946891723</v>
      </c>
    </row>
    <row r="39" spans="2:23">
      <c r="E39" t="s">
        <v>273</v>
      </c>
      <c r="F39">
        <v>54.45</v>
      </c>
      <c r="G39" s="17">
        <f t="shared" ref="G39:G47" si="2">F39*$I$35*($G$35/$H$35)</f>
        <v>544.52722500000004</v>
      </c>
      <c r="H39">
        <v>947</v>
      </c>
      <c r="I39">
        <v>26.07993812356067</v>
      </c>
      <c r="K39">
        <f>STDEV(C6:C8)</f>
        <v>14.199723653736402</v>
      </c>
      <c r="L39">
        <f>K39/1.732</f>
        <v>8.1984547654367219</v>
      </c>
      <c r="T39" s="23" t="s">
        <v>195</v>
      </c>
      <c r="U39" s="21">
        <v>544.52722500000004</v>
      </c>
      <c r="V39" s="8">
        <v>0.61</v>
      </c>
      <c r="W39" s="19">
        <f t="shared" ref="W39:W42" si="3">(V39/$V$43)*U39</f>
        <v>6.8374147231370941</v>
      </c>
    </row>
    <row r="40" spans="2:23">
      <c r="B40" t="s">
        <v>272</v>
      </c>
      <c r="E40" t="s">
        <v>274</v>
      </c>
      <c r="F40">
        <v>287.07</v>
      </c>
      <c r="G40" s="17">
        <f t="shared" si="2"/>
        <v>2870.843535</v>
      </c>
      <c r="H40">
        <v>657</v>
      </c>
      <c r="I40">
        <v>3.4309763069571702</v>
      </c>
      <c r="K40">
        <f>STDEV(C9:C11)</f>
        <v>9.8494646753220483</v>
      </c>
      <c r="L40">
        <f t="shared" ref="L40:L42" si="4">K40/1.732</f>
        <v>5.6867578956824758</v>
      </c>
      <c r="T40" s="23" t="s">
        <v>232</v>
      </c>
      <c r="U40" s="21">
        <v>2870.843535</v>
      </c>
      <c r="V40" s="8">
        <v>30.99</v>
      </c>
      <c r="W40" s="19">
        <f t="shared" si="3"/>
        <v>1831.3594308285303</v>
      </c>
    </row>
    <row r="41" spans="2:23">
      <c r="B41">
        <v>66.67</v>
      </c>
      <c r="E41" t="s">
        <v>275</v>
      </c>
      <c r="F41">
        <v>282.19</v>
      </c>
      <c r="G41" s="17">
        <f t="shared" si="2"/>
        <v>2822.041095</v>
      </c>
      <c r="H41" s="17">
        <v>2064</v>
      </c>
      <c r="I41">
        <v>10.971716482272509</v>
      </c>
      <c r="K41">
        <f>STDEV(C12:C14)</f>
        <v>30.960712883357427</v>
      </c>
      <c r="L41">
        <f t="shared" si="4"/>
        <v>17.875700279074728</v>
      </c>
      <c r="T41" s="23" t="s">
        <v>233</v>
      </c>
      <c r="U41" s="21">
        <v>2822.041095</v>
      </c>
      <c r="V41" s="8">
        <v>11.15</v>
      </c>
      <c r="W41" s="19">
        <f t="shared" si="3"/>
        <v>647.71013193186502</v>
      </c>
    </row>
    <row r="42" spans="2:23">
      <c r="E42" t="s">
        <v>276</v>
      </c>
      <c r="F42">
        <v>474.75</v>
      </c>
      <c r="G42" s="17">
        <f t="shared" si="2"/>
        <v>4747.7373749999997</v>
      </c>
      <c r="H42" s="17">
        <v>3764</v>
      </c>
      <c r="I42">
        <v>11.892725559131643</v>
      </c>
      <c r="K42">
        <f>STDEV(C15:C17)</f>
        <v>56.461011434208459</v>
      </c>
      <c r="L42">
        <f>K42/1.732</f>
        <v>32.598736393884792</v>
      </c>
      <c r="T42" s="23" t="s">
        <v>198</v>
      </c>
      <c r="U42" s="21">
        <v>4747.7373749999997</v>
      </c>
      <c r="V42" s="8">
        <v>5.79</v>
      </c>
      <c r="W42" s="19">
        <f t="shared" si="3"/>
        <v>565.85836560827499</v>
      </c>
    </row>
    <row r="43" spans="2:23">
      <c r="E43" t="s">
        <v>235</v>
      </c>
      <c r="F43" s="15">
        <v>756.67523599252763</v>
      </c>
      <c r="G43" s="17">
        <f t="shared" si="2"/>
        <v>7567.1306975432726</v>
      </c>
      <c r="I43">
        <v>78.321954025508944</v>
      </c>
      <c r="K43">
        <f>STDEV(C18:C20)</f>
        <v>592.6428304564788</v>
      </c>
      <c r="U43" s="22" t="s">
        <v>249</v>
      </c>
      <c r="V43" s="20">
        <v>48.58</v>
      </c>
    </row>
    <row r="44" spans="2:23">
      <c r="E44" t="s">
        <v>200</v>
      </c>
      <c r="F44" s="15">
        <v>26.787833537078367</v>
      </c>
      <c r="G44" s="17">
        <f t="shared" si="2"/>
        <v>267.89172928755221</v>
      </c>
      <c r="I44">
        <v>4.6027871875453146</v>
      </c>
      <c r="K44">
        <f>STDEV(C21:C23)</f>
        <v>1.23298696986561</v>
      </c>
      <c r="U44" s="18"/>
    </row>
    <row r="45" spans="2:23">
      <c r="E45" t="s">
        <v>201</v>
      </c>
      <c r="F45" s="15">
        <v>572.84930750465344</v>
      </c>
      <c r="G45" s="17">
        <f t="shared" si="2"/>
        <v>5728.7794997002866</v>
      </c>
      <c r="I45">
        <v>107.05764897007516</v>
      </c>
      <c r="K45">
        <f>STDEV(C24:C26)</f>
        <v>613.27900075583841</v>
      </c>
      <c r="U45" s="18"/>
    </row>
    <row r="46" spans="2:23">
      <c r="E46" t="s">
        <v>202</v>
      </c>
      <c r="F46" s="15">
        <v>2684.3257378916333</v>
      </c>
      <c r="G46" s="17">
        <f t="shared" si="2"/>
        <v>26844.599541785276</v>
      </c>
      <c r="I46">
        <v>48.60471970742951</v>
      </c>
      <c r="K46">
        <f>STDEV(C27:C29)</f>
        <v>1304.7090009366173</v>
      </c>
      <c r="U46" s="18"/>
    </row>
    <row r="47" spans="2:23">
      <c r="E47" t="s">
        <v>236</v>
      </c>
      <c r="F47" s="15">
        <v>2312.1414527599768</v>
      </c>
      <c r="G47" s="17">
        <f t="shared" si="2"/>
        <v>23122.570598326151</v>
      </c>
      <c r="I47">
        <v>72.586437926535766</v>
      </c>
      <c r="K47">
        <f>STDEV(C30:C32)</f>
        <v>1678.3011203813228</v>
      </c>
      <c r="U47" s="18"/>
    </row>
    <row r="48" spans="2:23">
      <c r="F48" s="15"/>
    </row>
    <row r="50" spans="5:7">
      <c r="F50" s="15"/>
    </row>
    <row r="51" spans="5:7">
      <c r="F51" s="15"/>
    </row>
    <row r="52" spans="5:7">
      <c r="F52" t="s">
        <v>238</v>
      </c>
      <c r="G52" t="s">
        <v>239</v>
      </c>
    </row>
    <row r="53" spans="5:7">
      <c r="E53" t="s">
        <v>237</v>
      </c>
      <c r="F53" s="17">
        <v>7567.1306975432726</v>
      </c>
      <c r="G53" s="17">
        <v>2440.8220349999997</v>
      </c>
    </row>
    <row r="54" spans="5:7">
      <c r="E54">
        <v>600</v>
      </c>
      <c r="F54" s="17">
        <v>267.89172928755221</v>
      </c>
      <c r="G54" s="17">
        <v>544.52722500000004</v>
      </c>
    </row>
    <row r="55" spans="5:7">
      <c r="E55">
        <v>125</v>
      </c>
      <c r="F55" s="17">
        <v>5728.7794997002866</v>
      </c>
      <c r="G55" s="17">
        <v>2870.843535</v>
      </c>
    </row>
    <row r="56" spans="5:7">
      <c r="E56">
        <v>75</v>
      </c>
      <c r="F56" s="17">
        <v>26844.599541785276</v>
      </c>
      <c r="G56" s="17">
        <v>2822.041095</v>
      </c>
    </row>
    <row r="57" spans="5:7">
      <c r="E57">
        <v>30</v>
      </c>
      <c r="F57" s="17">
        <v>23122.570598326151</v>
      </c>
      <c r="G57" s="17">
        <v>4747.7373749999997</v>
      </c>
    </row>
    <row r="60" spans="5:7">
      <c r="E60" t="s">
        <v>227</v>
      </c>
      <c r="F60" t="s">
        <v>229</v>
      </c>
      <c r="G60" t="s">
        <v>207</v>
      </c>
    </row>
    <row r="61" spans="5:7">
      <c r="E61" t="s">
        <v>231</v>
      </c>
      <c r="F61">
        <v>2440.8220349999997</v>
      </c>
      <c r="G61">
        <v>7.4972225040052436</v>
      </c>
    </row>
    <row r="62" spans="5:7">
      <c r="E62" t="s">
        <v>273</v>
      </c>
      <c r="F62">
        <v>544.52722500000004</v>
      </c>
      <c r="G62">
        <v>26.07993812356067</v>
      </c>
    </row>
    <row r="63" spans="5:7">
      <c r="E63" t="s">
        <v>274</v>
      </c>
      <c r="F63">
        <v>2870.843535</v>
      </c>
      <c r="G63">
        <v>3.4309763069571702</v>
      </c>
    </row>
    <row r="64" spans="5:7">
      <c r="E64" t="s">
        <v>275</v>
      </c>
      <c r="F64">
        <v>2822.041095</v>
      </c>
      <c r="G64">
        <v>10.971716482272509</v>
      </c>
    </row>
    <row r="65" spans="5:7">
      <c r="E65" t="s">
        <v>276</v>
      </c>
      <c r="F65">
        <v>4747.7373749999997</v>
      </c>
      <c r="G65">
        <v>11.892725559131643</v>
      </c>
    </row>
  </sheetData>
  <mergeCells count="3">
    <mergeCell ref="E36:I36"/>
    <mergeCell ref="T36:W36"/>
    <mergeCell ref="S5:U5"/>
  </mergeCells>
  <conditionalFormatting sqref="E17 E19:E20 E22:E23 E25:E26 E28:E29 E31:E32">
    <cfRule type="cellIs" dxfId="4" priority="1" operator="greaterThan">
      <formula>500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F9692-5B4E-4050-96CF-5B8531A47F57}">
  <dimension ref="B2:AL47"/>
  <sheetViews>
    <sheetView topLeftCell="A22" workbookViewId="0">
      <selection activeCell="J9" sqref="H9:J10"/>
    </sheetView>
  </sheetViews>
  <sheetFormatPr defaultRowHeight="14.5"/>
  <cols>
    <col min="2" max="2" width="7.26953125" bestFit="1" customWidth="1"/>
    <col min="3" max="3" width="10.90625" bestFit="1" customWidth="1"/>
    <col min="4" max="4" width="10.90625" customWidth="1"/>
    <col min="5" max="5" width="11.08984375" bestFit="1" customWidth="1"/>
    <col min="6" max="6" width="11.08984375" customWidth="1"/>
    <col min="7" max="7" width="10.81640625" bestFit="1" customWidth="1"/>
    <col min="8" max="8" width="10.81640625" customWidth="1"/>
    <col min="9" max="9" width="10.81640625" bestFit="1" customWidth="1"/>
    <col min="10" max="10" width="10.81640625" customWidth="1"/>
    <col min="11" max="11" width="10.90625" bestFit="1" customWidth="1"/>
    <col min="12" max="12" width="10.90625" customWidth="1"/>
    <col min="13" max="13" width="10.90625" bestFit="1" customWidth="1"/>
    <col min="14" max="14" width="10.90625" customWidth="1"/>
    <col min="15" max="15" width="10.81640625" bestFit="1" customWidth="1"/>
    <col min="16" max="16" width="10.54296875" bestFit="1" customWidth="1"/>
    <col min="17" max="17" width="11.08984375" bestFit="1" customWidth="1"/>
    <col min="18" max="18" width="11.08984375" customWidth="1"/>
    <col min="19" max="19" width="10.81640625" bestFit="1" customWidth="1"/>
    <col min="20" max="20" width="10.81640625" customWidth="1"/>
    <col min="21" max="21" width="10.90625" bestFit="1" customWidth="1"/>
    <col min="22" max="22" width="10.90625" customWidth="1"/>
    <col min="23" max="23" width="10.81640625" bestFit="1" customWidth="1"/>
    <col min="24" max="24" width="10.81640625" customWidth="1"/>
    <col min="25" max="25" width="10.90625" bestFit="1" customWidth="1"/>
    <col min="26" max="26" width="10.90625" customWidth="1"/>
    <col min="27" max="27" width="10.81640625" bestFit="1" customWidth="1"/>
    <col min="28" max="28" width="10.81640625" customWidth="1"/>
    <col min="29" max="29" width="11" bestFit="1" customWidth="1"/>
    <col min="30" max="30" width="11" customWidth="1"/>
    <col min="31" max="31" width="11.6328125" bestFit="1" customWidth="1"/>
    <col min="32" max="32" width="11.6328125" customWidth="1"/>
    <col min="33" max="33" width="11.81640625" bestFit="1" customWidth="1"/>
    <col min="34" max="34" width="11.81640625" customWidth="1"/>
    <col min="35" max="35" width="11.7265625" bestFit="1" customWidth="1"/>
    <col min="36" max="37" width="11.7265625" customWidth="1"/>
    <col min="38" max="38" width="11.7265625" bestFit="1" customWidth="1"/>
  </cols>
  <sheetData>
    <row r="2" spans="2:38">
      <c r="B2" s="34"/>
      <c r="C2" s="53" t="s">
        <v>139</v>
      </c>
      <c r="D2" s="54"/>
      <c r="E2" s="53" t="s">
        <v>14</v>
      </c>
      <c r="F2" s="54"/>
      <c r="G2" s="53" t="s">
        <v>94</v>
      </c>
      <c r="H2" s="54"/>
      <c r="I2" s="53" t="s">
        <v>67</v>
      </c>
      <c r="J2" s="54"/>
      <c r="K2" s="53" t="s">
        <v>15</v>
      </c>
      <c r="L2" s="54"/>
      <c r="M2" s="53" t="s">
        <v>24</v>
      </c>
      <c r="N2" s="54"/>
      <c r="O2" s="53" t="s">
        <v>120</v>
      </c>
      <c r="P2" s="54"/>
      <c r="Q2" s="53" t="s">
        <v>22</v>
      </c>
      <c r="R2" s="54"/>
      <c r="S2" s="53" t="s">
        <v>108</v>
      </c>
      <c r="T2" s="54"/>
      <c r="U2" s="53" t="s">
        <v>91</v>
      </c>
      <c r="V2" s="54"/>
      <c r="W2" s="53" t="s">
        <v>65</v>
      </c>
      <c r="X2" s="54"/>
      <c r="Y2" s="53" t="s">
        <v>99</v>
      </c>
      <c r="Z2" s="54"/>
      <c r="AA2" s="53" t="s">
        <v>97</v>
      </c>
      <c r="AB2" s="54"/>
      <c r="AC2" s="53" t="s">
        <v>2</v>
      </c>
      <c r="AD2" s="54"/>
      <c r="AE2" s="53" t="s">
        <v>25</v>
      </c>
      <c r="AF2" s="54"/>
      <c r="AG2" s="53" t="s">
        <v>115</v>
      </c>
      <c r="AH2" s="54"/>
      <c r="AI2" s="53" t="s">
        <v>36</v>
      </c>
      <c r="AJ2" s="54"/>
      <c r="AK2" s="53" t="s">
        <v>151</v>
      </c>
      <c r="AL2" s="54"/>
    </row>
    <row r="3" spans="2:38">
      <c r="B3" s="34"/>
      <c r="C3" s="35" t="s">
        <v>60</v>
      </c>
      <c r="D3" s="35" t="s">
        <v>285</v>
      </c>
      <c r="E3" s="35" t="s">
        <v>60</v>
      </c>
      <c r="F3" s="35" t="s">
        <v>285</v>
      </c>
      <c r="G3" s="35" t="s">
        <v>60</v>
      </c>
      <c r="H3" s="35" t="s">
        <v>285</v>
      </c>
      <c r="I3" s="35" t="s">
        <v>60</v>
      </c>
      <c r="J3" s="35" t="s">
        <v>285</v>
      </c>
      <c r="K3" s="35" t="s">
        <v>60</v>
      </c>
      <c r="L3" s="35" t="s">
        <v>285</v>
      </c>
      <c r="M3" s="35" t="s">
        <v>60</v>
      </c>
      <c r="N3" s="35" t="s">
        <v>285</v>
      </c>
      <c r="O3" s="35" t="s">
        <v>60</v>
      </c>
      <c r="P3" s="35" t="s">
        <v>285</v>
      </c>
      <c r="Q3" s="35" t="s">
        <v>60</v>
      </c>
      <c r="R3" s="35" t="s">
        <v>285</v>
      </c>
      <c r="S3" s="35" t="s">
        <v>60</v>
      </c>
      <c r="T3" s="35" t="s">
        <v>285</v>
      </c>
      <c r="U3" s="35" t="s">
        <v>60</v>
      </c>
      <c r="V3" s="35" t="s">
        <v>285</v>
      </c>
      <c r="W3" s="35" t="s">
        <v>60</v>
      </c>
      <c r="X3" s="35" t="s">
        <v>285</v>
      </c>
      <c r="Y3" s="35" t="s">
        <v>60</v>
      </c>
      <c r="Z3" s="35" t="s">
        <v>285</v>
      </c>
      <c r="AA3" s="35" t="s">
        <v>60</v>
      </c>
      <c r="AB3" s="35" t="s">
        <v>285</v>
      </c>
      <c r="AC3" s="35" t="s">
        <v>60</v>
      </c>
      <c r="AD3" s="35" t="s">
        <v>285</v>
      </c>
      <c r="AE3" s="35" t="s">
        <v>60</v>
      </c>
      <c r="AF3" s="35" t="s">
        <v>285</v>
      </c>
      <c r="AG3" s="35" t="s">
        <v>60</v>
      </c>
      <c r="AH3" s="35" t="s">
        <v>285</v>
      </c>
      <c r="AI3" s="35" t="s">
        <v>60</v>
      </c>
      <c r="AJ3" s="35" t="s">
        <v>285</v>
      </c>
      <c r="AK3" s="35" t="s">
        <v>60</v>
      </c>
      <c r="AL3" s="35" t="s">
        <v>285</v>
      </c>
    </row>
    <row r="4" spans="2:38">
      <c r="B4" s="34" t="s">
        <v>198</v>
      </c>
      <c r="C4" s="35">
        <v>1588.77947328697</v>
      </c>
      <c r="D4" s="35"/>
      <c r="E4" s="34">
        <v>126.61979074080266</v>
      </c>
      <c r="F4" s="34"/>
      <c r="G4" s="35">
        <v>294.56201299366001</v>
      </c>
      <c r="H4" s="35"/>
      <c r="I4" s="34">
        <v>11.429611019990977</v>
      </c>
      <c r="J4" s="34"/>
      <c r="K4" s="35">
        <v>42.4176232162215</v>
      </c>
      <c r="L4" s="35"/>
      <c r="M4" s="34">
        <v>74.66257819110028</v>
      </c>
      <c r="N4" s="34"/>
      <c r="O4" s="35">
        <v>18.143506413980734</v>
      </c>
      <c r="P4" s="35"/>
      <c r="Q4" s="34">
        <v>2.6988788730573603</v>
      </c>
      <c r="R4" s="34"/>
      <c r="S4" s="35">
        <v>281.98474415436635</v>
      </c>
      <c r="T4" s="35"/>
      <c r="U4" s="34">
        <v>0.12050980261328013</v>
      </c>
      <c r="V4" s="34"/>
      <c r="W4" s="35">
        <v>10.965356915809494</v>
      </c>
      <c r="X4" s="35"/>
      <c r="Y4" s="34">
        <v>474.75249599832699</v>
      </c>
      <c r="Z4" s="34"/>
      <c r="AA4" s="35" t="e">
        <v>#DIV/0!</v>
      </c>
      <c r="AB4" s="35"/>
      <c r="AC4" s="34">
        <v>7.7005016239832427E-2</v>
      </c>
      <c r="AD4" s="34"/>
      <c r="AE4" s="35">
        <v>193.16900695198169</v>
      </c>
      <c r="AF4" s="35"/>
      <c r="AG4" s="34">
        <v>7.0642207553994604E-3</v>
      </c>
      <c r="AH4" s="34"/>
      <c r="AI4" s="35">
        <v>2.6117313465648202</v>
      </c>
      <c r="AJ4" s="35"/>
      <c r="AK4" s="34">
        <v>488.48735792473673</v>
      </c>
      <c r="AL4" s="35"/>
    </row>
    <row r="7" spans="2:38">
      <c r="D7" t="s">
        <v>286</v>
      </c>
    </row>
    <row r="8" spans="2:38">
      <c r="C8" s="8"/>
      <c r="D8" s="35" t="s">
        <v>60</v>
      </c>
      <c r="E8" s="35" t="s">
        <v>285</v>
      </c>
    </row>
    <row r="9" spans="2:38">
      <c r="C9" s="8" t="s">
        <v>254</v>
      </c>
      <c r="D9" s="35">
        <v>1588.77947328697</v>
      </c>
      <c r="E9" s="8">
        <f>D9*$J$10*($H$10/$I$10)</f>
        <v>15888.589122606343</v>
      </c>
      <c r="H9" s="25" t="s">
        <v>278</v>
      </c>
      <c r="I9" s="25" t="s">
        <v>277</v>
      </c>
      <c r="J9" s="26" t="s">
        <v>250</v>
      </c>
    </row>
    <row r="10" spans="2:38">
      <c r="C10" s="8" t="s">
        <v>255</v>
      </c>
      <c r="D10" s="34">
        <v>126.61979074080266</v>
      </c>
      <c r="E10" s="8">
        <f t="shared" ref="E10:E26" si="0">D10*$J$10*($H$10/$I$10)</f>
        <v>1266.261217303397</v>
      </c>
      <c r="H10">
        <v>1.4999999999999999E-2</v>
      </c>
      <c r="I10">
        <v>0.1</v>
      </c>
      <c r="J10">
        <v>66.67</v>
      </c>
    </row>
    <row r="11" spans="2:38">
      <c r="C11" s="8" t="s">
        <v>256</v>
      </c>
      <c r="D11" s="35">
        <v>294.56201299366001</v>
      </c>
      <c r="E11" s="8">
        <f t="shared" si="0"/>
        <v>2945.7674109430968</v>
      </c>
    </row>
    <row r="12" spans="2:38">
      <c r="C12" s="8" t="s">
        <v>257</v>
      </c>
      <c r="D12" s="34">
        <v>11.429611019990977</v>
      </c>
      <c r="E12" s="8">
        <f t="shared" si="0"/>
        <v>114.30182500541977</v>
      </c>
    </row>
    <row r="13" spans="2:38">
      <c r="C13" s="8" t="s">
        <v>258</v>
      </c>
      <c r="D13" s="35">
        <v>42.4176232162215</v>
      </c>
      <c r="E13" s="8">
        <f t="shared" si="0"/>
        <v>424.19744097382312</v>
      </c>
    </row>
    <row r="14" spans="2:38">
      <c r="C14" s="8" t="s">
        <v>258</v>
      </c>
      <c r="D14" s="34">
        <v>74.66257819110028</v>
      </c>
      <c r="E14" s="8">
        <f t="shared" si="0"/>
        <v>746.66311320009834</v>
      </c>
    </row>
    <row r="15" spans="2:38">
      <c r="C15" s="8" t="s">
        <v>259</v>
      </c>
      <c r="D15" s="35">
        <v>18.143506413980734</v>
      </c>
      <c r="E15" s="8">
        <f t="shared" si="0"/>
        <v>181.44413589301433</v>
      </c>
    </row>
    <row r="16" spans="2:38">
      <c r="C16" s="8" t="s">
        <v>260</v>
      </c>
      <c r="D16" s="34">
        <v>2.6988788730573603</v>
      </c>
      <c r="E16" s="8">
        <f t="shared" si="0"/>
        <v>26.99013817001013</v>
      </c>
    </row>
    <row r="17" spans="3:5">
      <c r="C17" s="8" t="s">
        <v>261</v>
      </c>
      <c r="D17" s="35">
        <v>281.98474415436635</v>
      </c>
      <c r="E17" s="8">
        <f t="shared" si="0"/>
        <v>2819.9884339157411</v>
      </c>
    </row>
    <row r="18" spans="3:5">
      <c r="C18" s="8" t="s">
        <v>262</v>
      </c>
      <c r="D18" s="34">
        <v>0.12050980261328013</v>
      </c>
      <c r="E18" s="8">
        <f t="shared" si="0"/>
        <v>1.2051582810341079</v>
      </c>
    </row>
    <row r="19" spans="3:5">
      <c r="C19" s="8" t="s">
        <v>263</v>
      </c>
      <c r="D19" s="35">
        <v>10.965356915809494</v>
      </c>
      <c r="E19" s="8">
        <f t="shared" si="0"/>
        <v>109.65905183655285</v>
      </c>
    </row>
    <row r="20" spans="3:5">
      <c r="C20" s="8" t="s">
        <v>264</v>
      </c>
      <c r="D20" s="34">
        <v>474.75249599832699</v>
      </c>
      <c r="E20" s="8">
        <f t="shared" si="0"/>
        <v>4747.7623362312688</v>
      </c>
    </row>
    <row r="21" spans="3:5">
      <c r="C21" s="8" t="s">
        <v>265</v>
      </c>
      <c r="D21" s="35" t="e">
        <v>#DIV/0!</v>
      </c>
      <c r="E21" s="8" t="e">
        <f t="shared" si="0"/>
        <v>#DIV/0!</v>
      </c>
    </row>
    <row r="22" spans="3:5">
      <c r="C22" s="8" t="s">
        <v>266</v>
      </c>
      <c r="D22" s="34">
        <v>7.7005016239832427E-2</v>
      </c>
      <c r="E22" s="8">
        <f t="shared" si="0"/>
        <v>0.77008866490644412</v>
      </c>
    </row>
    <row r="23" spans="3:5">
      <c r="C23" s="8" t="s">
        <v>267</v>
      </c>
      <c r="D23" s="35">
        <v>193.16900695198169</v>
      </c>
      <c r="E23" s="8">
        <f t="shared" si="0"/>
        <v>1931.7866540232928</v>
      </c>
    </row>
    <row r="24" spans="3:5">
      <c r="C24" s="8" t="s">
        <v>268</v>
      </c>
      <c r="D24" s="34">
        <v>7.0642207553994604E-3</v>
      </c>
      <c r="E24" s="8">
        <f t="shared" si="0"/>
        <v>7.0645739664372306E-2</v>
      </c>
    </row>
    <row r="25" spans="3:5">
      <c r="C25" s="8" t="s">
        <v>269</v>
      </c>
      <c r="D25" s="35">
        <v>2.6117313465648202</v>
      </c>
      <c r="E25" s="8">
        <f t="shared" si="0"/>
        <v>26.118619331321486</v>
      </c>
    </row>
    <row r="26" spans="3:5">
      <c r="C26" s="8" t="s">
        <v>270</v>
      </c>
      <c r="D26" s="34">
        <v>488.48735792473673</v>
      </c>
      <c r="E26" s="8">
        <f t="shared" si="0"/>
        <v>4885.1178229263296</v>
      </c>
    </row>
    <row r="28" spans="3:5">
      <c r="C28" s="55" t="s">
        <v>288</v>
      </c>
      <c r="D28" s="55"/>
    </row>
    <row r="29" spans="3:5">
      <c r="C29" s="8" t="s">
        <v>287</v>
      </c>
      <c r="D29" t="s">
        <v>285</v>
      </c>
    </row>
    <row r="30" spans="3:5">
      <c r="C30" s="8" t="s">
        <v>254</v>
      </c>
      <c r="D30">
        <v>15888.589122606343</v>
      </c>
    </row>
    <row r="31" spans="3:5">
      <c r="C31" s="8" t="s">
        <v>255</v>
      </c>
      <c r="D31">
        <v>1266.261217303397</v>
      </c>
    </row>
    <row r="32" spans="3:5">
      <c r="C32" s="8" t="s">
        <v>256</v>
      </c>
      <c r="D32">
        <v>2945.7674109430968</v>
      </c>
    </row>
    <row r="33" spans="3:4">
      <c r="C33" s="8" t="s">
        <v>257</v>
      </c>
      <c r="D33">
        <v>114.30182500541977</v>
      </c>
    </row>
    <row r="34" spans="3:4">
      <c r="C34" s="8" t="s">
        <v>258</v>
      </c>
      <c r="D34">
        <v>424.19744097382312</v>
      </c>
    </row>
    <row r="35" spans="3:4">
      <c r="C35" s="8" t="s">
        <v>258</v>
      </c>
      <c r="D35">
        <v>746.66311320009834</v>
      </c>
    </row>
    <row r="36" spans="3:4">
      <c r="C36" s="8" t="s">
        <v>259</v>
      </c>
      <c r="D36">
        <v>181.44413589301433</v>
      </c>
    </row>
    <row r="37" spans="3:4">
      <c r="C37" s="8" t="s">
        <v>260</v>
      </c>
      <c r="D37">
        <v>26.99013817001013</v>
      </c>
    </row>
    <row r="38" spans="3:4">
      <c r="C38" s="8" t="s">
        <v>261</v>
      </c>
      <c r="D38">
        <v>2819.9884339157411</v>
      </c>
    </row>
    <row r="39" spans="3:4">
      <c r="C39" s="8" t="s">
        <v>262</v>
      </c>
      <c r="D39">
        <v>1.2051582810341079</v>
      </c>
    </row>
    <row r="40" spans="3:4">
      <c r="C40" s="8" t="s">
        <v>263</v>
      </c>
      <c r="D40">
        <v>109.65905183655285</v>
      </c>
    </row>
    <row r="41" spans="3:4">
      <c r="C41" s="8" t="s">
        <v>264</v>
      </c>
      <c r="D41">
        <v>4747.7623362312688</v>
      </c>
    </row>
    <row r="42" spans="3:4">
      <c r="C42" s="8" t="s">
        <v>265</v>
      </c>
      <c r="D42" t="e">
        <v>#DIV/0!</v>
      </c>
    </row>
    <row r="43" spans="3:4">
      <c r="C43" s="8" t="s">
        <v>266</v>
      </c>
      <c r="D43">
        <v>0.77008866490644412</v>
      </c>
    </row>
    <row r="44" spans="3:4">
      <c r="C44" s="8" t="s">
        <v>267</v>
      </c>
      <c r="D44">
        <v>1931.7866540232928</v>
      </c>
    </row>
    <row r="45" spans="3:4">
      <c r="C45" s="8" t="s">
        <v>268</v>
      </c>
      <c r="D45">
        <v>7.0645739664372306E-2</v>
      </c>
    </row>
    <row r="46" spans="3:4">
      <c r="C46" s="8" t="s">
        <v>269</v>
      </c>
      <c r="D46">
        <v>26.118619331321486</v>
      </c>
    </row>
    <row r="47" spans="3:4">
      <c r="C47" s="8" t="s">
        <v>270</v>
      </c>
      <c r="D47">
        <v>4885.1178229263296</v>
      </c>
    </row>
  </sheetData>
  <mergeCells count="19">
    <mergeCell ref="AK2:AL2"/>
    <mergeCell ref="C28:D28"/>
    <mergeCell ref="Y2:Z2"/>
    <mergeCell ref="AI2:AJ2"/>
    <mergeCell ref="AG2:AH2"/>
    <mergeCell ref="AE2:AF2"/>
    <mergeCell ref="AC2:AD2"/>
    <mergeCell ref="AA2:AB2"/>
    <mergeCell ref="O2:P2"/>
    <mergeCell ref="Q2:R2"/>
    <mergeCell ref="W2:X2"/>
    <mergeCell ref="U2:V2"/>
    <mergeCell ref="S2:T2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7B5BA-10E9-459C-9A9C-31E816344230}">
  <dimension ref="B1:N40"/>
  <sheetViews>
    <sheetView zoomScale="131" workbookViewId="0">
      <selection activeCell="B5" sqref="B5:K17"/>
    </sheetView>
  </sheetViews>
  <sheetFormatPr defaultRowHeight="14.5"/>
  <cols>
    <col min="2" max="2" width="8.81640625" bestFit="1" customWidth="1"/>
    <col min="3" max="3" width="9" bestFit="1" customWidth="1"/>
    <col min="4" max="4" width="11.54296875" customWidth="1"/>
    <col min="5" max="5" width="6.54296875" customWidth="1"/>
    <col min="6" max="6" width="8.453125" bestFit="1" customWidth="1"/>
    <col min="7" max="7" width="12.26953125" bestFit="1" customWidth="1"/>
    <col min="8" max="8" width="15.1796875" bestFit="1" customWidth="1"/>
    <col min="9" max="9" width="12.54296875" bestFit="1" customWidth="1"/>
    <col min="10" max="10" width="8.26953125" bestFit="1" customWidth="1"/>
    <col min="11" max="11" width="9.81640625" bestFit="1" customWidth="1"/>
  </cols>
  <sheetData>
    <row r="1" spans="2:14">
      <c r="E1" s="16"/>
    </row>
    <row r="2" spans="2:14">
      <c r="N2" s="43">
        <v>1.4621999999999999</v>
      </c>
    </row>
    <row r="4" spans="2:14">
      <c r="B4" t="s">
        <v>226</v>
      </c>
    </row>
    <row r="5" spans="2:14">
      <c r="B5" s="73" t="s">
        <v>211</v>
      </c>
      <c r="C5" s="73" t="s">
        <v>212</v>
      </c>
      <c r="D5" s="73" t="s">
        <v>223</v>
      </c>
      <c r="E5" s="73" t="s">
        <v>213</v>
      </c>
      <c r="F5" s="73" t="s">
        <v>221</v>
      </c>
      <c r="G5" s="73" t="s">
        <v>222</v>
      </c>
      <c r="H5" s="74" t="s">
        <v>224</v>
      </c>
      <c r="I5" s="75" t="s">
        <v>225</v>
      </c>
      <c r="J5" s="73" t="s">
        <v>214</v>
      </c>
      <c r="K5" s="73" t="s">
        <v>271</v>
      </c>
    </row>
    <row r="6" spans="2:14">
      <c r="B6" s="67">
        <v>1</v>
      </c>
      <c r="C6" s="68">
        <v>25</v>
      </c>
      <c r="D6" s="68">
        <v>30</v>
      </c>
      <c r="E6" s="69" t="s">
        <v>218</v>
      </c>
      <c r="F6" s="68">
        <v>7</v>
      </c>
      <c r="G6" s="68">
        <v>30</v>
      </c>
      <c r="H6" s="68">
        <v>9</v>
      </c>
      <c r="I6" s="70">
        <v>0</v>
      </c>
      <c r="J6" s="68">
        <v>21</v>
      </c>
      <c r="K6" s="68">
        <f t="shared" ref="K6:K17" si="0">J6*$N$2</f>
        <v>30.706199999999999</v>
      </c>
    </row>
    <row r="7" spans="2:14">
      <c r="B7" s="67">
        <v>2</v>
      </c>
      <c r="C7" s="68">
        <v>90</v>
      </c>
      <c r="D7" s="68">
        <v>5</v>
      </c>
      <c r="E7" s="71" t="s">
        <v>220</v>
      </c>
      <c r="F7" s="68">
        <v>7</v>
      </c>
      <c r="G7" s="68">
        <v>10</v>
      </c>
      <c r="H7" s="68">
        <v>0.5</v>
      </c>
      <c r="I7" s="70">
        <v>1.65</v>
      </c>
      <c r="J7" s="68">
        <v>7.85</v>
      </c>
      <c r="K7" s="68">
        <f t="shared" si="0"/>
        <v>11.478269999999998</v>
      </c>
    </row>
    <row r="8" spans="2:14">
      <c r="B8" s="67">
        <v>3</v>
      </c>
      <c r="C8" s="68">
        <v>25</v>
      </c>
      <c r="D8" s="68">
        <v>5</v>
      </c>
      <c r="E8" s="71" t="s">
        <v>219</v>
      </c>
      <c r="F8" s="68">
        <v>12</v>
      </c>
      <c r="G8" s="68">
        <v>20</v>
      </c>
      <c r="H8" s="68">
        <v>1</v>
      </c>
      <c r="I8" s="70">
        <v>3.3</v>
      </c>
      <c r="J8" s="68">
        <v>15.7</v>
      </c>
      <c r="K8" s="68">
        <f t="shared" si="0"/>
        <v>22.956539999999997</v>
      </c>
    </row>
    <row r="9" spans="2:14">
      <c r="B9" s="67">
        <v>4</v>
      </c>
      <c r="C9" s="68">
        <v>90</v>
      </c>
      <c r="D9" s="68">
        <v>30</v>
      </c>
      <c r="E9" s="71" t="s">
        <v>219</v>
      </c>
      <c r="F9" s="68">
        <v>2</v>
      </c>
      <c r="G9" s="68">
        <v>20</v>
      </c>
      <c r="H9" s="68">
        <v>6</v>
      </c>
      <c r="I9" s="70">
        <v>0</v>
      </c>
      <c r="J9" s="68">
        <v>14</v>
      </c>
      <c r="K9" s="68">
        <f t="shared" si="0"/>
        <v>20.470800000000001</v>
      </c>
    </row>
    <row r="10" spans="2:14">
      <c r="B10" s="67">
        <v>5</v>
      </c>
      <c r="C10" s="68">
        <v>57.5</v>
      </c>
      <c r="D10" s="68">
        <v>30</v>
      </c>
      <c r="E10" s="71" t="s">
        <v>220</v>
      </c>
      <c r="F10" s="68">
        <v>2</v>
      </c>
      <c r="G10" s="68">
        <v>10</v>
      </c>
      <c r="H10" s="68">
        <v>3</v>
      </c>
      <c r="I10" s="70">
        <v>0</v>
      </c>
      <c r="J10" s="68">
        <v>7</v>
      </c>
      <c r="K10" s="68">
        <f t="shared" si="0"/>
        <v>10.2354</v>
      </c>
    </row>
    <row r="11" spans="2:14">
      <c r="B11" s="67">
        <v>6</v>
      </c>
      <c r="C11" s="68">
        <v>57.5</v>
      </c>
      <c r="D11" s="68">
        <v>5</v>
      </c>
      <c r="E11" s="69" t="s">
        <v>218</v>
      </c>
      <c r="F11" s="68">
        <v>12</v>
      </c>
      <c r="G11" s="68">
        <v>30</v>
      </c>
      <c r="H11" s="68">
        <v>1.5</v>
      </c>
      <c r="I11" s="70">
        <v>4.95</v>
      </c>
      <c r="J11" s="68">
        <v>23.55</v>
      </c>
      <c r="K11" s="68">
        <f t="shared" si="0"/>
        <v>34.434809999999999</v>
      </c>
    </row>
    <row r="12" spans="2:14">
      <c r="B12" s="67">
        <v>7</v>
      </c>
      <c r="C12" s="68">
        <v>25</v>
      </c>
      <c r="D12" s="68">
        <v>17.5</v>
      </c>
      <c r="E12" s="71" t="s">
        <v>220</v>
      </c>
      <c r="F12" s="68">
        <v>12</v>
      </c>
      <c r="G12" s="68">
        <v>10</v>
      </c>
      <c r="H12" s="68">
        <v>1.75</v>
      </c>
      <c r="I12" s="70">
        <v>0.77500000000000002</v>
      </c>
      <c r="J12" s="68">
        <v>7.4749999999999996</v>
      </c>
      <c r="K12" s="68">
        <f t="shared" si="0"/>
        <v>10.929944999999998</v>
      </c>
    </row>
    <row r="13" spans="2:14">
      <c r="B13" s="67">
        <v>8</v>
      </c>
      <c r="C13" s="68">
        <v>90</v>
      </c>
      <c r="D13" s="68">
        <v>17.5</v>
      </c>
      <c r="E13" s="69" t="s">
        <v>218</v>
      </c>
      <c r="F13" s="68">
        <v>2</v>
      </c>
      <c r="G13" s="68">
        <v>30</v>
      </c>
      <c r="H13" s="68">
        <v>5.25</v>
      </c>
      <c r="I13" s="70">
        <v>2.3250000000000002</v>
      </c>
      <c r="J13" s="68">
        <v>22.425000000000001</v>
      </c>
      <c r="K13" s="68">
        <f t="shared" si="0"/>
        <v>32.789834999999997</v>
      </c>
    </row>
    <row r="14" spans="2:14">
      <c r="B14" s="67">
        <v>9</v>
      </c>
      <c r="C14" s="68">
        <v>57.5</v>
      </c>
      <c r="D14" s="68">
        <v>17.5</v>
      </c>
      <c r="E14" s="71" t="s">
        <v>219</v>
      </c>
      <c r="F14" s="68">
        <v>7</v>
      </c>
      <c r="G14" s="68">
        <v>20</v>
      </c>
      <c r="H14" s="68">
        <v>3.5</v>
      </c>
      <c r="I14" s="70">
        <v>1.55</v>
      </c>
      <c r="J14" s="68">
        <v>14.95</v>
      </c>
      <c r="K14" s="68">
        <f t="shared" si="0"/>
        <v>21.859889999999996</v>
      </c>
    </row>
    <row r="15" spans="2:14">
      <c r="B15" s="67" t="s">
        <v>215</v>
      </c>
      <c r="C15" s="68">
        <v>57.5</v>
      </c>
      <c r="D15" s="68">
        <v>17.5</v>
      </c>
      <c r="E15" s="72" t="s">
        <v>219</v>
      </c>
      <c r="F15" s="68">
        <v>7</v>
      </c>
      <c r="G15" s="68">
        <v>20</v>
      </c>
      <c r="H15" s="68">
        <v>3.5</v>
      </c>
      <c r="I15" s="70">
        <v>1.55</v>
      </c>
      <c r="J15" s="68">
        <v>14.95</v>
      </c>
      <c r="K15" s="68">
        <f t="shared" si="0"/>
        <v>21.859889999999996</v>
      </c>
    </row>
    <row r="16" spans="2:14">
      <c r="B16" s="67" t="s">
        <v>216</v>
      </c>
      <c r="C16" s="68">
        <v>57.5</v>
      </c>
      <c r="D16" s="68">
        <v>17.5</v>
      </c>
      <c r="E16" s="72" t="s">
        <v>219</v>
      </c>
      <c r="F16" s="68">
        <v>7</v>
      </c>
      <c r="G16" s="68">
        <v>20</v>
      </c>
      <c r="H16" s="68">
        <v>3.5</v>
      </c>
      <c r="I16" s="70">
        <v>1.55</v>
      </c>
      <c r="J16" s="68">
        <v>14.95</v>
      </c>
      <c r="K16" s="68">
        <f t="shared" si="0"/>
        <v>21.859889999999996</v>
      </c>
    </row>
    <row r="17" spans="2:11">
      <c r="B17" s="67" t="s">
        <v>217</v>
      </c>
      <c r="C17" s="68">
        <v>57.5</v>
      </c>
      <c r="D17" s="68">
        <v>17.5</v>
      </c>
      <c r="E17" s="72" t="s">
        <v>219</v>
      </c>
      <c r="F17" s="68">
        <v>7</v>
      </c>
      <c r="G17" s="68">
        <v>20</v>
      </c>
      <c r="H17" s="68">
        <v>3.5</v>
      </c>
      <c r="I17" s="70">
        <v>1.55</v>
      </c>
      <c r="J17" s="68">
        <v>14.95</v>
      </c>
      <c r="K17" s="68">
        <f t="shared" si="0"/>
        <v>21.859889999999996</v>
      </c>
    </row>
    <row r="20" spans="2:11">
      <c r="B20" s="36" t="s">
        <v>211</v>
      </c>
      <c r="C20" s="36" t="s">
        <v>212</v>
      </c>
      <c r="D20" s="36" t="s">
        <v>223</v>
      </c>
      <c r="E20" s="36" t="s">
        <v>213</v>
      </c>
      <c r="F20" s="36" t="s">
        <v>221</v>
      </c>
      <c r="G20" s="36" t="s">
        <v>222</v>
      </c>
      <c r="H20" s="37" t="s">
        <v>224</v>
      </c>
      <c r="I20" s="44" t="s">
        <v>225</v>
      </c>
      <c r="J20" s="36" t="s">
        <v>214</v>
      </c>
      <c r="K20" s="36" t="s">
        <v>271</v>
      </c>
    </row>
    <row r="21" spans="2:11">
      <c r="B21" s="38">
        <v>1</v>
      </c>
      <c r="C21" s="39">
        <v>25</v>
      </c>
      <c r="D21" s="39">
        <v>30</v>
      </c>
      <c r="E21" s="40" t="s">
        <v>218</v>
      </c>
      <c r="F21" s="39">
        <v>7</v>
      </c>
      <c r="G21" s="39">
        <v>30</v>
      </c>
      <c r="H21" s="39">
        <v>9</v>
      </c>
      <c r="I21" s="45">
        <v>0</v>
      </c>
      <c r="J21" s="39">
        <v>21</v>
      </c>
      <c r="K21" s="39">
        <v>30.706199999999999</v>
      </c>
    </row>
    <row r="22" spans="2:11">
      <c r="B22" s="38">
        <v>2</v>
      </c>
      <c r="C22" s="39">
        <v>90</v>
      </c>
      <c r="D22" s="39">
        <v>5</v>
      </c>
      <c r="E22" s="41" t="s">
        <v>220</v>
      </c>
      <c r="F22" s="39">
        <v>7</v>
      </c>
      <c r="G22" s="39">
        <v>10</v>
      </c>
      <c r="H22" s="39">
        <v>0.5</v>
      </c>
      <c r="I22" s="45">
        <v>1.65</v>
      </c>
      <c r="J22" s="39">
        <v>7.85</v>
      </c>
      <c r="K22" s="39">
        <v>11.478269999999998</v>
      </c>
    </row>
    <row r="23" spans="2:11">
      <c r="B23" s="38">
        <v>9</v>
      </c>
      <c r="C23" s="39">
        <v>57.5</v>
      </c>
      <c r="D23" s="39">
        <v>17.5</v>
      </c>
      <c r="E23" s="41" t="s">
        <v>219</v>
      </c>
      <c r="F23" s="39">
        <v>7</v>
      </c>
      <c r="G23" s="39">
        <v>20</v>
      </c>
      <c r="H23" s="39">
        <v>3.5</v>
      </c>
      <c r="I23" s="45">
        <v>1.55</v>
      </c>
      <c r="J23" s="39">
        <v>14.95</v>
      </c>
      <c r="K23" s="39">
        <v>21.859889999999996</v>
      </c>
    </row>
    <row r="24" spans="2:11">
      <c r="B24" s="38" t="s">
        <v>215</v>
      </c>
      <c r="C24" s="39">
        <v>57.5</v>
      </c>
      <c r="D24" s="39">
        <v>17.5</v>
      </c>
      <c r="E24" s="42" t="s">
        <v>219</v>
      </c>
      <c r="F24" s="39">
        <v>7</v>
      </c>
      <c r="G24" s="39">
        <v>20</v>
      </c>
      <c r="H24" s="39">
        <v>3.5</v>
      </c>
      <c r="I24" s="45">
        <v>1.55</v>
      </c>
      <c r="J24" s="39">
        <v>14.95</v>
      </c>
      <c r="K24" s="39">
        <v>21.859889999999996</v>
      </c>
    </row>
    <row r="25" spans="2:11">
      <c r="B25" s="38" t="s">
        <v>216</v>
      </c>
      <c r="C25" s="39">
        <v>57.5</v>
      </c>
      <c r="D25" s="39">
        <v>17.5</v>
      </c>
      <c r="E25" s="42" t="s">
        <v>219</v>
      </c>
      <c r="F25" s="39">
        <v>7</v>
      </c>
      <c r="G25" s="39">
        <v>20</v>
      </c>
      <c r="H25" s="39">
        <v>3.5</v>
      </c>
      <c r="I25" s="45">
        <v>1.55</v>
      </c>
      <c r="J25" s="39">
        <v>14.95</v>
      </c>
      <c r="K25" s="39">
        <v>21.859889999999996</v>
      </c>
    </row>
    <row r="26" spans="2:11">
      <c r="B26" s="38" t="s">
        <v>217</v>
      </c>
      <c r="C26" s="39">
        <v>57.5</v>
      </c>
      <c r="D26" s="39">
        <v>17.5</v>
      </c>
      <c r="E26" s="42" t="s">
        <v>219</v>
      </c>
      <c r="F26" s="39">
        <v>7</v>
      </c>
      <c r="G26" s="39">
        <v>20</v>
      </c>
      <c r="H26" s="39">
        <v>3.5</v>
      </c>
      <c r="I26" s="45">
        <v>1.55</v>
      </c>
      <c r="J26" s="39">
        <v>14.95</v>
      </c>
      <c r="K26" s="39">
        <v>21.859889999999996</v>
      </c>
    </row>
    <row r="28" spans="2:11">
      <c r="B28" s="73" t="s">
        <v>211</v>
      </c>
      <c r="C28" s="73" t="s">
        <v>212</v>
      </c>
      <c r="D28" s="73" t="s">
        <v>223</v>
      </c>
      <c r="E28" s="73" t="s">
        <v>213</v>
      </c>
      <c r="F28" s="73" t="s">
        <v>221</v>
      </c>
      <c r="G28" s="73" t="s">
        <v>222</v>
      </c>
    </row>
    <row r="29" spans="2:11">
      <c r="B29" s="67">
        <v>1</v>
      </c>
      <c r="C29" s="68">
        <v>25</v>
      </c>
      <c r="D29" s="68">
        <v>30</v>
      </c>
      <c r="E29" s="69" t="s">
        <v>218</v>
      </c>
      <c r="F29" s="68">
        <v>7</v>
      </c>
      <c r="G29" s="68">
        <v>30</v>
      </c>
    </row>
    <row r="30" spans="2:11">
      <c r="B30" s="67">
        <v>2</v>
      </c>
      <c r="C30" s="68">
        <v>90</v>
      </c>
      <c r="D30" s="68">
        <v>5</v>
      </c>
      <c r="E30" s="71" t="s">
        <v>220</v>
      </c>
      <c r="F30" s="68">
        <v>7</v>
      </c>
      <c r="G30" s="68">
        <v>10</v>
      </c>
    </row>
    <row r="31" spans="2:11">
      <c r="B31" s="67">
        <v>3</v>
      </c>
      <c r="C31" s="68">
        <v>25</v>
      </c>
      <c r="D31" s="68">
        <v>5</v>
      </c>
      <c r="E31" s="71" t="s">
        <v>219</v>
      </c>
      <c r="F31" s="68">
        <v>12</v>
      </c>
      <c r="G31" s="68">
        <v>20</v>
      </c>
    </row>
    <row r="32" spans="2:11">
      <c r="B32" s="67">
        <v>4</v>
      </c>
      <c r="C32" s="68">
        <v>90</v>
      </c>
      <c r="D32" s="68">
        <v>30</v>
      </c>
      <c r="E32" s="71" t="s">
        <v>219</v>
      </c>
      <c r="F32" s="68">
        <v>2</v>
      </c>
      <c r="G32" s="68">
        <v>20</v>
      </c>
    </row>
    <row r="33" spans="2:7">
      <c r="B33" s="67">
        <v>5</v>
      </c>
      <c r="C33" s="68">
        <v>57.5</v>
      </c>
      <c r="D33" s="68">
        <v>30</v>
      </c>
      <c r="E33" s="71" t="s">
        <v>220</v>
      </c>
      <c r="F33" s="68">
        <v>2</v>
      </c>
      <c r="G33" s="68">
        <v>10</v>
      </c>
    </row>
    <row r="34" spans="2:7">
      <c r="B34" s="67">
        <v>6</v>
      </c>
      <c r="C34" s="68">
        <v>57.5</v>
      </c>
      <c r="D34" s="68">
        <v>5</v>
      </c>
      <c r="E34" s="69" t="s">
        <v>218</v>
      </c>
      <c r="F34" s="68">
        <v>12</v>
      </c>
      <c r="G34" s="68">
        <v>30</v>
      </c>
    </row>
    <row r="35" spans="2:7">
      <c r="B35" s="67">
        <v>7</v>
      </c>
      <c r="C35" s="68">
        <v>25</v>
      </c>
      <c r="D35" s="68">
        <v>17.5</v>
      </c>
      <c r="E35" s="71" t="s">
        <v>220</v>
      </c>
      <c r="F35" s="68">
        <v>12</v>
      </c>
      <c r="G35" s="68">
        <v>10</v>
      </c>
    </row>
    <row r="36" spans="2:7">
      <c r="B36" s="67">
        <v>8</v>
      </c>
      <c r="C36" s="68">
        <v>90</v>
      </c>
      <c r="D36" s="68">
        <v>17.5</v>
      </c>
      <c r="E36" s="69" t="s">
        <v>218</v>
      </c>
      <c r="F36" s="68">
        <v>2</v>
      </c>
      <c r="G36" s="68">
        <v>30</v>
      </c>
    </row>
    <row r="37" spans="2:7">
      <c r="B37" s="67">
        <v>9</v>
      </c>
      <c r="C37" s="68">
        <v>57.5</v>
      </c>
      <c r="D37" s="68">
        <v>17.5</v>
      </c>
      <c r="E37" s="71" t="s">
        <v>219</v>
      </c>
      <c r="F37" s="68">
        <v>7</v>
      </c>
      <c r="G37" s="68">
        <v>20</v>
      </c>
    </row>
    <row r="38" spans="2:7">
      <c r="B38" s="67" t="s">
        <v>215</v>
      </c>
      <c r="C38" s="68">
        <v>57.5</v>
      </c>
      <c r="D38" s="68">
        <v>17.5</v>
      </c>
      <c r="E38" s="72" t="s">
        <v>219</v>
      </c>
      <c r="F38" s="68">
        <v>7</v>
      </c>
      <c r="G38" s="68">
        <v>20</v>
      </c>
    </row>
    <row r="39" spans="2:7">
      <c r="B39" s="67" t="s">
        <v>216</v>
      </c>
      <c r="C39" s="68">
        <v>57.5</v>
      </c>
      <c r="D39" s="68">
        <v>17.5</v>
      </c>
      <c r="E39" s="72" t="s">
        <v>219</v>
      </c>
      <c r="F39" s="68">
        <v>7</v>
      </c>
      <c r="G39" s="68">
        <v>20</v>
      </c>
    </row>
    <row r="40" spans="2:7">
      <c r="B40" s="67" t="s">
        <v>217</v>
      </c>
      <c r="C40" s="68">
        <v>57.5</v>
      </c>
      <c r="D40" s="68">
        <v>17.5</v>
      </c>
      <c r="E40" s="72" t="s">
        <v>219</v>
      </c>
      <c r="F40" s="68">
        <v>7</v>
      </c>
      <c r="G40" s="68">
        <v>20</v>
      </c>
    </row>
  </sheetData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C5FBE-E083-446A-A567-1B3549EE5403}">
  <dimension ref="A2:X31"/>
  <sheetViews>
    <sheetView topLeftCell="A4" zoomScale="70" zoomScaleNormal="70" workbookViewId="0">
      <selection activeCell="AH10" sqref="AH10"/>
    </sheetView>
  </sheetViews>
  <sheetFormatPr defaultRowHeight="14.5"/>
  <sheetData>
    <row r="2" spans="1:11">
      <c r="A2" t="s">
        <v>279</v>
      </c>
      <c r="K2" t="s">
        <v>280</v>
      </c>
    </row>
    <row r="22" spans="1:24">
      <c r="A22" t="s">
        <v>281</v>
      </c>
      <c r="I22" t="s">
        <v>282</v>
      </c>
      <c r="Q22" s="51" t="s">
        <v>283</v>
      </c>
    </row>
    <row r="31" spans="1:24">
      <c r="X31" s="52" t="s">
        <v>284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0609D-F0D5-4A3E-8666-45451D2C631B}">
  <dimension ref="A1:AL109"/>
  <sheetViews>
    <sheetView tabSelected="1" topLeftCell="O2" workbookViewId="0">
      <selection activeCell="T9" sqref="T9:AB21"/>
    </sheetView>
  </sheetViews>
  <sheetFormatPr defaultRowHeight="14.5"/>
  <cols>
    <col min="2" max="2" width="7.1796875" bestFit="1" customWidth="1"/>
    <col min="3" max="3" width="15.90625" bestFit="1" customWidth="1"/>
    <col min="4" max="4" width="12.54296875" bestFit="1" customWidth="1"/>
    <col min="9" max="9" width="17.08984375" customWidth="1"/>
    <col min="10" max="10" width="11" bestFit="1" customWidth="1"/>
    <col min="11" max="11" width="16.453125" customWidth="1"/>
    <col min="12" max="12" width="7" bestFit="1" customWidth="1"/>
    <col min="13" max="13" width="4.1796875" bestFit="1" customWidth="1"/>
    <col min="14" max="14" width="8.453125" bestFit="1" customWidth="1"/>
    <col min="15" max="15" width="8" bestFit="1" customWidth="1"/>
    <col min="16" max="16" width="9.81640625" bestFit="1" customWidth="1"/>
    <col min="17" max="17" width="9.90625" bestFit="1" customWidth="1"/>
    <col min="18" max="18" width="10" bestFit="1" customWidth="1"/>
    <col min="20" max="20" width="7" bestFit="1" customWidth="1"/>
    <col min="21" max="21" width="4.1796875" bestFit="1" customWidth="1"/>
    <col min="22" max="22" width="6.7265625" customWidth="1"/>
    <col min="23" max="23" width="7.36328125" customWidth="1"/>
    <col min="24" max="24" width="9.26953125" customWidth="1"/>
    <col min="25" max="26" width="9.08984375" customWidth="1"/>
    <col min="27" max="27" width="7.26953125" customWidth="1"/>
    <col min="28" max="28" width="7.6328125" bestFit="1" customWidth="1"/>
    <col min="35" max="35" width="13.7265625" customWidth="1"/>
    <col min="36" max="36" width="23.54296875" bestFit="1" customWidth="1"/>
    <col min="37" max="37" width="9.6328125" bestFit="1" customWidth="1"/>
    <col min="38" max="38" width="10.08984375" bestFit="1" customWidth="1"/>
  </cols>
  <sheetData>
    <row r="1" spans="1:29">
      <c r="A1" s="83"/>
      <c r="B1" s="83"/>
      <c r="C1" s="83"/>
      <c r="D1" s="83"/>
    </row>
    <row r="2" spans="1:29" ht="57.5">
      <c r="A2" s="83"/>
      <c r="B2" s="86" t="s">
        <v>290</v>
      </c>
      <c r="C2" s="86" t="s">
        <v>312</v>
      </c>
      <c r="D2" s="86" t="s">
        <v>306</v>
      </c>
      <c r="E2" s="83"/>
      <c r="F2" s="93" t="s">
        <v>313</v>
      </c>
      <c r="G2" s="93" t="s">
        <v>314</v>
      </c>
      <c r="H2" s="94" t="s">
        <v>315</v>
      </c>
      <c r="I2" s="94" t="s">
        <v>316</v>
      </c>
    </row>
    <row r="3" spans="1:29">
      <c r="A3" s="83"/>
      <c r="B3" s="86" t="s">
        <v>264</v>
      </c>
      <c r="C3" s="87">
        <v>4748</v>
      </c>
      <c r="D3" s="86" t="s">
        <v>307</v>
      </c>
      <c r="E3" s="83"/>
      <c r="F3" s="89">
        <v>-0.6</v>
      </c>
      <c r="G3" s="89">
        <v>41.2</v>
      </c>
      <c r="H3" s="89">
        <v>20.3</v>
      </c>
      <c r="I3" s="89">
        <v>0.49399999999999999</v>
      </c>
    </row>
    <row r="4" spans="1:29">
      <c r="A4" s="83"/>
      <c r="B4" s="86" t="s">
        <v>270</v>
      </c>
      <c r="C4" s="87">
        <v>4885</v>
      </c>
      <c r="D4" s="86" t="s">
        <v>308</v>
      </c>
      <c r="E4" s="83"/>
      <c r="F4" s="89">
        <v>-0.65</v>
      </c>
      <c r="G4" s="89">
        <v>72.8</v>
      </c>
      <c r="H4" s="89">
        <v>14.8</v>
      </c>
      <c r="I4" s="89">
        <v>0.20399999999999999</v>
      </c>
    </row>
    <row r="5" spans="1:29">
      <c r="A5" s="83"/>
      <c r="B5" s="86" t="s">
        <v>261</v>
      </c>
      <c r="C5" s="87">
        <v>2820</v>
      </c>
      <c r="D5" s="86" t="s">
        <v>309</v>
      </c>
      <c r="E5" s="83"/>
      <c r="F5" s="89">
        <v>-0.7</v>
      </c>
      <c r="G5" s="89">
        <v>136</v>
      </c>
      <c r="H5" s="89">
        <v>15.1</v>
      </c>
      <c r="I5" s="89">
        <v>0.111</v>
      </c>
    </row>
    <row r="6" spans="1:29" ht="14.5" customHeight="1">
      <c r="A6" s="83"/>
      <c r="B6" s="86" t="s">
        <v>267</v>
      </c>
      <c r="C6" s="87">
        <v>1932</v>
      </c>
      <c r="D6" s="86" t="s">
        <v>310</v>
      </c>
      <c r="E6" s="83"/>
      <c r="F6" s="89">
        <v>-0.75</v>
      </c>
      <c r="G6" s="89">
        <v>198.5</v>
      </c>
      <c r="H6" s="89">
        <v>9.5</v>
      </c>
      <c r="I6" s="89">
        <v>4.8000000000000001E-2</v>
      </c>
    </row>
    <row r="7" spans="1:29">
      <c r="A7" s="83"/>
      <c r="B7" s="86" t="s">
        <v>263</v>
      </c>
      <c r="C7" s="87">
        <v>110</v>
      </c>
      <c r="D7" s="86" t="s">
        <v>311</v>
      </c>
      <c r="E7" s="83"/>
      <c r="F7" s="83"/>
    </row>
    <row r="8" spans="1:29">
      <c r="E8" s="83"/>
      <c r="F8" s="83"/>
      <c r="G8" s="85"/>
    </row>
    <row r="9" spans="1:29" ht="39.5">
      <c r="E9" s="83"/>
      <c r="F9" s="83"/>
      <c r="G9" s="83"/>
      <c r="L9" s="95" t="s">
        <v>317</v>
      </c>
      <c r="M9" s="95" t="s">
        <v>213</v>
      </c>
      <c r="N9" s="95" t="s">
        <v>319</v>
      </c>
      <c r="O9" s="95" t="s">
        <v>320</v>
      </c>
      <c r="P9" s="95" t="s">
        <v>321</v>
      </c>
      <c r="Q9" s="95" t="s">
        <v>322</v>
      </c>
      <c r="R9" s="95" t="s">
        <v>318</v>
      </c>
      <c r="S9" s="92"/>
      <c r="T9" s="95" t="s">
        <v>317</v>
      </c>
      <c r="U9" s="95" t="s">
        <v>213</v>
      </c>
      <c r="V9" s="95" t="s">
        <v>335</v>
      </c>
      <c r="W9" s="95" t="s">
        <v>336</v>
      </c>
      <c r="X9" s="95" t="s">
        <v>339</v>
      </c>
      <c r="Y9" s="95" t="s">
        <v>338</v>
      </c>
      <c r="Z9" s="95" t="s">
        <v>322</v>
      </c>
      <c r="AA9" s="95" t="s">
        <v>337</v>
      </c>
      <c r="AB9" s="95" t="s">
        <v>318</v>
      </c>
    </row>
    <row r="10" spans="1:29">
      <c r="D10" s="83"/>
      <c r="E10" s="83"/>
      <c r="F10" s="83"/>
      <c r="L10" s="96">
        <v>5</v>
      </c>
      <c r="M10" s="97" t="s">
        <v>220</v>
      </c>
      <c r="N10" s="96">
        <v>3.18</v>
      </c>
      <c r="O10" s="96">
        <v>0.98</v>
      </c>
      <c r="P10" s="98">
        <v>2207</v>
      </c>
      <c r="Q10" s="98">
        <v>11200</v>
      </c>
      <c r="R10" s="96">
        <v>30</v>
      </c>
      <c r="S10" s="92"/>
      <c r="T10" s="96">
        <v>5</v>
      </c>
      <c r="U10" s="97" t="s">
        <v>220</v>
      </c>
      <c r="V10" s="96">
        <v>999</v>
      </c>
      <c r="W10" s="98">
        <v>2207</v>
      </c>
      <c r="X10" s="98">
        <v>1041</v>
      </c>
      <c r="Y10" s="98">
        <v>1166</v>
      </c>
      <c r="Z10" s="98">
        <v>10235</v>
      </c>
      <c r="AA10" s="98">
        <v>84851</v>
      </c>
      <c r="AB10" s="104">
        <v>73</v>
      </c>
    </row>
    <row r="11" spans="1:29">
      <c r="E11" s="83"/>
      <c r="F11" s="83"/>
      <c r="L11" s="96">
        <v>7</v>
      </c>
      <c r="M11" s="97" t="s">
        <v>220</v>
      </c>
      <c r="N11" s="96">
        <v>3.11</v>
      </c>
      <c r="O11" s="96">
        <v>0.81799999999999995</v>
      </c>
      <c r="P11" s="98">
        <v>1849</v>
      </c>
      <c r="Q11" s="98">
        <v>11200</v>
      </c>
      <c r="R11" s="96">
        <v>36</v>
      </c>
      <c r="S11" s="92"/>
      <c r="T11" s="96">
        <v>7</v>
      </c>
      <c r="U11" s="97" t="s">
        <v>220</v>
      </c>
      <c r="V11" s="96">
        <v>583</v>
      </c>
      <c r="W11" s="98">
        <v>1849</v>
      </c>
      <c r="X11" s="98">
        <v>607</v>
      </c>
      <c r="Y11" s="98">
        <v>1242</v>
      </c>
      <c r="Z11" s="98">
        <v>10930</v>
      </c>
      <c r="AA11" s="98">
        <v>90609</v>
      </c>
      <c r="AB11" s="104">
        <v>73</v>
      </c>
    </row>
    <row r="12" spans="1:29">
      <c r="D12" s="84"/>
      <c r="E12" s="83"/>
      <c r="F12" s="83"/>
      <c r="L12" s="96">
        <v>4</v>
      </c>
      <c r="M12" s="97" t="s">
        <v>219</v>
      </c>
      <c r="N12" s="96">
        <v>3.8</v>
      </c>
      <c r="O12" s="96">
        <v>1.3360000000000001</v>
      </c>
      <c r="P12" s="98">
        <v>3001</v>
      </c>
      <c r="Q12" s="98">
        <v>22400</v>
      </c>
      <c r="R12" s="96">
        <v>45</v>
      </c>
      <c r="S12" s="92"/>
      <c r="T12" s="96" t="s">
        <v>216</v>
      </c>
      <c r="U12" s="98" t="s">
        <v>219</v>
      </c>
      <c r="V12" s="96">
        <v>1166</v>
      </c>
      <c r="W12" s="96">
        <v>2529</v>
      </c>
      <c r="X12" s="98">
        <v>1214</v>
      </c>
      <c r="Y12" s="98">
        <v>1314</v>
      </c>
      <c r="Z12" s="98">
        <v>21860</v>
      </c>
      <c r="AA12" s="98">
        <v>181218</v>
      </c>
      <c r="AB12" s="104">
        <v>138</v>
      </c>
    </row>
    <row r="13" spans="1:29">
      <c r="D13" s="83"/>
      <c r="E13" s="83"/>
      <c r="F13" s="83"/>
      <c r="L13" s="96" t="s">
        <v>215</v>
      </c>
      <c r="M13" s="97" t="s">
        <v>219</v>
      </c>
      <c r="N13" s="96">
        <v>3.58</v>
      </c>
      <c r="O13" s="96">
        <v>1.119</v>
      </c>
      <c r="P13" s="98">
        <v>2520</v>
      </c>
      <c r="Q13" s="98">
        <v>22400</v>
      </c>
      <c r="R13" s="96">
        <v>53</v>
      </c>
      <c r="S13" s="92"/>
      <c r="T13" s="96" t="s">
        <v>215</v>
      </c>
      <c r="U13" s="98" t="s">
        <v>219</v>
      </c>
      <c r="V13" s="96">
        <v>1166</v>
      </c>
      <c r="W13" s="96">
        <v>2520</v>
      </c>
      <c r="X13" s="98">
        <v>1214</v>
      </c>
      <c r="Y13" s="98">
        <v>1305</v>
      </c>
      <c r="Z13" s="98">
        <v>21860</v>
      </c>
      <c r="AA13" s="98">
        <v>181218</v>
      </c>
      <c r="AB13" s="104">
        <v>139</v>
      </c>
    </row>
    <row r="14" spans="1:29">
      <c r="D14" s="83"/>
      <c r="E14" s="83"/>
      <c r="F14" s="83"/>
      <c r="L14" s="96" t="s">
        <v>216</v>
      </c>
      <c r="M14" s="97" t="s">
        <v>219</v>
      </c>
      <c r="N14" s="96">
        <v>3.43</v>
      </c>
      <c r="O14" s="96">
        <v>1.1240000000000001</v>
      </c>
      <c r="P14" s="98">
        <v>2528</v>
      </c>
      <c r="Q14" s="98">
        <v>22400</v>
      </c>
      <c r="R14" s="96">
        <v>53</v>
      </c>
      <c r="S14" s="92"/>
      <c r="T14" s="103">
        <v>9</v>
      </c>
      <c r="U14" s="98" t="s">
        <v>219</v>
      </c>
      <c r="V14" s="96">
        <v>1166</v>
      </c>
      <c r="W14" s="98">
        <v>2387</v>
      </c>
      <c r="X14" s="98">
        <v>1214</v>
      </c>
      <c r="Y14" s="96">
        <v>1173</v>
      </c>
      <c r="Z14" s="98">
        <v>21860</v>
      </c>
      <c r="AA14" s="96">
        <v>181218</v>
      </c>
      <c r="AB14" s="104">
        <v>155</v>
      </c>
    </row>
    <row r="15" spans="1:29">
      <c r="L15" s="96">
        <v>9</v>
      </c>
      <c r="M15" s="97" t="s">
        <v>219</v>
      </c>
      <c r="N15" s="96">
        <v>3.28</v>
      </c>
      <c r="O15" s="96">
        <v>1.0609999999999999</v>
      </c>
      <c r="P15" s="98">
        <v>2388</v>
      </c>
      <c r="Q15" s="98">
        <v>22400</v>
      </c>
      <c r="R15" s="96">
        <v>56</v>
      </c>
      <c r="S15" s="92"/>
      <c r="T15" s="96">
        <v>6</v>
      </c>
      <c r="U15" s="98" t="s">
        <v>218</v>
      </c>
      <c r="V15" s="96">
        <v>500</v>
      </c>
      <c r="W15" s="98">
        <v>2358</v>
      </c>
      <c r="X15" s="98">
        <v>520</v>
      </c>
      <c r="Y15" s="96">
        <v>1837</v>
      </c>
      <c r="Z15" s="98">
        <v>34435</v>
      </c>
      <c r="AA15" s="96">
        <v>285465</v>
      </c>
      <c r="AB15" s="98">
        <v>155</v>
      </c>
    </row>
    <row r="16" spans="1:29">
      <c r="L16" s="96" t="s">
        <v>217</v>
      </c>
      <c r="M16" s="97" t="s">
        <v>219</v>
      </c>
      <c r="N16" s="96">
        <v>3.37</v>
      </c>
      <c r="O16" s="96">
        <v>0.94799999999999995</v>
      </c>
      <c r="P16" s="98">
        <v>2139</v>
      </c>
      <c r="Q16" s="98">
        <v>22400</v>
      </c>
      <c r="R16" s="96">
        <v>63</v>
      </c>
      <c r="S16" s="92"/>
      <c r="T16" s="96">
        <v>4</v>
      </c>
      <c r="U16" s="98" t="s">
        <v>219</v>
      </c>
      <c r="V16" s="96">
        <v>1998</v>
      </c>
      <c r="W16" s="98">
        <v>3001</v>
      </c>
      <c r="X16" s="98">
        <v>2082</v>
      </c>
      <c r="Y16" s="96">
        <v>920</v>
      </c>
      <c r="Z16" s="98">
        <v>20471</v>
      </c>
      <c r="AA16" s="96">
        <v>169703</v>
      </c>
      <c r="AB16" s="98">
        <v>185</v>
      </c>
      <c r="AC16" s="102"/>
    </row>
    <row r="17" spans="12:29">
      <c r="L17" s="96">
        <v>1</v>
      </c>
      <c r="M17" s="97" t="s">
        <v>218</v>
      </c>
      <c r="N17" s="96">
        <v>3.86</v>
      </c>
      <c r="O17" s="96">
        <v>1.1950000000000001</v>
      </c>
      <c r="P17" s="98">
        <v>2691</v>
      </c>
      <c r="Q17" s="98">
        <v>33600</v>
      </c>
      <c r="R17" s="96">
        <v>75</v>
      </c>
      <c r="T17" s="96">
        <v>3</v>
      </c>
      <c r="U17" s="98" t="s">
        <v>219</v>
      </c>
      <c r="V17" s="96">
        <v>333</v>
      </c>
      <c r="W17" s="98">
        <v>1341</v>
      </c>
      <c r="X17" s="98">
        <v>347</v>
      </c>
      <c r="Y17" s="96">
        <v>994</v>
      </c>
      <c r="Z17" s="98">
        <v>22957</v>
      </c>
      <c r="AA17" s="96">
        <v>190310</v>
      </c>
      <c r="AB17" s="98">
        <v>191</v>
      </c>
      <c r="AC17" s="102"/>
    </row>
    <row r="18" spans="12:29">
      <c r="L18" s="96">
        <v>8</v>
      </c>
      <c r="M18" s="97" t="s">
        <v>218</v>
      </c>
      <c r="N18" s="96">
        <v>4.28</v>
      </c>
      <c r="O18" s="96">
        <v>1.073</v>
      </c>
      <c r="P18" s="98">
        <v>2428</v>
      </c>
      <c r="Q18" s="98">
        <v>33600</v>
      </c>
      <c r="R18" s="96">
        <v>83</v>
      </c>
      <c r="T18" s="96" t="s">
        <v>217</v>
      </c>
      <c r="U18" s="98" t="s">
        <v>219</v>
      </c>
      <c r="V18" s="96">
        <v>1166</v>
      </c>
      <c r="W18" s="98">
        <v>2139</v>
      </c>
      <c r="X18" s="98">
        <v>1214</v>
      </c>
      <c r="Y18" s="96">
        <v>925</v>
      </c>
      <c r="Z18" s="98">
        <v>21860</v>
      </c>
      <c r="AA18" s="96">
        <v>181218</v>
      </c>
      <c r="AB18" s="98">
        <v>196</v>
      </c>
      <c r="AC18" s="102"/>
    </row>
    <row r="19" spans="12:29">
      <c r="L19" s="96">
        <v>6</v>
      </c>
      <c r="M19" s="97" t="s">
        <v>218</v>
      </c>
      <c r="N19" s="96">
        <v>3.53</v>
      </c>
      <c r="O19" s="96">
        <v>1.046</v>
      </c>
      <c r="P19" s="98">
        <v>2358</v>
      </c>
      <c r="Q19" s="98">
        <v>33600</v>
      </c>
      <c r="R19" s="96">
        <v>85</v>
      </c>
      <c r="T19" s="96">
        <v>8</v>
      </c>
      <c r="U19" s="99" t="s">
        <v>218</v>
      </c>
      <c r="V19" s="99">
        <v>1749</v>
      </c>
      <c r="W19" s="98">
        <v>2428</v>
      </c>
      <c r="X19" s="98">
        <v>1822</v>
      </c>
      <c r="Y19" s="96">
        <v>606</v>
      </c>
      <c r="Z19" s="98">
        <v>32790</v>
      </c>
      <c r="AA19" s="96">
        <v>271828</v>
      </c>
      <c r="AB19" s="98">
        <v>448</v>
      </c>
      <c r="AC19" s="102"/>
    </row>
    <row r="20" spans="12:29">
      <c r="L20" s="96">
        <v>3</v>
      </c>
      <c r="M20" s="97" t="s">
        <v>219</v>
      </c>
      <c r="N20" s="96">
        <v>3.69</v>
      </c>
      <c r="O20" s="96">
        <v>0.58399999999999996</v>
      </c>
      <c r="P20" s="98">
        <v>1341</v>
      </c>
      <c r="Q20" s="98">
        <v>22400</v>
      </c>
      <c r="R20" s="96">
        <v>100</v>
      </c>
      <c r="T20" s="99">
        <v>2</v>
      </c>
      <c r="U20" s="97" t="s">
        <v>220</v>
      </c>
      <c r="V20" s="96">
        <v>167</v>
      </c>
      <c r="W20" s="98">
        <v>272</v>
      </c>
      <c r="X20" s="98">
        <v>173</v>
      </c>
      <c r="Y20" s="96">
        <v>99</v>
      </c>
      <c r="Z20" s="98">
        <v>11478</v>
      </c>
      <c r="AA20" s="96">
        <v>95155</v>
      </c>
      <c r="AB20" s="98">
        <v>964</v>
      </c>
      <c r="AC20" s="102"/>
    </row>
    <row r="21" spans="12:29">
      <c r="L21" s="96">
        <v>2</v>
      </c>
      <c r="M21" s="97" t="s">
        <v>220</v>
      </c>
      <c r="N21" s="96">
        <v>3.46</v>
      </c>
      <c r="O21" s="96">
        <v>0.10100000000000001</v>
      </c>
      <c r="P21" s="96">
        <v>271</v>
      </c>
      <c r="Q21" s="98">
        <v>11200</v>
      </c>
      <c r="R21" s="96">
        <v>248</v>
      </c>
      <c r="T21" s="96">
        <v>1</v>
      </c>
      <c r="U21" s="98" t="s">
        <v>218</v>
      </c>
      <c r="V21" s="96">
        <v>2997</v>
      </c>
      <c r="W21" s="98">
        <v>2691</v>
      </c>
      <c r="X21" s="98">
        <v>3123</v>
      </c>
      <c r="Y21" s="96">
        <v>-432</v>
      </c>
      <c r="Z21" s="98">
        <v>30706</v>
      </c>
      <c r="AA21" s="96">
        <v>254554</v>
      </c>
      <c r="AB21" s="98" t="s">
        <v>340</v>
      </c>
      <c r="AC21" s="102"/>
    </row>
    <row r="22" spans="12:29">
      <c r="AC22" s="102"/>
    </row>
    <row r="23" spans="12:29">
      <c r="AC23" s="102"/>
    </row>
    <row r="24" spans="12:29">
      <c r="AC24" s="102"/>
    </row>
    <row r="25" spans="12:29">
      <c r="AC25" s="102"/>
    </row>
    <row r="33" spans="12:38" ht="34.5">
      <c r="AI33" s="95" t="s">
        <v>323</v>
      </c>
      <c r="AJ33" s="95" t="s">
        <v>324</v>
      </c>
      <c r="AK33" s="95" t="s">
        <v>327</v>
      </c>
      <c r="AL33" s="95" t="s">
        <v>318</v>
      </c>
    </row>
    <row r="34" spans="12:38" ht="23">
      <c r="AI34" s="88" t="s">
        <v>325</v>
      </c>
      <c r="AJ34" s="100" t="s">
        <v>328</v>
      </c>
      <c r="AK34" s="101">
        <v>1166</v>
      </c>
      <c r="AL34" s="99">
        <v>73</v>
      </c>
    </row>
    <row r="35" spans="12:38" ht="23">
      <c r="AI35" s="88" t="s">
        <v>329</v>
      </c>
      <c r="AJ35" s="100" t="s">
        <v>332</v>
      </c>
      <c r="AK35" s="99">
        <v>703</v>
      </c>
      <c r="AL35" s="99">
        <v>121</v>
      </c>
    </row>
    <row r="36" spans="12:38" ht="37.5" customHeight="1">
      <c r="AI36" s="88" t="s">
        <v>330</v>
      </c>
      <c r="AJ36" s="100" t="s">
        <v>333</v>
      </c>
      <c r="AK36" s="101">
        <v>50</v>
      </c>
      <c r="AL36" s="101">
        <v>1697</v>
      </c>
    </row>
    <row r="37" spans="12:38" ht="37.5" customHeight="1">
      <c r="AI37" s="88" t="s">
        <v>331</v>
      </c>
      <c r="AJ37" s="100" t="s">
        <v>334</v>
      </c>
      <c r="AK37" s="99" t="s">
        <v>341</v>
      </c>
      <c r="AL37" s="99" t="s">
        <v>326</v>
      </c>
    </row>
    <row r="48" spans="12:38">
      <c r="L48" s="91"/>
    </row>
    <row r="56" spans="12:12">
      <c r="L56" s="91"/>
    </row>
    <row r="64" spans="12:12">
      <c r="L64" s="90"/>
    </row>
    <row r="71" spans="12:12">
      <c r="L71" s="17"/>
    </row>
    <row r="73" spans="12:12">
      <c r="L73" s="17"/>
    </row>
    <row r="75" spans="12:12">
      <c r="L75" s="17"/>
    </row>
    <row r="77" spans="12:12">
      <c r="L77" s="17"/>
    </row>
    <row r="79" spans="12:12">
      <c r="L79" s="17"/>
    </row>
    <row r="81" spans="12:12">
      <c r="L81" s="17"/>
    </row>
    <row r="83" spans="12:12">
      <c r="L83" s="17"/>
    </row>
    <row r="99" spans="12:12">
      <c r="L99" s="17"/>
    </row>
    <row r="101" spans="12:12">
      <c r="L101" s="17"/>
    </row>
    <row r="103" spans="12:12">
      <c r="L103" s="17"/>
    </row>
    <row r="105" spans="12:12">
      <c r="L105" s="17"/>
    </row>
    <row r="107" spans="12:12">
      <c r="L107" s="17"/>
    </row>
    <row r="109" spans="12:12">
      <c r="L109" s="17"/>
    </row>
  </sheetData>
  <phoneticPr fontId="7" type="noConversion"/>
  <conditionalFormatting sqref="L9:O9 Q9:R9">
    <cfRule type="duplicateValues" dxfId="3" priority="6"/>
  </conditionalFormatting>
  <conditionalFormatting sqref="AI33:AL33">
    <cfRule type="duplicateValues" dxfId="2" priority="4"/>
  </conditionalFormatting>
  <conditionalFormatting sqref="T9:W9 T20 Y9:AB9">
    <cfRule type="duplicateValues" dxfId="1" priority="2"/>
  </conditionalFormatting>
  <conditionalFormatting sqref="U19:W19">
    <cfRule type="duplicateValues" dxfId="0" priority="1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20"/>
  <sheetViews>
    <sheetView zoomScaleNormal="100" workbookViewId="0"/>
  </sheetViews>
  <sheetFormatPr defaultColWidth="9.1796875" defaultRowHeight="14.5"/>
  <sheetData>
    <row r="1" spans="1:1">
      <c r="A1" t="s">
        <v>47</v>
      </c>
    </row>
    <row r="2" spans="1:1">
      <c r="A2" t="s">
        <v>68</v>
      </c>
    </row>
    <row r="3" spans="1:1">
      <c r="A3" t="s">
        <v>50</v>
      </c>
    </row>
    <row r="4" spans="1:1">
      <c r="A4" t="s">
        <v>93</v>
      </c>
    </row>
    <row r="5" spans="1:1">
      <c r="A5" t="s">
        <v>135</v>
      </c>
    </row>
    <row r="6" spans="1:1">
      <c r="A6" t="s">
        <v>75</v>
      </c>
    </row>
    <row r="7" spans="1:1">
      <c r="A7" t="s">
        <v>41</v>
      </c>
    </row>
    <row r="8" spans="1:1">
      <c r="A8" t="s">
        <v>42</v>
      </c>
    </row>
    <row r="9" spans="1:1">
      <c r="A9" t="s">
        <v>44</v>
      </c>
    </row>
    <row r="10" spans="1:1">
      <c r="A10" t="s">
        <v>113</v>
      </c>
    </row>
    <row r="11" spans="1:1">
      <c r="A11" t="s">
        <v>3</v>
      </c>
    </row>
    <row r="12" spans="1:1">
      <c r="A12" t="s">
        <v>74</v>
      </c>
    </row>
    <row r="13" spans="1:1">
      <c r="A13" t="s">
        <v>69</v>
      </c>
    </row>
    <row r="14" spans="1:1">
      <c r="A14" t="s">
        <v>126</v>
      </c>
    </row>
    <row r="15" spans="1:1">
      <c r="A15" t="s">
        <v>31</v>
      </c>
    </row>
    <row r="16" spans="1:1">
      <c r="A16" t="s">
        <v>21</v>
      </c>
    </row>
    <row r="17" spans="1:1">
      <c r="A17" t="s">
        <v>129</v>
      </c>
    </row>
    <row r="18" spans="1:1">
      <c r="A18" t="s">
        <v>33</v>
      </c>
    </row>
    <row r="19" spans="1:1">
      <c r="A19" t="s">
        <v>52</v>
      </c>
    </row>
    <row r="20" spans="1:1">
      <c r="A2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 data</vt:lpstr>
      <vt:lpstr>ICP</vt:lpstr>
      <vt:lpstr>ICP Just conc</vt:lpstr>
      <vt:lpstr>EF SD Calc</vt:lpstr>
      <vt:lpstr>Sieving Multi Element</vt:lpstr>
      <vt:lpstr>Cu</vt:lpstr>
      <vt:lpstr>Multi Element 30um</vt:lpstr>
      <vt:lpstr>DSD</vt:lpstr>
      <vt:lpstr>Sheet1</vt:lpstr>
      <vt:lpstr>Sheet5</vt:lpstr>
      <vt:lpstr>ValueList_Helper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Bridge, Ollie</cp:lastModifiedBy>
  <cp:lastPrinted>2026-07-21T15:01:27Z</cp:lastPrinted>
  <dcterms:created xsi:type="dcterms:W3CDTF">2026-07-13T14:53:04Z</dcterms:created>
  <dcterms:modified xsi:type="dcterms:W3CDTF">2026-08-27T16:53:35Z</dcterms:modified>
</cp:coreProperties>
</file>