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wangl\Desktop\Data\"/>
    </mc:Choice>
  </mc:AlternateContent>
  <xr:revisionPtr revIDLastSave="0" documentId="13_ncr:1_{6C12AEDE-2501-4390-BE93-746A0F7CDCFB}" xr6:coauthVersionLast="47" xr6:coauthVersionMax="47" xr10:uidLastSave="{00000000-0000-0000-0000-000000000000}"/>
  <bookViews>
    <workbookView xWindow="-108" yWindow="-108" windowWidth="30936" windowHeight="16776" tabRatio="904" firstSheet="5" activeTab="8" xr2:uid="{B3C04B10-370A-4F0F-96C5-41CBE5CDBC7C}"/>
  </bookViews>
  <sheets>
    <sheet name="TempVar" sheetId="5659" state="hidden" r:id="rId1"/>
    <sheet name="Bridge Data" sheetId="5658" state="hidden" r:id="rId2"/>
    <sheet name="FormulasBreakdown" sheetId="5660" state="hidden" r:id="rId3"/>
    <sheet name="SelectedValue2" sheetId="5667" state="hidden" r:id="rId4"/>
    <sheet name="SelectedValue1" sheetId="5666" state="hidden" r:id="rId5"/>
    <sheet name="Bridge" sheetId="5669" r:id="rId6"/>
    <sheet name="Process" sheetId="5665" r:id="rId7"/>
    <sheet name="Bridge Data Temp" sheetId="5664" state="hidden" r:id="rId8"/>
    <sheet name="Data" sheetId="5330" r:id="rId9"/>
    <sheet name="BaselinePT" sheetId="5661" state="hidden" r:id="rId10"/>
    <sheet name="ComparisonPT" sheetId="5662" state="hidden" r:id="rId11"/>
    <sheet name="Combine" sheetId="5663" state="hidden" r:id="rId12"/>
  </sheets>
  <definedNames>
    <definedName name="_xlnm._FilterDatabase" localSheetId="8" hidden="1">Data!$A$2:$N$322</definedName>
    <definedName name="_Order1" hidden="1">255</definedName>
    <definedName name="_Order2" hidden="1">255</definedName>
    <definedName name="_Sort" hidden="1">#REF!</definedName>
    <definedName name="_xlchart.v1.0" hidden="1">Bridge!$B$3:$B$7</definedName>
    <definedName name="_xlchart.v1.1" hidden="1">Bridge!$C$3:$C$7</definedName>
    <definedName name="CATE" hidden="1">#REF!</definedName>
    <definedName name="EV__EVCOM_OPTIONS__" hidden="1">8</definedName>
    <definedName name="EV__EXPOPTIONS__" hidden="1">0</definedName>
    <definedName name="EV__LASTREFTIME__" hidden="1">40326.9692476852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134217732</definedName>
    <definedName name="EV__WBVERSION__" hidden="1">0</definedName>
    <definedName name="GORY" hidden="1">#REF!</definedName>
    <definedName name="h" hidden="1">#REF!</definedName>
    <definedName name="Marcom" hidden="1">#REF!</definedName>
    <definedName name="s" hidden="1">#REF!</definedName>
    <definedName name="SAPBEXrevision" hidden="1">1</definedName>
    <definedName name="SAPBEXwbID" hidden="1">"3Q3BWQ9BPRJ8N9X94EOKQGTJA"</definedName>
    <definedName name="sort" hidden="1">#REF!</definedName>
    <definedName name="Sort123" hidden="1">#REF!</definedName>
    <definedName name="W" hidden="1">#REF!</definedName>
  </definedNames>
  <calcPr calcId="191029"/>
  <pivotCaches>
    <pivotCache cacheId="224" r:id="rId13"/>
    <pivotCache cacheId="274" r:id="rId14"/>
    <pivotCache cacheId="28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665" l="1"/>
  <c r="A12" i="5665"/>
  <c r="A11" i="5665"/>
  <c r="A10" i="5665"/>
  <c r="A9" i="5665"/>
  <c r="A8" i="5665"/>
  <c r="A7" i="5665"/>
  <c r="A6" i="5665"/>
  <c r="A5" i="5665"/>
  <c r="A4" i="5665"/>
  <c r="P14" i="5665"/>
  <c r="O14" i="5665"/>
  <c r="M14" i="5665"/>
  <c r="P13" i="5665"/>
  <c r="X13" i="5665" s="1"/>
  <c r="AG13" i="5665" s="1"/>
  <c r="O13" i="5665"/>
  <c r="M13" i="5665"/>
  <c r="P12" i="5665"/>
  <c r="X12" i="5665" s="1"/>
  <c r="AG12" i="5665" s="1"/>
  <c r="O12" i="5665"/>
  <c r="W12" i="5665" s="1"/>
  <c r="AF12" i="5665" s="1"/>
  <c r="M12" i="5665"/>
  <c r="U12" i="5665" s="1"/>
  <c r="P11" i="5665"/>
  <c r="X11" i="5665" s="1"/>
  <c r="AG11" i="5665" s="1"/>
  <c r="O11" i="5665"/>
  <c r="W11" i="5665" s="1"/>
  <c r="AF11" i="5665" s="1"/>
  <c r="M11" i="5665"/>
  <c r="U11" i="5665" s="1"/>
  <c r="P10" i="5665"/>
  <c r="O10" i="5665"/>
  <c r="M10" i="5665"/>
  <c r="L10" i="5665" s="1"/>
  <c r="P9" i="5665"/>
  <c r="O9" i="5665"/>
  <c r="M9" i="5665"/>
  <c r="P8" i="5665"/>
  <c r="O8" i="5665"/>
  <c r="M8" i="5665"/>
  <c r="U8" i="5665" s="1"/>
  <c r="AD8" i="5665" s="1"/>
  <c r="P7" i="5665"/>
  <c r="X7" i="5665" s="1"/>
  <c r="AG7" i="5665" s="1"/>
  <c r="O7" i="5665"/>
  <c r="M7" i="5665"/>
  <c r="P6" i="5665"/>
  <c r="O6" i="5665"/>
  <c r="M6" i="5665"/>
  <c r="U6" i="5665" s="1"/>
  <c r="AD6" i="5665" s="1"/>
  <c r="P5" i="5665"/>
  <c r="X5" i="5665" s="1"/>
  <c r="AG5" i="5665" s="1"/>
  <c r="O5" i="5665"/>
  <c r="W5" i="5665" s="1"/>
  <c r="AF5" i="5665" s="1"/>
  <c r="M5" i="5665"/>
  <c r="U5" i="5665" s="1"/>
  <c r="AD5" i="5665" s="1"/>
  <c r="AM5" i="5665" s="1"/>
  <c r="P4" i="5665"/>
  <c r="X4" i="5665" s="1"/>
  <c r="O4" i="5665"/>
  <c r="W4" i="5665" s="1"/>
  <c r="M4" i="5665"/>
  <c r="U4" i="5665" s="1"/>
  <c r="H14" i="5665"/>
  <c r="G14" i="5665"/>
  <c r="E14" i="5665"/>
  <c r="H13" i="5665"/>
  <c r="G13" i="5665"/>
  <c r="E13" i="5665"/>
  <c r="BE13" i="5665" s="1"/>
  <c r="H12" i="5665"/>
  <c r="G12" i="5665"/>
  <c r="E12" i="5665"/>
  <c r="BE12" i="5665" s="1"/>
  <c r="H11" i="5665"/>
  <c r="G11" i="5665"/>
  <c r="E11" i="5665"/>
  <c r="BE11" i="5665" s="1"/>
  <c r="H10" i="5665"/>
  <c r="G10" i="5665"/>
  <c r="E10" i="5665"/>
  <c r="BE10" i="5665" s="1"/>
  <c r="H9" i="5665"/>
  <c r="G9" i="5665"/>
  <c r="E9" i="5665"/>
  <c r="BE9" i="5665" s="1"/>
  <c r="H8" i="5665"/>
  <c r="G8" i="5665"/>
  <c r="E8" i="5665"/>
  <c r="BE8" i="5665" s="1"/>
  <c r="H7" i="5665"/>
  <c r="G7" i="5665"/>
  <c r="E7" i="5665"/>
  <c r="BE7" i="5665" s="1"/>
  <c r="H6" i="5665"/>
  <c r="G6" i="5665"/>
  <c r="E6" i="5665"/>
  <c r="H5" i="5665"/>
  <c r="G5" i="5665"/>
  <c r="E5" i="5665"/>
  <c r="BE5" i="5665" s="1"/>
  <c r="H4" i="5665"/>
  <c r="G4" i="5665"/>
  <c r="E4" i="5665"/>
  <c r="P3" i="5664"/>
  <c r="O3" i="5664"/>
  <c r="Q3" i="5664" s="1"/>
  <c r="R3" i="5664" s="1"/>
  <c r="N3" i="5664"/>
  <c r="M3" i="5664"/>
  <c r="L3" i="5664"/>
  <c r="P322" i="5658"/>
  <c r="O322" i="5658"/>
  <c r="Q322" i="5658" s="1"/>
  <c r="R322" i="5658" s="1"/>
  <c r="P321" i="5658"/>
  <c r="O321" i="5658"/>
  <c r="Q321" i="5658" s="1"/>
  <c r="R321" i="5658" s="1"/>
  <c r="P320" i="5658"/>
  <c r="O320" i="5658"/>
  <c r="Q320" i="5658" s="1"/>
  <c r="R320" i="5658" s="1"/>
  <c r="P319" i="5658"/>
  <c r="O319" i="5658"/>
  <c r="Q319" i="5658" s="1"/>
  <c r="R319" i="5658" s="1"/>
  <c r="P318" i="5658"/>
  <c r="O318" i="5658"/>
  <c r="Q318" i="5658" s="1"/>
  <c r="R318" i="5658" s="1"/>
  <c r="Q317" i="5658"/>
  <c r="R317" i="5658" s="1"/>
  <c r="P317" i="5658"/>
  <c r="O317" i="5658"/>
  <c r="P316" i="5658"/>
  <c r="O316" i="5658"/>
  <c r="Q316" i="5658" s="1"/>
  <c r="R316" i="5658" s="1"/>
  <c r="P315" i="5658"/>
  <c r="O315" i="5658"/>
  <c r="Q315" i="5658" s="1"/>
  <c r="R315" i="5658" s="1"/>
  <c r="P314" i="5658"/>
  <c r="O314" i="5658"/>
  <c r="Q314" i="5658" s="1"/>
  <c r="R314" i="5658" s="1"/>
  <c r="P313" i="5658"/>
  <c r="O313" i="5658"/>
  <c r="Q313" i="5658" s="1"/>
  <c r="R313" i="5658" s="1"/>
  <c r="P312" i="5658"/>
  <c r="O312" i="5658"/>
  <c r="Q312" i="5658" s="1"/>
  <c r="R312" i="5658" s="1"/>
  <c r="P311" i="5658"/>
  <c r="O311" i="5658"/>
  <c r="Q311" i="5658" s="1"/>
  <c r="R311" i="5658" s="1"/>
  <c r="P310" i="5658"/>
  <c r="Q310" i="5658" s="1"/>
  <c r="R310" i="5658" s="1"/>
  <c r="O310" i="5658"/>
  <c r="P309" i="5658"/>
  <c r="O309" i="5658"/>
  <c r="Q309" i="5658" s="1"/>
  <c r="R309" i="5658" s="1"/>
  <c r="P308" i="5658"/>
  <c r="O308" i="5658"/>
  <c r="Q308" i="5658" s="1"/>
  <c r="R308" i="5658" s="1"/>
  <c r="P307" i="5658"/>
  <c r="O307" i="5658"/>
  <c r="Q307" i="5658" s="1"/>
  <c r="R307" i="5658" s="1"/>
  <c r="P306" i="5658"/>
  <c r="O306" i="5658"/>
  <c r="Q306" i="5658" s="1"/>
  <c r="R306" i="5658" s="1"/>
  <c r="P305" i="5658"/>
  <c r="O305" i="5658"/>
  <c r="Q305" i="5658" s="1"/>
  <c r="R305" i="5658" s="1"/>
  <c r="P304" i="5658"/>
  <c r="O304" i="5658"/>
  <c r="Q304" i="5658" s="1"/>
  <c r="R304" i="5658" s="1"/>
  <c r="P303" i="5658"/>
  <c r="O303" i="5658"/>
  <c r="Q303" i="5658" s="1"/>
  <c r="R303" i="5658" s="1"/>
  <c r="P302" i="5658"/>
  <c r="O302" i="5658"/>
  <c r="Q302" i="5658" s="1"/>
  <c r="R302" i="5658" s="1"/>
  <c r="P301" i="5658"/>
  <c r="O301" i="5658"/>
  <c r="Q301" i="5658" s="1"/>
  <c r="R301" i="5658" s="1"/>
  <c r="P300" i="5658"/>
  <c r="O300" i="5658"/>
  <c r="P299" i="5658"/>
  <c r="O299" i="5658"/>
  <c r="Q299" i="5658" s="1"/>
  <c r="R299" i="5658" s="1"/>
  <c r="Q298" i="5658"/>
  <c r="R298" i="5658" s="1"/>
  <c r="P298" i="5658"/>
  <c r="O298" i="5658"/>
  <c r="P297" i="5658"/>
  <c r="O297" i="5658"/>
  <c r="Q297" i="5658" s="1"/>
  <c r="R297" i="5658" s="1"/>
  <c r="P296" i="5658"/>
  <c r="O296" i="5658"/>
  <c r="Q296" i="5658" s="1"/>
  <c r="R296" i="5658" s="1"/>
  <c r="P295" i="5658"/>
  <c r="O295" i="5658"/>
  <c r="Q295" i="5658" s="1"/>
  <c r="R295" i="5658" s="1"/>
  <c r="P294" i="5658"/>
  <c r="O294" i="5658"/>
  <c r="Q294" i="5658" s="1"/>
  <c r="R294" i="5658" s="1"/>
  <c r="P293" i="5658"/>
  <c r="O293" i="5658"/>
  <c r="Q293" i="5658" s="1"/>
  <c r="R293" i="5658" s="1"/>
  <c r="P292" i="5658"/>
  <c r="O292" i="5658"/>
  <c r="Q292" i="5658" s="1"/>
  <c r="R292" i="5658" s="1"/>
  <c r="P291" i="5658"/>
  <c r="O291" i="5658"/>
  <c r="P290" i="5658"/>
  <c r="O290" i="5658"/>
  <c r="Q290" i="5658" s="1"/>
  <c r="R290" i="5658" s="1"/>
  <c r="P289" i="5658"/>
  <c r="O289" i="5658"/>
  <c r="Q289" i="5658" s="1"/>
  <c r="R289" i="5658" s="1"/>
  <c r="P288" i="5658"/>
  <c r="O288" i="5658"/>
  <c r="Q288" i="5658" s="1"/>
  <c r="R288" i="5658" s="1"/>
  <c r="P287" i="5658"/>
  <c r="O287" i="5658"/>
  <c r="Q287" i="5658" s="1"/>
  <c r="R287" i="5658" s="1"/>
  <c r="P286" i="5658"/>
  <c r="O286" i="5658"/>
  <c r="Q286" i="5658" s="1"/>
  <c r="R286" i="5658" s="1"/>
  <c r="P285" i="5658"/>
  <c r="O285" i="5658"/>
  <c r="Q285" i="5658" s="1"/>
  <c r="R285" i="5658" s="1"/>
  <c r="P284" i="5658"/>
  <c r="O284" i="5658"/>
  <c r="Q284" i="5658" s="1"/>
  <c r="R284" i="5658" s="1"/>
  <c r="P283" i="5658"/>
  <c r="O283" i="5658"/>
  <c r="Q283" i="5658" s="1"/>
  <c r="R283" i="5658" s="1"/>
  <c r="P282" i="5658"/>
  <c r="O282" i="5658"/>
  <c r="Q282" i="5658" s="1"/>
  <c r="R282" i="5658" s="1"/>
  <c r="P281" i="5658"/>
  <c r="O281" i="5658"/>
  <c r="Q281" i="5658" s="1"/>
  <c r="R281" i="5658" s="1"/>
  <c r="P280" i="5658"/>
  <c r="O280" i="5658"/>
  <c r="P279" i="5658"/>
  <c r="O279" i="5658"/>
  <c r="P278" i="5658"/>
  <c r="O278" i="5658"/>
  <c r="Q278" i="5658" s="1"/>
  <c r="R278" i="5658" s="1"/>
  <c r="P277" i="5658"/>
  <c r="O277" i="5658"/>
  <c r="Q277" i="5658" s="1"/>
  <c r="R277" i="5658" s="1"/>
  <c r="P276" i="5658"/>
  <c r="O276" i="5658"/>
  <c r="Q276" i="5658" s="1"/>
  <c r="R276" i="5658" s="1"/>
  <c r="P275" i="5658"/>
  <c r="O275" i="5658"/>
  <c r="Q275" i="5658" s="1"/>
  <c r="R275" i="5658" s="1"/>
  <c r="P274" i="5658"/>
  <c r="O274" i="5658"/>
  <c r="Q274" i="5658" s="1"/>
  <c r="R274" i="5658" s="1"/>
  <c r="P273" i="5658"/>
  <c r="O273" i="5658"/>
  <c r="Q273" i="5658" s="1"/>
  <c r="R273" i="5658" s="1"/>
  <c r="P272" i="5658"/>
  <c r="O272" i="5658"/>
  <c r="Q272" i="5658" s="1"/>
  <c r="R272" i="5658" s="1"/>
  <c r="P271" i="5658"/>
  <c r="O271" i="5658"/>
  <c r="P270" i="5658"/>
  <c r="O270" i="5658"/>
  <c r="P269" i="5658"/>
  <c r="O269" i="5658"/>
  <c r="Q269" i="5658" s="1"/>
  <c r="R269" i="5658" s="1"/>
  <c r="P268" i="5658"/>
  <c r="O268" i="5658"/>
  <c r="Q268" i="5658" s="1"/>
  <c r="R268" i="5658" s="1"/>
  <c r="P267" i="5658"/>
  <c r="O267" i="5658"/>
  <c r="Q267" i="5658" s="1"/>
  <c r="R267" i="5658" s="1"/>
  <c r="P266" i="5658"/>
  <c r="O266" i="5658"/>
  <c r="Q266" i="5658" s="1"/>
  <c r="R266" i="5658" s="1"/>
  <c r="P265" i="5658"/>
  <c r="O265" i="5658"/>
  <c r="Q265" i="5658" s="1"/>
  <c r="R265" i="5658" s="1"/>
  <c r="P264" i="5658"/>
  <c r="O264" i="5658"/>
  <c r="Q264" i="5658" s="1"/>
  <c r="R264" i="5658" s="1"/>
  <c r="P263" i="5658"/>
  <c r="O263" i="5658"/>
  <c r="Q263" i="5658" s="1"/>
  <c r="R263" i="5658" s="1"/>
  <c r="P262" i="5658"/>
  <c r="O262" i="5658"/>
  <c r="Q262" i="5658" s="1"/>
  <c r="R262" i="5658" s="1"/>
  <c r="P261" i="5658"/>
  <c r="O261" i="5658"/>
  <c r="Q261" i="5658" s="1"/>
  <c r="R261" i="5658" s="1"/>
  <c r="P260" i="5658"/>
  <c r="O260" i="5658"/>
  <c r="Q260" i="5658" s="1"/>
  <c r="R260" i="5658" s="1"/>
  <c r="P259" i="5658"/>
  <c r="O259" i="5658"/>
  <c r="Q259" i="5658" s="1"/>
  <c r="R259" i="5658" s="1"/>
  <c r="Q258" i="5658"/>
  <c r="R258" i="5658" s="1"/>
  <c r="P258" i="5658"/>
  <c r="O258" i="5658"/>
  <c r="P257" i="5658"/>
  <c r="O257" i="5658"/>
  <c r="Q257" i="5658" s="1"/>
  <c r="R257" i="5658" s="1"/>
  <c r="P256" i="5658"/>
  <c r="O256" i="5658"/>
  <c r="Q256" i="5658" s="1"/>
  <c r="R256" i="5658" s="1"/>
  <c r="P255" i="5658"/>
  <c r="O255" i="5658"/>
  <c r="P254" i="5658"/>
  <c r="O254" i="5658"/>
  <c r="Q254" i="5658" s="1"/>
  <c r="R254" i="5658" s="1"/>
  <c r="P253" i="5658"/>
  <c r="O253" i="5658"/>
  <c r="P252" i="5658"/>
  <c r="O252" i="5658"/>
  <c r="Q252" i="5658" s="1"/>
  <c r="R252" i="5658" s="1"/>
  <c r="P251" i="5658"/>
  <c r="Q251" i="5658" s="1"/>
  <c r="R251" i="5658" s="1"/>
  <c r="O251" i="5658"/>
  <c r="P250" i="5658"/>
  <c r="O250" i="5658"/>
  <c r="Q250" i="5658" s="1"/>
  <c r="R250" i="5658" s="1"/>
  <c r="P249" i="5658"/>
  <c r="O249" i="5658"/>
  <c r="Q249" i="5658" s="1"/>
  <c r="R249" i="5658" s="1"/>
  <c r="P248" i="5658"/>
  <c r="O248" i="5658"/>
  <c r="Q248" i="5658" s="1"/>
  <c r="R248" i="5658" s="1"/>
  <c r="P247" i="5658"/>
  <c r="O247" i="5658"/>
  <c r="Q247" i="5658" s="1"/>
  <c r="R247" i="5658" s="1"/>
  <c r="P246" i="5658"/>
  <c r="O246" i="5658"/>
  <c r="Q246" i="5658" s="1"/>
  <c r="R246" i="5658" s="1"/>
  <c r="P245" i="5658"/>
  <c r="O245" i="5658"/>
  <c r="P244" i="5658"/>
  <c r="O244" i="5658"/>
  <c r="Q244" i="5658" s="1"/>
  <c r="R244" i="5658" s="1"/>
  <c r="P243" i="5658"/>
  <c r="O243" i="5658"/>
  <c r="Q243" i="5658" s="1"/>
  <c r="R243" i="5658" s="1"/>
  <c r="P242" i="5658"/>
  <c r="O242" i="5658"/>
  <c r="Q242" i="5658" s="1"/>
  <c r="R242" i="5658" s="1"/>
  <c r="P241" i="5658"/>
  <c r="O241" i="5658"/>
  <c r="P240" i="5658"/>
  <c r="O240" i="5658"/>
  <c r="Q240" i="5658" s="1"/>
  <c r="R240" i="5658" s="1"/>
  <c r="P239" i="5658"/>
  <c r="O239" i="5658"/>
  <c r="Q239" i="5658" s="1"/>
  <c r="R239" i="5658" s="1"/>
  <c r="P238" i="5658"/>
  <c r="O238" i="5658"/>
  <c r="Q238" i="5658" s="1"/>
  <c r="R238" i="5658" s="1"/>
  <c r="P237" i="5658"/>
  <c r="O237" i="5658"/>
  <c r="Q237" i="5658" s="1"/>
  <c r="R237" i="5658" s="1"/>
  <c r="P236" i="5658"/>
  <c r="O236" i="5658"/>
  <c r="Q236" i="5658" s="1"/>
  <c r="R236" i="5658" s="1"/>
  <c r="P235" i="5658"/>
  <c r="O235" i="5658"/>
  <c r="Q235" i="5658" s="1"/>
  <c r="R235" i="5658" s="1"/>
  <c r="P234" i="5658"/>
  <c r="Q234" i="5658" s="1"/>
  <c r="R234" i="5658" s="1"/>
  <c r="O234" i="5658"/>
  <c r="P233" i="5658"/>
  <c r="O233" i="5658"/>
  <c r="Q233" i="5658" s="1"/>
  <c r="R233" i="5658" s="1"/>
  <c r="P232" i="5658"/>
  <c r="O232" i="5658"/>
  <c r="Q232" i="5658" s="1"/>
  <c r="R232" i="5658" s="1"/>
  <c r="P231" i="5658"/>
  <c r="O231" i="5658"/>
  <c r="Q231" i="5658" s="1"/>
  <c r="R231" i="5658" s="1"/>
  <c r="P230" i="5658"/>
  <c r="O230" i="5658"/>
  <c r="Q230" i="5658" s="1"/>
  <c r="R230" i="5658" s="1"/>
  <c r="P229" i="5658"/>
  <c r="O229" i="5658"/>
  <c r="P228" i="5658"/>
  <c r="O228" i="5658"/>
  <c r="P227" i="5658"/>
  <c r="O227" i="5658"/>
  <c r="Q227" i="5658" s="1"/>
  <c r="R227" i="5658" s="1"/>
  <c r="P226" i="5658"/>
  <c r="O226" i="5658"/>
  <c r="Q226" i="5658" s="1"/>
  <c r="R226" i="5658" s="1"/>
  <c r="P225" i="5658"/>
  <c r="O225" i="5658"/>
  <c r="P224" i="5658"/>
  <c r="O224" i="5658"/>
  <c r="Q224" i="5658" s="1"/>
  <c r="R224" i="5658" s="1"/>
  <c r="P223" i="5658"/>
  <c r="Q223" i="5658" s="1"/>
  <c r="R223" i="5658" s="1"/>
  <c r="O223" i="5658"/>
  <c r="P222" i="5658"/>
  <c r="O222" i="5658"/>
  <c r="Q222" i="5658" s="1"/>
  <c r="R222" i="5658" s="1"/>
  <c r="P221" i="5658"/>
  <c r="O221" i="5658"/>
  <c r="P220" i="5658"/>
  <c r="O220" i="5658"/>
  <c r="Q220" i="5658" s="1"/>
  <c r="R220" i="5658" s="1"/>
  <c r="P219" i="5658"/>
  <c r="O219" i="5658"/>
  <c r="Q219" i="5658" s="1"/>
  <c r="R219" i="5658" s="1"/>
  <c r="P218" i="5658"/>
  <c r="O218" i="5658"/>
  <c r="P217" i="5658"/>
  <c r="O217" i="5658"/>
  <c r="P216" i="5658"/>
  <c r="O216" i="5658"/>
  <c r="Q216" i="5658" s="1"/>
  <c r="R216" i="5658" s="1"/>
  <c r="P215" i="5658"/>
  <c r="O215" i="5658"/>
  <c r="Q215" i="5658" s="1"/>
  <c r="R215" i="5658" s="1"/>
  <c r="P214" i="5658"/>
  <c r="O214" i="5658"/>
  <c r="Q214" i="5658" s="1"/>
  <c r="R214" i="5658" s="1"/>
  <c r="P213" i="5658"/>
  <c r="O213" i="5658"/>
  <c r="Q213" i="5658" s="1"/>
  <c r="R213" i="5658" s="1"/>
  <c r="P212" i="5658"/>
  <c r="Q212" i="5658" s="1"/>
  <c r="R212" i="5658" s="1"/>
  <c r="O212" i="5658"/>
  <c r="Q211" i="5658"/>
  <c r="R211" i="5658" s="1"/>
  <c r="P211" i="5658"/>
  <c r="O211" i="5658"/>
  <c r="P210" i="5658"/>
  <c r="O210" i="5658"/>
  <c r="Q210" i="5658" s="1"/>
  <c r="R210" i="5658" s="1"/>
  <c r="P209" i="5658"/>
  <c r="O209" i="5658"/>
  <c r="P208" i="5658"/>
  <c r="O208" i="5658"/>
  <c r="Q208" i="5658" s="1"/>
  <c r="R208" i="5658" s="1"/>
  <c r="P207" i="5658"/>
  <c r="O207" i="5658"/>
  <c r="P206" i="5658"/>
  <c r="O206" i="5658"/>
  <c r="Q206" i="5658" s="1"/>
  <c r="R206" i="5658" s="1"/>
  <c r="P205" i="5658"/>
  <c r="O205" i="5658"/>
  <c r="Q205" i="5658" s="1"/>
  <c r="R205" i="5658" s="1"/>
  <c r="P204" i="5658"/>
  <c r="O204" i="5658"/>
  <c r="Q204" i="5658" s="1"/>
  <c r="R204" i="5658" s="1"/>
  <c r="P203" i="5658"/>
  <c r="O203" i="5658"/>
  <c r="P202" i="5658"/>
  <c r="O202" i="5658"/>
  <c r="Q202" i="5658" s="1"/>
  <c r="R202" i="5658" s="1"/>
  <c r="P201" i="5658"/>
  <c r="O201" i="5658"/>
  <c r="P200" i="5658"/>
  <c r="O200" i="5658"/>
  <c r="Q200" i="5658" s="1"/>
  <c r="R200" i="5658" s="1"/>
  <c r="P199" i="5658"/>
  <c r="O199" i="5658"/>
  <c r="P198" i="5658"/>
  <c r="O198" i="5658"/>
  <c r="Q198" i="5658" s="1"/>
  <c r="R198" i="5658" s="1"/>
  <c r="P197" i="5658"/>
  <c r="O197" i="5658"/>
  <c r="Q197" i="5658" s="1"/>
  <c r="R197" i="5658" s="1"/>
  <c r="P196" i="5658"/>
  <c r="O196" i="5658"/>
  <c r="Q196" i="5658" s="1"/>
  <c r="R196" i="5658" s="1"/>
  <c r="P195" i="5658"/>
  <c r="O195" i="5658"/>
  <c r="Q195" i="5658" s="1"/>
  <c r="R195" i="5658" s="1"/>
  <c r="P194" i="5658"/>
  <c r="O194" i="5658"/>
  <c r="Q194" i="5658" s="1"/>
  <c r="R194" i="5658" s="1"/>
  <c r="P193" i="5658"/>
  <c r="O193" i="5658"/>
  <c r="P192" i="5658"/>
  <c r="O192" i="5658"/>
  <c r="Q192" i="5658" s="1"/>
  <c r="R192" i="5658" s="1"/>
  <c r="P191" i="5658"/>
  <c r="O191" i="5658"/>
  <c r="P190" i="5658"/>
  <c r="O190" i="5658"/>
  <c r="P189" i="5658"/>
  <c r="Q189" i="5658" s="1"/>
  <c r="R189" i="5658" s="1"/>
  <c r="O189" i="5658"/>
  <c r="P188" i="5658"/>
  <c r="O188" i="5658"/>
  <c r="Q188" i="5658" s="1"/>
  <c r="R188" i="5658" s="1"/>
  <c r="P187" i="5658"/>
  <c r="O187" i="5658"/>
  <c r="Q187" i="5658" s="1"/>
  <c r="R187" i="5658" s="1"/>
  <c r="P186" i="5658"/>
  <c r="O186" i="5658"/>
  <c r="P185" i="5658"/>
  <c r="O185" i="5658"/>
  <c r="P184" i="5658"/>
  <c r="O184" i="5658"/>
  <c r="Q184" i="5658" s="1"/>
  <c r="R184" i="5658" s="1"/>
  <c r="P183" i="5658"/>
  <c r="O183" i="5658"/>
  <c r="Q183" i="5658" s="1"/>
  <c r="R183" i="5658" s="1"/>
  <c r="P182" i="5658"/>
  <c r="O182" i="5658"/>
  <c r="Q182" i="5658" s="1"/>
  <c r="R182" i="5658" s="1"/>
  <c r="P181" i="5658"/>
  <c r="O181" i="5658"/>
  <c r="P180" i="5658"/>
  <c r="O180" i="5658"/>
  <c r="Q180" i="5658" s="1"/>
  <c r="R180" i="5658" s="1"/>
  <c r="P179" i="5658"/>
  <c r="O179" i="5658"/>
  <c r="P178" i="5658"/>
  <c r="O178" i="5658"/>
  <c r="Q178" i="5658" s="1"/>
  <c r="R178" i="5658" s="1"/>
  <c r="P177" i="5658"/>
  <c r="O177" i="5658"/>
  <c r="Q177" i="5658" s="1"/>
  <c r="R177" i="5658" s="1"/>
  <c r="P176" i="5658"/>
  <c r="O176" i="5658"/>
  <c r="Q176" i="5658" s="1"/>
  <c r="R176" i="5658" s="1"/>
  <c r="P175" i="5658"/>
  <c r="O175" i="5658"/>
  <c r="Q175" i="5658" s="1"/>
  <c r="R175" i="5658" s="1"/>
  <c r="P174" i="5658"/>
  <c r="Q174" i="5658" s="1"/>
  <c r="R174" i="5658" s="1"/>
  <c r="O174" i="5658"/>
  <c r="P173" i="5658"/>
  <c r="O173" i="5658"/>
  <c r="Q173" i="5658" s="1"/>
  <c r="R173" i="5658" s="1"/>
  <c r="P172" i="5658"/>
  <c r="O172" i="5658"/>
  <c r="P171" i="5658"/>
  <c r="O171" i="5658"/>
  <c r="Q171" i="5658" s="1"/>
  <c r="R171" i="5658" s="1"/>
  <c r="P170" i="5658"/>
  <c r="O170" i="5658"/>
  <c r="P169" i="5658"/>
  <c r="O169" i="5658"/>
  <c r="Q169" i="5658" s="1"/>
  <c r="R169" i="5658" s="1"/>
  <c r="P168" i="5658"/>
  <c r="O168" i="5658"/>
  <c r="P167" i="5658"/>
  <c r="O167" i="5658"/>
  <c r="Q167" i="5658" s="1"/>
  <c r="R167" i="5658" s="1"/>
  <c r="P166" i="5658"/>
  <c r="O166" i="5658"/>
  <c r="P165" i="5658"/>
  <c r="O165" i="5658"/>
  <c r="Q165" i="5658" s="1"/>
  <c r="R165" i="5658" s="1"/>
  <c r="P164" i="5658"/>
  <c r="O164" i="5658"/>
  <c r="Q164" i="5658" s="1"/>
  <c r="R164" i="5658" s="1"/>
  <c r="P163" i="5658"/>
  <c r="O163" i="5658"/>
  <c r="P162" i="5658"/>
  <c r="O162" i="5658"/>
  <c r="Q162" i="5658" s="1"/>
  <c r="R162" i="5658" s="1"/>
  <c r="P161" i="5658"/>
  <c r="O161" i="5658"/>
  <c r="Q161" i="5658" s="1"/>
  <c r="R161" i="5658" s="1"/>
  <c r="P160" i="5658"/>
  <c r="O160" i="5658"/>
  <c r="Q160" i="5658" s="1"/>
  <c r="R160" i="5658" s="1"/>
  <c r="P159" i="5658"/>
  <c r="O159" i="5658"/>
  <c r="Q159" i="5658" s="1"/>
  <c r="R159" i="5658" s="1"/>
  <c r="P158" i="5658"/>
  <c r="O158" i="5658"/>
  <c r="P157" i="5658"/>
  <c r="O157" i="5658"/>
  <c r="P156" i="5658"/>
  <c r="Q156" i="5658" s="1"/>
  <c r="R156" i="5658" s="1"/>
  <c r="O156" i="5658"/>
  <c r="P155" i="5658"/>
  <c r="O155" i="5658"/>
  <c r="Q155" i="5658" s="1"/>
  <c r="R155" i="5658" s="1"/>
  <c r="P154" i="5658"/>
  <c r="O154" i="5658"/>
  <c r="Q154" i="5658" s="1"/>
  <c r="R154" i="5658" s="1"/>
  <c r="P153" i="5658"/>
  <c r="O153" i="5658"/>
  <c r="Q153" i="5658" s="1"/>
  <c r="R153" i="5658" s="1"/>
  <c r="P152" i="5658"/>
  <c r="O152" i="5658"/>
  <c r="P151" i="5658"/>
  <c r="O151" i="5658"/>
  <c r="Q151" i="5658" s="1"/>
  <c r="R151" i="5658" s="1"/>
  <c r="P150" i="5658"/>
  <c r="O150" i="5658"/>
  <c r="Q150" i="5658" s="1"/>
  <c r="R150" i="5658" s="1"/>
  <c r="P149" i="5658"/>
  <c r="O149" i="5658"/>
  <c r="Q149" i="5658" s="1"/>
  <c r="R149" i="5658" s="1"/>
  <c r="P148" i="5658"/>
  <c r="O148" i="5658"/>
  <c r="Q148" i="5658" s="1"/>
  <c r="R148" i="5658" s="1"/>
  <c r="P147" i="5658"/>
  <c r="O147" i="5658"/>
  <c r="Q147" i="5658" s="1"/>
  <c r="R147" i="5658" s="1"/>
  <c r="P146" i="5658"/>
  <c r="O146" i="5658"/>
  <c r="Q145" i="5658"/>
  <c r="R145" i="5658" s="1"/>
  <c r="P145" i="5658"/>
  <c r="O145" i="5658"/>
  <c r="P144" i="5658"/>
  <c r="O144" i="5658"/>
  <c r="Q144" i="5658" s="1"/>
  <c r="R144" i="5658" s="1"/>
  <c r="P143" i="5658"/>
  <c r="O143" i="5658"/>
  <c r="Q143" i="5658" s="1"/>
  <c r="R143" i="5658" s="1"/>
  <c r="P142" i="5658"/>
  <c r="O142" i="5658"/>
  <c r="Q142" i="5658" s="1"/>
  <c r="R142" i="5658" s="1"/>
  <c r="P141" i="5658"/>
  <c r="Q141" i="5658" s="1"/>
  <c r="R141" i="5658" s="1"/>
  <c r="O141" i="5658"/>
  <c r="P140" i="5658"/>
  <c r="O140" i="5658"/>
  <c r="Q140" i="5658" s="1"/>
  <c r="R140" i="5658" s="1"/>
  <c r="P139" i="5658"/>
  <c r="O139" i="5658"/>
  <c r="P138" i="5658"/>
  <c r="O138" i="5658"/>
  <c r="Q138" i="5658" s="1"/>
  <c r="R138" i="5658" s="1"/>
  <c r="P137" i="5658"/>
  <c r="Q137" i="5658" s="1"/>
  <c r="R137" i="5658" s="1"/>
  <c r="O137" i="5658"/>
  <c r="P136" i="5658"/>
  <c r="O136" i="5658"/>
  <c r="Q136" i="5658" s="1"/>
  <c r="R136" i="5658" s="1"/>
  <c r="P135" i="5658"/>
  <c r="O135" i="5658"/>
  <c r="P134" i="5658"/>
  <c r="O134" i="5658"/>
  <c r="Q134" i="5658" s="1"/>
  <c r="R134" i="5658" s="1"/>
  <c r="Q133" i="5658"/>
  <c r="R133" i="5658" s="1"/>
  <c r="P133" i="5658"/>
  <c r="O133" i="5658"/>
  <c r="P132" i="5658"/>
  <c r="O132" i="5658"/>
  <c r="Q132" i="5658" s="1"/>
  <c r="R132" i="5658" s="1"/>
  <c r="P131" i="5658"/>
  <c r="O131" i="5658"/>
  <c r="P130" i="5658"/>
  <c r="O130" i="5658"/>
  <c r="P129" i="5658"/>
  <c r="O129" i="5658"/>
  <c r="P128" i="5658"/>
  <c r="O128" i="5658"/>
  <c r="Q128" i="5658" s="1"/>
  <c r="R128" i="5658" s="1"/>
  <c r="P127" i="5658"/>
  <c r="O127" i="5658"/>
  <c r="P126" i="5658"/>
  <c r="O126" i="5658"/>
  <c r="Q126" i="5658" s="1"/>
  <c r="R126" i="5658" s="1"/>
  <c r="P125" i="5658"/>
  <c r="O125" i="5658"/>
  <c r="P124" i="5658"/>
  <c r="O124" i="5658"/>
  <c r="P123" i="5658"/>
  <c r="Q123" i="5658" s="1"/>
  <c r="R123" i="5658" s="1"/>
  <c r="O123" i="5658"/>
  <c r="P122" i="5658"/>
  <c r="O122" i="5658"/>
  <c r="Q122" i="5658" s="1"/>
  <c r="R122" i="5658" s="1"/>
  <c r="P121" i="5658"/>
  <c r="O121" i="5658"/>
  <c r="Q121" i="5658" s="1"/>
  <c r="R121" i="5658" s="1"/>
  <c r="P120" i="5658"/>
  <c r="O120" i="5658"/>
  <c r="Q120" i="5658" s="1"/>
  <c r="R120" i="5658" s="1"/>
  <c r="P119" i="5658"/>
  <c r="O119" i="5658"/>
  <c r="P118" i="5658"/>
  <c r="O118" i="5658"/>
  <c r="P117" i="5658"/>
  <c r="O117" i="5658"/>
  <c r="Q117" i="5658" s="1"/>
  <c r="R117" i="5658" s="1"/>
  <c r="P116" i="5658"/>
  <c r="O116" i="5658"/>
  <c r="Q116" i="5658" s="1"/>
  <c r="R116" i="5658" s="1"/>
  <c r="P115" i="5658"/>
  <c r="O115" i="5658"/>
  <c r="Q115" i="5658" s="1"/>
  <c r="R115" i="5658" s="1"/>
  <c r="P114" i="5658"/>
  <c r="Q114" i="5658" s="1"/>
  <c r="R114" i="5658" s="1"/>
  <c r="O114" i="5658"/>
  <c r="P113" i="5658"/>
  <c r="O113" i="5658"/>
  <c r="Q112" i="5658"/>
  <c r="R112" i="5658" s="1"/>
  <c r="P112" i="5658"/>
  <c r="O112" i="5658"/>
  <c r="P111" i="5658"/>
  <c r="O111" i="5658"/>
  <c r="Q111" i="5658" s="1"/>
  <c r="R111" i="5658" s="1"/>
  <c r="P110" i="5658"/>
  <c r="O110" i="5658"/>
  <c r="P109" i="5658"/>
  <c r="O109" i="5658"/>
  <c r="Q109" i="5658" s="1"/>
  <c r="R109" i="5658" s="1"/>
  <c r="P108" i="5658"/>
  <c r="O108" i="5658"/>
  <c r="P107" i="5658"/>
  <c r="O107" i="5658"/>
  <c r="Q107" i="5658" s="1"/>
  <c r="R107" i="5658" s="1"/>
  <c r="P106" i="5658"/>
  <c r="O106" i="5658"/>
  <c r="P105" i="5658"/>
  <c r="O105" i="5658"/>
  <c r="Q105" i="5658" s="1"/>
  <c r="R105" i="5658" s="1"/>
  <c r="P104" i="5658"/>
  <c r="Q104" i="5658" s="1"/>
  <c r="R104" i="5658" s="1"/>
  <c r="O104" i="5658"/>
  <c r="P103" i="5658"/>
  <c r="O103" i="5658"/>
  <c r="Q103" i="5658" s="1"/>
  <c r="R103" i="5658" s="1"/>
  <c r="P102" i="5658"/>
  <c r="Q102" i="5658" s="1"/>
  <c r="R102" i="5658" s="1"/>
  <c r="O102" i="5658"/>
  <c r="P101" i="5658"/>
  <c r="O101" i="5658"/>
  <c r="Q101" i="5658" s="1"/>
  <c r="R101" i="5658" s="1"/>
  <c r="P100" i="5658"/>
  <c r="O100" i="5658"/>
  <c r="P99" i="5658"/>
  <c r="O99" i="5658"/>
  <c r="Q99" i="5658" s="1"/>
  <c r="R99" i="5658" s="1"/>
  <c r="P98" i="5658"/>
  <c r="O98" i="5658"/>
  <c r="Q98" i="5658" s="1"/>
  <c r="R98" i="5658" s="1"/>
  <c r="P97" i="5658"/>
  <c r="Q97" i="5658" s="1"/>
  <c r="R97" i="5658" s="1"/>
  <c r="O97" i="5658"/>
  <c r="P96" i="5658"/>
  <c r="O96" i="5658"/>
  <c r="P95" i="5658"/>
  <c r="O95" i="5658"/>
  <c r="Q95" i="5658" s="1"/>
  <c r="R95" i="5658" s="1"/>
  <c r="P94" i="5658"/>
  <c r="O94" i="5658"/>
  <c r="P93" i="5658"/>
  <c r="O93" i="5658"/>
  <c r="Q93" i="5658" s="1"/>
  <c r="R93" i="5658" s="1"/>
  <c r="P92" i="5658"/>
  <c r="O92" i="5658"/>
  <c r="P91" i="5658"/>
  <c r="O91" i="5658"/>
  <c r="Q90" i="5658"/>
  <c r="R90" i="5658" s="1"/>
  <c r="P90" i="5658"/>
  <c r="O90" i="5658"/>
  <c r="P89" i="5658"/>
  <c r="O89" i="5658"/>
  <c r="Q89" i="5658" s="1"/>
  <c r="R89" i="5658" s="1"/>
  <c r="P88" i="5658"/>
  <c r="O88" i="5658"/>
  <c r="Q88" i="5658" s="1"/>
  <c r="R88" i="5658" s="1"/>
  <c r="P87" i="5658"/>
  <c r="O87" i="5658"/>
  <c r="Q87" i="5658" s="1"/>
  <c r="R87" i="5658" s="1"/>
  <c r="P86" i="5658"/>
  <c r="O86" i="5658"/>
  <c r="P85" i="5658"/>
  <c r="O85" i="5658"/>
  <c r="Q85" i="5658" s="1"/>
  <c r="R85" i="5658" s="1"/>
  <c r="P84" i="5658"/>
  <c r="O84" i="5658"/>
  <c r="Q84" i="5658" s="1"/>
  <c r="R84" i="5658" s="1"/>
  <c r="P83" i="5658"/>
  <c r="O83" i="5658"/>
  <c r="P82" i="5658"/>
  <c r="O82" i="5658"/>
  <c r="P81" i="5658"/>
  <c r="O81" i="5658"/>
  <c r="Q81" i="5658" s="1"/>
  <c r="R81" i="5658" s="1"/>
  <c r="P80" i="5658"/>
  <c r="O80" i="5658"/>
  <c r="P79" i="5658"/>
  <c r="O79" i="5658"/>
  <c r="Q79" i="5658" s="1"/>
  <c r="R79" i="5658" s="1"/>
  <c r="P78" i="5658"/>
  <c r="O78" i="5658"/>
  <c r="P77" i="5658"/>
  <c r="O77" i="5658"/>
  <c r="Q77" i="5658" s="1"/>
  <c r="R77" i="5658" s="1"/>
  <c r="P76" i="5658"/>
  <c r="O76" i="5658"/>
  <c r="Q76" i="5658" s="1"/>
  <c r="R76" i="5658" s="1"/>
  <c r="P75" i="5658"/>
  <c r="O75" i="5658"/>
  <c r="P74" i="5658"/>
  <c r="O74" i="5658"/>
  <c r="Q74" i="5658" s="1"/>
  <c r="R74" i="5658" s="1"/>
  <c r="P73" i="5658"/>
  <c r="O73" i="5658"/>
  <c r="Q73" i="5658" s="1"/>
  <c r="R73" i="5658" s="1"/>
  <c r="P72" i="5658"/>
  <c r="O72" i="5658"/>
  <c r="P71" i="5658"/>
  <c r="O71" i="5658"/>
  <c r="Q71" i="5658" s="1"/>
  <c r="R71" i="5658" s="1"/>
  <c r="P70" i="5658"/>
  <c r="O70" i="5658"/>
  <c r="Q70" i="5658" s="1"/>
  <c r="R70" i="5658" s="1"/>
  <c r="P69" i="5658"/>
  <c r="O69" i="5658"/>
  <c r="P68" i="5658"/>
  <c r="O68" i="5658"/>
  <c r="Q68" i="5658" s="1"/>
  <c r="R68" i="5658" s="1"/>
  <c r="P67" i="5658"/>
  <c r="O67" i="5658"/>
  <c r="Q67" i="5658" s="1"/>
  <c r="R67" i="5658" s="1"/>
  <c r="P66" i="5658"/>
  <c r="O66" i="5658"/>
  <c r="Q66" i="5658" s="1"/>
  <c r="R66" i="5658" s="1"/>
  <c r="P65" i="5658"/>
  <c r="Q65" i="5658" s="1"/>
  <c r="R65" i="5658" s="1"/>
  <c r="O65" i="5658"/>
  <c r="P64" i="5658"/>
  <c r="Q64" i="5658" s="1"/>
  <c r="R64" i="5658" s="1"/>
  <c r="O64" i="5658"/>
  <c r="P63" i="5658"/>
  <c r="O63" i="5658"/>
  <c r="Q63" i="5658" s="1"/>
  <c r="R63" i="5658" s="1"/>
  <c r="P62" i="5658"/>
  <c r="O62" i="5658"/>
  <c r="P61" i="5658"/>
  <c r="O61" i="5658"/>
  <c r="Q61" i="5658" s="1"/>
  <c r="R61" i="5658" s="1"/>
  <c r="P60" i="5658"/>
  <c r="O60" i="5658"/>
  <c r="Q60" i="5658" s="1"/>
  <c r="R60" i="5658" s="1"/>
  <c r="P59" i="5658"/>
  <c r="O59" i="5658"/>
  <c r="Q59" i="5658" s="1"/>
  <c r="R59" i="5658" s="1"/>
  <c r="P58" i="5658"/>
  <c r="O58" i="5658"/>
  <c r="P57" i="5658"/>
  <c r="O57" i="5658"/>
  <c r="Q57" i="5658" s="1"/>
  <c r="R57" i="5658" s="1"/>
  <c r="P56" i="5658"/>
  <c r="O56" i="5658"/>
  <c r="Q56" i="5658" s="1"/>
  <c r="R56" i="5658" s="1"/>
  <c r="P55" i="5658"/>
  <c r="O55" i="5658"/>
  <c r="P54" i="5658"/>
  <c r="O54" i="5658"/>
  <c r="Q54" i="5658" s="1"/>
  <c r="R54" i="5658" s="1"/>
  <c r="P53" i="5658"/>
  <c r="O53" i="5658"/>
  <c r="P52" i="5658"/>
  <c r="O52" i="5658"/>
  <c r="Q52" i="5658" s="1"/>
  <c r="R52" i="5658" s="1"/>
  <c r="P51" i="5658"/>
  <c r="O51" i="5658"/>
  <c r="Q51" i="5658" s="1"/>
  <c r="R51" i="5658" s="1"/>
  <c r="P50" i="5658"/>
  <c r="O50" i="5658"/>
  <c r="Q50" i="5658" s="1"/>
  <c r="R50" i="5658" s="1"/>
  <c r="P49" i="5658"/>
  <c r="O49" i="5658"/>
  <c r="P48" i="5658"/>
  <c r="O48" i="5658"/>
  <c r="Q48" i="5658" s="1"/>
  <c r="R48" i="5658" s="1"/>
  <c r="P47" i="5658"/>
  <c r="O47" i="5658"/>
  <c r="P46" i="5658"/>
  <c r="O46" i="5658"/>
  <c r="Q46" i="5658" s="1"/>
  <c r="R46" i="5658" s="1"/>
  <c r="P45" i="5658"/>
  <c r="O45" i="5658"/>
  <c r="Q45" i="5658" s="1"/>
  <c r="R45" i="5658" s="1"/>
  <c r="P44" i="5658"/>
  <c r="O44" i="5658"/>
  <c r="Q44" i="5658" s="1"/>
  <c r="R44" i="5658" s="1"/>
  <c r="P43" i="5658"/>
  <c r="O43" i="5658"/>
  <c r="Q43" i="5658" s="1"/>
  <c r="R43" i="5658" s="1"/>
  <c r="P42" i="5658"/>
  <c r="Q42" i="5658" s="1"/>
  <c r="R42" i="5658" s="1"/>
  <c r="O42" i="5658"/>
  <c r="P41" i="5658"/>
  <c r="O41" i="5658"/>
  <c r="Q41" i="5658" s="1"/>
  <c r="R41" i="5658" s="1"/>
  <c r="P40" i="5658"/>
  <c r="O40" i="5658"/>
  <c r="Q40" i="5658" s="1"/>
  <c r="R40" i="5658" s="1"/>
  <c r="P39" i="5658"/>
  <c r="O39" i="5658"/>
  <c r="Q39" i="5658" s="1"/>
  <c r="R39" i="5658" s="1"/>
  <c r="P38" i="5658"/>
  <c r="O38" i="5658"/>
  <c r="Q38" i="5658" s="1"/>
  <c r="R38" i="5658" s="1"/>
  <c r="P37" i="5658"/>
  <c r="O37" i="5658"/>
  <c r="Q37" i="5658" s="1"/>
  <c r="R37" i="5658" s="1"/>
  <c r="P36" i="5658"/>
  <c r="O36" i="5658"/>
  <c r="P35" i="5658"/>
  <c r="O35" i="5658"/>
  <c r="Q35" i="5658" s="1"/>
  <c r="R35" i="5658" s="1"/>
  <c r="P34" i="5658"/>
  <c r="O34" i="5658"/>
  <c r="P33" i="5658"/>
  <c r="O33" i="5658"/>
  <c r="Q33" i="5658" s="1"/>
  <c r="R33" i="5658" s="1"/>
  <c r="P32" i="5658"/>
  <c r="O32" i="5658"/>
  <c r="Q32" i="5658" s="1"/>
  <c r="R32" i="5658" s="1"/>
  <c r="P31" i="5658"/>
  <c r="O31" i="5658"/>
  <c r="P30" i="5658"/>
  <c r="O30" i="5658"/>
  <c r="Q30" i="5658" s="1"/>
  <c r="R30" i="5658" s="1"/>
  <c r="P29" i="5658"/>
  <c r="O29" i="5658"/>
  <c r="P28" i="5658"/>
  <c r="O28" i="5658"/>
  <c r="Q28" i="5658" s="1"/>
  <c r="R28" i="5658" s="1"/>
  <c r="P27" i="5658"/>
  <c r="O27" i="5658"/>
  <c r="Q27" i="5658" s="1"/>
  <c r="R27" i="5658" s="1"/>
  <c r="P26" i="5658"/>
  <c r="O26" i="5658"/>
  <c r="P25" i="5658"/>
  <c r="O25" i="5658"/>
  <c r="P24" i="5658"/>
  <c r="O24" i="5658"/>
  <c r="Q24" i="5658" s="1"/>
  <c r="R24" i="5658" s="1"/>
  <c r="P23" i="5658"/>
  <c r="O23" i="5658"/>
  <c r="P22" i="5658"/>
  <c r="O22" i="5658"/>
  <c r="Q22" i="5658" s="1"/>
  <c r="R22" i="5658" s="1"/>
  <c r="P21" i="5658"/>
  <c r="O21" i="5658"/>
  <c r="P20" i="5658"/>
  <c r="O20" i="5658"/>
  <c r="Q20" i="5658" s="1"/>
  <c r="R20" i="5658" s="1"/>
  <c r="P19" i="5658"/>
  <c r="O19" i="5658"/>
  <c r="Q19" i="5658" s="1"/>
  <c r="R19" i="5658" s="1"/>
  <c r="P18" i="5658"/>
  <c r="O18" i="5658"/>
  <c r="Q18" i="5658" s="1"/>
  <c r="R18" i="5658" s="1"/>
  <c r="P17" i="5658"/>
  <c r="O17" i="5658"/>
  <c r="Q17" i="5658" s="1"/>
  <c r="R17" i="5658" s="1"/>
  <c r="P16" i="5658"/>
  <c r="O16" i="5658"/>
  <c r="P15" i="5658"/>
  <c r="O15" i="5658"/>
  <c r="Q15" i="5658" s="1"/>
  <c r="R15" i="5658" s="1"/>
  <c r="P14" i="5658"/>
  <c r="O14" i="5658"/>
  <c r="P13" i="5658"/>
  <c r="Q13" i="5658" s="1"/>
  <c r="R13" i="5658" s="1"/>
  <c r="O13" i="5658"/>
  <c r="P12" i="5658"/>
  <c r="O12" i="5658"/>
  <c r="Q12" i="5658" s="1"/>
  <c r="R12" i="5658" s="1"/>
  <c r="P11" i="5658"/>
  <c r="O11" i="5658"/>
  <c r="Q11" i="5658" s="1"/>
  <c r="R11" i="5658" s="1"/>
  <c r="P10" i="5658"/>
  <c r="O10" i="5658"/>
  <c r="P9" i="5658"/>
  <c r="Q9" i="5658" s="1"/>
  <c r="R9" i="5658" s="1"/>
  <c r="O9" i="5658"/>
  <c r="P8" i="5658"/>
  <c r="O8" i="5658"/>
  <c r="Q8" i="5658" s="1"/>
  <c r="R8" i="5658" s="1"/>
  <c r="P7" i="5658"/>
  <c r="O7" i="5658"/>
  <c r="Q7" i="5658" s="1"/>
  <c r="R7" i="5658" s="1"/>
  <c r="P6" i="5658"/>
  <c r="O6" i="5658"/>
  <c r="Q6" i="5658" s="1"/>
  <c r="R6" i="5658" s="1"/>
  <c r="P5" i="5658"/>
  <c r="O5" i="5658"/>
  <c r="Q5" i="5658" s="1"/>
  <c r="R5" i="5658" s="1"/>
  <c r="P4" i="5658"/>
  <c r="O4" i="5658"/>
  <c r="Q4" i="5658" s="1"/>
  <c r="R4" i="5658" s="1"/>
  <c r="P3" i="5658"/>
  <c r="Q3" i="5658" s="1"/>
  <c r="R3" i="5658" s="1"/>
  <c r="O3" i="5658"/>
  <c r="Q3" i="5660"/>
  <c r="R3" i="5660" s="1"/>
  <c r="P3" i="5660"/>
  <c r="O3" i="5660"/>
  <c r="N3" i="5660"/>
  <c r="M3" i="5660"/>
  <c r="L3" i="5660"/>
  <c r="M322" i="5658"/>
  <c r="L322" i="5658"/>
  <c r="M321" i="5658"/>
  <c r="L321" i="5658"/>
  <c r="M320" i="5658"/>
  <c r="L320" i="5658"/>
  <c r="M319" i="5658"/>
  <c r="L319" i="5658"/>
  <c r="M318" i="5658"/>
  <c r="L318" i="5658"/>
  <c r="M317" i="5658"/>
  <c r="L317" i="5658"/>
  <c r="M316" i="5658"/>
  <c r="L316" i="5658"/>
  <c r="M315" i="5658"/>
  <c r="N315" i="5658" s="1"/>
  <c r="L315" i="5658"/>
  <c r="M314" i="5658"/>
  <c r="L314" i="5658"/>
  <c r="M313" i="5658"/>
  <c r="L313" i="5658"/>
  <c r="M312" i="5658"/>
  <c r="N312" i="5658" s="1"/>
  <c r="L312" i="5658"/>
  <c r="M311" i="5658"/>
  <c r="L311" i="5658"/>
  <c r="M310" i="5658"/>
  <c r="L310" i="5658"/>
  <c r="M309" i="5658"/>
  <c r="L309" i="5658"/>
  <c r="M308" i="5658"/>
  <c r="L308" i="5658"/>
  <c r="M307" i="5658"/>
  <c r="L307" i="5658"/>
  <c r="M306" i="5658"/>
  <c r="L306" i="5658"/>
  <c r="N306" i="5658" s="1"/>
  <c r="M305" i="5658"/>
  <c r="N305" i="5658" s="1"/>
  <c r="L305" i="5658"/>
  <c r="M304" i="5658"/>
  <c r="L304" i="5658"/>
  <c r="M303" i="5658"/>
  <c r="N303" i="5658" s="1"/>
  <c r="L303" i="5658"/>
  <c r="M302" i="5658"/>
  <c r="L302" i="5658"/>
  <c r="N301" i="5658"/>
  <c r="M301" i="5658"/>
  <c r="L301" i="5658"/>
  <c r="M300" i="5658"/>
  <c r="L300" i="5658"/>
  <c r="M299" i="5658"/>
  <c r="L299" i="5658"/>
  <c r="M298" i="5658"/>
  <c r="L298" i="5658"/>
  <c r="M297" i="5658"/>
  <c r="L297" i="5658"/>
  <c r="M296" i="5658"/>
  <c r="L296" i="5658"/>
  <c r="M295" i="5658"/>
  <c r="L295" i="5658"/>
  <c r="M294" i="5658"/>
  <c r="L294" i="5658"/>
  <c r="N294" i="5658" s="1"/>
  <c r="M293" i="5658"/>
  <c r="L293" i="5658"/>
  <c r="N293" i="5658" s="1"/>
  <c r="M292" i="5658"/>
  <c r="N292" i="5658" s="1"/>
  <c r="L292" i="5658"/>
  <c r="M291" i="5658"/>
  <c r="L291" i="5658"/>
  <c r="M290" i="5658"/>
  <c r="L290" i="5658"/>
  <c r="M289" i="5658"/>
  <c r="L289" i="5658"/>
  <c r="M288" i="5658"/>
  <c r="L288" i="5658"/>
  <c r="M287" i="5658"/>
  <c r="L287" i="5658"/>
  <c r="M286" i="5658"/>
  <c r="L286" i="5658"/>
  <c r="M285" i="5658"/>
  <c r="L285" i="5658"/>
  <c r="M284" i="5658"/>
  <c r="L284" i="5658"/>
  <c r="N284" i="5658" s="1"/>
  <c r="M283" i="5658"/>
  <c r="N283" i="5658" s="1"/>
  <c r="L283" i="5658"/>
  <c r="M282" i="5658"/>
  <c r="L282" i="5658"/>
  <c r="M281" i="5658"/>
  <c r="N281" i="5658" s="1"/>
  <c r="L281" i="5658"/>
  <c r="M280" i="5658"/>
  <c r="L280" i="5658"/>
  <c r="M279" i="5658"/>
  <c r="L279" i="5658"/>
  <c r="M278" i="5658"/>
  <c r="L278" i="5658"/>
  <c r="M277" i="5658"/>
  <c r="L277" i="5658"/>
  <c r="M276" i="5658"/>
  <c r="L276" i="5658"/>
  <c r="M275" i="5658"/>
  <c r="L275" i="5658"/>
  <c r="M274" i="5658"/>
  <c r="L274" i="5658"/>
  <c r="M273" i="5658"/>
  <c r="N273" i="5658" s="1"/>
  <c r="L273" i="5658"/>
  <c r="M272" i="5658"/>
  <c r="N272" i="5658" s="1"/>
  <c r="L272" i="5658"/>
  <c r="M271" i="5658"/>
  <c r="N271" i="5658" s="1"/>
  <c r="L271" i="5658"/>
  <c r="M270" i="5658"/>
  <c r="L270" i="5658"/>
  <c r="M269" i="5658"/>
  <c r="L269" i="5658"/>
  <c r="M268" i="5658"/>
  <c r="L268" i="5658"/>
  <c r="M267" i="5658"/>
  <c r="L267" i="5658"/>
  <c r="M266" i="5658"/>
  <c r="L266" i="5658"/>
  <c r="M265" i="5658"/>
  <c r="L265" i="5658"/>
  <c r="M264" i="5658"/>
  <c r="L264" i="5658"/>
  <c r="M263" i="5658"/>
  <c r="L263" i="5658"/>
  <c r="M262" i="5658"/>
  <c r="L262" i="5658"/>
  <c r="M261" i="5658"/>
  <c r="L261" i="5658"/>
  <c r="M260" i="5658"/>
  <c r="N260" i="5658" s="1"/>
  <c r="L260" i="5658"/>
  <c r="M259" i="5658"/>
  <c r="L259" i="5658"/>
  <c r="M258" i="5658"/>
  <c r="L258" i="5658"/>
  <c r="M257" i="5658"/>
  <c r="L257" i="5658"/>
  <c r="M256" i="5658"/>
  <c r="N256" i="5658" s="1"/>
  <c r="L256" i="5658"/>
  <c r="M255" i="5658"/>
  <c r="L255" i="5658"/>
  <c r="M254" i="5658"/>
  <c r="L254" i="5658"/>
  <c r="M253" i="5658"/>
  <c r="L253" i="5658"/>
  <c r="M252" i="5658"/>
  <c r="N252" i="5658" s="1"/>
  <c r="L252" i="5658"/>
  <c r="M251" i="5658"/>
  <c r="N251" i="5658" s="1"/>
  <c r="L251" i="5658"/>
  <c r="M250" i="5658"/>
  <c r="L250" i="5658"/>
  <c r="N249" i="5658"/>
  <c r="M249" i="5658"/>
  <c r="L249" i="5658"/>
  <c r="M248" i="5658"/>
  <c r="L248" i="5658"/>
  <c r="M247" i="5658"/>
  <c r="L247" i="5658"/>
  <c r="M246" i="5658"/>
  <c r="L246" i="5658"/>
  <c r="M245" i="5658"/>
  <c r="L245" i="5658"/>
  <c r="M244" i="5658"/>
  <c r="L244" i="5658"/>
  <c r="M243" i="5658"/>
  <c r="L243" i="5658"/>
  <c r="M242" i="5658"/>
  <c r="N242" i="5658" s="1"/>
  <c r="L242" i="5658"/>
  <c r="M241" i="5658"/>
  <c r="N241" i="5658" s="1"/>
  <c r="L241" i="5658"/>
  <c r="M240" i="5658"/>
  <c r="L240" i="5658"/>
  <c r="N240" i="5658" s="1"/>
  <c r="M239" i="5658"/>
  <c r="N239" i="5658" s="1"/>
  <c r="L239" i="5658"/>
  <c r="M238" i="5658"/>
  <c r="L238" i="5658"/>
  <c r="M237" i="5658"/>
  <c r="L237" i="5658"/>
  <c r="M236" i="5658"/>
  <c r="L236" i="5658"/>
  <c r="M235" i="5658"/>
  <c r="L235" i="5658"/>
  <c r="M234" i="5658"/>
  <c r="N234" i="5658" s="1"/>
  <c r="L234" i="5658"/>
  <c r="M233" i="5658"/>
  <c r="L233" i="5658"/>
  <c r="M232" i="5658"/>
  <c r="L232" i="5658"/>
  <c r="M231" i="5658"/>
  <c r="N231" i="5658" s="1"/>
  <c r="L231" i="5658"/>
  <c r="M230" i="5658"/>
  <c r="L230" i="5658"/>
  <c r="M229" i="5658"/>
  <c r="N229" i="5658" s="1"/>
  <c r="L229" i="5658"/>
  <c r="M228" i="5658"/>
  <c r="L228" i="5658"/>
  <c r="M227" i="5658"/>
  <c r="N227" i="5658" s="1"/>
  <c r="L227" i="5658"/>
  <c r="M226" i="5658"/>
  <c r="L226" i="5658"/>
  <c r="M225" i="5658"/>
  <c r="L225" i="5658"/>
  <c r="M224" i="5658"/>
  <c r="L224" i="5658"/>
  <c r="M223" i="5658"/>
  <c r="L223" i="5658"/>
  <c r="M222" i="5658"/>
  <c r="L222" i="5658"/>
  <c r="M221" i="5658"/>
  <c r="L221" i="5658"/>
  <c r="M220" i="5658"/>
  <c r="N220" i="5658" s="1"/>
  <c r="L220" i="5658"/>
  <c r="M219" i="5658"/>
  <c r="L219" i="5658"/>
  <c r="M218" i="5658"/>
  <c r="L218" i="5658"/>
  <c r="M217" i="5658"/>
  <c r="L217" i="5658"/>
  <c r="M216" i="5658"/>
  <c r="L216" i="5658"/>
  <c r="M215" i="5658"/>
  <c r="L215" i="5658"/>
  <c r="M214" i="5658"/>
  <c r="L214" i="5658"/>
  <c r="M213" i="5658"/>
  <c r="N213" i="5658" s="1"/>
  <c r="L213" i="5658"/>
  <c r="M212" i="5658"/>
  <c r="N212" i="5658" s="1"/>
  <c r="L212" i="5658"/>
  <c r="M211" i="5658"/>
  <c r="N211" i="5658" s="1"/>
  <c r="L211" i="5658"/>
  <c r="M210" i="5658"/>
  <c r="N210" i="5658" s="1"/>
  <c r="L210" i="5658"/>
  <c r="M209" i="5658"/>
  <c r="L209" i="5658"/>
  <c r="M208" i="5658"/>
  <c r="N208" i="5658" s="1"/>
  <c r="L208" i="5658"/>
  <c r="M207" i="5658"/>
  <c r="L207" i="5658"/>
  <c r="M206" i="5658"/>
  <c r="L206" i="5658"/>
  <c r="M205" i="5658"/>
  <c r="L205" i="5658"/>
  <c r="M204" i="5658"/>
  <c r="L204" i="5658"/>
  <c r="M203" i="5658"/>
  <c r="L203" i="5658"/>
  <c r="M202" i="5658"/>
  <c r="L202" i="5658"/>
  <c r="M201" i="5658"/>
  <c r="L201" i="5658"/>
  <c r="M200" i="5658"/>
  <c r="N200" i="5658" s="1"/>
  <c r="L200" i="5658"/>
  <c r="M199" i="5658"/>
  <c r="L199" i="5658"/>
  <c r="M198" i="5658"/>
  <c r="N198" i="5658" s="1"/>
  <c r="L198" i="5658"/>
  <c r="M197" i="5658"/>
  <c r="L197" i="5658"/>
  <c r="M196" i="5658"/>
  <c r="L196" i="5658"/>
  <c r="N196" i="5658" s="1"/>
  <c r="M195" i="5658"/>
  <c r="L195" i="5658"/>
  <c r="M194" i="5658"/>
  <c r="L194" i="5658"/>
  <c r="M193" i="5658"/>
  <c r="L193" i="5658"/>
  <c r="M192" i="5658"/>
  <c r="L192" i="5658"/>
  <c r="M191" i="5658"/>
  <c r="L191" i="5658"/>
  <c r="M190" i="5658"/>
  <c r="N190" i="5658" s="1"/>
  <c r="L190" i="5658"/>
  <c r="M189" i="5658"/>
  <c r="N189" i="5658" s="1"/>
  <c r="L189" i="5658"/>
  <c r="M188" i="5658"/>
  <c r="L188" i="5658"/>
  <c r="M187" i="5658"/>
  <c r="N187" i="5658" s="1"/>
  <c r="L187" i="5658"/>
  <c r="M186" i="5658"/>
  <c r="L186" i="5658"/>
  <c r="M185" i="5658"/>
  <c r="L185" i="5658"/>
  <c r="M184" i="5658"/>
  <c r="L184" i="5658"/>
  <c r="M183" i="5658"/>
  <c r="N183" i="5658" s="1"/>
  <c r="L183" i="5658"/>
  <c r="M182" i="5658"/>
  <c r="L182" i="5658"/>
  <c r="M181" i="5658"/>
  <c r="L181" i="5658"/>
  <c r="M180" i="5658"/>
  <c r="L180" i="5658"/>
  <c r="M179" i="5658"/>
  <c r="N179" i="5658" s="1"/>
  <c r="L179" i="5658"/>
  <c r="M178" i="5658"/>
  <c r="L178" i="5658"/>
  <c r="M177" i="5658"/>
  <c r="L177" i="5658"/>
  <c r="M176" i="5658"/>
  <c r="L176" i="5658"/>
  <c r="M175" i="5658"/>
  <c r="L175" i="5658"/>
  <c r="M174" i="5658"/>
  <c r="L174" i="5658"/>
  <c r="N174" i="5658" s="1"/>
  <c r="M173" i="5658"/>
  <c r="L173" i="5658"/>
  <c r="M172" i="5658"/>
  <c r="L172" i="5658"/>
  <c r="M171" i="5658"/>
  <c r="L171" i="5658"/>
  <c r="M170" i="5658"/>
  <c r="L170" i="5658"/>
  <c r="M169" i="5658"/>
  <c r="L169" i="5658"/>
  <c r="N168" i="5658"/>
  <c r="M168" i="5658"/>
  <c r="L168" i="5658"/>
  <c r="M167" i="5658"/>
  <c r="L167" i="5658"/>
  <c r="M166" i="5658"/>
  <c r="N166" i="5658" s="1"/>
  <c r="L166" i="5658"/>
  <c r="M165" i="5658"/>
  <c r="L165" i="5658"/>
  <c r="M164" i="5658"/>
  <c r="L164" i="5658"/>
  <c r="M163" i="5658"/>
  <c r="L163" i="5658"/>
  <c r="M162" i="5658"/>
  <c r="L162" i="5658"/>
  <c r="M161" i="5658"/>
  <c r="N161" i="5658" s="1"/>
  <c r="L161" i="5658"/>
  <c r="M160" i="5658"/>
  <c r="L160" i="5658"/>
  <c r="M159" i="5658"/>
  <c r="L159" i="5658"/>
  <c r="M158" i="5658"/>
  <c r="N158" i="5658" s="1"/>
  <c r="L158" i="5658"/>
  <c r="M157" i="5658"/>
  <c r="L157" i="5658"/>
  <c r="M156" i="5658"/>
  <c r="N156" i="5658" s="1"/>
  <c r="L156" i="5658"/>
  <c r="M155" i="5658"/>
  <c r="L155" i="5658"/>
  <c r="M154" i="5658"/>
  <c r="N154" i="5658" s="1"/>
  <c r="L154" i="5658"/>
  <c r="M153" i="5658"/>
  <c r="L153" i="5658"/>
  <c r="M152" i="5658"/>
  <c r="L152" i="5658"/>
  <c r="N152" i="5658" s="1"/>
  <c r="M151" i="5658"/>
  <c r="L151" i="5658"/>
  <c r="M150" i="5658"/>
  <c r="L150" i="5658"/>
  <c r="M149" i="5658"/>
  <c r="L149" i="5658"/>
  <c r="M148" i="5658"/>
  <c r="L148" i="5658"/>
  <c r="M147" i="5658"/>
  <c r="N147" i="5658" s="1"/>
  <c r="L147" i="5658"/>
  <c r="M146" i="5658"/>
  <c r="N146" i="5658" s="1"/>
  <c r="L146" i="5658"/>
  <c r="M145" i="5658"/>
  <c r="L145" i="5658"/>
  <c r="M144" i="5658"/>
  <c r="L144" i="5658"/>
  <c r="M143" i="5658"/>
  <c r="L143" i="5658"/>
  <c r="M142" i="5658"/>
  <c r="N142" i="5658" s="1"/>
  <c r="L142" i="5658"/>
  <c r="M141" i="5658"/>
  <c r="L141" i="5658"/>
  <c r="M140" i="5658"/>
  <c r="L140" i="5658"/>
  <c r="M139" i="5658"/>
  <c r="N139" i="5658" s="1"/>
  <c r="L139" i="5658"/>
  <c r="M138" i="5658"/>
  <c r="N138" i="5658" s="1"/>
  <c r="L138" i="5658"/>
  <c r="M137" i="5658"/>
  <c r="N137" i="5658" s="1"/>
  <c r="L137" i="5658"/>
  <c r="M136" i="5658"/>
  <c r="L136" i="5658"/>
  <c r="M135" i="5658"/>
  <c r="N135" i="5658" s="1"/>
  <c r="L135" i="5658"/>
  <c r="M134" i="5658"/>
  <c r="L134" i="5658"/>
  <c r="M133" i="5658"/>
  <c r="L133" i="5658"/>
  <c r="M132" i="5658"/>
  <c r="L132" i="5658"/>
  <c r="M131" i="5658"/>
  <c r="L131" i="5658"/>
  <c r="M130" i="5658"/>
  <c r="L130" i="5658"/>
  <c r="N130" i="5658" s="1"/>
  <c r="M129" i="5658"/>
  <c r="L129" i="5658"/>
  <c r="M128" i="5658"/>
  <c r="L128" i="5658"/>
  <c r="M127" i="5658"/>
  <c r="N127" i="5658" s="1"/>
  <c r="L127" i="5658"/>
  <c r="M126" i="5658"/>
  <c r="L126" i="5658"/>
  <c r="M125" i="5658"/>
  <c r="L125" i="5658"/>
  <c r="N124" i="5658"/>
  <c r="M124" i="5658"/>
  <c r="L124" i="5658"/>
  <c r="M123" i="5658"/>
  <c r="L123" i="5658"/>
  <c r="M122" i="5658"/>
  <c r="L122" i="5658"/>
  <c r="M121" i="5658"/>
  <c r="N121" i="5658" s="1"/>
  <c r="L121" i="5658"/>
  <c r="M120" i="5658"/>
  <c r="L120" i="5658"/>
  <c r="M119" i="5658"/>
  <c r="L119" i="5658"/>
  <c r="M118" i="5658"/>
  <c r="L118" i="5658"/>
  <c r="M117" i="5658"/>
  <c r="N117" i="5658" s="1"/>
  <c r="L117" i="5658"/>
  <c r="M116" i="5658"/>
  <c r="N116" i="5658" s="1"/>
  <c r="L116" i="5658"/>
  <c r="M115" i="5658"/>
  <c r="L115" i="5658"/>
  <c r="M114" i="5658"/>
  <c r="N114" i="5658" s="1"/>
  <c r="L114" i="5658"/>
  <c r="M113" i="5658"/>
  <c r="L113" i="5658"/>
  <c r="M112" i="5658"/>
  <c r="L112" i="5658"/>
  <c r="M111" i="5658"/>
  <c r="L111" i="5658"/>
  <c r="M110" i="5658"/>
  <c r="L110" i="5658"/>
  <c r="M109" i="5658"/>
  <c r="L109" i="5658"/>
  <c r="M108" i="5658"/>
  <c r="L108" i="5658"/>
  <c r="N108" i="5658" s="1"/>
  <c r="M107" i="5658"/>
  <c r="L107" i="5658"/>
  <c r="M106" i="5658"/>
  <c r="N106" i="5658" s="1"/>
  <c r="L106" i="5658"/>
  <c r="M105" i="5658"/>
  <c r="N105" i="5658" s="1"/>
  <c r="L105" i="5658"/>
  <c r="M104" i="5658"/>
  <c r="L104" i="5658"/>
  <c r="M103" i="5658"/>
  <c r="N103" i="5658" s="1"/>
  <c r="L103" i="5658"/>
  <c r="M102" i="5658"/>
  <c r="L102" i="5658"/>
  <c r="M101" i="5658"/>
  <c r="L101" i="5658"/>
  <c r="M100" i="5658"/>
  <c r="L100" i="5658"/>
  <c r="M99" i="5658"/>
  <c r="L99" i="5658"/>
  <c r="M98" i="5658"/>
  <c r="L98" i="5658"/>
  <c r="M97" i="5658"/>
  <c r="L97" i="5658"/>
  <c r="M96" i="5658"/>
  <c r="L96" i="5658"/>
  <c r="N95" i="5658"/>
  <c r="M95" i="5658"/>
  <c r="L95" i="5658"/>
  <c r="M94" i="5658"/>
  <c r="L94" i="5658"/>
  <c r="M93" i="5658"/>
  <c r="N93" i="5658" s="1"/>
  <c r="L93" i="5658"/>
  <c r="M92" i="5658"/>
  <c r="L92" i="5658"/>
  <c r="M91" i="5658"/>
  <c r="L91" i="5658"/>
  <c r="M90" i="5658"/>
  <c r="L90" i="5658"/>
  <c r="M89" i="5658"/>
  <c r="L89" i="5658"/>
  <c r="M88" i="5658"/>
  <c r="L88" i="5658"/>
  <c r="M87" i="5658"/>
  <c r="L87" i="5658"/>
  <c r="M86" i="5658"/>
  <c r="L86" i="5658"/>
  <c r="N86" i="5658" s="1"/>
  <c r="M85" i="5658"/>
  <c r="L85" i="5658"/>
  <c r="M84" i="5658"/>
  <c r="N84" i="5658" s="1"/>
  <c r="L84" i="5658"/>
  <c r="M83" i="5658"/>
  <c r="L83" i="5658"/>
  <c r="M82" i="5658"/>
  <c r="L82" i="5658"/>
  <c r="M81" i="5658"/>
  <c r="L81" i="5658"/>
  <c r="M80" i="5658"/>
  <c r="N80" i="5658" s="1"/>
  <c r="L80" i="5658"/>
  <c r="M79" i="5658"/>
  <c r="L79" i="5658"/>
  <c r="M78" i="5658"/>
  <c r="N78" i="5658" s="1"/>
  <c r="L78" i="5658"/>
  <c r="M77" i="5658"/>
  <c r="L77" i="5658"/>
  <c r="M76" i="5658"/>
  <c r="L76" i="5658"/>
  <c r="M75" i="5658"/>
  <c r="L75" i="5658"/>
  <c r="N74" i="5658"/>
  <c r="M74" i="5658"/>
  <c r="L74" i="5658"/>
  <c r="M73" i="5658"/>
  <c r="N73" i="5658" s="1"/>
  <c r="L73" i="5658"/>
  <c r="M72" i="5658"/>
  <c r="L72" i="5658"/>
  <c r="M71" i="5658"/>
  <c r="L71" i="5658"/>
  <c r="M70" i="5658"/>
  <c r="L70" i="5658"/>
  <c r="M69" i="5658"/>
  <c r="N69" i="5658" s="1"/>
  <c r="L69" i="5658"/>
  <c r="M68" i="5658"/>
  <c r="L68" i="5658"/>
  <c r="M67" i="5658"/>
  <c r="L67" i="5658"/>
  <c r="M66" i="5658"/>
  <c r="L66" i="5658"/>
  <c r="M65" i="5658"/>
  <c r="L65" i="5658"/>
  <c r="M64" i="5658"/>
  <c r="L64" i="5658"/>
  <c r="M63" i="5658"/>
  <c r="L63" i="5658"/>
  <c r="M62" i="5658"/>
  <c r="L62" i="5658"/>
  <c r="M61" i="5658"/>
  <c r="L61" i="5658"/>
  <c r="M60" i="5658"/>
  <c r="L60" i="5658"/>
  <c r="M59" i="5658"/>
  <c r="L59" i="5658"/>
  <c r="M58" i="5658"/>
  <c r="L58" i="5658"/>
  <c r="M57" i="5658"/>
  <c r="L57" i="5658"/>
  <c r="M56" i="5658"/>
  <c r="L56" i="5658"/>
  <c r="M55" i="5658"/>
  <c r="L55" i="5658"/>
  <c r="M54" i="5658"/>
  <c r="L54" i="5658"/>
  <c r="M53" i="5658"/>
  <c r="N53" i="5658" s="1"/>
  <c r="L53" i="5658"/>
  <c r="M52" i="5658"/>
  <c r="L52" i="5658"/>
  <c r="M51" i="5658"/>
  <c r="N51" i="5658" s="1"/>
  <c r="L51" i="5658"/>
  <c r="M50" i="5658"/>
  <c r="L50" i="5658"/>
  <c r="M49" i="5658"/>
  <c r="L49" i="5658"/>
  <c r="M48" i="5658"/>
  <c r="L48" i="5658"/>
  <c r="M47" i="5658"/>
  <c r="N47" i="5658" s="1"/>
  <c r="L47" i="5658"/>
  <c r="M46" i="5658"/>
  <c r="L46" i="5658"/>
  <c r="M45" i="5658"/>
  <c r="N45" i="5658" s="1"/>
  <c r="L45" i="5658"/>
  <c r="M44" i="5658"/>
  <c r="L44" i="5658"/>
  <c r="M43" i="5658"/>
  <c r="N43" i="5658" s="1"/>
  <c r="L43" i="5658"/>
  <c r="M42" i="5658"/>
  <c r="L42" i="5658"/>
  <c r="N42" i="5658" s="1"/>
  <c r="M41" i="5658"/>
  <c r="L41" i="5658"/>
  <c r="M40" i="5658"/>
  <c r="L40" i="5658"/>
  <c r="M39" i="5658"/>
  <c r="L39" i="5658"/>
  <c r="M38" i="5658"/>
  <c r="L38" i="5658"/>
  <c r="M37" i="5658"/>
  <c r="L37" i="5658"/>
  <c r="M36" i="5658"/>
  <c r="L36" i="5658"/>
  <c r="N36" i="5658" s="1"/>
  <c r="M35" i="5658"/>
  <c r="N35" i="5658" s="1"/>
  <c r="L35" i="5658"/>
  <c r="M34" i="5658"/>
  <c r="L34" i="5658"/>
  <c r="M33" i="5658"/>
  <c r="L33" i="5658"/>
  <c r="M32" i="5658"/>
  <c r="N32" i="5658" s="1"/>
  <c r="L32" i="5658"/>
  <c r="M31" i="5658"/>
  <c r="L31" i="5658"/>
  <c r="M30" i="5658"/>
  <c r="L30" i="5658"/>
  <c r="M29" i="5658"/>
  <c r="L29" i="5658"/>
  <c r="M28" i="5658"/>
  <c r="L28" i="5658"/>
  <c r="M27" i="5658"/>
  <c r="L27" i="5658"/>
  <c r="M26" i="5658"/>
  <c r="L26" i="5658"/>
  <c r="M25" i="5658"/>
  <c r="L25" i="5658"/>
  <c r="M24" i="5658"/>
  <c r="N24" i="5658" s="1"/>
  <c r="L24" i="5658"/>
  <c r="M23" i="5658"/>
  <c r="L23" i="5658"/>
  <c r="M22" i="5658"/>
  <c r="L22" i="5658"/>
  <c r="M21" i="5658"/>
  <c r="N21" i="5658" s="1"/>
  <c r="L21" i="5658"/>
  <c r="M20" i="5658"/>
  <c r="L20" i="5658"/>
  <c r="N20" i="5658" s="1"/>
  <c r="M19" i="5658"/>
  <c r="N19" i="5658" s="1"/>
  <c r="L19" i="5658"/>
  <c r="M18" i="5658"/>
  <c r="L18" i="5658"/>
  <c r="M17" i="5658"/>
  <c r="L17" i="5658"/>
  <c r="M16" i="5658"/>
  <c r="L16" i="5658"/>
  <c r="M15" i="5658"/>
  <c r="N15" i="5658" s="1"/>
  <c r="L15" i="5658"/>
  <c r="M14" i="5658"/>
  <c r="L14" i="5658"/>
  <c r="N14" i="5658" s="1"/>
  <c r="M13" i="5658"/>
  <c r="L13" i="5658"/>
  <c r="M12" i="5658"/>
  <c r="L12" i="5658"/>
  <c r="M11" i="5658"/>
  <c r="N11" i="5658" s="1"/>
  <c r="L11" i="5658"/>
  <c r="M10" i="5658"/>
  <c r="L10" i="5658"/>
  <c r="M9" i="5658"/>
  <c r="L9" i="5658"/>
  <c r="M8" i="5658"/>
  <c r="L8" i="5658"/>
  <c r="M7" i="5658"/>
  <c r="N7" i="5658" s="1"/>
  <c r="L7" i="5658"/>
  <c r="M6" i="5658"/>
  <c r="L6" i="5658"/>
  <c r="M5" i="5658"/>
  <c r="N5" i="5658" s="1"/>
  <c r="L5" i="5658"/>
  <c r="M4" i="5658"/>
  <c r="N4" i="5658" s="1"/>
  <c r="L4" i="5658"/>
  <c r="M3" i="5658"/>
  <c r="L3" i="5658"/>
  <c r="N303" i="5330"/>
  <c r="N302" i="5330"/>
  <c r="N293" i="5330"/>
  <c r="N292" i="5330"/>
  <c r="N289" i="5330"/>
  <c r="N288" i="5330"/>
  <c r="N281" i="5330"/>
  <c r="N280" i="5330"/>
  <c r="N271" i="5330"/>
  <c r="N270" i="5330"/>
  <c r="N259" i="5330"/>
  <c r="N258" i="5330"/>
  <c r="N248" i="5330"/>
  <c r="N244" i="5330"/>
  <c r="N241" i="5330"/>
  <c r="N237" i="5330"/>
  <c r="N236" i="5330"/>
  <c r="N217" i="5330"/>
  <c r="N216" i="5330"/>
  <c r="N215" i="5330"/>
  <c r="N214" i="5330"/>
  <c r="N194" i="5330"/>
  <c r="N193" i="5330"/>
  <c r="N192" i="5330"/>
  <c r="N191" i="5330"/>
  <c r="N190" i="5330"/>
  <c r="N189" i="5330"/>
  <c r="N188" i="5330"/>
  <c r="N182" i="5330"/>
  <c r="N171" i="5330"/>
  <c r="N170" i="5330"/>
  <c r="N161" i="5330"/>
  <c r="N160" i="5330"/>
  <c r="N149" i="5330"/>
  <c r="N148" i="5330"/>
  <c r="N139" i="5330"/>
  <c r="N138" i="5330"/>
  <c r="N129" i="5330"/>
  <c r="N128" i="5330"/>
  <c r="N107" i="5330"/>
  <c r="N106" i="5330"/>
  <c r="N105" i="5330"/>
  <c r="N104" i="5330"/>
  <c r="N103" i="5330"/>
  <c r="N102" i="5330"/>
  <c r="N85" i="5330"/>
  <c r="N84" i="5330"/>
  <c r="N83" i="5330"/>
  <c r="N82" i="5330"/>
  <c r="N61" i="5330"/>
  <c r="N60" i="5330"/>
  <c r="N51" i="5330"/>
  <c r="N50" i="5330"/>
  <c r="N47" i="5330"/>
  <c r="N46" i="5330"/>
  <c r="N39" i="5330"/>
  <c r="N38" i="5330"/>
  <c r="N29" i="5330"/>
  <c r="N28" i="5330"/>
  <c r="N17" i="5330"/>
  <c r="N16" i="5330"/>
  <c r="N6" i="5330"/>
  <c r="M322" i="5330"/>
  <c r="N322" i="5330" s="1"/>
  <c r="M321" i="5330"/>
  <c r="N321" i="5330" s="1"/>
  <c r="M320" i="5330"/>
  <c r="N320" i="5330" s="1"/>
  <c r="M319" i="5330"/>
  <c r="N319" i="5330" s="1"/>
  <c r="M318" i="5330"/>
  <c r="N318" i="5330" s="1"/>
  <c r="M317" i="5330"/>
  <c r="N317" i="5330" s="1"/>
  <c r="M316" i="5330"/>
  <c r="N316" i="5330" s="1"/>
  <c r="M315" i="5330"/>
  <c r="N315" i="5330" s="1"/>
  <c r="M314" i="5330"/>
  <c r="N314" i="5330" s="1"/>
  <c r="M313" i="5330"/>
  <c r="M312" i="5330"/>
  <c r="M311" i="5330"/>
  <c r="M310" i="5330"/>
  <c r="M309" i="5330"/>
  <c r="M308" i="5330"/>
  <c r="M307" i="5330"/>
  <c r="M306" i="5330"/>
  <c r="M305" i="5330"/>
  <c r="N305" i="5330" s="1"/>
  <c r="M304" i="5330"/>
  <c r="N304" i="5330" s="1"/>
  <c r="M303" i="5330"/>
  <c r="M302" i="5330"/>
  <c r="M301" i="5330"/>
  <c r="N301" i="5330" s="1"/>
  <c r="M300" i="5330"/>
  <c r="N300" i="5330" s="1"/>
  <c r="M299" i="5330"/>
  <c r="N299" i="5330" s="1"/>
  <c r="M298" i="5330"/>
  <c r="N298" i="5330" s="1"/>
  <c r="M297" i="5330"/>
  <c r="N297" i="5330" s="1"/>
  <c r="M296" i="5330"/>
  <c r="N296" i="5330" s="1"/>
  <c r="M295" i="5330"/>
  <c r="N295" i="5330" s="1"/>
  <c r="M294" i="5330"/>
  <c r="N294" i="5330" s="1"/>
  <c r="M293" i="5330"/>
  <c r="M292" i="5330"/>
  <c r="M291" i="5330"/>
  <c r="M290" i="5330"/>
  <c r="M289" i="5330"/>
  <c r="M288" i="5330"/>
  <c r="M287" i="5330"/>
  <c r="M286" i="5330"/>
  <c r="M285" i="5330"/>
  <c r="M284" i="5330"/>
  <c r="M283" i="5330"/>
  <c r="M282" i="5330"/>
  <c r="N282" i="5330" s="1"/>
  <c r="M281" i="5330"/>
  <c r="M280" i="5330"/>
  <c r="M279" i="5330"/>
  <c r="N279" i="5330" s="1"/>
  <c r="M278" i="5330"/>
  <c r="N278" i="5330" s="1"/>
  <c r="M277" i="5330"/>
  <c r="N277" i="5330" s="1"/>
  <c r="M276" i="5330"/>
  <c r="N276" i="5330" s="1"/>
  <c r="M275" i="5330"/>
  <c r="N275" i="5330" s="1"/>
  <c r="M274" i="5330"/>
  <c r="N274" i="5330" s="1"/>
  <c r="M273" i="5330"/>
  <c r="N273" i="5330" s="1"/>
  <c r="M272" i="5330"/>
  <c r="N272" i="5330" s="1"/>
  <c r="M271" i="5330"/>
  <c r="M270" i="5330"/>
  <c r="M269" i="5330"/>
  <c r="M268" i="5330"/>
  <c r="M267" i="5330"/>
  <c r="M266" i="5330"/>
  <c r="M265" i="5330"/>
  <c r="M264" i="5330"/>
  <c r="M263" i="5330"/>
  <c r="M262" i="5330"/>
  <c r="M261" i="5330"/>
  <c r="N261" i="5330" s="1"/>
  <c r="M260" i="5330"/>
  <c r="N260" i="5330" s="1"/>
  <c r="M259" i="5330"/>
  <c r="M258" i="5330"/>
  <c r="M257" i="5330"/>
  <c r="N257" i="5330" s="1"/>
  <c r="M256" i="5330"/>
  <c r="N256" i="5330" s="1"/>
  <c r="M255" i="5330"/>
  <c r="N255" i="5330" s="1"/>
  <c r="M254" i="5330"/>
  <c r="N254" i="5330" s="1"/>
  <c r="M253" i="5330"/>
  <c r="N253" i="5330" s="1"/>
  <c r="M252" i="5330"/>
  <c r="N252" i="5330" s="1"/>
  <c r="M251" i="5330"/>
  <c r="N251" i="5330" s="1"/>
  <c r="M250" i="5330"/>
  <c r="N250" i="5330" s="1"/>
  <c r="M249" i="5330"/>
  <c r="N249" i="5330" s="1"/>
  <c r="M248" i="5330"/>
  <c r="M247" i="5330"/>
  <c r="M246" i="5330"/>
  <c r="M245" i="5330"/>
  <c r="M244" i="5330"/>
  <c r="M243" i="5330"/>
  <c r="M242" i="5330"/>
  <c r="M241" i="5330"/>
  <c r="M240" i="5330"/>
  <c r="M239" i="5330"/>
  <c r="M238" i="5330"/>
  <c r="M237" i="5330"/>
  <c r="M236" i="5330"/>
  <c r="M235" i="5330"/>
  <c r="N235" i="5330" s="1"/>
  <c r="M234" i="5330"/>
  <c r="N234" i="5330" s="1"/>
  <c r="M233" i="5330"/>
  <c r="N233" i="5330" s="1"/>
  <c r="M232" i="5330"/>
  <c r="N232" i="5330" s="1"/>
  <c r="M231" i="5330"/>
  <c r="N231" i="5330" s="1"/>
  <c r="M230" i="5330"/>
  <c r="N230" i="5330" s="1"/>
  <c r="M229" i="5330"/>
  <c r="N229" i="5330" s="1"/>
  <c r="M228" i="5330"/>
  <c r="N228" i="5330" s="1"/>
  <c r="M227" i="5330"/>
  <c r="N227" i="5330" s="1"/>
  <c r="M226" i="5330"/>
  <c r="N226" i="5330" s="1"/>
  <c r="M225" i="5330"/>
  <c r="M224" i="5330"/>
  <c r="M223" i="5330"/>
  <c r="M222" i="5330"/>
  <c r="M221" i="5330"/>
  <c r="M220" i="5330"/>
  <c r="M219" i="5330"/>
  <c r="M218" i="5330"/>
  <c r="M217" i="5330"/>
  <c r="M216" i="5330"/>
  <c r="M215" i="5330"/>
  <c r="M214" i="5330"/>
  <c r="M213" i="5330"/>
  <c r="N213" i="5330" s="1"/>
  <c r="M212" i="5330"/>
  <c r="N212" i="5330" s="1"/>
  <c r="M211" i="5330"/>
  <c r="N211" i="5330" s="1"/>
  <c r="M210" i="5330"/>
  <c r="N210" i="5330" s="1"/>
  <c r="M209" i="5330"/>
  <c r="N209" i="5330" s="1"/>
  <c r="M208" i="5330"/>
  <c r="N208" i="5330" s="1"/>
  <c r="M207" i="5330"/>
  <c r="N207" i="5330" s="1"/>
  <c r="M206" i="5330"/>
  <c r="N206" i="5330" s="1"/>
  <c r="M205" i="5330"/>
  <c r="N205" i="5330" s="1"/>
  <c r="M204" i="5330"/>
  <c r="N204" i="5330" s="1"/>
  <c r="M203" i="5330"/>
  <c r="M202" i="5330"/>
  <c r="M201" i="5330"/>
  <c r="M200" i="5330"/>
  <c r="M199" i="5330"/>
  <c r="M198" i="5330"/>
  <c r="M197" i="5330"/>
  <c r="M196" i="5330"/>
  <c r="M195" i="5330"/>
  <c r="M194" i="5330"/>
  <c r="M193" i="5330"/>
  <c r="M192" i="5330"/>
  <c r="M191" i="5330"/>
  <c r="M190" i="5330"/>
  <c r="M189" i="5330"/>
  <c r="M188" i="5330"/>
  <c r="M187" i="5330"/>
  <c r="N187" i="5330" s="1"/>
  <c r="M186" i="5330"/>
  <c r="N186" i="5330" s="1"/>
  <c r="M185" i="5330"/>
  <c r="N185" i="5330" s="1"/>
  <c r="M184" i="5330"/>
  <c r="N184" i="5330" s="1"/>
  <c r="M183" i="5330"/>
  <c r="N183" i="5330" s="1"/>
  <c r="M182" i="5330"/>
  <c r="M181" i="5330"/>
  <c r="M180" i="5330"/>
  <c r="M179" i="5330"/>
  <c r="M178" i="5330"/>
  <c r="M177" i="5330"/>
  <c r="M176" i="5330"/>
  <c r="M175" i="5330"/>
  <c r="M174" i="5330"/>
  <c r="M173" i="5330"/>
  <c r="N173" i="5330" s="1"/>
  <c r="M172" i="5330"/>
  <c r="N172" i="5330" s="1"/>
  <c r="M171" i="5330"/>
  <c r="M170" i="5330"/>
  <c r="M169" i="5330"/>
  <c r="N169" i="5330" s="1"/>
  <c r="M168" i="5330"/>
  <c r="N168" i="5330" s="1"/>
  <c r="M167" i="5330"/>
  <c r="N167" i="5330" s="1"/>
  <c r="M166" i="5330"/>
  <c r="N166" i="5330" s="1"/>
  <c r="M165" i="5330"/>
  <c r="N165" i="5330" s="1"/>
  <c r="M164" i="5330"/>
  <c r="N164" i="5330" s="1"/>
  <c r="M163" i="5330"/>
  <c r="N163" i="5330" s="1"/>
  <c r="M162" i="5330"/>
  <c r="N162" i="5330" s="1"/>
  <c r="M161" i="5330"/>
  <c r="M160" i="5330"/>
  <c r="M159" i="5330"/>
  <c r="M158" i="5330"/>
  <c r="M157" i="5330"/>
  <c r="M156" i="5330"/>
  <c r="M155" i="5330"/>
  <c r="M154" i="5330"/>
  <c r="M153" i="5330"/>
  <c r="M152" i="5330"/>
  <c r="M151" i="5330"/>
  <c r="N151" i="5330" s="1"/>
  <c r="M150" i="5330"/>
  <c r="N150" i="5330" s="1"/>
  <c r="M149" i="5330"/>
  <c r="M148" i="5330"/>
  <c r="M147" i="5330"/>
  <c r="N147" i="5330" s="1"/>
  <c r="M146" i="5330"/>
  <c r="N146" i="5330" s="1"/>
  <c r="M145" i="5330"/>
  <c r="N145" i="5330" s="1"/>
  <c r="M144" i="5330"/>
  <c r="N144" i="5330" s="1"/>
  <c r="M143" i="5330"/>
  <c r="N143" i="5330" s="1"/>
  <c r="M142" i="5330"/>
  <c r="N142" i="5330" s="1"/>
  <c r="M141" i="5330"/>
  <c r="N141" i="5330" s="1"/>
  <c r="M140" i="5330"/>
  <c r="N140" i="5330" s="1"/>
  <c r="M139" i="5330"/>
  <c r="M138" i="5330"/>
  <c r="M137" i="5330"/>
  <c r="M136" i="5330"/>
  <c r="M135" i="5330"/>
  <c r="M134" i="5330"/>
  <c r="M133" i="5330"/>
  <c r="M132" i="5330"/>
  <c r="M131" i="5330"/>
  <c r="M130" i="5330"/>
  <c r="M129" i="5330"/>
  <c r="M128" i="5330"/>
  <c r="M127" i="5330"/>
  <c r="M126" i="5330"/>
  <c r="M125" i="5330"/>
  <c r="N125" i="5330" s="1"/>
  <c r="M124" i="5330"/>
  <c r="N124" i="5330" s="1"/>
  <c r="M123" i="5330"/>
  <c r="N123" i="5330" s="1"/>
  <c r="M122" i="5330"/>
  <c r="N122" i="5330" s="1"/>
  <c r="M121" i="5330"/>
  <c r="N121" i="5330" s="1"/>
  <c r="M120" i="5330"/>
  <c r="N120" i="5330" s="1"/>
  <c r="M119" i="5330"/>
  <c r="N119" i="5330" s="1"/>
  <c r="M118" i="5330"/>
  <c r="N118" i="5330" s="1"/>
  <c r="M117" i="5330"/>
  <c r="N117" i="5330" s="1"/>
  <c r="M116" i="5330"/>
  <c r="N116" i="5330" s="1"/>
  <c r="M115" i="5330"/>
  <c r="M114" i="5330"/>
  <c r="M113" i="5330"/>
  <c r="M112" i="5330"/>
  <c r="M111" i="5330"/>
  <c r="M110" i="5330"/>
  <c r="M109" i="5330"/>
  <c r="M108" i="5330"/>
  <c r="M107" i="5330"/>
  <c r="M106" i="5330"/>
  <c r="M105" i="5330"/>
  <c r="M104" i="5330"/>
  <c r="M103" i="5330"/>
  <c r="M102" i="5330"/>
  <c r="M101" i="5330"/>
  <c r="N101" i="5330" s="1"/>
  <c r="M100" i="5330"/>
  <c r="N100" i="5330" s="1"/>
  <c r="M99" i="5330"/>
  <c r="N99" i="5330" s="1"/>
  <c r="M98" i="5330"/>
  <c r="N98" i="5330" s="1"/>
  <c r="M97" i="5330"/>
  <c r="N97" i="5330" s="1"/>
  <c r="M96" i="5330"/>
  <c r="N96" i="5330" s="1"/>
  <c r="M95" i="5330"/>
  <c r="N95" i="5330" s="1"/>
  <c r="M94" i="5330"/>
  <c r="N94" i="5330" s="1"/>
  <c r="M93" i="5330"/>
  <c r="M92" i="5330"/>
  <c r="M91" i="5330"/>
  <c r="M90" i="5330"/>
  <c r="M89" i="5330"/>
  <c r="M88" i="5330"/>
  <c r="M87" i="5330"/>
  <c r="M86" i="5330"/>
  <c r="M85" i="5330"/>
  <c r="M84" i="5330"/>
  <c r="M83" i="5330"/>
  <c r="M82" i="5330"/>
  <c r="M81" i="5330"/>
  <c r="N81" i="5330" s="1"/>
  <c r="M80" i="5330"/>
  <c r="N80" i="5330" s="1"/>
  <c r="M79" i="5330"/>
  <c r="N79" i="5330" s="1"/>
  <c r="M78" i="5330"/>
  <c r="N78" i="5330" s="1"/>
  <c r="M77" i="5330"/>
  <c r="N77" i="5330" s="1"/>
  <c r="M76" i="5330"/>
  <c r="N76" i="5330" s="1"/>
  <c r="M75" i="5330"/>
  <c r="N75" i="5330" s="1"/>
  <c r="M74" i="5330"/>
  <c r="N74" i="5330" s="1"/>
  <c r="M73" i="5330"/>
  <c r="N73" i="5330" s="1"/>
  <c r="M72" i="5330"/>
  <c r="N72" i="5330" s="1"/>
  <c r="M71" i="5330"/>
  <c r="M70" i="5330"/>
  <c r="M69" i="5330"/>
  <c r="M68" i="5330"/>
  <c r="M67" i="5330"/>
  <c r="M66" i="5330"/>
  <c r="M65" i="5330"/>
  <c r="M64" i="5330"/>
  <c r="M63" i="5330"/>
  <c r="N63" i="5330" s="1"/>
  <c r="M62" i="5330"/>
  <c r="N62" i="5330" s="1"/>
  <c r="M61" i="5330"/>
  <c r="M60" i="5330"/>
  <c r="M59" i="5330"/>
  <c r="N59" i="5330" s="1"/>
  <c r="M58" i="5330"/>
  <c r="N58" i="5330" s="1"/>
  <c r="M57" i="5330"/>
  <c r="N57" i="5330" s="1"/>
  <c r="M56" i="5330"/>
  <c r="N56" i="5330" s="1"/>
  <c r="M55" i="5330"/>
  <c r="N55" i="5330" s="1"/>
  <c r="M54" i="5330"/>
  <c r="N54" i="5330" s="1"/>
  <c r="M53" i="5330"/>
  <c r="N53" i="5330" s="1"/>
  <c r="M52" i="5330"/>
  <c r="N52" i="5330" s="1"/>
  <c r="M51" i="5330"/>
  <c r="M50" i="5330"/>
  <c r="M49" i="5330"/>
  <c r="M48" i="5330"/>
  <c r="M47" i="5330"/>
  <c r="M46" i="5330"/>
  <c r="M45" i="5330"/>
  <c r="M44" i="5330"/>
  <c r="M43" i="5330"/>
  <c r="M42" i="5330"/>
  <c r="M41" i="5330"/>
  <c r="M40" i="5330"/>
  <c r="N40" i="5330" s="1"/>
  <c r="M39" i="5330"/>
  <c r="M38" i="5330"/>
  <c r="M37" i="5330"/>
  <c r="N37" i="5330" s="1"/>
  <c r="M36" i="5330"/>
  <c r="N36" i="5330" s="1"/>
  <c r="M35" i="5330"/>
  <c r="N35" i="5330" s="1"/>
  <c r="M34" i="5330"/>
  <c r="N34" i="5330" s="1"/>
  <c r="M33" i="5330"/>
  <c r="N33" i="5330" s="1"/>
  <c r="M32" i="5330"/>
  <c r="N32" i="5330" s="1"/>
  <c r="M31" i="5330"/>
  <c r="N31" i="5330" s="1"/>
  <c r="M30" i="5330"/>
  <c r="N30" i="5330" s="1"/>
  <c r="M29" i="5330"/>
  <c r="M28" i="5330"/>
  <c r="M27" i="5330"/>
  <c r="M26" i="5330"/>
  <c r="M25" i="5330"/>
  <c r="M24" i="5330"/>
  <c r="M23" i="5330"/>
  <c r="M22" i="5330"/>
  <c r="M21" i="5330"/>
  <c r="M20" i="5330"/>
  <c r="M19" i="5330"/>
  <c r="N19" i="5330" s="1"/>
  <c r="M18" i="5330"/>
  <c r="N18" i="5330" s="1"/>
  <c r="M17" i="5330"/>
  <c r="M16" i="5330"/>
  <c r="M15" i="5330"/>
  <c r="N15" i="5330" s="1"/>
  <c r="M14" i="5330"/>
  <c r="N14" i="5330" s="1"/>
  <c r="M13" i="5330"/>
  <c r="N13" i="5330" s="1"/>
  <c r="M12" i="5330"/>
  <c r="N12" i="5330" s="1"/>
  <c r="M11" i="5330"/>
  <c r="N11" i="5330" s="1"/>
  <c r="M10" i="5330"/>
  <c r="N10" i="5330" s="1"/>
  <c r="M9" i="5330"/>
  <c r="N9" i="5330" s="1"/>
  <c r="M8" i="5330"/>
  <c r="N8" i="5330" s="1"/>
  <c r="M7" i="5330"/>
  <c r="N7" i="5330" s="1"/>
  <c r="M6" i="5330"/>
  <c r="M5" i="5330"/>
  <c r="M4" i="5330"/>
  <c r="M3" i="5330"/>
  <c r="L322" i="5330"/>
  <c r="L321" i="5330"/>
  <c r="L320" i="5330"/>
  <c r="L319" i="5330"/>
  <c r="L318" i="5330"/>
  <c r="L317" i="5330"/>
  <c r="L316" i="5330"/>
  <c r="L315" i="5330"/>
  <c r="L314" i="5330"/>
  <c r="L313" i="5330"/>
  <c r="L312" i="5330"/>
  <c r="L311" i="5330"/>
  <c r="L310" i="5330"/>
  <c r="L309" i="5330"/>
  <c r="L308" i="5330"/>
  <c r="N308" i="5330" s="1"/>
  <c r="L307" i="5330"/>
  <c r="N307" i="5330" s="1"/>
  <c r="L306" i="5330"/>
  <c r="L305" i="5330"/>
  <c r="L304" i="5330"/>
  <c r="L303" i="5330"/>
  <c r="L302" i="5330"/>
  <c r="L301" i="5330"/>
  <c r="L300" i="5330"/>
  <c r="L299" i="5330"/>
  <c r="L298" i="5330"/>
  <c r="L297" i="5330"/>
  <c r="L296" i="5330"/>
  <c r="L295" i="5330"/>
  <c r="L294" i="5330"/>
  <c r="L293" i="5330"/>
  <c r="L292" i="5330"/>
  <c r="L291" i="5330"/>
  <c r="L290" i="5330"/>
  <c r="L289" i="5330"/>
  <c r="L288" i="5330"/>
  <c r="L287" i="5330"/>
  <c r="L286" i="5330"/>
  <c r="N286" i="5330" s="1"/>
  <c r="L285" i="5330"/>
  <c r="N285" i="5330" s="1"/>
  <c r="L284" i="5330"/>
  <c r="N284" i="5330" s="1"/>
  <c r="L283" i="5330"/>
  <c r="N283" i="5330" s="1"/>
  <c r="L282" i="5330"/>
  <c r="L281" i="5330"/>
  <c r="L280" i="5330"/>
  <c r="L279" i="5330"/>
  <c r="L278" i="5330"/>
  <c r="L277" i="5330"/>
  <c r="L276" i="5330"/>
  <c r="L275" i="5330"/>
  <c r="L274" i="5330"/>
  <c r="L273" i="5330"/>
  <c r="L272" i="5330"/>
  <c r="L271" i="5330"/>
  <c r="L270" i="5330"/>
  <c r="L269" i="5330"/>
  <c r="L268" i="5330"/>
  <c r="L267" i="5330"/>
  <c r="N267" i="5330" s="1"/>
  <c r="L266" i="5330"/>
  <c r="N266" i="5330" s="1"/>
  <c r="L265" i="5330"/>
  <c r="N265" i="5330" s="1"/>
  <c r="L264" i="5330"/>
  <c r="N264" i="5330" s="1"/>
  <c r="L263" i="5330"/>
  <c r="N263" i="5330" s="1"/>
  <c r="L262" i="5330"/>
  <c r="N262" i="5330" s="1"/>
  <c r="L261" i="5330"/>
  <c r="L260" i="5330"/>
  <c r="L259" i="5330"/>
  <c r="L258" i="5330"/>
  <c r="L257" i="5330"/>
  <c r="L256" i="5330"/>
  <c r="L255" i="5330"/>
  <c r="L254" i="5330"/>
  <c r="L253" i="5330"/>
  <c r="L252" i="5330"/>
  <c r="L251" i="5330"/>
  <c r="L250" i="5330"/>
  <c r="L249" i="5330"/>
  <c r="L248" i="5330"/>
  <c r="L247" i="5330"/>
  <c r="L246" i="5330"/>
  <c r="L245" i="5330"/>
  <c r="N245" i="5330" s="1"/>
  <c r="L244" i="5330"/>
  <c r="L243" i="5330"/>
  <c r="N243" i="5330" s="1"/>
  <c r="L242" i="5330"/>
  <c r="N242" i="5330" s="1"/>
  <c r="L241" i="5330"/>
  <c r="L240" i="5330"/>
  <c r="N240" i="5330" s="1"/>
  <c r="L239" i="5330"/>
  <c r="N239" i="5330" s="1"/>
  <c r="L238" i="5330"/>
  <c r="N238" i="5330" s="1"/>
  <c r="L237" i="5330"/>
  <c r="L236" i="5330"/>
  <c r="L235" i="5330"/>
  <c r="L234" i="5330"/>
  <c r="L233" i="5330"/>
  <c r="L232" i="5330"/>
  <c r="L231" i="5330"/>
  <c r="L230" i="5330"/>
  <c r="L229" i="5330"/>
  <c r="L228" i="5330"/>
  <c r="L227" i="5330"/>
  <c r="L226" i="5330"/>
  <c r="L225" i="5330"/>
  <c r="L224" i="5330"/>
  <c r="L223" i="5330"/>
  <c r="N223" i="5330" s="1"/>
  <c r="L222" i="5330"/>
  <c r="N222" i="5330" s="1"/>
  <c r="L221" i="5330"/>
  <c r="N221" i="5330" s="1"/>
  <c r="L220" i="5330"/>
  <c r="N220" i="5330" s="1"/>
  <c r="L219" i="5330"/>
  <c r="N219" i="5330" s="1"/>
  <c r="L218" i="5330"/>
  <c r="N218" i="5330" s="1"/>
  <c r="L217" i="5330"/>
  <c r="L216" i="5330"/>
  <c r="L215" i="5330"/>
  <c r="L214" i="5330"/>
  <c r="L213" i="5330"/>
  <c r="L212" i="5330"/>
  <c r="L211" i="5330"/>
  <c r="L210" i="5330"/>
  <c r="L209" i="5330"/>
  <c r="L208" i="5330"/>
  <c r="L207" i="5330"/>
  <c r="L206" i="5330"/>
  <c r="L205" i="5330"/>
  <c r="L204" i="5330"/>
  <c r="L203" i="5330"/>
  <c r="L202" i="5330"/>
  <c r="L201" i="5330"/>
  <c r="N201" i="5330" s="1"/>
  <c r="L200" i="5330"/>
  <c r="L199" i="5330"/>
  <c r="L198" i="5330"/>
  <c r="N198" i="5330" s="1"/>
  <c r="L197" i="5330"/>
  <c r="N197" i="5330" s="1"/>
  <c r="L196" i="5330"/>
  <c r="N196" i="5330" s="1"/>
  <c r="L195" i="5330"/>
  <c r="N195" i="5330" s="1"/>
  <c r="L194" i="5330"/>
  <c r="L193" i="5330"/>
  <c r="L192" i="5330"/>
  <c r="L191" i="5330"/>
  <c r="L190" i="5330"/>
  <c r="L189" i="5330"/>
  <c r="L188" i="5330"/>
  <c r="L187" i="5330"/>
  <c r="L186" i="5330"/>
  <c r="L185" i="5330"/>
  <c r="L184" i="5330"/>
  <c r="L183" i="5330"/>
  <c r="L182" i="5330"/>
  <c r="L181" i="5330"/>
  <c r="L180" i="5330"/>
  <c r="L179" i="5330"/>
  <c r="L178" i="5330"/>
  <c r="L177" i="5330"/>
  <c r="L176" i="5330"/>
  <c r="N176" i="5330" s="1"/>
  <c r="L175" i="5330"/>
  <c r="N175" i="5330" s="1"/>
  <c r="L174" i="5330"/>
  <c r="L173" i="5330"/>
  <c r="L172" i="5330"/>
  <c r="L171" i="5330"/>
  <c r="L170" i="5330"/>
  <c r="L169" i="5330"/>
  <c r="L168" i="5330"/>
  <c r="L167" i="5330"/>
  <c r="L166" i="5330"/>
  <c r="L165" i="5330"/>
  <c r="L164" i="5330"/>
  <c r="L163" i="5330"/>
  <c r="L162" i="5330"/>
  <c r="L161" i="5330"/>
  <c r="L160" i="5330"/>
  <c r="L159" i="5330"/>
  <c r="L158" i="5330"/>
  <c r="L157" i="5330"/>
  <c r="N157" i="5330" s="1"/>
  <c r="L156" i="5330"/>
  <c r="N156" i="5330" s="1"/>
  <c r="L155" i="5330"/>
  <c r="N155" i="5330" s="1"/>
  <c r="L154" i="5330"/>
  <c r="N154" i="5330" s="1"/>
  <c r="L153" i="5330"/>
  <c r="N153" i="5330" s="1"/>
  <c r="L152" i="5330"/>
  <c r="L151" i="5330"/>
  <c r="L150" i="5330"/>
  <c r="L149" i="5330"/>
  <c r="L148" i="5330"/>
  <c r="L147" i="5330"/>
  <c r="L146" i="5330"/>
  <c r="L145" i="5330"/>
  <c r="L144" i="5330"/>
  <c r="L143" i="5330"/>
  <c r="L142" i="5330"/>
  <c r="L141" i="5330"/>
  <c r="L140" i="5330"/>
  <c r="L139" i="5330"/>
  <c r="L138" i="5330"/>
  <c r="L137" i="5330"/>
  <c r="L136" i="5330"/>
  <c r="L135" i="5330"/>
  <c r="N135" i="5330" s="1"/>
  <c r="L134" i="5330"/>
  <c r="N134" i="5330" s="1"/>
  <c r="L133" i="5330"/>
  <c r="N133" i="5330" s="1"/>
  <c r="L132" i="5330"/>
  <c r="N132" i="5330" s="1"/>
  <c r="L131" i="5330"/>
  <c r="N131" i="5330" s="1"/>
  <c r="L130" i="5330"/>
  <c r="N130" i="5330" s="1"/>
  <c r="L129" i="5330"/>
  <c r="L128" i="5330"/>
  <c r="L127" i="5330"/>
  <c r="N127" i="5330" s="1"/>
  <c r="L126" i="5330"/>
  <c r="N126" i="5330" s="1"/>
  <c r="L125" i="5330"/>
  <c r="L124" i="5330"/>
  <c r="L123" i="5330"/>
  <c r="L122" i="5330"/>
  <c r="L121" i="5330"/>
  <c r="L120" i="5330"/>
  <c r="L119" i="5330"/>
  <c r="L118" i="5330"/>
  <c r="L117" i="5330"/>
  <c r="L116" i="5330"/>
  <c r="L115" i="5330"/>
  <c r="L114" i="5330"/>
  <c r="L113" i="5330"/>
  <c r="N113" i="5330" s="1"/>
  <c r="L112" i="5330"/>
  <c r="N112" i="5330" s="1"/>
  <c r="L111" i="5330"/>
  <c r="N111" i="5330" s="1"/>
  <c r="L110" i="5330"/>
  <c r="N110" i="5330" s="1"/>
  <c r="L109" i="5330"/>
  <c r="N109" i="5330" s="1"/>
  <c r="L108" i="5330"/>
  <c r="N108" i="5330" s="1"/>
  <c r="L107" i="5330"/>
  <c r="L106" i="5330"/>
  <c r="L105" i="5330"/>
  <c r="L104" i="5330"/>
  <c r="L103" i="5330"/>
  <c r="L102" i="5330"/>
  <c r="L101" i="5330"/>
  <c r="L100" i="5330"/>
  <c r="L99" i="5330"/>
  <c r="L98" i="5330"/>
  <c r="L97" i="5330"/>
  <c r="L96" i="5330"/>
  <c r="L95" i="5330"/>
  <c r="L94" i="5330"/>
  <c r="L93" i="5330"/>
  <c r="L92" i="5330"/>
  <c r="L91" i="5330"/>
  <c r="L90" i="5330"/>
  <c r="L89" i="5330"/>
  <c r="L88" i="5330"/>
  <c r="N88" i="5330" s="1"/>
  <c r="L87" i="5330"/>
  <c r="N87" i="5330" s="1"/>
  <c r="L86" i="5330"/>
  <c r="N86" i="5330" s="1"/>
  <c r="L85" i="5330"/>
  <c r="L84" i="5330"/>
  <c r="L83" i="5330"/>
  <c r="L82" i="5330"/>
  <c r="L81" i="5330"/>
  <c r="L80" i="5330"/>
  <c r="L79" i="5330"/>
  <c r="L78" i="5330"/>
  <c r="L77" i="5330"/>
  <c r="L76" i="5330"/>
  <c r="L75" i="5330"/>
  <c r="L74" i="5330"/>
  <c r="L73" i="5330"/>
  <c r="L72" i="5330"/>
  <c r="L71" i="5330"/>
  <c r="L70" i="5330"/>
  <c r="L69" i="5330"/>
  <c r="L68" i="5330"/>
  <c r="L67" i="5330"/>
  <c r="L66" i="5330"/>
  <c r="N66" i="5330" s="1"/>
  <c r="L65" i="5330"/>
  <c r="N65" i="5330" s="1"/>
  <c r="L64" i="5330"/>
  <c r="L63" i="5330"/>
  <c r="L62" i="5330"/>
  <c r="L61" i="5330"/>
  <c r="L60" i="5330"/>
  <c r="L59" i="5330"/>
  <c r="L58" i="5330"/>
  <c r="L57" i="5330"/>
  <c r="L56" i="5330"/>
  <c r="L55" i="5330"/>
  <c r="L54" i="5330"/>
  <c r="L53" i="5330"/>
  <c r="L52" i="5330"/>
  <c r="L51" i="5330"/>
  <c r="L50" i="5330"/>
  <c r="L49" i="5330"/>
  <c r="L48" i="5330"/>
  <c r="L47" i="5330"/>
  <c r="L46" i="5330"/>
  <c r="L45" i="5330"/>
  <c r="L44" i="5330"/>
  <c r="N44" i="5330" s="1"/>
  <c r="L43" i="5330"/>
  <c r="N43" i="5330" s="1"/>
  <c r="L42" i="5330"/>
  <c r="N42" i="5330" s="1"/>
  <c r="L41" i="5330"/>
  <c r="N41" i="5330" s="1"/>
  <c r="L40" i="5330"/>
  <c r="L39" i="5330"/>
  <c r="L38" i="5330"/>
  <c r="L37" i="5330"/>
  <c r="L36" i="5330"/>
  <c r="L35" i="5330"/>
  <c r="L34" i="5330"/>
  <c r="L33" i="5330"/>
  <c r="L32" i="5330"/>
  <c r="L31" i="5330"/>
  <c r="L30" i="5330"/>
  <c r="L29" i="5330"/>
  <c r="L28" i="5330"/>
  <c r="L27" i="5330"/>
  <c r="L26" i="5330"/>
  <c r="L25" i="5330"/>
  <c r="N25" i="5330" s="1"/>
  <c r="L24" i="5330"/>
  <c r="N24" i="5330" s="1"/>
  <c r="L23" i="5330"/>
  <c r="N23" i="5330" s="1"/>
  <c r="L22" i="5330"/>
  <c r="N22" i="5330" s="1"/>
  <c r="L21" i="5330"/>
  <c r="N21" i="5330" s="1"/>
  <c r="L20" i="5330"/>
  <c r="N20" i="5330" s="1"/>
  <c r="L19" i="5330"/>
  <c r="L18" i="5330"/>
  <c r="L17" i="5330"/>
  <c r="L16" i="5330"/>
  <c r="L15" i="5330"/>
  <c r="L14" i="5330"/>
  <c r="L13" i="5330"/>
  <c r="L12" i="5330"/>
  <c r="L11" i="5330"/>
  <c r="L10" i="5330"/>
  <c r="L9" i="5330"/>
  <c r="L8" i="5330"/>
  <c r="L7" i="5330"/>
  <c r="L6" i="5330"/>
  <c r="L5" i="5330"/>
  <c r="L4" i="5330"/>
  <c r="L3" i="5330"/>
  <c r="N3" i="5330" s="1"/>
  <c r="N159" i="5658" l="1"/>
  <c r="N169" i="5658"/>
  <c r="N201" i="5658"/>
  <c r="N222" i="5658"/>
  <c r="N243" i="5658"/>
  <c r="N264" i="5658"/>
  <c r="N286" i="5658"/>
  <c r="N297" i="5658"/>
  <c r="Q16" i="5658"/>
  <c r="R16" i="5658" s="1"/>
  <c r="Q47" i="5658"/>
  <c r="R47" i="5658" s="1"/>
  <c r="N96" i="5658"/>
  <c r="N128" i="5658"/>
  <c r="N255" i="5658"/>
  <c r="N75" i="5658"/>
  <c r="N118" i="5658"/>
  <c r="N182" i="5658"/>
  <c r="N245" i="5658"/>
  <c r="N266" i="5658"/>
  <c r="N299" i="5658"/>
  <c r="N152" i="5330"/>
  <c r="N97" i="5658"/>
  <c r="N44" i="5658"/>
  <c r="N151" i="5658"/>
  <c r="N225" i="5658"/>
  <c r="N267" i="5658"/>
  <c r="N66" i="5658"/>
  <c r="N109" i="5658"/>
  <c r="N45" i="5330"/>
  <c r="N67" i="5330"/>
  <c r="N89" i="5330"/>
  <c r="N177" i="5330"/>
  <c r="N199" i="5330"/>
  <c r="N287" i="5330"/>
  <c r="N309" i="5330"/>
  <c r="N34" i="5658"/>
  <c r="N77" i="5658"/>
  <c r="N88" i="5658"/>
  <c r="N120" i="5658"/>
  <c r="N141" i="5658"/>
  <c r="N173" i="5658"/>
  <c r="N194" i="5658"/>
  <c r="N205" i="5658"/>
  <c r="N68" i="5330"/>
  <c r="N90" i="5330"/>
  <c r="N178" i="5330"/>
  <c r="N200" i="5330"/>
  <c r="N310" i="5330"/>
  <c r="N13" i="5658"/>
  <c r="N56" i="5658"/>
  <c r="N99" i="5658"/>
  <c r="N110" i="5658"/>
  <c r="N131" i="5658"/>
  <c r="Q201" i="5658"/>
  <c r="R201" i="5658" s="1"/>
  <c r="Q255" i="5658"/>
  <c r="R255" i="5658" s="1"/>
  <c r="Q55" i="5658"/>
  <c r="R55" i="5658" s="1"/>
  <c r="Q108" i="5658"/>
  <c r="R108" i="5658" s="1"/>
  <c r="N253" i="5658"/>
  <c r="N318" i="5658"/>
  <c r="Q26" i="5658"/>
  <c r="R26" i="5658" s="1"/>
  <c r="N180" i="5658"/>
  <c r="N85" i="5658"/>
  <c r="N160" i="5658"/>
  <c r="N181" i="5658"/>
  <c r="N191" i="5658"/>
  <c r="N202" i="5658"/>
  <c r="N223" i="5658"/>
  <c r="N244" i="5658"/>
  <c r="N276" i="5658"/>
  <c r="N298" i="5658"/>
  <c r="N320" i="5658"/>
  <c r="N150" i="5658"/>
  <c r="N64" i="5330"/>
  <c r="N174" i="5330"/>
  <c r="N306" i="5330"/>
  <c r="N65" i="5658"/>
  <c r="N172" i="5658"/>
  <c r="N98" i="5658"/>
  <c r="N162" i="5658"/>
  <c r="N179" i="5330"/>
  <c r="N68" i="5658"/>
  <c r="Q245" i="5658"/>
  <c r="R245" i="5658" s="1"/>
  <c r="N25" i="5658"/>
  <c r="N58" i="5658"/>
  <c r="N79" i="5658"/>
  <c r="N316" i="5658"/>
  <c r="N317" i="5658"/>
  <c r="Q25" i="5658"/>
  <c r="R25" i="5658" s="1"/>
  <c r="Q152" i="5658"/>
  <c r="R152" i="5658" s="1"/>
  <c r="N307" i="5658"/>
  <c r="N233" i="5658"/>
  <c r="N149" i="5658"/>
  <c r="N107" i="5658"/>
  <c r="N171" i="5658"/>
  <c r="N224" i="5658"/>
  <c r="N288" i="5658"/>
  <c r="N22" i="5658"/>
  <c r="N87" i="5658"/>
  <c r="N119" i="5658"/>
  <c r="N204" i="5658"/>
  <c r="Q179" i="5658"/>
  <c r="R179" i="5658" s="1"/>
  <c r="N69" i="5330"/>
  <c r="N3" i="5658"/>
  <c r="N46" i="5658"/>
  <c r="Q139" i="5658"/>
  <c r="R139" i="5658" s="1"/>
  <c r="N295" i="5658"/>
  <c r="Q14" i="5658"/>
  <c r="R14" i="5658" s="1"/>
  <c r="N232" i="5658"/>
  <c r="N263" i="5658"/>
  <c r="N274" i="5658"/>
  <c r="N285" i="5658"/>
  <c r="N296" i="5658"/>
  <c r="Q36" i="5658"/>
  <c r="R36" i="5658" s="1"/>
  <c r="Q78" i="5658"/>
  <c r="R78" i="5658" s="1"/>
  <c r="N275" i="5658"/>
  <c r="N254" i="5658"/>
  <c r="N308" i="5658"/>
  <c r="N319" i="5658"/>
  <c r="N203" i="5658"/>
  <c r="N277" i="5658"/>
  <c r="N54" i="5658"/>
  <c r="N129" i="5658"/>
  <c r="N235" i="5658"/>
  <c r="N33" i="5658"/>
  <c r="N76" i="5658"/>
  <c r="N140" i="5658"/>
  <c r="N193" i="5658"/>
  <c r="N246" i="5658"/>
  <c r="N278" i="5658"/>
  <c r="N12" i="5658"/>
  <c r="N55" i="5658"/>
  <c r="N91" i="5330"/>
  <c r="N311" i="5330"/>
  <c r="N57" i="5658"/>
  <c r="N100" i="5658"/>
  <c r="N132" i="5658"/>
  <c r="N26" i="5658"/>
  <c r="N37" i="5658"/>
  <c r="Q34" i="5658"/>
  <c r="R34" i="5658" s="1"/>
  <c r="Q75" i="5658"/>
  <c r="R75" i="5658" s="1"/>
  <c r="Q86" i="5658"/>
  <c r="R86" i="5658" s="1"/>
  <c r="Q118" i="5658"/>
  <c r="R118" i="5658" s="1"/>
  <c r="Q129" i="5658"/>
  <c r="R129" i="5658" s="1"/>
  <c r="Q172" i="5658"/>
  <c r="R172" i="5658" s="1"/>
  <c r="N6" i="5658"/>
  <c r="N27" i="5658"/>
  <c r="N59" i="5658"/>
  <c r="N70" i="5658"/>
  <c r="N101" i="5658"/>
  <c r="N112" i="5658"/>
  <c r="N164" i="5658"/>
  <c r="N185" i="5658"/>
  <c r="N206" i="5658"/>
  <c r="N216" i="5658"/>
  <c r="N237" i="5658"/>
  <c r="Q91" i="5658"/>
  <c r="R91" i="5658" s="1"/>
  <c r="N49" i="5658"/>
  <c r="N91" i="5658"/>
  <c r="N123" i="5658"/>
  <c r="N144" i="5658"/>
  <c r="N175" i="5658"/>
  <c r="N248" i="5658"/>
  <c r="N269" i="5658"/>
  <c r="N279" i="5658"/>
  <c r="N17" i="5658"/>
  <c r="N28" i="5658"/>
  <c r="N39" i="5658"/>
  <c r="N71" i="5658"/>
  <c r="N102" i="5658"/>
  <c r="Q185" i="5658"/>
  <c r="R185" i="5658" s="1"/>
  <c r="Q113" i="5658"/>
  <c r="R113" i="5658" s="1"/>
  <c r="N29" i="5658"/>
  <c r="N302" i="5658"/>
  <c r="N313" i="5658"/>
  <c r="Q10" i="5658"/>
  <c r="R10" i="5658" s="1"/>
  <c r="Q72" i="5658"/>
  <c r="R72" i="5658" s="1"/>
  <c r="Q83" i="5658"/>
  <c r="R83" i="5658" s="1"/>
  <c r="Q124" i="5658"/>
  <c r="R124" i="5658" s="1"/>
  <c r="Q166" i="5658"/>
  <c r="R166" i="5658" s="1"/>
  <c r="Q186" i="5658"/>
  <c r="R186" i="5658" s="1"/>
  <c r="Q207" i="5658"/>
  <c r="R207" i="5658" s="1"/>
  <c r="Q217" i="5658"/>
  <c r="R217" i="5658" s="1"/>
  <c r="Q228" i="5658"/>
  <c r="R228" i="5658" s="1"/>
  <c r="N257" i="5658"/>
  <c r="Q80" i="5658"/>
  <c r="R80" i="5658" s="1"/>
  <c r="Q225" i="5658"/>
  <c r="R225" i="5658" s="1"/>
  <c r="N153" i="5658"/>
  <c r="N184" i="5658"/>
  <c r="N247" i="5658"/>
  <c r="N289" i="5658"/>
  <c r="N41" i="5658"/>
  <c r="N62" i="5658"/>
  <c r="N136" i="5658"/>
  <c r="N188" i="5658"/>
  <c r="N209" i="5658"/>
  <c r="N250" i="5658"/>
  <c r="Q94" i="5658"/>
  <c r="R94" i="5658" s="1"/>
  <c r="Q125" i="5658"/>
  <c r="R125" i="5658" s="1"/>
  <c r="Q135" i="5658"/>
  <c r="R135" i="5658" s="1"/>
  <c r="N4" i="5330"/>
  <c r="N26" i="5330"/>
  <c r="N48" i="5330"/>
  <c r="N70" i="5330"/>
  <c r="N92" i="5330"/>
  <c r="N114" i="5330"/>
  <c r="N136" i="5330"/>
  <c r="N158" i="5330"/>
  <c r="N180" i="5330"/>
  <c r="N202" i="5330"/>
  <c r="N224" i="5330"/>
  <c r="N246" i="5330"/>
  <c r="N268" i="5330"/>
  <c r="N290" i="5330"/>
  <c r="N312" i="5330"/>
  <c r="N304" i="5658"/>
  <c r="Q157" i="5658"/>
  <c r="R157" i="5658" s="1"/>
  <c r="Q209" i="5658"/>
  <c r="R209" i="5658" s="1"/>
  <c r="N163" i="5658"/>
  <c r="N215" i="5658"/>
  <c r="N226" i="5658"/>
  <c r="N310" i="5658"/>
  <c r="N48" i="5658"/>
  <c r="N90" i="5658"/>
  <c r="N122" i="5658"/>
  <c r="N143" i="5658"/>
  <c r="N195" i="5658"/>
  <c r="N268" i="5658"/>
  <c r="N300" i="5658"/>
  <c r="N30" i="5658"/>
  <c r="N115" i="5658"/>
  <c r="N125" i="5658"/>
  <c r="N167" i="5658"/>
  <c r="N219" i="5658"/>
  <c r="N9" i="5658"/>
  <c r="N83" i="5658"/>
  <c r="N94" i="5658"/>
  <c r="Q146" i="5658"/>
  <c r="R146" i="5658" s="1"/>
  <c r="Q218" i="5658"/>
  <c r="R218" i="5658" s="1"/>
  <c r="Q229" i="5658"/>
  <c r="R229" i="5658" s="1"/>
  <c r="N5" i="5330"/>
  <c r="N27" i="5330"/>
  <c r="N49" i="5330"/>
  <c r="N71" i="5330"/>
  <c r="N93" i="5330"/>
  <c r="N115" i="5330"/>
  <c r="N137" i="5330"/>
  <c r="N159" i="5330"/>
  <c r="N181" i="5330"/>
  <c r="N203" i="5330"/>
  <c r="N225" i="5330"/>
  <c r="N247" i="5330"/>
  <c r="N269" i="5330"/>
  <c r="N291" i="5330"/>
  <c r="N313" i="5330"/>
  <c r="Q23" i="5658"/>
  <c r="R23" i="5658" s="1"/>
  <c r="Q53" i="5658"/>
  <c r="R53" i="5658" s="1"/>
  <c r="Q96" i="5658"/>
  <c r="R96" i="5658" s="1"/>
  <c r="Q106" i="5658"/>
  <c r="R106" i="5658" s="1"/>
  <c r="Q127" i="5658"/>
  <c r="R127" i="5658" s="1"/>
  <c r="Q158" i="5658"/>
  <c r="R158" i="5658" s="1"/>
  <c r="Q168" i="5658"/>
  <c r="R168" i="5658" s="1"/>
  <c r="Q199" i="5658"/>
  <c r="R199" i="5658" s="1"/>
  <c r="Q271" i="5658"/>
  <c r="R271" i="5658" s="1"/>
  <c r="Q280" i="5658"/>
  <c r="R280" i="5658" s="1"/>
  <c r="N290" i="5658"/>
  <c r="N321" i="5658"/>
  <c r="Q58" i="5658"/>
  <c r="R58" i="5658" s="1"/>
  <c r="Q119" i="5658"/>
  <c r="R119" i="5658" s="1"/>
  <c r="Q170" i="5658"/>
  <c r="R170" i="5658" s="1"/>
  <c r="Q190" i="5658"/>
  <c r="R190" i="5658" s="1"/>
  <c r="N18" i="5658"/>
  <c r="N50" i="5658"/>
  <c r="N81" i="5658"/>
  <c r="N92" i="5658"/>
  <c r="N113" i="5658"/>
  <c r="N134" i="5658"/>
  <c r="N165" i="5658"/>
  <c r="N186" i="5658"/>
  <c r="N207" i="5658"/>
  <c r="N217" i="5658"/>
  <c r="N238" i="5658"/>
  <c r="N311" i="5658"/>
  <c r="Q130" i="5658"/>
  <c r="R130" i="5658" s="1"/>
  <c r="N8" i="5658"/>
  <c r="N40" i="5658"/>
  <c r="N61" i="5658"/>
  <c r="N72" i="5658"/>
  <c r="N145" i="5658"/>
  <c r="N176" i="5658"/>
  <c r="N197" i="5658"/>
  <c r="N218" i="5658"/>
  <c r="N228" i="5658"/>
  <c r="N259" i="5658"/>
  <c r="N270" i="5658"/>
  <c r="N291" i="5658"/>
  <c r="N322" i="5658"/>
  <c r="Q29" i="5658"/>
  <c r="R29" i="5658" s="1"/>
  <c r="Q49" i="5658"/>
  <c r="R49" i="5658" s="1"/>
  <c r="Q69" i="5658"/>
  <c r="R69" i="5658" s="1"/>
  <c r="Q100" i="5658"/>
  <c r="R100" i="5658" s="1"/>
  <c r="Q110" i="5658"/>
  <c r="R110" i="5658" s="1"/>
  <c r="Q131" i="5658"/>
  <c r="R131" i="5658" s="1"/>
  <c r="Q181" i="5658"/>
  <c r="R181" i="5658" s="1"/>
  <c r="Q191" i="5658"/>
  <c r="R191" i="5658" s="1"/>
  <c r="Q221" i="5658"/>
  <c r="R221" i="5658" s="1"/>
  <c r="Q241" i="5658"/>
  <c r="R241" i="5658" s="1"/>
  <c r="Q270" i="5658"/>
  <c r="R270" i="5658" s="1"/>
  <c r="Q279" i="5658"/>
  <c r="R279" i="5658" s="1"/>
  <c r="N10" i="5658"/>
  <c r="N31" i="5658"/>
  <c r="N52" i="5658"/>
  <c r="N63" i="5658"/>
  <c r="N157" i="5658"/>
  <c r="N178" i="5658"/>
  <c r="N230" i="5658"/>
  <c r="N261" i="5658"/>
  <c r="N282" i="5658"/>
  <c r="Q163" i="5658"/>
  <c r="R163" i="5658" s="1"/>
  <c r="N64" i="5658"/>
  <c r="N262" i="5658"/>
  <c r="N314" i="5658"/>
  <c r="Q21" i="5658"/>
  <c r="R21" i="5658" s="1"/>
  <c r="Q31" i="5658"/>
  <c r="R31" i="5658" s="1"/>
  <c r="Q62" i="5658"/>
  <c r="R62" i="5658" s="1"/>
  <c r="Q82" i="5658"/>
  <c r="R82" i="5658" s="1"/>
  <c r="Q92" i="5658"/>
  <c r="R92" i="5658" s="1"/>
  <c r="Q193" i="5658"/>
  <c r="R193" i="5658" s="1"/>
  <c r="Q203" i="5658"/>
  <c r="R203" i="5658" s="1"/>
  <c r="Q253" i="5658"/>
  <c r="R253" i="5658" s="1"/>
  <c r="Q291" i="5658"/>
  <c r="R291" i="5658" s="1"/>
  <c r="Q300" i="5658"/>
  <c r="R300" i="5658" s="1"/>
  <c r="T10" i="5665"/>
  <c r="AC10" i="5665" s="1"/>
  <c r="AL10" i="5665" s="1"/>
  <c r="W9" i="5665"/>
  <c r="AF9" i="5665" s="1"/>
  <c r="X9" i="5665"/>
  <c r="AG9" i="5665" s="1"/>
  <c r="W10" i="5665"/>
  <c r="AF10" i="5665" s="1"/>
  <c r="X10" i="5665"/>
  <c r="AG10" i="5665" s="1"/>
  <c r="C4" i="5665"/>
  <c r="BC4" i="5665" s="1"/>
  <c r="D13" i="5665"/>
  <c r="AU13" i="5665" s="1"/>
  <c r="C5" i="5665"/>
  <c r="AK5" i="5665" s="1"/>
  <c r="AO5" i="5665" s="1"/>
  <c r="C6" i="5665"/>
  <c r="AK6" i="5665" s="1"/>
  <c r="D14" i="5665"/>
  <c r="D7" i="5665"/>
  <c r="AU7" i="5665" s="1"/>
  <c r="BW6" i="5665"/>
  <c r="AK4" i="5665"/>
  <c r="AT4" i="5665"/>
  <c r="BE4" i="5665"/>
  <c r="BU4" i="5665" s="1"/>
  <c r="C7" i="5665"/>
  <c r="AK7" i="5665" s="1"/>
  <c r="AT5" i="5665"/>
  <c r="AT6" i="5665"/>
  <c r="BC5" i="5665"/>
  <c r="BG5" i="5665" s="1"/>
  <c r="BE6" i="5665"/>
  <c r="BE14" i="5665" s="1"/>
  <c r="BW5" i="5665"/>
  <c r="C8" i="5665"/>
  <c r="BC8" i="5665" s="1"/>
  <c r="BG8" i="5665" s="1"/>
  <c r="D5" i="5665"/>
  <c r="D8" i="5665"/>
  <c r="D6" i="5665"/>
  <c r="AU6" i="5665" s="1"/>
  <c r="D9" i="5665"/>
  <c r="C10" i="5665"/>
  <c r="D4" i="5665"/>
  <c r="C12" i="5665"/>
  <c r="BW4" i="5665"/>
  <c r="D11" i="5665"/>
  <c r="C13" i="5665"/>
  <c r="F13" i="5665" s="1"/>
  <c r="BC6" i="5665"/>
  <c r="C9" i="5665"/>
  <c r="BW9" i="5665" s="1"/>
  <c r="D10" i="5665"/>
  <c r="C11" i="5665"/>
  <c r="BW11" i="5665"/>
  <c r="K13" i="5665"/>
  <c r="S13" i="5665" s="1"/>
  <c r="AB13" i="5665" s="1"/>
  <c r="U13" i="5665"/>
  <c r="AD13" i="5665" s="1"/>
  <c r="L14" i="5665"/>
  <c r="W13" i="5665"/>
  <c r="AF13" i="5665" s="1"/>
  <c r="L9" i="5665"/>
  <c r="T9" i="5665" s="1"/>
  <c r="AC9" i="5665" s="1"/>
  <c r="AL9" i="5665" s="1"/>
  <c r="L4" i="5665"/>
  <c r="T4" i="5665" s="1"/>
  <c r="AC4" i="5665" s="1"/>
  <c r="AL4" i="5665" s="1"/>
  <c r="K8" i="5665"/>
  <c r="BK8" i="5665" s="1"/>
  <c r="L7" i="5665"/>
  <c r="T7" i="5665" s="1"/>
  <c r="AC7" i="5665" s="1"/>
  <c r="AL7" i="5665" s="1"/>
  <c r="L8" i="5665"/>
  <c r="T8" i="5665" s="1"/>
  <c r="AC8" i="5665" s="1"/>
  <c r="AL8" i="5665" s="1"/>
  <c r="AV5" i="5665"/>
  <c r="AM8" i="5665"/>
  <c r="U10" i="5665"/>
  <c r="X8" i="5665"/>
  <c r="AG8" i="5665" s="1"/>
  <c r="K6" i="5665"/>
  <c r="W6" i="5665"/>
  <c r="AF6" i="5665" s="1"/>
  <c r="L6" i="5665"/>
  <c r="T6" i="5665" s="1"/>
  <c r="AC6" i="5665" s="1"/>
  <c r="AL6" i="5665" s="1"/>
  <c r="X6" i="5665"/>
  <c r="AG6" i="5665" s="1"/>
  <c r="K14" i="5665"/>
  <c r="BK14" i="5665" s="1"/>
  <c r="K7" i="5665"/>
  <c r="S7" i="5665" s="1"/>
  <c r="AB7" i="5665" s="1"/>
  <c r="W7" i="5665"/>
  <c r="AF7" i="5665" s="1"/>
  <c r="AF4" i="5665"/>
  <c r="K9" i="5665"/>
  <c r="S9" i="5665" s="1"/>
  <c r="AB9" i="5665" s="1"/>
  <c r="AM6" i="5665"/>
  <c r="W8" i="5665"/>
  <c r="AF8" i="5665" s="1"/>
  <c r="U9" i="5665"/>
  <c r="AD4" i="5665"/>
  <c r="AD11" i="5665"/>
  <c r="AG4" i="5665"/>
  <c r="U7" i="5665"/>
  <c r="L13" i="5665"/>
  <c r="T13" i="5665" s="1"/>
  <c r="AC13" i="5665" s="1"/>
  <c r="AL13" i="5665" s="1"/>
  <c r="AD12" i="5665"/>
  <c r="K11" i="5665"/>
  <c r="K4" i="5665"/>
  <c r="L11" i="5665"/>
  <c r="T11" i="5665" s="1"/>
  <c r="AC11" i="5665" s="1"/>
  <c r="AL11" i="5665" s="1"/>
  <c r="K10" i="5665"/>
  <c r="S10" i="5665" s="1"/>
  <c r="AB10" i="5665" s="1"/>
  <c r="K12" i="5665"/>
  <c r="K5" i="5665"/>
  <c r="L5" i="5665"/>
  <c r="T5" i="5665" s="1"/>
  <c r="AC5" i="5665" s="1"/>
  <c r="AL5" i="5665" s="1"/>
  <c r="AP5" i="5665" s="1"/>
  <c r="D12" i="5665"/>
  <c r="C14" i="5665"/>
  <c r="F14" i="5665" s="1"/>
  <c r="L12" i="5665"/>
  <c r="N38" i="5658"/>
  <c r="N258" i="5658"/>
  <c r="N111" i="5658"/>
  <c r="N23" i="5658"/>
  <c r="N221" i="5658"/>
  <c r="N280" i="5658"/>
  <c r="N133" i="5658"/>
  <c r="N192" i="5658"/>
  <c r="N214" i="5658"/>
  <c r="N67" i="5658"/>
  <c r="N126" i="5658"/>
  <c r="N236" i="5658"/>
  <c r="N287" i="5658"/>
  <c r="N60" i="5658"/>
  <c r="N170" i="5658"/>
  <c r="N309" i="5658"/>
  <c r="N16" i="5658"/>
  <c r="N155" i="5658"/>
  <c r="N265" i="5658"/>
  <c r="N177" i="5658"/>
  <c r="N89" i="5658"/>
  <c r="N148" i="5658"/>
  <c r="N199" i="5658"/>
  <c r="N82" i="5658"/>
  <c r="N104" i="5658"/>
  <c r="N8" i="5665" l="1"/>
  <c r="V8" i="5665" s="1"/>
  <c r="BU8" i="5665"/>
  <c r="F8" i="5665"/>
  <c r="BD13" i="5665"/>
  <c r="BH13" i="5665" s="1"/>
  <c r="F5" i="5665"/>
  <c r="N4" i="5665"/>
  <c r="V4" i="5665" s="1"/>
  <c r="S8" i="5665"/>
  <c r="BQ5" i="5665"/>
  <c r="BD7" i="5665"/>
  <c r="BH7" i="5665" s="1"/>
  <c r="BG4" i="5665"/>
  <c r="BW7" i="5665"/>
  <c r="F10" i="5665"/>
  <c r="BW8" i="5665"/>
  <c r="F7" i="5665"/>
  <c r="BW13" i="5665"/>
  <c r="AU8" i="5665"/>
  <c r="BD8" i="5665"/>
  <c r="BF8" i="5665" s="1"/>
  <c r="BC7" i="5665"/>
  <c r="BF7" i="5665" s="1"/>
  <c r="AT7" i="5665"/>
  <c r="AT8" i="5665"/>
  <c r="BD6" i="5665"/>
  <c r="BH6" i="5665" s="1"/>
  <c r="F11" i="5665"/>
  <c r="AK8" i="5665"/>
  <c r="BQ8" i="5665" s="1"/>
  <c r="AU5" i="5665"/>
  <c r="AY5" i="5665" s="1"/>
  <c r="BD5" i="5665"/>
  <c r="BH5" i="5665" s="1"/>
  <c r="F6" i="5665"/>
  <c r="BU5" i="5665"/>
  <c r="BD4" i="5665"/>
  <c r="AU4" i="5665"/>
  <c r="AU11" i="5665"/>
  <c r="BD11" i="5665"/>
  <c r="BH11" i="5665" s="1"/>
  <c r="BC11" i="5665"/>
  <c r="AT11" i="5665"/>
  <c r="AK11" i="5665"/>
  <c r="AK12" i="5665"/>
  <c r="BC12" i="5665"/>
  <c r="AT12" i="5665"/>
  <c r="AT10" i="5665"/>
  <c r="BC10" i="5665"/>
  <c r="AK10" i="5665"/>
  <c r="BC9" i="5665"/>
  <c r="AK9" i="5665"/>
  <c r="AT9" i="5665"/>
  <c r="BU6" i="5665"/>
  <c r="BG6" i="5665"/>
  <c r="F9" i="5665"/>
  <c r="BW14" i="5665"/>
  <c r="BW10" i="5665"/>
  <c r="BX10" i="5665" s="1"/>
  <c r="AU9" i="5665"/>
  <c r="BD9" i="5665"/>
  <c r="BH9" i="5665" s="1"/>
  <c r="F4" i="5665"/>
  <c r="BW12" i="5665"/>
  <c r="F12" i="5665"/>
  <c r="BD12" i="5665"/>
  <c r="BH12" i="5665" s="1"/>
  <c r="AU12" i="5665"/>
  <c r="BD10" i="5665"/>
  <c r="BH10" i="5665" s="1"/>
  <c r="AU10" i="5665"/>
  <c r="AK13" i="5665"/>
  <c r="AT13" i="5665"/>
  <c r="BC13" i="5665"/>
  <c r="BM13" i="5665"/>
  <c r="BK13" i="5665"/>
  <c r="BL13" i="5665" s="1"/>
  <c r="N7" i="5665"/>
  <c r="V7" i="5665" s="1"/>
  <c r="Y7" i="5665" s="1"/>
  <c r="BL8" i="5665"/>
  <c r="X14" i="5665"/>
  <c r="N10" i="5665"/>
  <c r="V10" i="5665" s="1"/>
  <c r="AE10" i="5665" s="1"/>
  <c r="AH10" i="5665" s="1"/>
  <c r="BL14" i="5665"/>
  <c r="W14" i="5665"/>
  <c r="BK7" i="5665"/>
  <c r="AG14" i="5665"/>
  <c r="N14" i="5665"/>
  <c r="BK10" i="5665"/>
  <c r="BL10" i="5665" s="1"/>
  <c r="N13" i="5665"/>
  <c r="V13" i="5665" s="1"/>
  <c r="AE13" i="5665" s="1"/>
  <c r="AH13" i="5665" s="1"/>
  <c r="Y4" i="5665"/>
  <c r="AE4" i="5665"/>
  <c r="AH4" i="5665" s="1"/>
  <c r="BM7" i="5665"/>
  <c r="AD7" i="5665"/>
  <c r="AB8" i="5665"/>
  <c r="BO8" i="5665" s="1"/>
  <c r="BM8" i="5665"/>
  <c r="U14" i="5665"/>
  <c r="AM11" i="5665"/>
  <c r="BM10" i="5665"/>
  <c r="AD10" i="5665"/>
  <c r="AD9" i="5665"/>
  <c r="BM9" i="5665"/>
  <c r="BO13" i="5665"/>
  <c r="AM13" i="5665"/>
  <c r="AN8" i="5665"/>
  <c r="AP8" i="5665"/>
  <c r="AV8" i="5665"/>
  <c r="AF14" i="5665"/>
  <c r="AX5" i="5665"/>
  <c r="BS5" i="5665"/>
  <c r="BL7" i="5665"/>
  <c r="AE8" i="5665"/>
  <c r="AH8" i="5665" s="1"/>
  <c r="Y8" i="5665"/>
  <c r="BK6" i="5665"/>
  <c r="BL6" i="5665" s="1"/>
  <c r="S6" i="5665"/>
  <c r="AM4" i="5665"/>
  <c r="N6" i="5665"/>
  <c r="V6" i="5665" s="1"/>
  <c r="N12" i="5665"/>
  <c r="V12" i="5665" s="1"/>
  <c r="T12" i="5665"/>
  <c r="AC12" i="5665" s="1"/>
  <c r="AL12" i="5665" s="1"/>
  <c r="N5" i="5665"/>
  <c r="V5" i="5665" s="1"/>
  <c r="S5" i="5665"/>
  <c r="BK5" i="5665"/>
  <c r="BL5" i="5665" s="1"/>
  <c r="BK12" i="5665"/>
  <c r="BL12" i="5665" s="1"/>
  <c r="S12" i="5665"/>
  <c r="AN6" i="5665"/>
  <c r="AP6" i="5665"/>
  <c r="AV6" i="5665"/>
  <c r="BQ6" i="5665"/>
  <c r="AO6" i="5665"/>
  <c r="AN5" i="5665"/>
  <c r="S4" i="5665"/>
  <c r="BK4" i="5665"/>
  <c r="BL4" i="5665" s="1"/>
  <c r="N9" i="5665"/>
  <c r="V9" i="5665" s="1"/>
  <c r="N11" i="5665"/>
  <c r="V11" i="5665" s="1"/>
  <c r="S11" i="5665"/>
  <c r="BK11" i="5665"/>
  <c r="BL11" i="5665" s="1"/>
  <c r="AM12" i="5665"/>
  <c r="BK9" i="5665"/>
  <c r="BL9" i="5665" s="1"/>
  <c r="BX7" i="5665" l="1"/>
  <c r="AE7" i="5665"/>
  <c r="AH7" i="5665" s="1"/>
  <c r="BX9" i="5665"/>
  <c r="AO8" i="5665"/>
  <c r="BF6" i="5665"/>
  <c r="BF5" i="5665"/>
  <c r="BH8" i="5665"/>
  <c r="BX13" i="5665"/>
  <c r="BX12" i="5665"/>
  <c r="BX11" i="5665"/>
  <c r="BG7" i="5665"/>
  <c r="BU7" i="5665"/>
  <c r="BX8" i="5665"/>
  <c r="BX4" i="5665"/>
  <c r="AD14" i="5665"/>
  <c r="AC14" i="5665" s="1"/>
  <c r="AW5" i="5665"/>
  <c r="AZ5" i="5665" s="1"/>
  <c r="BG10" i="5665"/>
  <c r="BF10" i="5665"/>
  <c r="BU10" i="5665"/>
  <c r="BX14" i="5665"/>
  <c r="BX5" i="5665"/>
  <c r="BX6" i="5665"/>
  <c r="BG13" i="5665"/>
  <c r="BU13" i="5665"/>
  <c r="BF13" i="5665"/>
  <c r="BG9" i="5665"/>
  <c r="BU9" i="5665"/>
  <c r="BF9" i="5665"/>
  <c r="BG11" i="5665"/>
  <c r="BU11" i="5665"/>
  <c r="BF11" i="5665"/>
  <c r="BU12" i="5665"/>
  <c r="BG12" i="5665"/>
  <c r="BF12" i="5665"/>
  <c r="BH4" i="5665"/>
  <c r="BH14" i="5665" s="1"/>
  <c r="BD14" i="5665" s="1"/>
  <c r="BF4" i="5665"/>
  <c r="Y10" i="5665"/>
  <c r="T14" i="5665"/>
  <c r="AQ8" i="5665"/>
  <c r="Y13" i="5665"/>
  <c r="BQ13" i="5665"/>
  <c r="AV13" i="5665"/>
  <c r="AP13" i="5665"/>
  <c r="AN13" i="5665"/>
  <c r="AQ13" i="5665" s="1"/>
  <c r="AO13" i="5665"/>
  <c r="AB11" i="5665"/>
  <c r="BO11" i="5665" s="1"/>
  <c r="BM11" i="5665"/>
  <c r="BO9" i="5665"/>
  <c r="AM9" i="5665"/>
  <c r="BS6" i="5665"/>
  <c r="AX6" i="5665"/>
  <c r="AW6" i="5665"/>
  <c r="AY6" i="5665"/>
  <c r="Y11" i="5665"/>
  <c r="AE11" i="5665"/>
  <c r="AH11" i="5665" s="1"/>
  <c r="AP4" i="5665"/>
  <c r="BQ4" i="5665"/>
  <c r="AV4" i="5665"/>
  <c r="AO4" i="5665"/>
  <c r="AN4" i="5665"/>
  <c r="AQ4" i="5665" s="1"/>
  <c r="BO10" i="5665"/>
  <c r="AM10" i="5665"/>
  <c r="AB6" i="5665"/>
  <c r="BO6" i="5665" s="1"/>
  <c r="BM6" i="5665"/>
  <c r="AN11" i="5665"/>
  <c r="AP11" i="5665"/>
  <c r="AV11" i="5665"/>
  <c r="AO11" i="5665"/>
  <c r="BQ11" i="5665"/>
  <c r="AB5" i="5665"/>
  <c r="BO5" i="5665" s="1"/>
  <c r="BM5" i="5665"/>
  <c r="Y6" i="5665"/>
  <c r="AE6" i="5665"/>
  <c r="AH6" i="5665" s="1"/>
  <c r="AE9" i="5665"/>
  <c r="AH9" i="5665" s="1"/>
  <c r="Y9" i="5665"/>
  <c r="AB4" i="5665"/>
  <c r="BO4" i="5665" s="1"/>
  <c r="BM4" i="5665"/>
  <c r="AB12" i="5665"/>
  <c r="BO12" i="5665" s="1"/>
  <c r="BM12" i="5665"/>
  <c r="Y5" i="5665"/>
  <c r="AE5" i="5665"/>
  <c r="AH5" i="5665" s="1"/>
  <c r="BO7" i="5665"/>
  <c r="AM7" i="5665"/>
  <c r="AY8" i="5665"/>
  <c r="AX8" i="5665"/>
  <c r="BS8" i="5665"/>
  <c r="AW8" i="5665"/>
  <c r="S14" i="5665"/>
  <c r="AN12" i="5665"/>
  <c r="AV12" i="5665"/>
  <c r="BQ12" i="5665"/>
  <c r="AP12" i="5665"/>
  <c r="AO12" i="5665"/>
  <c r="AE12" i="5665"/>
  <c r="AH12" i="5665" s="1"/>
  <c r="Y12" i="5665"/>
  <c r="AB14" i="5665" l="1"/>
  <c r="AE14" i="5665" s="1"/>
  <c r="BI5" i="5665"/>
  <c r="BG14" i="5665"/>
  <c r="BC14" i="5665" s="1"/>
  <c r="V14" i="5665"/>
  <c r="Y14" i="5665" s="1"/>
  <c r="AQ12" i="5665"/>
  <c r="AM14" i="5665"/>
  <c r="AQ5" i="5665"/>
  <c r="BO14" i="5665"/>
  <c r="BP9" i="5665" s="1"/>
  <c r="AQ11" i="5665"/>
  <c r="BP12" i="5665"/>
  <c r="BP6" i="5665"/>
  <c r="BP4" i="5665"/>
  <c r="BS13" i="5665"/>
  <c r="AW13" i="5665"/>
  <c r="AY13" i="5665"/>
  <c r="AX13" i="5665"/>
  <c r="AW12" i="5665"/>
  <c r="AY12" i="5665"/>
  <c r="BS12" i="5665"/>
  <c r="AX12" i="5665"/>
  <c r="BS4" i="5665"/>
  <c r="AX4" i="5665"/>
  <c r="AW4" i="5665"/>
  <c r="AY4" i="5665"/>
  <c r="BI8" i="5665"/>
  <c r="AZ8" i="5665"/>
  <c r="AV7" i="5665"/>
  <c r="BQ7" i="5665"/>
  <c r="AN7" i="5665"/>
  <c r="AQ7" i="5665" s="1"/>
  <c r="AP7" i="5665"/>
  <c r="AO7" i="5665"/>
  <c r="BI6" i="5665"/>
  <c r="AZ6" i="5665"/>
  <c r="BM14" i="5665"/>
  <c r="BN11" i="5665" s="1"/>
  <c r="CA11" i="5665" s="1"/>
  <c r="AN9" i="5665"/>
  <c r="AQ9" i="5665" s="1"/>
  <c r="BQ9" i="5665"/>
  <c r="AP9" i="5665"/>
  <c r="AO9" i="5665"/>
  <c r="AV9" i="5665"/>
  <c r="AW11" i="5665"/>
  <c r="AY11" i="5665"/>
  <c r="AX11" i="5665"/>
  <c r="BS11" i="5665"/>
  <c r="AQ6" i="5665"/>
  <c r="BQ10" i="5665"/>
  <c r="AN10" i="5665"/>
  <c r="AQ10" i="5665" s="1"/>
  <c r="AP10" i="5665"/>
  <c r="AO10" i="5665"/>
  <c r="AV10" i="5665"/>
  <c r="BP11" i="5665" l="1"/>
  <c r="BF14" i="5665"/>
  <c r="BU14" i="5665"/>
  <c r="AH14" i="5665"/>
  <c r="BP10" i="5665"/>
  <c r="AP14" i="5665"/>
  <c r="AL14" i="5665" s="1"/>
  <c r="BP5" i="5665"/>
  <c r="AO14" i="5665"/>
  <c r="AK14" i="5665" s="1"/>
  <c r="BQ14" i="5665" s="1"/>
  <c r="BI13" i="5665"/>
  <c r="AZ13" i="5665"/>
  <c r="BS10" i="5665"/>
  <c r="AW10" i="5665"/>
  <c r="AY10" i="5665"/>
  <c r="AX10" i="5665"/>
  <c r="BS7" i="5665"/>
  <c r="AX7" i="5665"/>
  <c r="AW7" i="5665"/>
  <c r="AY7" i="5665"/>
  <c r="CB5" i="5665"/>
  <c r="BN10" i="5665"/>
  <c r="CA10" i="5665" s="1"/>
  <c r="BN14" i="5665"/>
  <c r="CA14" i="5665" s="1"/>
  <c r="BN13" i="5665"/>
  <c r="CA13" i="5665" s="1"/>
  <c r="BN8" i="5665"/>
  <c r="CA8" i="5665" s="1"/>
  <c r="BN9" i="5665"/>
  <c r="CA9" i="5665" s="1"/>
  <c r="BN7" i="5665"/>
  <c r="CA7" i="5665" s="1"/>
  <c r="BN4" i="5665"/>
  <c r="CA4" i="5665" s="1"/>
  <c r="BN12" i="5665"/>
  <c r="CA12" i="5665" s="1"/>
  <c r="BP13" i="5665"/>
  <c r="BP14" i="5665"/>
  <c r="BP8" i="5665"/>
  <c r="BI11" i="5665"/>
  <c r="AZ11" i="5665"/>
  <c r="BN5" i="5665"/>
  <c r="CA5" i="5665" s="1"/>
  <c r="CB12" i="5665"/>
  <c r="BN6" i="5665"/>
  <c r="CA6" i="5665" s="1"/>
  <c r="CB11" i="5665"/>
  <c r="AV14" i="5665"/>
  <c r="BI4" i="5665"/>
  <c r="AZ4" i="5665"/>
  <c r="AY9" i="5665"/>
  <c r="BS9" i="5665"/>
  <c r="AW9" i="5665"/>
  <c r="AX9" i="5665"/>
  <c r="BP7" i="5665"/>
  <c r="BI12" i="5665"/>
  <c r="AZ12" i="5665"/>
  <c r="BV14" i="5665" l="1"/>
  <c r="BV5" i="5665"/>
  <c r="BV8" i="5665"/>
  <c r="BV4" i="5665"/>
  <c r="BV7" i="5665"/>
  <c r="BV6" i="5665"/>
  <c r="BV10" i="5665"/>
  <c r="BV12" i="5665"/>
  <c r="BV9" i="5665"/>
  <c r="BV11" i="5665"/>
  <c r="BV13" i="5665"/>
  <c r="AN14" i="5665"/>
  <c r="AQ14" i="5665" s="1"/>
  <c r="CB4" i="5665"/>
  <c r="BR10" i="5665"/>
  <c r="CC10" i="5665" s="1"/>
  <c r="BR7" i="5665"/>
  <c r="CC7" i="5665" s="1"/>
  <c r="BR9" i="5665"/>
  <c r="CC9" i="5665" s="1"/>
  <c r="CB7" i="5665"/>
  <c r="AY14" i="5665"/>
  <c r="AU14" i="5665" s="1"/>
  <c r="AX14" i="5665"/>
  <c r="AT14" i="5665" s="1"/>
  <c r="CB8" i="5665"/>
  <c r="BI10" i="5665"/>
  <c r="AZ10" i="5665"/>
  <c r="CB13" i="5665"/>
  <c r="BR5" i="5665"/>
  <c r="CC5" i="5665" s="1"/>
  <c r="BR14" i="5665"/>
  <c r="BR6" i="5665"/>
  <c r="CC6" i="5665" s="1"/>
  <c r="BR8" i="5665"/>
  <c r="CC8" i="5665" s="1"/>
  <c r="BR12" i="5665"/>
  <c r="CC12" i="5665" s="1"/>
  <c r="BR11" i="5665"/>
  <c r="CC11" i="5665" s="1"/>
  <c r="BR4" i="5665"/>
  <c r="CC4" i="5665" s="1"/>
  <c r="BR13" i="5665"/>
  <c r="CC13" i="5665" s="1"/>
  <c r="CB10" i="5665"/>
  <c r="BI7" i="5665"/>
  <c r="AZ7" i="5665"/>
  <c r="CB6" i="5665"/>
  <c r="CB14" i="5665"/>
  <c r="BI9" i="5665"/>
  <c r="AZ9" i="5665"/>
  <c r="CB9" i="5665"/>
  <c r="AW14" i="5665" l="1"/>
  <c r="BS14" i="5665"/>
  <c r="BT10" i="5665" s="1"/>
  <c r="CC14" i="5665"/>
  <c r="BT9" i="5665"/>
  <c r="BT7" i="5665"/>
  <c r="CE10" i="5665"/>
  <c r="CD10" i="5665"/>
  <c r="CE9" i="5665"/>
  <c r="CD9" i="5665"/>
  <c r="CE7" i="5665"/>
  <c r="CD7" i="5665"/>
  <c r="AZ14" i="5665"/>
  <c r="BI14" i="5665"/>
  <c r="BT8" i="5665"/>
  <c r="BT14" i="5665"/>
  <c r="BT5" i="5665"/>
  <c r="BT6" i="5665"/>
  <c r="BT11" i="5665"/>
  <c r="BT13" i="5665"/>
  <c r="BT4" i="5665"/>
  <c r="BT12" i="5665"/>
  <c r="CE12" i="5665" l="1"/>
  <c r="CD12" i="5665"/>
  <c r="CE13" i="5665"/>
  <c r="CD13" i="5665"/>
  <c r="CE6" i="5665"/>
  <c r="CD6" i="5665"/>
  <c r="CE14" i="5665"/>
  <c r="CD14" i="5665"/>
  <c r="CE4" i="5665"/>
  <c r="CD4" i="5665"/>
  <c r="CE11" i="5665"/>
  <c r="CD11" i="5665"/>
  <c r="CE5" i="5665"/>
  <c r="CD5" i="5665"/>
  <c r="CE8" i="5665"/>
  <c r="CD8" i="5665"/>
</calcChain>
</file>

<file path=xl/sharedStrings.xml><?xml version="1.0" encoding="utf-8"?>
<sst xmlns="http://schemas.openxmlformats.org/spreadsheetml/2006/main" count="4505" uniqueCount="105">
  <si>
    <t>Data Type</t>
  </si>
  <si>
    <t>Header</t>
  </si>
  <si>
    <t>Data</t>
  </si>
  <si>
    <t>SumN</t>
  </si>
  <si>
    <t>SumY</t>
  </si>
  <si>
    <t>Key</t>
  </si>
  <si>
    <t>Dimension</t>
  </si>
  <si>
    <t>Result</t>
  </si>
  <si>
    <t>TempVar</t>
  </si>
  <si>
    <t>Store Name</t>
  </si>
  <si>
    <t>Product Name</t>
  </si>
  <si>
    <t>Product Type</t>
  </si>
  <si>
    <t>Region</t>
  </si>
  <si>
    <t>TechHub Store</t>
  </si>
  <si>
    <t>SkyView X1 Smartphone</t>
  </si>
  <si>
    <t>Smartphone</t>
  </si>
  <si>
    <t>Audio</t>
  </si>
  <si>
    <t>SmartWatch Elite 5</t>
  </si>
  <si>
    <t>Wearable</t>
  </si>
  <si>
    <t>Gaming Beast Keyboard</t>
  </si>
  <si>
    <t>Gaming</t>
  </si>
  <si>
    <t>BlueWave Bluetooth Speaker</t>
  </si>
  <si>
    <t>UltraSound Pro Headphones</t>
  </si>
  <si>
    <t>Northland</t>
  </si>
  <si>
    <t>Southbay</t>
  </si>
  <si>
    <t>Westshore</t>
  </si>
  <si>
    <t>Eastmount</t>
  </si>
  <si>
    <t>Sales Quantity</t>
  </si>
  <si>
    <t>Product Tier</t>
  </si>
  <si>
    <t>Mid-tier</t>
  </si>
  <si>
    <t>SkyView Pro Max</t>
  </si>
  <si>
    <t>High-end</t>
  </si>
  <si>
    <t>SkyView Lite</t>
  </si>
  <si>
    <t>Low-end</t>
  </si>
  <si>
    <t>ProGamer Elite Controller</t>
  </si>
  <si>
    <t>FitBand Pro Tracker</t>
  </si>
  <si>
    <t>SportWatch Active</t>
  </si>
  <si>
    <t>Unit Price</t>
  </si>
  <si>
    <t>Unit Cost</t>
  </si>
  <si>
    <t>Year</t>
  </si>
  <si>
    <t>Season</t>
  </si>
  <si>
    <t>Q1</t>
  </si>
  <si>
    <t>Q2</t>
  </si>
  <si>
    <t>Q3</t>
  </si>
  <si>
    <t>Q4</t>
  </si>
  <si>
    <t>ProcessSum</t>
  </si>
  <si>
    <t>Sum of Sales Quantity</t>
  </si>
  <si>
    <t>Field</t>
  </si>
  <si>
    <t>Type</t>
  </si>
  <si>
    <t>removedData</t>
  </si>
  <si>
    <t>addedData</t>
  </si>
  <si>
    <t>RemovedData</t>
  </si>
  <si>
    <t>RemovedData Impact</t>
  </si>
  <si>
    <t>Impact</t>
  </si>
  <si>
    <t>AddedData</t>
  </si>
  <si>
    <t>AddedData Impact</t>
  </si>
  <si>
    <t>Denominator</t>
  </si>
  <si>
    <t>Mix</t>
  </si>
  <si>
    <t>Contribution</t>
  </si>
  <si>
    <t>Result Format</t>
  </si>
  <si>
    <t>ContributionEnd</t>
  </si>
  <si>
    <t>Contribution Analysis</t>
  </si>
  <si>
    <t>ContriAddress</t>
  </si>
  <si>
    <t>E21</t>
  </si>
  <si>
    <t>ContributionName</t>
  </si>
  <si>
    <t>Revenue</t>
  </si>
  <si>
    <t>Revenue</t>
    <phoneticPr fontId="3" type="noConversion"/>
  </si>
  <si>
    <t>Gross Margin</t>
  </si>
  <si>
    <t>Gross Margin</t>
    <phoneticPr fontId="3" type="noConversion"/>
  </si>
  <si>
    <t>Gross Margin%</t>
  </si>
  <si>
    <t>Gross Margin%</t>
    <phoneticPr fontId="3" type="noConversion"/>
  </si>
  <si>
    <t>SHA</t>
  </si>
  <si>
    <t>Data!usedRange</t>
  </si>
  <si>
    <t>Q2</t>
    <phoneticPr fontId="3" type="noConversion"/>
  </si>
  <si>
    <t>$A$1:$N$322</t>
  </si>
  <si>
    <t>Null</t>
  </si>
  <si>
    <t>(Sales Quantity*Unit Price)</t>
  </si>
  <si>
    <t>(Sales Quantity*Unit Cost)</t>
  </si>
  <si>
    <t>((Sales Quantity*Unit Price)-(Sales Quantity*Unit Cost))</t>
  </si>
  <si>
    <t>(((Sales Quantity*Unit Price)-(Sales Quantity*Unit Cost))/(Sales Quantity*Unit Price))</t>
  </si>
  <si>
    <t>(All)</t>
  </si>
  <si>
    <t>Grand Total</t>
  </si>
  <si>
    <t>Sum of Unit Cost</t>
  </si>
  <si>
    <t>Sum of Unit Price</t>
  </si>
  <si>
    <t>Sum of Gross Margin%</t>
  </si>
  <si>
    <t>Sum of (Sales Quantity*Unit Price)</t>
  </si>
  <si>
    <t>Sum of (Sales Quantity*Unit Cost)</t>
  </si>
  <si>
    <t>(Unit Price)=((Sales Quantity*Unit Price))/(Sales Quantity)</t>
    <phoneticPr fontId="3" type="noConversion"/>
  </si>
  <si>
    <t>(Unit Cost)=((Sales Quantity*Unit Cost))/(Sales Quantity)</t>
    <phoneticPr fontId="3" type="noConversion"/>
  </si>
  <si>
    <t>Gross Margin%=(((Sales Quantity*Unit Price)-(Sales Quantity*Unit Cost))/(Sales Quantity*Unit Price))</t>
    <phoneticPr fontId="3" type="noConversion"/>
  </si>
  <si>
    <t>J3:P14</t>
  </si>
  <si>
    <t>K3:P3</t>
  </si>
  <si>
    <t>Gross Margin% Impact</t>
  </si>
  <si>
    <t>Gross Margin% Impact</t>
    <phoneticPr fontId="3" type="noConversion"/>
  </si>
  <si>
    <t>CF1</t>
  </si>
  <si>
    <t>E21:H32</t>
  </si>
  <si>
    <t>009325FC882C62C690AE7DFE55194FC4DF4BD823472327264F9038A3BFCBAE4C</t>
  </si>
  <si>
    <t>ComparisonPT</t>
  </si>
  <si>
    <t>Gross Margin%_Comparison</t>
  </si>
  <si>
    <t>BaselinePT</t>
  </si>
  <si>
    <t>strGlbBaselineLabelRange</t>
  </si>
  <si>
    <t>Gross Margin%_Baseline</t>
  </si>
  <si>
    <t>(Multiple Items)</t>
  </si>
  <si>
    <t>BridgeRange</t>
    <phoneticPr fontId="3" type="noConversion"/>
  </si>
  <si>
    <t>B3:C7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</si>
</sst>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[$¥-804]#,##0.00000"/>
    <numFmt numFmtId="180" formatCode="0.0%"/>
    <numFmt numFmtId="182" formatCode="_(* #,##0_);_(* \(#,##0\);_(* &quot;-&quot;??_);_(@_)"/>
  </numFmts>
  <fonts count="12">
    <font>
      <sz val="11"/>
      <color theme="1"/>
      <name val="Calibri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Calibri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4" fillId="0" borderId="0"/>
    <xf numFmtId="17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7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7" fillId="0" borderId="0"/>
    <xf numFmtId="9" fontId="5" fillId="0" borderId="0" applyFont="0" applyFill="0" applyBorder="0" applyAlignment="0" applyProtection="0">
      <alignment vertical="center"/>
    </xf>
    <xf numFmtId="0" fontId="6" fillId="0" borderId="0"/>
    <xf numFmtId="176" fontId="8" fillId="0" borderId="0" applyFont="0" applyFill="0" applyBorder="0" applyAlignment="0" applyProtection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1" fillId="0" borderId="0"/>
  </cellStyleXfs>
  <cellXfs count="36">
    <xf numFmtId="0" fontId="0" fillId="0" borderId="0" xfId="0">
      <alignment vertical="center"/>
    </xf>
    <xf numFmtId="0" fontId="0" fillId="0" borderId="0" xfId="0" pivotButton="1">
      <alignment vertical="center"/>
    </xf>
    <xf numFmtId="10" fontId="0" fillId="0" borderId="0" xfId="0" applyNumberFormat="1">
      <alignment vertical="center"/>
    </xf>
    <xf numFmtId="182" fontId="0" fillId="0" borderId="0" xfId="9" applyNumberFormat="1" applyFont="1" applyFill="1">
      <alignment vertical="center"/>
    </xf>
    <xf numFmtId="182" fontId="0" fillId="0" borderId="0" xfId="0" applyNumberFormat="1">
      <alignment vertical="center"/>
    </xf>
    <xf numFmtId="182" fontId="0" fillId="0" borderId="0" xfId="9" applyNumberFormat="1" applyFont="1" applyFill="1" applyAlignment="1"/>
    <xf numFmtId="0" fontId="11" fillId="2" borderId="3" xfId="0" applyFont="1" applyFill="1" applyBorder="1">
      <alignment vertical="center"/>
    </xf>
    <xf numFmtId="0" fontId="11" fillId="2" borderId="4" xfId="0" applyFont="1" applyFill="1" applyBorder="1">
      <alignment vertical="center"/>
    </xf>
    <xf numFmtId="0" fontId="9" fillId="3" borderId="0" xfId="0" applyFont="1" applyFill="1">
      <alignment vertical="center"/>
    </xf>
    <xf numFmtId="4" fontId="0" fillId="0" borderId="0" xfId="0" applyNumberFormat="1">
      <alignment vertical="center"/>
    </xf>
    <xf numFmtId="4" fontId="10" fillId="4" borderId="0" xfId="0" applyNumberFormat="1" applyFont="1" applyFill="1">
      <alignment vertical="center"/>
    </xf>
    <xf numFmtId="10" fontId="10" fillId="4" borderId="0" xfId="0" applyNumberFormat="1" applyFont="1" applyFill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7" borderId="0" xfId="0" applyFill="1">
      <alignment vertical="center"/>
    </xf>
    <xf numFmtId="182" fontId="0" fillId="7" borderId="0" xfId="9" applyNumberFormat="1" applyFont="1" applyFill="1">
      <alignment vertical="center"/>
    </xf>
    <xf numFmtId="180" fontId="0" fillId="0" borderId="0" xfId="0" applyNumberFormat="1">
      <alignment vertical="center"/>
    </xf>
    <xf numFmtId="182" fontId="11" fillId="2" borderId="4" xfId="0" applyNumberFormat="1" applyFont="1" applyFill="1" applyBorder="1">
      <alignment vertical="center"/>
    </xf>
    <xf numFmtId="0" fontId="9" fillId="4" borderId="0" xfId="0" applyFont="1" applyFill="1">
      <alignment vertical="center"/>
    </xf>
    <xf numFmtId="180" fontId="11" fillId="2" borderId="4" xfId="0" applyNumberFormat="1" applyFont="1" applyFill="1" applyBorder="1">
      <alignment vertical="center"/>
    </xf>
    <xf numFmtId="180" fontId="9" fillId="4" borderId="0" xfId="0" applyNumberFormat="1" applyFont="1" applyFill="1">
      <alignment vertical="center"/>
    </xf>
    <xf numFmtId="180" fontId="0" fillId="0" borderId="9" xfId="0" applyNumberFormat="1" applyBorder="1" applyAlignment="1">
      <alignment horizontal="center" vertical="center"/>
    </xf>
    <xf numFmtId="180" fontId="9" fillId="3" borderId="1" xfId="0" applyNumberFormat="1" applyFont="1" applyFill="1" applyBorder="1" applyAlignment="1">
      <alignment horizontal="center" vertical="center" wrapText="1"/>
    </xf>
    <xf numFmtId="180" fontId="9" fillId="3" borderId="10" xfId="0" applyNumberFormat="1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left" vertical="center" wrapText="1"/>
    </xf>
    <xf numFmtId="180" fontId="9" fillId="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5" borderId="0" xfId="0" applyFill="1" applyBorder="1">
      <alignment vertical="center"/>
    </xf>
    <xf numFmtId="180" fontId="0" fillId="0" borderId="0" xfId="0" applyNumberFormat="1" applyBorder="1" applyAlignment="1">
      <alignment horizontal="center" vertical="center"/>
    </xf>
    <xf numFmtId="0" fontId="0" fillId="0" borderId="0" xfId="0" applyFill="1" applyAlignment="1"/>
    <xf numFmtId="0" fontId="0" fillId="0" borderId="0" xfId="0" applyFill="1">
      <alignment vertical="center"/>
    </xf>
    <xf numFmtId="180" fontId="0" fillId="0" borderId="0" xfId="0" applyNumberFormat="1" applyFill="1">
      <alignment vertical="center"/>
    </xf>
    <xf numFmtId="0" fontId="11" fillId="2" borderId="4" xfId="0" applyNumberFormat="1" applyFont="1" applyFill="1" applyBorder="1">
      <alignment vertical="center"/>
    </xf>
    <xf numFmtId="0" fontId="10" fillId="4" borderId="0" xfId="0" applyNumberFormat="1" applyFont="1" applyFill="1">
      <alignment vertical="center"/>
    </xf>
  </cellXfs>
  <cellStyles count="13">
    <cellStyle name="Comma" xfId="9" builtinId="3"/>
    <cellStyle name="Comma 2" xfId="5" xr:uid="{2FF968A3-237F-49C0-9975-28233FCC8547}"/>
    <cellStyle name="Comma 3" xfId="11" xr:uid="{969992C8-8BFB-4C97-BD4C-EE1D16B2EE01}"/>
    <cellStyle name="Normal" xfId="0" builtinId="0"/>
    <cellStyle name="Normal 2" xfId="4" xr:uid="{D4DEFB1C-5CBF-47DB-8F8C-1543673D8346}"/>
    <cellStyle name="Normal 3" xfId="8" xr:uid="{F7F1D109-8AF0-41A1-A1F5-328270BFB128}"/>
    <cellStyle name="Normal 4" xfId="6" xr:uid="{13B5B896-0C3A-44DF-A126-DBFB477DEB23}"/>
    <cellStyle name="Normal 5" xfId="10" xr:uid="{D60706B9-3330-44AF-98D9-7B53F8E47DD1}"/>
    <cellStyle name="Percent 2" xfId="7" xr:uid="{319DFDC3-0ABA-4D9B-997E-3A965A7518A3}"/>
    <cellStyle name="百分比 2" xfId="3" xr:uid="{0F99ED03-B158-4BD5-9D0F-69F6058F2090}"/>
    <cellStyle name="常规 2" xfId="1" xr:uid="{6F94C2C5-B407-4446-B2ED-761D283B60FB}"/>
    <cellStyle name="常规 3" xfId="12" xr:uid="{4280AC67-B178-48BA-9815-6BC0C5EFFA79}"/>
    <cellStyle name="千位分隔 2" xfId="2" xr:uid="{775C78E0-5454-469F-ABD0-759BF57565AB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84232A2-4F61-4AA8-A364-7629D06CC461}">
          <cx:dataPt idx="0">
            <cx:spPr>
              <a:solidFill>
                <a:srgbClr val="0070C0"/>
              </a:solidFill>
            </cx:spPr>
          </cx:dataPt>
          <cx:dataPt idx="1">
            <cx:spPr>
              <a:solidFill>
                <a:srgbClr val="00B05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070C0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0"/>
              <cx:idx val="4"/>
            </cx:subtotals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114300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BE75413-FC54-A0EB-4A3A-ED1C5D489E1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9560" y="365760"/>
              <a:ext cx="723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r Wang" refreshedDate="45917.009880787038" createdVersion="3" refreshedVersion="8" minRefreshableVersion="3" recordCount="320" xr:uid="{DBA9DDB5-0458-4A3D-835E-461326D0FD0B}">
  <cacheSource type="worksheet">
    <worksheetSource ref="B2:R322" sheet="Bridge Data"/>
  </cacheSource>
  <cacheFields count="17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Season" numFmtId="0">
      <sharedItems count="4">
        <s v="Q1"/>
        <s v="Q2"/>
        <s v="Q3"/>
        <s v="Q4"/>
      </sharedItems>
    </cacheField>
    <cacheField name="Store Name" numFmtId="0">
      <sharedItems count="1">
        <s v="TechHub Store"/>
      </sharedItems>
    </cacheField>
    <cacheField name="Region" numFmtId="0">
      <sharedItems count="4">
        <s v="Northland"/>
        <s v="Southbay"/>
        <s v="Westshore"/>
        <s v="Eastmount"/>
      </sharedItems>
    </cacheField>
    <cacheField name="Product Type" numFmtId="0">
      <sharedItems count="4">
        <s v="Smartphone"/>
        <s v="Audio"/>
        <s v="Gaming"/>
        <s v="Wearable"/>
      </sharedItems>
    </cacheField>
    <cacheField name="Product Tier" numFmtId="0">
      <sharedItems count="3">
        <s v="Mid-tier"/>
        <s v="High-end"/>
        <s v="Low-end"/>
      </sharedItems>
    </cacheField>
    <cacheField name="Product Name" numFmtId="0">
      <sharedItems count="10">
        <s v="SkyView X1 Smartphone"/>
        <s v="SkyView Pro Max"/>
        <s v="SkyView Lite"/>
        <s v="UltraSound Pro Headphones"/>
        <s v="BlueWave Bluetooth Speaker"/>
        <s v="Gaming Beast Keyboard"/>
        <s v="ProGamer Elite Controller"/>
        <s v="SmartWatch Elite 5"/>
        <s v="FitBand Pro Tracker"/>
        <s v="SportWatch Active"/>
      </sharedItems>
    </cacheField>
    <cacheField name="Unit Price" numFmtId="182">
      <sharedItems containsSemiMixedTypes="0" containsString="0" containsNumber="1" minValue="63.49" maxValue="1376.0890000000002"/>
    </cacheField>
    <cacheField name="Unit Cost" numFmtId="182">
      <sharedItems containsSemiMixedTypes="0" containsString="0" containsNumber="1" minValue="35" maxValue="926.50000000000011"/>
    </cacheField>
    <cacheField name="Sales Quantity" numFmtId="0">
      <sharedItems containsSemiMixedTypes="0" containsString="0" containsNumber="1" containsInteger="1" minValue="7" maxValue="215"/>
    </cacheField>
    <cacheField name="Revenue" numFmtId="182">
      <sharedItems containsSemiMixedTypes="0" containsString="0" containsNumber="1" minValue="6955" maxValue="102839.58300000001"/>
    </cacheField>
    <cacheField name="Gross Margin" numFmtId="182">
      <sharedItems containsSemiMixedTypes="0" containsString="0" containsNumber="1" minValue="2887.92" maxValue="29133.783000000003"/>
    </cacheField>
    <cacheField name="Gross Margin%" numFmtId="180">
      <sharedItems containsSemiMixedTypes="0" containsString="0" containsNumber="1" minValue="0.26314561383040597" maxValue="0.61989868230245027"/>
    </cacheField>
    <cacheField name="(Sales Quantity*Unit Price)" numFmtId="0">
      <sharedItems containsSemiMixedTypes="0" containsString="0" containsNumber="1" minValue="6955" maxValue="102839.58300000001"/>
    </cacheField>
    <cacheField name="(Sales Quantity*Unit Cost)" numFmtId="0">
      <sharedItems containsSemiMixedTypes="0" containsString="0" containsNumber="1" minValue="3162.4999999999995" maxValue="73705.8"/>
    </cacheField>
    <cacheField name="((Sales Quantity*Unit Price)-(Sales Quantity*Unit Cost))" numFmtId="0">
      <sharedItems containsSemiMixedTypes="0" containsString="0" containsNumber="1" minValue="2887.92" maxValue="29133.78300000001"/>
    </cacheField>
    <cacheField name="(((Sales Quantity*Unit Price)-(Sales Quantity*Unit Cost))/(Sales Quantity*Unit Price))" numFmtId="0">
      <sharedItems containsSemiMixedTypes="0" containsString="0" containsNumber="1" minValue="0.26314561383040591" maxValue="0.61989868230245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r Wang" refreshedDate="45917.010167245367" createdVersion="3" refreshedVersion="8" minRefreshableVersion="3" recordCount="320" xr:uid="{7F5CC82B-3CA2-4F1F-9524-A3591A09B9A1}">
  <cacheSource type="worksheet">
    <worksheetSource ref="B2:R322" sheet="Bridge Data"/>
  </cacheSource>
  <cacheFields count="17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Season" numFmtId="0">
      <sharedItems count="4">
        <s v="Q1"/>
        <s v="Q2"/>
        <s v="Q3"/>
        <s v="Q4"/>
      </sharedItems>
    </cacheField>
    <cacheField name="Store Name" numFmtId="0">
      <sharedItems count="1">
        <s v="TechHub Store"/>
      </sharedItems>
    </cacheField>
    <cacheField name="Region" numFmtId="0">
      <sharedItems count="4">
        <s v="Northland"/>
        <s v="Southbay"/>
        <s v="Westshore"/>
        <s v="Eastmount"/>
      </sharedItems>
    </cacheField>
    <cacheField name="Product Type" numFmtId="0">
      <sharedItems count="4">
        <s v="Smartphone"/>
        <s v="Audio"/>
        <s v="Gaming"/>
        <s v="Wearable"/>
      </sharedItems>
    </cacheField>
    <cacheField name="Product Tier" numFmtId="0">
      <sharedItems count="3">
        <s v="Mid-tier"/>
        <s v="High-end"/>
        <s v="Low-end"/>
      </sharedItems>
    </cacheField>
    <cacheField name="Product Name" numFmtId="0">
      <sharedItems count="10">
        <s v="SkyView X1 Smartphone"/>
        <s v="SkyView Pro Max"/>
        <s v="SkyView Lite"/>
        <s v="UltraSound Pro Headphones"/>
        <s v="BlueWave Bluetooth Speaker"/>
        <s v="Gaming Beast Keyboard"/>
        <s v="ProGamer Elite Controller"/>
        <s v="SmartWatch Elite 5"/>
        <s v="FitBand Pro Tracker"/>
        <s v="SportWatch Active"/>
      </sharedItems>
    </cacheField>
    <cacheField name="Unit Price" numFmtId="182">
      <sharedItems containsSemiMixedTypes="0" containsString="0" containsNumber="1" minValue="63.49" maxValue="1376.0890000000002"/>
    </cacheField>
    <cacheField name="Unit Cost" numFmtId="182">
      <sharedItems containsSemiMixedTypes="0" containsString="0" containsNumber="1" minValue="35" maxValue="926.50000000000011"/>
    </cacheField>
    <cacheField name="Sales Quantity" numFmtId="0">
      <sharedItems containsSemiMixedTypes="0" containsString="0" containsNumber="1" containsInteger="1" minValue="7" maxValue="215"/>
    </cacheField>
    <cacheField name="Revenue" numFmtId="182">
      <sharedItems containsSemiMixedTypes="0" containsString="0" containsNumber="1" minValue="6955" maxValue="102839.58300000001"/>
    </cacheField>
    <cacheField name="Gross Margin" numFmtId="182">
      <sharedItems containsSemiMixedTypes="0" containsString="0" containsNumber="1" minValue="2887.92" maxValue="29133.783000000003"/>
    </cacheField>
    <cacheField name="Gross Margin%" numFmtId="180">
      <sharedItems containsSemiMixedTypes="0" containsString="0" containsNumber="1" minValue="0.26314561383040597" maxValue="0.61989868230245027"/>
    </cacheField>
    <cacheField name="(Sales Quantity*Unit Price)" numFmtId="0">
      <sharedItems containsSemiMixedTypes="0" containsString="0" containsNumber="1" minValue="6955" maxValue="102839.58300000001"/>
    </cacheField>
    <cacheField name="(Sales Quantity*Unit Cost)" numFmtId="0">
      <sharedItems containsSemiMixedTypes="0" containsString="0" containsNumber="1" minValue="3162.4999999999995" maxValue="73705.8"/>
    </cacheField>
    <cacheField name="((Sales Quantity*Unit Price)-(Sales Quantity*Unit Cost))" numFmtId="0">
      <sharedItems containsSemiMixedTypes="0" containsString="0" containsNumber="1" minValue="2887.92" maxValue="29133.78300000001"/>
    </cacheField>
    <cacheField name="(((Sales Quantity*Unit Price)-(Sales Quantity*Unit Cost))/(Sales Quantity*Unit Price))" numFmtId="0">
      <sharedItems containsSemiMixedTypes="0" containsString="0" containsNumber="1" minValue="0.26314561383040591" maxValue="0.61989868230245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r Wang" refreshedDate="45917.010167361113" createdVersion="3" refreshedVersion="8" minRefreshableVersion="3" recordCount="320" xr:uid="{75F1D8A0-AEA5-49F2-B7C5-806AD816CB44}">
  <cacheSource type="worksheet">
    <worksheetSource ref="B2:R322" sheet="Bridge Data"/>
  </cacheSource>
  <cacheFields count="17"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Season" numFmtId="0">
      <sharedItems count="4">
        <s v="Q1"/>
        <s v="Q2"/>
        <s v="Q3"/>
        <s v="Q4"/>
      </sharedItems>
    </cacheField>
    <cacheField name="Store Name" numFmtId="0">
      <sharedItems count="1">
        <s v="TechHub Store"/>
      </sharedItems>
    </cacheField>
    <cacheField name="Region" numFmtId="0">
      <sharedItems count="4">
        <s v="Northland"/>
        <s v="Southbay"/>
        <s v="Westshore"/>
        <s v="Eastmount"/>
      </sharedItems>
    </cacheField>
    <cacheField name="Product Type" numFmtId="0">
      <sharedItems count="4">
        <s v="Smartphone"/>
        <s v="Audio"/>
        <s v="Gaming"/>
        <s v="Wearable"/>
      </sharedItems>
    </cacheField>
    <cacheField name="Product Tier" numFmtId="0">
      <sharedItems count="3">
        <s v="Mid-tier"/>
        <s v="High-end"/>
        <s v="Low-end"/>
      </sharedItems>
    </cacheField>
    <cacheField name="Product Name" numFmtId="0">
      <sharedItems count="10">
        <s v="SkyView X1 Smartphone"/>
        <s v="SkyView Pro Max"/>
        <s v="SkyView Lite"/>
        <s v="UltraSound Pro Headphones"/>
        <s v="BlueWave Bluetooth Speaker"/>
        <s v="Gaming Beast Keyboard"/>
        <s v="ProGamer Elite Controller"/>
        <s v="SmartWatch Elite 5"/>
        <s v="FitBand Pro Tracker"/>
        <s v="SportWatch Active"/>
      </sharedItems>
    </cacheField>
    <cacheField name="Unit Price" numFmtId="182">
      <sharedItems containsSemiMixedTypes="0" containsString="0" containsNumber="1" minValue="63.49" maxValue="1376.0890000000002"/>
    </cacheField>
    <cacheField name="Unit Cost" numFmtId="182">
      <sharedItems containsSemiMixedTypes="0" containsString="0" containsNumber="1" minValue="35" maxValue="926.50000000000011"/>
    </cacheField>
    <cacheField name="Sales Quantity" numFmtId="0">
      <sharedItems containsSemiMixedTypes="0" containsString="0" containsNumber="1" containsInteger="1" minValue="7" maxValue="215"/>
    </cacheField>
    <cacheField name="Revenue" numFmtId="182">
      <sharedItems containsSemiMixedTypes="0" containsString="0" containsNumber="1" minValue="6955" maxValue="102839.58300000001"/>
    </cacheField>
    <cacheField name="Gross Margin" numFmtId="182">
      <sharedItems containsSemiMixedTypes="0" containsString="0" containsNumber="1" minValue="2887.92" maxValue="29133.783000000003"/>
    </cacheField>
    <cacheField name="Gross Margin%" numFmtId="180">
      <sharedItems containsSemiMixedTypes="0" containsString="0" containsNumber="1" minValue="0.26314561383040597" maxValue="0.61989868230245027"/>
    </cacheField>
    <cacheField name="(Sales Quantity*Unit Price)" numFmtId="0">
      <sharedItems containsSemiMixedTypes="0" containsString="0" containsNumber="1" minValue="6955" maxValue="102839.58300000001"/>
    </cacheField>
    <cacheField name="(Sales Quantity*Unit Cost)" numFmtId="0">
      <sharedItems containsSemiMixedTypes="0" containsString="0" containsNumber="1" minValue="3162.4999999999995" maxValue="73705.8"/>
    </cacheField>
    <cacheField name="((Sales Quantity*Unit Price)-(Sales Quantity*Unit Cost))" numFmtId="0">
      <sharedItems containsSemiMixedTypes="0" containsString="0" containsNumber="1" minValue="2887.92" maxValue="29133.78300000001"/>
    </cacheField>
    <cacheField name="(((Sales Quantity*Unit Price)-(Sales Quantity*Unit Cost))/(Sales Quantity*Unit Price))" numFmtId="0">
      <sharedItems containsSemiMixedTypes="0" containsString="0" containsNumber="1" minValue="0.26314561383040591" maxValue="0.61989868230245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x v="0"/>
    <x v="0"/>
    <x v="0"/>
    <n v="569.9905"/>
    <n v="420"/>
    <n v="46"/>
    <n v="26219.562999999998"/>
    <n v="6899.5630000000001"/>
    <n v="0.26314561383040597"/>
    <n v="26219.562999999998"/>
    <n v="19320"/>
    <n v="6899.5629999999983"/>
    <n v="0.26314561383040591"/>
  </r>
  <r>
    <x v="1"/>
    <x v="0"/>
    <x v="0"/>
    <x v="0"/>
    <x v="0"/>
    <x v="0"/>
    <x v="0"/>
    <n v="672.08900000000006"/>
    <n v="463.25000000000006"/>
    <n v="126"/>
    <n v="84683.214000000007"/>
    <n v="26313.714"/>
    <n v="0.31073116804470835"/>
    <n v="84683.214000000007"/>
    <n v="58369.500000000007"/>
    <n v="26313.714"/>
    <n v="0.31073116804470835"/>
  </r>
  <r>
    <x v="0"/>
    <x v="0"/>
    <x v="0"/>
    <x v="1"/>
    <x v="0"/>
    <x v="0"/>
    <x v="0"/>
    <n v="800.99"/>
    <n v="560"/>
    <n v="28"/>
    <n v="22427.72"/>
    <n v="6747.72"/>
    <n v="0.30086517934056606"/>
    <n v="22427.72"/>
    <n v="15680"/>
    <n v="6747.7200000000012"/>
    <n v="0.30086517934056611"/>
  </r>
  <r>
    <x v="1"/>
    <x v="0"/>
    <x v="0"/>
    <x v="1"/>
    <x v="0"/>
    <x v="0"/>
    <x v="0"/>
    <n v="903.08900000000006"/>
    <n v="621.30000000000007"/>
    <n v="75"/>
    <n v="67731.675000000003"/>
    <n v="21134.174999999999"/>
    <n v="0.31202793966043213"/>
    <n v="67731.675000000003"/>
    <n v="46597.500000000007"/>
    <n v="21134.174999999996"/>
    <n v="0.31202793966043207"/>
  </r>
  <r>
    <x v="0"/>
    <x v="0"/>
    <x v="0"/>
    <x v="2"/>
    <x v="0"/>
    <x v="0"/>
    <x v="0"/>
    <n v="700.99"/>
    <n v="490"/>
    <n v="38"/>
    <n v="26637.62"/>
    <n v="8017.6200000000008"/>
    <n v="0.30098860183454834"/>
    <n v="26637.62"/>
    <n v="18620"/>
    <n v="8017.619999999999"/>
    <n v="0.30098860183454823"/>
  </r>
  <r>
    <x v="1"/>
    <x v="0"/>
    <x v="0"/>
    <x v="2"/>
    <x v="0"/>
    <x v="0"/>
    <x v="0"/>
    <n v="787.58900000000006"/>
    <n v="539.55000000000007"/>
    <n v="108"/>
    <n v="85059.612000000008"/>
    <n v="26788.212"/>
    <n v="0.31493456612522519"/>
    <n v="85059.612000000008"/>
    <n v="58271.400000000009"/>
    <n v="26788.212"/>
    <n v="0.31493456612522519"/>
  </r>
  <r>
    <x v="0"/>
    <x v="0"/>
    <x v="0"/>
    <x v="3"/>
    <x v="0"/>
    <x v="0"/>
    <x v="0"/>
    <n v="650.99"/>
    <n v="455"/>
    <n v="42"/>
    <n v="27341.58"/>
    <n v="8231.58"/>
    <n v="0.30106453248129772"/>
    <n v="27341.58"/>
    <n v="19110"/>
    <n v="8231.5800000000017"/>
    <n v="0.30106453248129778"/>
  </r>
  <r>
    <x v="1"/>
    <x v="0"/>
    <x v="0"/>
    <x v="3"/>
    <x v="0"/>
    <x v="0"/>
    <x v="0"/>
    <n v="732.58900000000006"/>
    <n v="501.40000000000003"/>
    <n v="117"/>
    <n v="85712.913"/>
    <n v="27049.113000000001"/>
    <n v="0.31557803898229431"/>
    <n v="85712.913"/>
    <n v="58663.8"/>
    <n v="27049.112999999998"/>
    <n v="0.31557803898229425"/>
  </r>
  <r>
    <x v="0"/>
    <x v="1"/>
    <x v="0"/>
    <x v="0"/>
    <x v="0"/>
    <x v="0"/>
    <x v="0"/>
    <n v="590.99"/>
    <n v="420"/>
    <n v="48"/>
    <n v="28367.52"/>
    <n v="8207.52"/>
    <n v="0.28932807661720167"/>
    <n v="28367.52"/>
    <n v="20160"/>
    <n v="8207.52"/>
    <n v="0.28932807661720167"/>
  </r>
  <r>
    <x v="1"/>
    <x v="1"/>
    <x v="0"/>
    <x v="0"/>
    <x v="0"/>
    <x v="0"/>
    <x v="0"/>
    <n v="661.08900000000006"/>
    <n v="463.25000000000006"/>
    <n v="138"/>
    <n v="91230.282000000007"/>
    <n v="27301.781999999999"/>
    <n v="0.299262277847612"/>
    <n v="91230.282000000007"/>
    <n v="63928.500000000007"/>
    <n v="27301.781999999999"/>
    <n v="0.299262277847612"/>
  </r>
  <r>
    <x v="0"/>
    <x v="1"/>
    <x v="0"/>
    <x v="1"/>
    <x v="0"/>
    <x v="0"/>
    <x v="0"/>
    <n v="790.99"/>
    <n v="560"/>
    <n v="32"/>
    <n v="25311.68"/>
    <n v="7391.68"/>
    <n v="0.29202644786912602"/>
    <n v="25311.68"/>
    <n v="17920"/>
    <n v="7391.68"/>
    <n v="0.29202644786912602"/>
  </r>
  <r>
    <x v="1"/>
    <x v="1"/>
    <x v="0"/>
    <x v="1"/>
    <x v="0"/>
    <x v="0"/>
    <x v="0"/>
    <n v="892.08900000000006"/>
    <n v="621.30000000000007"/>
    <n v="87"/>
    <n v="77611.743000000002"/>
    <n v="23558.643"/>
    <n v="0.30354482568443281"/>
    <n v="77611.743000000002"/>
    <n v="54053.100000000006"/>
    <n v="23558.642999999996"/>
    <n v="0.30354482568443275"/>
  </r>
  <r>
    <x v="0"/>
    <x v="1"/>
    <x v="0"/>
    <x v="2"/>
    <x v="0"/>
    <x v="0"/>
    <x v="0"/>
    <n v="690.99"/>
    <n v="490"/>
    <n v="41"/>
    <n v="28330.59"/>
    <n v="8240.59"/>
    <n v="0.2908725162448082"/>
    <n v="28330.59"/>
    <n v="20090"/>
    <n v="8240.59"/>
    <n v="0.2908725162448082"/>
  </r>
  <r>
    <x v="1"/>
    <x v="1"/>
    <x v="0"/>
    <x v="2"/>
    <x v="0"/>
    <x v="0"/>
    <x v="0"/>
    <n v="776.58900000000006"/>
    <n v="539.55000000000007"/>
    <n v="117"/>
    <n v="90860.913"/>
    <n v="27733.562999999998"/>
    <n v="0.30523095227977731"/>
    <n v="90860.913"/>
    <n v="63127.350000000006"/>
    <n v="27733.562999999995"/>
    <n v="0.30523095227977726"/>
  </r>
  <r>
    <x v="0"/>
    <x v="1"/>
    <x v="0"/>
    <x v="3"/>
    <x v="0"/>
    <x v="0"/>
    <x v="0"/>
    <n v="640.99"/>
    <n v="455"/>
    <n v="45"/>
    <n v="28844.55"/>
    <n v="8369.5500000000011"/>
    <n v="0.29016053292563071"/>
    <n v="28844.55"/>
    <n v="20475"/>
    <n v="8369.5499999999993"/>
    <n v="0.29016053292563065"/>
  </r>
  <r>
    <x v="1"/>
    <x v="1"/>
    <x v="0"/>
    <x v="3"/>
    <x v="0"/>
    <x v="0"/>
    <x v="0"/>
    <n v="721.58900000000006"/>
    <n v="501.40000000000003"/>
    <n v="129"/>
    <n v="93084.981000000014"/>
    <n v="28404.381000000001"/>
    <n v="0.30514461833536816"/>
    <n v="93084.981000000014"/>
    <n v="64680.600000000006"/>
    <n v="28404.381000000008"/>
    <n v="0.30514461833536821"/>
  </r>
  <r>
    <x v="0"/>
    <x v="2"/>
    <x v="0"/>
    <x v="0"/>
    <x v="0"/>
    <x v="0"/>
    <x v="0"/>
    <n v="580.99"/>
    <n v="420"/>
    <n v="52"/>
    <n v="30211.48"/>
    <n v="8371.48"/>
    <n v="0.27709599132515189"/>
    <n v="30211.48"/>
    <n v="21840"/>
    <n v="8371.48"/>
    <n v="0.27709599132515189"/>
  </r>
  <r>
    <x v="1"/>
    <x v="2"/>
    <x v="0"/>
    <x v="0"/>
    <x v="0"/>
    <x v="0"/>
    <x v="0"/>
    <n v="650.08900000000006"/>
    <n v="463.25000000000006"/>
    <n v="150"/>
    <n v="97513.35"/>
    <n v="28025.85"/>
    <n v="0.28740526297168539"/>
    <n v="97513.35"/>
    <n v="69487.500000000015"/>
    <n v="28025.849999999991"/>
    <n v="0.28740526297168528"/>
  </r>
  <r>
    <x v="0"/>
    <x v="2"/>
    <x v="0"/>
    <x v="1"/>
    <x v="0"/>
    <x v="0"/>
    <x v="0"/>
    <n v="780.99"/>
    <n v="560"/>
    <n v="35"/>
    <n v="27334.65"/>
    <n v="7734.6500000000005"/>
    <n v="0.2829613695437842"/>
    <n v="27334.65"/>
    <n v="19600"/>
    <n v="7734.6500000000015"/>
    <n v="0.2829613695437842"/>
  </r>
  <r>
    <x v="1"/>
    <x v="2"/>
    <x v="0"/>
    <x v="1"/>
    <x v="0"/>
    <x v="0"/>
    <x v="0"/>
    <n v="881.08900000000006"/>
    <n v="621.30000000000007"/>
    <n v="99"/>
    <n v="87227.811000000002"/>
    <n v="25719.110999999997"/>
    <n v="0.2948498959809962"/>
    <n v="87227.811000000002"/>
    <n v="61508.700000000004"/>
    <n v="25719.110999999997"/>
    <n v="0.2948498959809962"/>
  </r>
  <r>
    <x v="0"/>
    <x v="2"/>
    <x v="0"/>
    <x v="2"/>
    <x v="0"/>
    <x v="0"/>
    <x v="0"/>
    <n v="680.99"/>
    <n v="490"/>
    <n v="44"/>
    <n v="29963.56"/>
    <n v="8403.5600000000013"/>
    <n v="0.28045933126771322"/>
    <n v="29963.56"/>
    <n v="21560"/>
    <n v="8403.5600000000013"/>
    <n v="0.28045933126771322"/>
  </r>
  <r>
    <x v="1"/>
    <x v="2"/>
    <x v="0"/>
    <x v="2"/>
    <x v="0"/>
    <x v="0"/>
    <x v="0"/>
    <n v="765.58900000000006"/>
    <n v="539.55000000000007"/>
    <n v="126"/>
    <n v="96464.214000000007"/>
    <n v="28480.913999999997"/>
    <n v="0.29524849494964001"/>
    <n v="96464.214000000007"/>
    <n v="67983.3"/>
    <n v="28480.914000000004"/>
    <n v="0.29524849494964012"/>
  </r>
  <r>
    <x v="0"/>
    <x v="2"/>
    <x v="0"/>
    <x v="3"/>
    <x v="0"/>
    <x v="0"/>
    <x v="0"/>
    <n v="630.99"/>
    <n v="455"/>
    <n v="48"/>
    <n v="30287.52"/>
    <n v="8447.52"/>
    <n v="0.27891091776414839"/>
    <n v="30287.52"/>
    <n v="21840"/>
    <n v="8447.52"/>
    <n v="0.27891091776414839"/>
  </r>
  <r>
    <x v="1"/>
    <x v="2"/>
    <x v="0"/>
    <x v="3"/>
    <x v="0"/>
    <x v="0"/>
    <x v="0"/>
    <n v="710.58900000000006"/>
    <n v="501.40000000000003"/>
    <n v="138"/>
    <n v="98061.282000000007"/>
    <n v="28868.082000000002"/>
    <n v="0.29438817656901528"/>
    <n v="98061.282000000007"/>
    <n v="69193.200000000012"/>
    <n v="28868.081999999995"/>
    <n v="0.29438817656901523"/>
  </r>
  <r>
    <x v="0"/>
    <x v="3"/>
    <x v="0"/>
    <x v="0"/>
    <x v="0"/>
    <x v="0"/>
    <x v="0"/>
    <n v="570.99"/>
    <n v="420"/>
    <n v="55"/>
    <n v="31404.45"/>
    <n v="8304.4500000000007"/>
    <n v="0.26443545421110703"/>
    <n v="31404.45"/>
    <n v="23100"/>
    <n v="8304.4500000000007"/>
    <n v="0.26443545421110703"/>
  </r>
  <r>
    <x v="1"/>
    <x v="3"/>
    <x v="0"/>
    <x v="0"/>
    <x v="0"/>
    <x v="0"/>
    <x v="0"/>
    <n v="639.08900000000006"/>
    <n v="463.25000000000006"/>
    <n v="159"/>
    <n v="101615.15100000001"/>
    <n v="27958.400999999998"/>
    <n v="0.27514008221077185"/>
    <n v="101615.15100000001"/>
    <n v="73656.750000000015"/>
    <n v="27958.400999999998"/>
    <n v="0.27514008221077185"/>
  </r>
  <r>
    <x v="0"/>
    <x v="3"/>
    <x v="0"/>
    <x v="1"/>
    <x v="0"/>
    <x v="0"/>
    <x v="0"/>
    <n v="770.99"/>
    <n v="560"/>
    <n v="38"/>
    <n v="29297.62"/>
    <n v="8017.6200000000008"/>
    <n v="0.27366113697972738"/>
    <n v="29297.62"/>
    <n v="21280"/>
    <n v="8017.619999999999"/>
    <n v="0.27366113697972733"/>
  </r>
  <r>
    <x v="1"/>
    <x v="3"/>
    <x v="0"/>
    <x v="1"/>
    <x v="0"/>
    <x v="0"/>
    <x v="0"/>
    <n v="870.08900000000006"/>
    <n v="621.30000000000007"/>
    <n v="108"/>
    <n v="93969.612000000008"/>
    <n v="26869.212"/>
    <n v="0.28593511698228569"/>
    <n v="93969.612000000008"/>
    <n v="67100.400000000009"/>
    <n v="26869.212"/>
    <n v="0.28593511698228569"/>
  </r>
  <r>
    <x v="0"/>
    <x v="3"/>
    <x v="0"/>
    <x v="2"/>
    <x v="0"/>
    <x v="0"/>
    <x v="0"/>
    <n v="670.99"/>
    <n v="490"/>
    <n v="47"/>
    <n v="31536.53"/>
    <n v="8506.5300000000007"/>
    <n v="0.26973576357322765"/>
    <n v="31536.53"/>
    <n v="23030"/>
    <n v="8506.5299999999988"/>
    <n v="0.26973576357322759"/>
  </r>
  <r>
    <x v="1"/>
    <x v="3"/>
    <x v="0"/>
    <x v="2"/>
    <x v="0"/>
    <x v="0"/>
    <x v="0"/>
    <n v="754.58900000000006"/>
    <n v="539.55000000000007"/>
    <n v="135"/>
    <n v="101869.51500000001"/>
    <n v="29030.264999999999"/>
    <n v="0.28497499963556316"/>
    <n v="101869.51500000001"/>
    <n v="72839.250000000015"/>
    <n v="29030.264999999999"/>
    <n v="0.28497499963556316"/>
  </r>
  <r>
    <x v="0"/>
    <x v="3"/>
    <x v="0"/>
    <x v="3"/>
    <x v="0"/>
    <x v="0"/>
    <x v="0"/>
    <n v="620.99"/>
    <n v="455"/>
    <n v="51"/>
    <n v="31670.49"/>
    <n v="8465.49"/>
    <n v="0.26729899032190535"/>
    <n v="31670.49"/>
    <n v="23205"/>
    <n v="8465.4900000000016"/>
    <n v="0.26729899032190541"/>
  </r>
  <r>
    <x v="1"/>
    <x v="3"/>
    <x v="0"/>
    <x v="3"/>
    <x v="0"/>
    <x v="0"/>
    <x v="0"/>
    <n v="699.58900000000006"/>
    <n v="501.40000000000003"/>
    <n v="147"/>
    <n v="102839.58300000001"/>
    <n v="29133.783000000003"/>
    <n v="0.28329347659840276"/>
    <n v="102839.58300000001"/>
    <n v="73705.8"/>
    <n v="29133.78300000001"/>
    <n v="0.28329347659840282"/>
  </r>
  <r>
    <x v="0"/>
    <x v="0"/>
    <x v="0"/>
    <x v="0"/>
    <x v="0"/>
    <x v="1"/>
    <x v="1"/>
    <n v="900.99"/>
    <n v="630"/>
    <n v="15"/>
    <n v="13514.85"/>
    <n v="4064.8500000000004"/>
    <n v="0.30076915393067627"/>
    <n v="13514.85"/>
    <n v="9450"/>
    <n v="4064.8500000000004"/>
    <n v="0.30076915393067627"/>
  </r>
  <r>
    <x v="1"/>
    <x v="0"/>
    <x v="0"/>
    <x v="0"/>
    <x v="0"/>
    <x v="1"/>
    <x v="1"/>
    <n v="1013.0890000000001"/>
    <n v="692.15000000000009"/>
    <n v="13"/>
    <n v="13170.157000000001"/>
    <n v="4172.2069999999994"/>
    <n v="0.31679250292916017"/>
    <n v="13170.157000000001"/>
    <n v="8997.9500000000007"/>
    <n v="4172.2070000000003"/>
    <n v="0.31679250292916022"/>
  </r>
  <r>
    <x v="0"/>
    <x v="0"/>
    <x v="0"/>
    <x v="1"/>
    <x v="0"/>
    <x v="1"/>
    <x v="1"/>
    <n v="1200.99"/>
    <n v="840"/>
    <n v="8"/>
    <n v="9607.92"/>
    <n v="2887.92"/>
    <n v="0.30057702395523694"/>
    <n v="9607.92"/>
    <n v="6720"/>
    <n v="2887.92"/>
    <n v="0.30057702395523694"/>
  </r>
  <r>
    <x v="1"/>
    <x v="0"/>
    <x v="0"/>
    <x v="1"/>
    <x v="0"/>
    <x v="1"/>
    <x v="1"/>
    <n v="1376.0890000000002"/>
    <n v="926.50000000000011"/>
    <n v="7"/>
    <n v="9632.6230000000014"/>
    <n v="3147.1230000000005"/>
    <n v="0.32671505985441351"/>
    <n v="9632.6230000000014"/>
    <n v="6485.5000000000009"/>
    <n v="3147.1230000000005"/>
    <n v="0.32671505985441351"/>
  </r>
  <r>
    <x v="0"/>
    <x v="0"/>
    <x v="0"/>
    <x v="2"/>
    <x v="0"/>
    <x v="1"/>
    <x v="1"/>
    <n v="1050.99"/>
    <n v="735"/>
    <n v="12"/>
    <n v="12611.880000000001"/>
    <n v="3791.88"/>
    <n v="0.30065937830045958"/>
    <n v="12611.880000000001"/>
    <n v="8820"/>
    <n v="3791.880000000001"/>
    <n v="0.30065937830045963"/>
  </r>
  <r>
    <x v="1"/>
    <x v="0"/>
    <x v="0"/>
    <x v="2"/>
    <x v="0"/>
    <x v="1"/>
    <x v="1"/>
    <n v="1183.5890000000002"/>
    <n v="806.6"/>
    <n v="11"/>
    <n v="13019.479000000001"/>
    <n v="4146.8790000000017"/>
    <n v="0.31851343667438625"/>
    <n v="13019.479000000001"/>
    <n v="8872.6"/>
    <n v="4146.8790000000008"/>
    <n v="0.31851343667438614"/>
  </r>
  <r>
    <x v="0"/>
    <x v="0"/>
    <x v="0"/>
    <x v="3"/>
    <x v="0"/>
    <x v="1"/>
    <x v="1"/>
    <n v="975.99"/>
    <n v="682.5"/>
    <n v="18"/>
    <n v="17567.82"/>
    <n v="5282.82"/>
    <n v="0.30071004825869119"/>
    <n v="17567.82"/>
    <n v="12285"/>
    <n v="5282.82"/>
    <n v="0.30071004825869119"/>
  </r>
  <r>
    <x v="1"/>
    <x v="0"/>
    <x v="0"/>
    <x v="3"/>
    <x v="0"/>
    <x v="1"/>
    <x v="1"/>
    <n v="1101.0890000000002"/>
    <n v="752.1"/>
    <n v="16"/>
    <n v="17617.424000000003"/>
    <n v="5583.8240000000023"/>
    <n v="0.31694894781439109"/>
    <n v="17617.424000000003"/>
    <n v="12033.6"/>
    <n v="5583.8240000000023"/>
    <n v="0.31694894781439109"/>
  </r>
  <r>
    <x v="0"/>
    <x v="1"/>
    <x v="0"/>
    <x v="0"/>
    <x v="0"/>
    <x v="1"/>
    <x v="1"/>
    <n v="890.99"/>
    <n v="630"/>
    <n v="16"/>
    <n v="14255.84"/>
    <n v="4175.84"/>
    <n v="0.29292135714205547"/>
    <n v="14255.84"/>
    <n v="10080"/>
    <n v="4175.84"/>
    <n v="0.29292135714205547"/>
  </r>
  <r>
    <x v="1"/>
    <x v="1"/>
    <x v="0"/>
    <x v="0"/>
    <x v="0"/>
    <x v="1"/>
    <x v="1"/>
    <n v="1002.0890000000001"/>
    <n v="692.15000000000009"/>
    <n v="14"/>
    <n v="14029.246000000001"/>
    <n v="4339.1459999999997"/>
    <n v="0.30929288715872538"/>
    <n v="14029.246000000001"/>
    <n v="9690.1000000000022"/>
    <n v="4339.1459999999988"/>
    <n v="0.30929288715872533"/>
  </r>
  <r>
    <x v="0"/>
    <x v="1"/>
    <x v="0"/>
    <x v="1"/>
    <x v="0"/>
    <x v="1"/>
    <x v="1"/>
    <n v="1190.99"/>
    <n v="840"/>
    <n v="9"/>
    <n v="10718.91"/>
    <n v="3158.91"/>
    <n v="0.29470440557855226"/>
    <n v="10718.91"/>
    <n v="7560"/>
    <n v="3158.91"/>
    <n v="0.29470440557855226"/>
  </r>
  <r>
    <x v="1"/>
    <x v="1"/>
    <x v="0"/>
    <x v="1"/>
    <x v="0"/>
    <x v="1"/>
    <x v="1"/>
    <n v="1365.0890000000002"/>
    <n v="926.50000000000011"/>
    <n v="8"/>
    <n v="10920.712000000001"/>
    <n v="3508.7120000000004"/>
    <n v="0.32128967415311382"/>
    <n v="10920.712000000001"/>
    <n v="7412.0000000000009"/>
    <n v="3508.7120000000004"/>
    <n v="0.32128967415311382"/>
  </r>
  <r>
    <x v="0"/>
    <x v="1"/>
    <x v="0"/>
    <x v="2"/>
    <x v="0"/>
    <x v="1"/>
    <x v="1"/>
    <n v="1040.99"/>
    <n v="735"/>
    <n v="13"/>
    <n v="13532.87"/>
    <n v="3977.87"/>
    <n v="0.29394134429725549"/>
    <n v="13532.87"/>
    <n v="9555"/>
    <n v="3977.8700000000008"/>
    <n v="0.29394134429725555"/>
  </r>
  <r>
    <x v="1"/>
    <x v="1"/>
    <x v="0"/>
    <x v="2"/>
    <x v="0"/>
    <x v="1"/>
    <x v="1"/>
    <n v="1172.5890000000002"/>
    <n v="806.6"/>
    <n v="12"/>
    <n v="14071.068000000003"/>
    <n v="4391.8680000000022"/>
    <n v="0.31212044458885435"/>
    <n v="14071.068000000003"/>
    <n v="9679.2000000000007"/>
    <n v="4391.8680000000022"/>
    <n v="0.31212044458885435"/>
  </r>
  <r>
    <x v="0"/>
    <x v="1"/>
    <x v="0"/>
    <x v="3"/>
    <x v="0"/>
    <x v="1"/>
    <x v="1"/>
    <n v="965.99"/>
    <n v="682.5"/>
    <n v="19"/>
    <n v="18353.810000000001"/>
    <n v="5386.31"/>
    <n v="0.29347094690421227"/>
    <n v="18353.810000000001"/>
    <n v="12967.5"/>
    <n v="5386.3100000000013"/>
    <n v="0.29347094690421233"/>
  </r>
  <r>
    <x v="1"/>
    <x v="1"/>
    <x v="0"/>
    <x v="3"/>
    <x v="0"/>
    <x v="1"/>
    <x v="1"/>
    <n v="1090.0890000000002"/>
    <n v="752.1"/>
    <n v="17"/>
    <n v="18531.513000000003"/>
    <n v="5745.8130000000028"/>
    <n v="0.31005633484972339"/>
    <n v="18531.513000000003"/>
    <n v="12785.7"/>
    <n v="5745.8130000000019"/>
    <n v="0.31005633484972334"/>
  </r>
  <r>
    <x v="0"/>
    <x v="2"/>
    <x v="0"/>
    <x v="0"/>
    <x v="0"/>
    <x v="1"/>
    <x v="1"/>
    <n v="880.99"/>
    <n v="630"/>
    <n v="18"/>
    <n v="15857.82"/>
    <n v="4517.82"/>
    <n v="0.28489540176392464"/>
    <n v="15857.82"/>
    <n v="11340"/>
    <n v="4517.82"/>
    <n v="0.28489540176392464"/>
  </r>
  <r>
    <x v="1"/>
    <x v="2"/>
    <x v="0"/>
    <x v="0"/>
    <x v="0"/>
    <x v="1"/>
    <x v="1"/>
    <n v="991.08900000000006"/>
    <n v="692.15000000000009"/>
    <n v="16"/>
    <n v="15857.424000000001"/>
    <n v="4783.0239999999994"/>
    <n v="0.30162679638256501"/>
    <n v="15857.424000000001"/>
    <n v="11074.400000000001"/>
    <n v="4783.0239999999994"/>
    <n v="0.30162679638256501"/>
  </r>
  <r>
    <x v="0"/>
    <x v="2"/>
    <x v="0"/>
    <x v="1"/>
    <x v="0"/>
    <x v="1"/>
    <x v="1"/>
    <n v="1180.99"/>
    <n v="840"/>
    <n v="10"/>
    <n v="11809.9"/>
    <n v="3409.9"/>
    <n v="0.28873233473611126"/>
    <n v="11809.9"/>
    <n v="8400"/>
    <n v="3409.8999999999996"/>
    <n v="0.28873233473611121"/>
  </r>
  <r>
    <x v="1"/>
    <x v="2"/>
    <x v="0"/>
    <x v="1"/>
    <x v="0"/>
    <x v="1"/>
    <x v="1"/>
    <n v="1354.0890000000002"/>
    <n v="926.50000000000011"/>
    <n v="9"/>
    <n v="12186.801000000001"/>
    <n v="3848.3010000000004"/>
    <n v="0.31577614174548352"/>
    <n v="12186.801000000001"/>
    <n v="8338.5000000000018"/>
    <n v="3848.3009999999995"/>
    <n v="0.31577614174548341"/>
  </r>
  <r>
    <x v="0"/>
    <x v="2"/>
    <x v="0"/>
    <x v="2"/>
    <x v="0"/>
    <x v="1"/>
    <x v="1"/>
    <n v="1030.99"/>
    <n v="735"/>
    <n v="14"/>
    <n v="14433.86"/>
    <n v="4143.8600000000006"/>
    <n v="0.287092988292806"/>
    <n v="14433.86"/>
    <n v="10290"/>
    <n v="4143.8600000000006"/>
    <n v="0.287092988292806"/>
  </r>
  <r>
    <x v="1"/>
    <x v="2"/>
    <x v="0"/>
    <x v="2"/>
    <x v="0"/>
    <x v="1"/>
    <x v="1"/>
    <n v="1161.5890000000002"/>
    <n v="806.6"/>
    <n v="13"/>
    <n v="15100.657000000003"/>
    <n v="4614.8570000000018"/>
    <n v="0.30560637196116702"/>
    <n v="15100.657000000003"/>
    <n v="10485.800000000001"/>
    <n v="4614.8570000000018"/>
    <n v="0.30560637196116702"/>
  </r>
  <r>
    <x v="0"/>
    <x v="2"/>
    <x v="0"/>
    <x v="3"/>
    <x v="0"/>
    <x v="1"/>
    <x v="1"/>
    <n v="955.99"/>
    <n v="682.5"/>
    <n v="20"/>
    <n v="19119.8"/>
    <n v="5469.8"/>
    <n v="0.28608039833052651"/>
    <n v="19119.8"/>
    <n v="13650"/>
    <n v="5469.7999999999993"/>
    <n v="0.28608039833052645"/>
  </r>
  <r>
    <x v="1"/>
    <x v="2"/>
    <x v="0"/>
    <x v="3"/>
    <x v="0"/>
    <x v="1"/>
    <x v="1"/>
    <n v="1079.0890000000002"/>
    <n v="752.1"/>
    <n v="18"/>
    <n v="19423.602000000003"/>
    <n v="5885.8020000000024"/>
    <n v="0.30302319827187574"/>
    <n v="19423.602000000003"/>
    <n v="13537.800000000001"/>
    <n v="5885.8020000000015"/>
    <n v="0.30302319827187568"/>
  </r>
  <r>
    <x v="0"/>
    <x v="3"/>
    <x v="0"/>
    <x v="0"/>
    <x v="0"/>
    <x v="1"/>
    <x v="1"/>
    <n v="870.99"/>
    <n v="630"/>
    <n v="20"/>
    <n v="17419.8"/>
    <n v="4819.8"/>
    <n v="0.27668515137946476"/>
    <n v="17419.8"/>
    <n v="12600"/>
    <n v="4819.7999999999993"/>
    <n v="0.2766851513794647"/>
  </r>
  <r>
    <x v="1"/>
    <x v="3"/>
    <x v="0"/>
    <x v="0"/>
    <x v="0"/>
    <x v="1"/>
    <x v="1"/>
    <n v="980.08900000000006"/>
    <n v="692.15000000000009"/>
    <n v="18"/>
    <n v="17641.602000000003"/>
    <n v="5182.9019999999991"/>
    <n v="0.29378862531872096"/>
    <n v="17641.602000000003"/>
    <n v="12458.7"/>
    <n v="5182.9020000000019"/>
    <n v="0.29378862531872113"/>
  </r>
  <r>
    <x v="0"/>
    <x v="3"/>
    <x v="0"/>
    <x v="1"/>
    <x v="0"/>
    <x v="1"/>
    <x v="1"/>
    <n v="1170.99"/>
    <n v="840"/>
    <n v="11"/>
    <n v="12880.89"/>
    <n v="3640.8900000000003"/>
    <n v="0.2826582635206108"/>
    <n v="12880.89"/>
    <n v="9240"/>
    <n v="3640.8899999999994"/>
    <n v="0.28265826352061074"/>
  </r>
  <r>
    <x v="1"/>
    <x v="3"/>
    <x v="0"/>
    <x v="1"/>
    <x v="0"/>
    <x v="1"/>
    <x v="1"/>
    <n v="1343.0890000000002"/>
    <n v="926.50000000000011"/>
    <n v="10"/>
    <n v="13430.890000000001"/>
    <n v="4165.8900000000003"/>
    <n v="0.31017229684704439"/>
    <n v="13430.890000000001"/>
    <n v="9265.0000000000018"/>
    <n v="4165.8899999999994"/>
    <n v="0.31017229684704434"/>
  </r>
  <r>
    <x v="0"/>
    <x v="3"/>
    <x v="0"/>
    <x v="2"/>
    <x v="0"/>
    <x v="1"/>
    <x v="1"/>
    <n v="1020.99"/>
    <n v="735"/>
    <n v="15"/>
    <n v="15314.85"/>
    <n v="4289.8500000000004"/>
    <n v="0.2801104810037317"/>
    <n v="15314.85"/>
    <n v="11025"/>
    <n v="4289.8500000000004"/>
    <n v="0.2801104810037317"/>
  </r>
  <r>
    <x v="1"/>
    <x v="3"/>
    <x v="0"/>
    <x v="2"/>
    <x v="0"/>
    <x v="1"/>
    <x v="1"/>
    <n v="1150.5890000000002"/>
    <n v="806.6"/>
    <n v="14"/>
    <n v="16108.246000000003"/>
    <n v="4815.8460000000023"/>
    <n v="0.2989677460848314"/>
    <n v="16108.246000000003"/>
    <n v="11292.4"/>
    <n v="4815.8460000000032"/>
    <n v="0.29896774608483145"/>
  </r>
  <r>
    <x v="0"/>
    <x v="3"/>
    <x v="0"/>
    <x v="3"/>
    <x v="0"/>
    <x v="1"/>
    <x v="1"/>
    <n v="945.99"/>
    <n v="682.5"/>
    <n v="22"/>
    <n v="20811.78"/>
    <n v="5796.7800000000007"/>
    <n v="0.27853359972092734"/>
    <n v="20811.78"/>
    <n v="15015"/>
    <n v="5796.7799999999988"/>
    <n v="0.27853359972092723"/>
  </r>
  <r>
    <x v="1"/>
    <x v="3"/>
    <x v="0"/>
    <x v="3"/>
    <x v="0"/>
    <x v="1"/>
    <x v="1"/>
    <n v="1068.0890000000002"/>
    <n v="752.1"/>
    <n v="20"/>
    <n v="21361.780000000002"/>
    <n v="6319.7800000000025"/>
    <n v="0.29584519642089757"/>
    <n v="21361.780000000002"/>
    <n v="15042"/>
    <n v="6319.7800000000025"/>
    <n v="0.29584519642089757"/>
  </r>
  <r>
    <x v="0"/>
    <x v="0"/>
    <x v="0"/>
    <x v="0"/>
    <x v="0"/>
    <x v="2"/>
    <x v="2"/>
    <n v="300.99"/>
    <n v="210"/>
    <n v="85"/>
    <n v="25584.15"/>
    <n v="7734.1500000000005"/>
    <n v="0.30230240207315856"/>
    <n v="25584.15"/>
    <n v="17850"/>
    <n v="7734.1500000000015"/>
    <n v="0.30230240207315862"/>
  </r>
  <r>
    <x v="1"/>
    <x v="0"/>
    <x v="0"/>
    <x v="0"/>
    <x v="0"/>
    <x v="2"/>
    <x v="2"/>
    <n v="342.08900000000006"/>
    <n v="234.35000000000002"/>
    <n v="150"/>
    <n v="51313.350000000006"/>
    <n v="16160.850000000006"/>
    <n v="0.31494435658556696"/>
    <n v="51313.350000000006"/>
    <n v="35152.5"/>
    <n v="16160.850000000006"/>
    <n v="0.31494435658556696"/>
  </r>
  <r>
    <x v="0"/>
    <x v="0"/>
    <x v="0"/>
    <x v="1"/>
    <x v="0"/>
    <x v="2"/>
    <x v="2"/>
    <n v="400.99"/>
    <n v="280"/>
    <n v="52"/>
    <n v="20851.48"/>
    <n v="6291.4800000000005"/>
    <n v="0.30172822264894389"/>
    <n v="20851.48"/>
    <n v="14560"/>
    <n v="6291.48"/>
    <n v="0.30172822264894383"/>
  </r>
  <r>
    <x v="1"/>
    <x v="0"/>
    <x v="0"/>
    <x v="1"/>
    <x v="0"/>
    <x v="2"/>
    <x v="2"/>
    <n v="457.58900000000006"/>
    <n v="310.65000000000003"/>
    <n v="102"/>
    <n v="46674.078000000009"/>
    <n v="14987.778000000002"/>
    <n v="0.32111567367222549"/>
    <n v="46674.078000000009"/>
    <n v="31686.300000000003"/>
    <n v="14987.778000000006"/>
    <n v="0.3211156736722256"/>
  </r>
  <r>
    <x v="0"/>
    <x v="0"/>
    <x v="0"/>
    <x v="2"/>
    <x v="0"/>
    <x v="2"/>
    <x v="2"/>
    <n v="350.99"/>
    <n v="245"/>
    <n v="68"/>
    <n v="23867.32"/>
    <n v="7207.3200000000006"/>
    <n v="0.30197441522550506"/>
    <n v="23867.32"/>
    <n v="16660"/>
    <n v="7207.32"/>
    <n v="0.301974415225505"/>
  </r>
  <r>
    <x v="1"/>
    <x v="0"/>
    <x v="0"/>
    <x v="2"/>
    <x v="0"/>
    <x v="2"/>
    <x v="2"/>
    <n v="397.08900000000006"/>
    <n v="272.5"/>
    <n v="140"/>
    <n v="55592.460000000006"/>
    <n v="17442.460000000006"/>
    <n v="0.31375585825847613"/>
    <n v="55592.460000000006"/>
    <n v="38150"/>
    <n v="17442.460000000006"/>
    <n v="0.31375585825847613"/>
  </r>
  <r>
    <x v="0"/>
    <x v="0"/>
    <x v="0"/>
    <x v="3"/>
    <x v="0"/>
    <x v="2"/>
    <x v="2"/>
    <n v="325.99"/>
    <n v="227.5"/>
    <n v="76"/>
    <n v="24775.24"/>
    <n v="7485.2400000000007"/>
    <n v="0.30212583208073868"/>
    <n v="24775.24"/>
    <n v="17290"/>
    <n v="7485.2400000000016"/>
    <n v="0.30212583208073873"/>
  </r>
  <r>
    <x v="1"/>
    <x v="0"/>
    <x v="0"/>
    <x v="3"/>
    <x v="0"/>
    <x v="2"/>
    <x v="2"/>
    <n v="369.58900000000006"/>
    <n v="253.42500000000001"/>
    <n v="148"/>
    <n v="54699.172000000006"/>
    <n v="17192.272000000008"/>
    <n v="0.31430589113853508"/>
    <n v="54699.172000000006"/>
    <n v="37506.9"/>
    <n v="17192.272000000004"/>
    <n v="0.31430589113853502"/>
  </r>
  <r>
    <x v="0"/>
    <x v="1"/>
    <x v="0"/>
    <x v="0"/>
    <x v="0"/>
    <x v="2"/>
    <x v="2"/>
    <n v="295.99"/>
    <n v="210"/>
    <n v="92"/>
    <n v="27231.08"/>
    <n v="7911.0800000000008"/>
    <n v="0.29051657150579413"/>
    <n v="27231.08"/>
    <n v="19320"/>
    <n v="7911.0800000000017"/>
    <n v="0.29051657150579419"/>
  </r>
  <r>
    <x v="1"/>
    <x v="1"/>
    <x v="0"/>
    <x v="0"/>
    <x v="0"/>
    <x v="2"/>
    <x v="2"/>
    <n v="336.58900000000006"/>
    <n v="234.35000000000002"/>
    <n v="167"/>
    <n v="56210.363000000012"/>
    <n v="17073.913000000004"/>
    <n v="0.30375027110214536"/>
    <n v="56210.363000000012"/>
    <n v="39136.450000000004"/>
    <n v="17073.913000000008"/>
    <n v="0.30375027110214542"/>
  </r>
  <r>
    <x v="0"/>
    <x v="1"/>
    <x v="0"/>
    <x v="1"/>
    <x v="0"/>
    <x v="2"/>
    <x v="2"/>
    <n v="395.99"/>
    <n v="280"/>
    <n v="58"/>
    <n v="22967.420000000002"/>
    <n v="6727.42"/>
    <n v="0.29291143715750395"/>
    <n v="22967.420000000002"/>
    <n v="16240"/>
    <n v="6727.4200000000019"/>
    <n v="0.29291143715750406"/>
  </r>
  <r>
    <x v="1"/>
    <x v="1"/>
    <x v="0"/>
    <x v="1"/>
    <x v="0"/>
    <x v="2"/>
    <x v="2"/>
    <n v="452.08900000000006"/>
    <n v="310.65000000000003"/>
    <n v="102"/>
    <n v="46113.078000000009"/>
    <n v="14426.778000000002"/>
    <n v="0.31285653930973767"/>
    <n v="46113.078000000009"/>
    <n v="31686.300000000003"/>
    <n v="14426.778000000006"/>
    <n v="0.31285653930973772"/>
  </r>
  <r>
    <x v="0"/>
    <x v="1"/>
    <x v="0"/>
    <x v="2"/>
    <x v="0"/>
    <x v="2"/>
    <x v="2"/>
    <n v="345.99"/>
    <n v="245"/>
    <n v="75"/>
    <n v="25949.25"/>
    <n v="7574.2500000000009"/>
    <n v="0.29188704875863469"/>
    <n v="25949.25"/>
    <n v="18375"/>
    <n v="7574.25"/>
    <n v="0.29188704875863464"/>
  </r>
  <r>
    <x v="1"/>
    <x v="1"/>
    <x v="0"/>
    <x v="2"/>
    <x v="0"/>
    <x v="2"/>
    <x v="2"/>
    <n v="391.58900000000006"/>
    <n v="272.5"/>
    <n v="149"/>
    <n v="58346.761000000006"/>
    <n v="17744.26100000001"/>
    <n v="0.30411732709550077"/>
    <n v="58346.761000000006"/>
    <n v="40602.5"/>
    <n v="17744.261000000006"/>
    <n v="0.30411732709550071"/>
  </r>
  <r>
    <x v="0"/>
    <x v="1"/>
    <x v="0"/>
    <x v="3"/>
    <x v="0"/>
    <x v="2"/>
    <x v="2"/>
    <n v="320.99"/>
    <n v="227.5"/>
    <n v="82"/>
    <n v="26321.18"/>
    <n v="7666.18"/>
    <n v="0.29125517928907441"/>
    <n v="26321.18"/>
    <n v="18655"/>
    <n v="7666.18"/>
    <n v="0.29125517928907441"/>
  </r>
  <r>
    <x v="1"/>
    <x v="1"/>
    <x v="0"/>
    <x v="3"/>
    <x v="0"/>
    <x v="2"/>
    <x v="2"/>
    <n v="364.08900000000006"/>
    <n v="253.42500000000001"/>
    <n v="157"/>
    <n v="57161.973000000005"/>
    <n v="17374.248000000007"/>
    <n v="0.30394766114878513"/>
    <n v="57161.973000000005"/>
    <n v="39787.724999999999"/>
    <n v="17374.248000000007"/>
    <n v="0.30394766114878513"/>
  </r>
  <r>
    <x v="0"/>
    <x v="2"/>
    <x v="0"/>
    <x v="0"/>
    <x v="0"/>
    <x v="2"/>
    <x v="2"/>
    <n v="290.99"/>
    <n v="210"/>
    <n v="98"/>
    <n v="28517.02"/>
    <n v="7937.02"/>
    <n v="0.27832571566033198"/>
    <n v="28517.02"/>
    <n v="20580"/>
    <n v="7937.02"/>
    <n v="0.27832571566033198"/>
  </r>
  <r>
    <x v="1"/>
    <x v="2"/>
    <x v="0"/>
    <x v="0"/>
    <x v="0"/>
    <x v="2"/>
    <x v="2"/>
    <n v="331.08900000000006"/>
    <n v="234.35000000000002"/>
    <n v="193"/>
    <n v="63900.177000000011"/>
    <n v="18670.627000000008"/>
    <n v="0.29218427673525854"/>
    <n v="63900.177000000011"/>
    <n v="45229.55"/>
    <n v="18670.627000000008"/>
    <n v="0.29218427673525854"/>
  </r>
  <r>
    <x v="0"/>
    <x v="2"/>
    <x v="0"/>
    <x v="1"/>
    <x v="0"/>
    <x v="2"/>
    <x v="2"/>
    <n v="390.99"/>
    <n v="280"/>
    <n v="64"/>
    <n v="25023.360000000001"/>
    <n v="7103.3600000000006"/>
    <n v="0.28386915266375101"/>
    <n v="25023.360000000001"/>
    <n v="17920"/>
    <n v="7103.3600000000006"/>
    <n v="0.28386915266375101"/>
  </r>
  <r>
    <x v="1"/>
    <x v="2"/>
    <x v="0"/>
    <x v="1"/>
    <x v="0"/>
    <x v="2"/>
    <x v="2"/>
    <n v="446.58900000000006"/>
    <n v="310.65000000000003"/>
    <n v="132"/>
    <n v="58949.748000000007"/>
    <n v="17943.948000000004"/>
    <n v="0.30439397298186927"/>
    <n v="58949.748000000007"/>
    <n v="41005.800000000003"/>
    <n v="17943.948000000004"/>
    <n v="0.30439397298186927"/>
  </r>
  <r>
    <x v="0"/>
    <x v="2"/>
    <x v="0"/>
    <x v="2"/>
    <x v="0"/>
    <x v="2"/>
    <x v="2"/>
    <n v="340.99"/>
    <n v="245"/>
    <n v="82"/>
    <n v="27961.18"/>
    <n v="7871.18"/>
    <n v="0.28150385641807679"/>
    <n v="27961.18"/>
    <n v="20090"/>
    <n v="7871.18"/>
    <n v="0.28150385641807679"/>
  </r>
  <r>
    <x v="1"/>
    <x v="2"/>
    <x v="0"/>
    <x v="2"/>
    <x v="0"/>
    <x v="2"/>
    <x v="2"/>
    <n v="386.08900000000006"/>
    <n v="272.5"/>
    <n v="168"/>
    <n v="64862.952000000012"/>
    <n v="19082.952000000008"/>
    <n v="0.29420418608144761"/>
    <n v="64862.952000000012"/>
    <n v="45780"/>
    <n v="19082.952000000012"/>
    <n v="0.29420418608144766"/>
  </r>
  <r>
    <x v="0"/>
    <x v="2"/>
    <x v="0"/>
    <x v="3"/>
    <x v="0"/>
    <x v="2"/>
    <x v="2"/>
    <n v="315.99"/>
    <n v="227.5"/>
    <n v="88"/>
    <n v="27807.120000000003"/>
    <n v="7787.1200000000008"/>
    <n v="0.28004050761100036"/>
    <n v="27807.120000000003"/>
    <n v="20020"/>
    <n v="7787.1200000000026"/>
    <n v="0.28004050761100041"/>
  </r>
  <r>
    <x v="1"/>
    <x v="2"/>
    <x v="0"/>
    <x v="3"/>
    <x v="0"/>
    <x v="2"/>
    <x v="2"/>
    <n v="358.58900000000006"/>
    <n v="253.42500000000001"/>
    <n v="193"/>
    <n v="69207.677000000011"/>
    <n v="20296.652000000009"/>
    <n v="0.29327168429594891"/>
    <n v="69207.677000000011"/>
    <n v="48911.025000000001"/>
    <n v="20296.652000000009"/>
    <n v="0.29327168429594891"/>
  </r>
  <r>
    <x v="0"/>
    <x v="3"/>
    <x v="0"/>
    <x v="0"/>
    <x v="0"/>
    <x v="2"/>
    <x v="2"/>
    <n v="285.99"/>
    <n v="210"/>
    <n v="105"/>
    <n v="30028.95"/>
    <n v="7978.9500000000007"/>
    <n v="0.26570859120948287"/>
    <n v="30028.95"/>
    <n v="22050"/>
    <n v="7978.9500000000007"/>
    <n v="0.26570859120948287"/>
  </r>
  <r>
    <x v="1"/>
    <x v="3"/>
    <x v="0"/>
    <x v="0"/>
    <x v="0"/>
    <x v="2"/>
    <x v="2"/>
    <n v="325.58900000000006"/>
    <n v="234.35000000000002"/>
    <n v="196"/>
    <n v="63815.44400000001"/>
    <n v="17882.844000000005"/>
    <n v="0.28022752611421148"/>
    <n v="63815.44400000001"/>
    <n v="45932.600000000006"/>
    <n v="17882.844000000005"/>
    <n v="0.28022752611421148"/>
  </r>
  <r>
    <x v="0"/>
    <x v="3"/>
    <x v="0"/>
    <x v="1"/>
    <x v="0"/>
    <x v="2"/>
    <x v="2"/>
    <n v="385.99"/>
    <n v="280"/>
    <n v="71"/>
    <n v="27405.29"/>
    <n v="7525.2900000000009"/>
    <n v="0.27459260602606289"/>
    <n v="27405.29"/>
    <n v="19880"/>
    <n v="7525.2900000000009"/>
    <n v="0.27459260602606289"/>
  </r>
  <r>
    <x v="1"/>
    <x v="3"/>
    <x v="0"/>
    <x v="1"/>
    <x v="0"/>
    <x v="2"/>
    <x v="2"/>
    <n v="441.08900000000006"/>
    <n v="310.65000000000003"/>
    <n v="137"/>
    <n v="60429.193000000007"/>
    <n v="17870.143000000004"/>
    <n v="0.29572036482433256"/>
    <n v="60429.193000000007"/>
    <n v="42559.05"/>
    <n v="17870.143000000004"/>
    <n v="0.29572036482433256"/>
  </r>
  <r>
    <x v="0"/>
    <x v="3"/>
    <x v="0"/>
    <x v="2"/>
    <x v="0"/>
    <x v="2"/>
    <x v="2"/>
    <n v="335.99"/>
    <n v="245"/>
    <n v="89"/>
    <n v="29903.11"/>
    <n v="8098.1100000000006"/>
    <n v="0.27081163129855057"/>
    <n v="29903.11"/>
    <n v="21805"/>
    <n v="8098.1100000000006"/>
    <n v="0.27081163129855057"/>
  </r>
  <r>
    <x v="1"/>
    <x v="3"/>
    <x v="0"/>
    <x v="2"/>
    <x v="0"/>
    <x v="2"/>
    <x v="2"/>
    <n v="380.58900000000006"/>
    <n v="272.5"/>
    <n v="168"/>
    <n v="63938.952000000012"/>
    <n v="18158.952000000008"/>
    <n v="0.28400452982088298"/>
    <n v="63938.952000000012"/>
    <n v="45780"/>
    <n v="18158.952000000012"/>
    <n v="0.28400452982088303"/>
  </r>
  <r>
    <x v="0"/>
    <x v="3"/>
    <x v="0"/>
    <x v="3"/>
    <x v="0"/>
    <x v="2"/>
    <x v="2"/>
    <n v="310.99"/>
    <n v="227.5"/>
    <n v="95"/>
    <n v="29544.05"/>
    <n v="7931.5500000000011"/>
    <n v="0.26846522396218531"/>
    <n v="29544.05"/>
    <n v="21612.5"/>
    <n v="7931.5499999999993"/>
    <n v="0.26846522396218525"/>
  </r>
  <r>
    <x v="1"/>
    <x v="3"/>
    <x v="0"/>
    <x v="3"/>
    <x v="0"/>
    <x v="2"/>
    <x v="2"/>
    <n v="353.08900000000006"/>
    <n v="253.42500000000001"/>
    <n v="177"/>
    <n v="62496.753000000012"/>
    <n v="17640.528000000009"/>
    <n v="0.28226311213320165"/>
    <n v="62496.753000000012"/>
    <n v="44856.224999999999"/>
    <n v="17640.528000000013"/>
    <n v="0.28226311213320171"/>
  </r>
  <r>
    <x v="0"/>
    <x v="0"/>
    <x v="0"/>
    <x v="0"/>
    <x v="1"/>
    <x v="0"/>
    <x v="3"/>
    <n v="150.99"/>
    <n v="90"/>
    <n v="125"/>
    <n v="18873.75"/>
    <n v="7623.7500000000009"/>
    <n v="0.40393403536658062"/>
    <n v="18873.75"/>
    <n v="11250"/>
    <n v="7623.75"/>
    <n v="0.40393403536658057"/>
  </r>
  <r>
    <x v="1"/>
    <x v="0"/>
    <x v="0"/>
    <x v="0"/>
    <x v="1"/>
    <x v="0"/>
    <x v="3"/>
    <n v="166.90930000000003"/>
    <n v="105.8"/>
    <n v="118"/>
    <n v="19695.297400000003"/>
    <n v="7210.8974000000035"/>
    <n v="0.36612279843004564"/>
    <n v="19695.297400000003"/>
    <n v="12484.4"/>
    <n v="7210.8974000000035"/>
    <n v="0.36612279843004564"/>
  </r>
  <r>
    <x v="0"/>
    <x v="0"/>
    <x v="0"/>
    <x v="1"/>
    <x v="1"/>
    <x v="0"/>
    <x v="3"/>
    <n v="250.99"/>
    <n v="150"/>
    <n v="68"/>
    <n v="17067.32"/>
    <n v="6867.3200000000006"/>
    <n v="0.40236662815251606"/>
    <n v="17067.32"/>
    <n v="10200"/>
    <n v="6867.32"/>
    <n v="0.402366628152516"/>
  </r>
  <r>
    <x v="1"/>
    <x v="0"/>
    <x v="0"/>
    <x v="1"/>
    <x v="1"/>
    <x v="0"/>
    <x v="3"/>
    <n v="279.25930000000005"/>
    <n v="178.25"/>
    <n v="64"/>
    <n v="17872.595200000003"/>
    <n v="6464.5952000000034"/>
    <n v="0.36170433715188727"/>
    <n v="17872.595200000003"/>
    <n v="11408"/>
    <n v="6464.5952000000034"/>
    <n v="0.36170433715188727"/>
  </r>
  <r>
    <x v="0"/>
    <x v="0"/>
    <x v="0"/>
    <x v="2"/>
    <x v="1"/>
    <x v="0"/>
    <x v="3"/>
    <n v="200.99"/>
    <n v="120"/>
    <n v="92"/>
    <n v="18491.080000000002"/>
    <n v="7451.0800000000008"/>
    <n v="0.40295537091397582"/>
    <n v="18491.080000000002"/>
    <n v="11040"/>
    <n v="7451.0800000000017"/>
    <n v="0.40295537091397587"/>
  </r>
  <r>
    <x v="1"/>
    <x v="0"/>
    <x v="0"/>
    <x v="2"/>
    <x v="1"/>
    <x v="0"/>
    <x v="3"/>
    <n v="220.40930000000003"/>
    <n v="140.29999999999998"/>
    <n v="88"/>
    <n v="19396.018400000001"/>
    <n v="7049.6184000000039"/>
    <n v="0.36345698661535625"/>
    <n v="19396.018400000001"/>
    <n v="12346.399999999998"/>
    <n v="7049.618400000003"/>
    <n v="0.36345698661535619"/>
  </r>
  <r>
    <x v="0"/>
    <x v="0"/>
    <x v="0"/>
    <x v="3"/>
    <x v="1"/>
    <x v="0"/>
    <x v="3"/>
    <n v="175.99"/>
    <n v="105"/>
    <n v="108"/>
    <n v="19006.920000000002"/>
    <n v="7666.920000000001"/>
    <n v="0.40337519177225978"/>
    <n v="19006.920000000002"/>
    <n v="11340"/>
    <n v="7666.9200000000019"/>
    <n v="0.40337519177225983"/>
  </r>
  <r>
    <x v="1"/>
    <x v="0"/>
    <x v="0"/>
    <x v="3"/>
    <x v="1"/>
    <x v="0"/>
    <x v="3"/>
    <n v="193.65930000000003"/>
    <n v="123.05"/>
    <n v="102"/>
    <n v="19753.248600000003"/>
    <n v="7202.1486000000032"/>
    <n v="0.36460577932482469"/>
    <n v="19753.248600000003"/>
    <n v="12551.1"/>
    <n v="7202.1486000000023"/>
    <n v="0.36460577932482463"/>
  </r>
  <r>
    <x v="0"/>
    <x v="1"/>
    <x v="0"/>
    <x v="0"/>
    <x v="1"/>
    <x v="0"/>
    <x v="3"/>
    <n v="145.99"/>
    <n v="90"/>
    <n v="135"/>
    <n v="19708.650000000001"/>
    <n v="7558.6500000000015"/>
    <n v="0.38351941913829718"/>
    <n v="19708.650000000001"/>
    <n v="12150"/>
    <n v="7558.6500000000015"/>
    <n v="0.38351941913829718"/>
  </r>
  <r>
    <x v="1"/>
    <x v="1"/>
    <x v="0"/>
    <x v="0"/>
    <x v="1"/>
    <x v="0"/>
    <x v="3"/>
    <n v="161.55930000000001"/>
    <n v="105.8"/>
    <n v="128"/>
    <n v="20679.590400000001"/>
    <n v="7137.1904000000013"/>
    <n v="0.34513209700710518"/>
    <n v="20679.590400000001"/>
    <n v="13542.4"/>
    <n v="7137.1904000000013"/>
    <n v="0.34513209700710518"/>
  </r>
  <r>
    <x v="0"/>
    <x v="1"/>
    <x v="0"/>
    <x v="1"/>
    <x v="1"/>
    <x v="0"/>
    <x v="3"/>
    <n v="245.99"/>
    <n v="150"/>
    <n v="75"/>
    <n v="18449.25"/>
    <n v="7199.2500000000009"/>
    <n v="0.39021911459815445"/>
    <n v="18449.25"/>
    <n v="11250"/>
    <n v="7199.25"/>
    <n v="0.39021911459815439"/>
  </r>
  <r>
    <x v="1"/>
    <x v="1"/>
    <x v="0"/>
    <x v="1"/>
    <x v="1"/>
    <x v="0"/>
    <x v="3"/>
    <n v="273.90930000000003"/>
    <n v="178.25"/>
    <n v="71"/>
    <n v="19447.560300000001"/>
    <n v="6791.8103000000019"/>
    <n v="0.34923713798691763"/>
    <n v="19447.560300000001"/>
    <n v="12655.75"/>
    <n v="6791.810300000001"/>
    <n v="0.34923713798691758"/>
  </r>
  <r>
    <x v="0"/>
    <x v="1"/>
    <x v="0"/>
    <x v="2"/>
    <x v="1"/>
    <x v="0"/>
    <x v="3"/>
    <n v="195.99"/>
    <n v="120"/>
    <n v="102"/>
    <n v="19990.98"/>
    <n v="7750.9800000000014"/>
    <n v="0.3877238634624216"/>
    <n v="19990.98"/>
    <n v="12240"/>
    <n v="7750.98"/>
    <n v="0.38772386346242155"/>
  </r>
  <r>
    <x v="1"/>
    <x v="1"/>
    <x v="0"/>
    <x v="2"/>
    <x v="1"/>
    <x v="0"/>
    <x v="3"/>
    <n v="215.05930000000004"/>
    <n v="140.29999999999998"/>
    <n v="97"/>
    <n v="20860.752100000005"/>
    <n v="7251.6521000000048"/>
    <n v="0.34762179547687561"/>
    <n v="20860.752100000005"/>
    <n v="13609.099999999999"/>
    <n v="7251.6521000000066"/>
    <n v="0.34762179547687566"/>
  </r>
  <r>
    <x v="0"/>
    <x v="1"/>
    <x v="0"/>
    <x v="3"/>
    <x v="1"/>
    <x v="0"/>
    <x v="3"/>
    <n v="170.99"/>
    <n v="105"/>
    <n v="118"/>
    <n v="20176.82"/>
    <n v="7786.8200000000015"/>
    <n v="0.38592900169600569"/>
    <n v="20176.82"/>
    <n v="12390"/>
    <n v="7786.82"/>
    <n v="0.38592900169600558"/>
  </r>
  <r>
    <x v="1"/>
    <x v="1"/>
    <x v="0"/>
    <x v="3"/>
    <x v="1"/>
    <x v="0"/>
    <x v="3"/>
    <n v="188.30930000000001"/>
    <n v="123.05"/>
    <n v="112"/>
    <n v="21090.641600000003"/>
    <n v="7309.0416000000014"/>
    <n v="0.34655378146485599"/>
    <n v="21090.641600000003"/>
    <n v="13781.6"/>
    <n v="7309.0416000000023"/>
    <n v="0.34655378146485605"/>
  </r>
  <r>
    <x v="0"/>
    <x v="2"/>
    <x v="0"/>
    <x v="0"/>
    <x v="1"/>
    <x v="0"/>
    <x v="3"/>
    <n v="140.99"/>
    <n v="90"/>
    <n v="145"/>
    <n v="20443.550000000003"/>
    <n v="7393.5500000000011"/>
    <n v="0.36165685509610612"/>
    <n v="20443.550000000003"/>
    <n v="13050"/>
    <n v="7393.5500000000029"/>
    <n v="0.36165685509610618"/>
  </r>
  <r>
    <x v="1"/>
    <x v="2"/>
    <x v="0"/>
    <x v="0"/>
    <x v="1"/>
    <x v="0"/>
    <x v="3"/>
    <n v="156.20930000000001"/>
    <n v="105.8"/>
    <n v="138"/>
    <n v="21556.883400000002"/>
    <n v="6956.4834000000019"/>
    <n v="0.32270357782795267"/>
    <n v="21556.883400000002"/>
    <n v="14600.4"/>
    <n v="6956.4834000000028"/>
    <n v="0.32270357782795273"/>
  </r>
  <r>
    <x v="0"/>
    <x v="2"/>
    <x v="0"/>
    <x v="1"/>
    <x v="1"/>
    <x v="0"/>
    <x v="3"/>
    <n v="240.99"/>
    <n v="150"/>
    <n v="82"/>
    <n v="19761.18"/>
    <n v="7461.18"/>
    <n v="0.37756753392256942"/>
    <n v="19761.18"/>
    <n v="12300"/>
    <n v="7461.18"/>
    <n v="0.37756753392256942"/>
  </r>
  <r>
    <x v="1"/>
    <x v="2"/>
    <x v="0"/>
    <x v="1"/>
    <x v="1"/>
    <x v="0"/>
    <x v="3"/>
    <n v="268.55930000000001"/>
    <n v="178.25"/>
    <n v="78"/>
    <n v="20947.625400000001"/>
    <n v="7044.1254000000008"/>
    <n v="0.33627321787031766"/>
    <n v="20947.625400000001"/>
    <n v="13903.5"/>
    <n v="7044.1254000000008"/>
    <n v="0.33627321787031766"/>
  </r>
  <r>
    <x v="0"/>
    <x v="2"/>
    <x v="0"/>
    <x v="2"/>
    <x v="1"/>
    <x v="0"/>
    <x v="3"/>
    <n v="190.99"/>
    <n v="120"/>
    <n v="112"/>
    <n v="21390.880000000001"/>
    <n v="7950.880000000001"/>
    <n v="0.37169485313367195"/>
    <n v="21390.880000000001"/>
    <n v="13440"/>
    <n v="7950.880000000001"/>
    <n v="0.37169485313367195"/>
  </r>
  <r>
    <x v="1"/>
    <x v="2"/>
    <x v="0"/>
    <x v="2"/>
    <x v="1"/>
    <x v="0"/>
    <x v="3"/>
    <n v="209.70930000000001"/>
    <n v="140.29999999999998"/>
    <n v="107"/>
    <n v="22438.895100000002"/>
    <n v="7426.795100000003"/>
    <n v="0.33097864520076137"/>
    <n v="22438.895100000002"/>
    <n v="15012.099999999999"/>
    <n v="7426.795100000003"/>
    <n v="0.33097864520076137"/>
  </r>
  <r>
    <x v="0"/>
    <x v="2"/>
    <x v="0"/>
    <x v="3"/>
    <x v="1"/>
    <x v="0"/>
    <x v="3"/>
    <n v="165.99"/>
    <n v="105"/>
    <n v="128"/>
    <n v="21246.720000000001"/>
    <n v="7806.7200000000012"/>
    <n v="0.36743177299837343"/>
    <n v="21246.720000000001"/>
    <n v="13440"/>
    <n v="7806.7200000000012"/>
    <n v="0.36743177299837343"/>
  </r>
  <r>
    <x v="1"/>
    <x v="2"/>
    <x v="0"/>
    <x v="3"/>
    <x v="1"/>
    <x v="0"/>
    <x v="3"/>
    <n v="182.95930000000001"/>
    <n v="123.05"/>
    <n v="122"/>
    <n v="22321.034600000003"/>
    <n v="7308.9346000000023"/>
    <n v="0.32744604947657763"/>
    <n v="22321.034600000003"/>
    <n v="15012.1"/>
    <n v="7308.9346000000023"/>
    <n v="0.32744604947657763"/>
  </r>
  <r>
    <x v="0"/>
    <x v="3"/>
    <x v="0"/>
    <x v="0"/>
    <x v="1"/>
    <x v="0"/>
    <x v="3"/>
    <n v="135.99"/>
    <n v="90"/>
    <n v="155"/>
    <n v="21078.45"/>
    <n v="7128.4500000000016"/>
    <n v="0.33818663136995375"/>
    <n v="21078.45"/>
    <n v="13950"/>
    <n v="7128.4500000000007"/>
    <n v="0.33818663136995369"/>
  </r>
  <r>
    <x v="1"/>
    <x v="3"/>
    <x v="0"/>
    <x v="0"/>
    <x v="1"/>
    <x v="0"/>
    <x v="3"/>
    <n v="150.85930000000002"/>
    <n v="105.8"/>
    <n v="148"/>
    <n v="22327.176400000004"/>
    <n v="6668.7764000000034"/>
    <n v="0.29868427070787162"/>
    <n v="22327.176400000004"/>
    <n v="15658.4"/>
    <n v="6668.7764000000043"/>
    <n v="0.29868427070787162"/>
  </r>
  <r>
    <x v="0"/>
    <x v="3"/>
    <x v="0"/>
    <x v="1"/>
    <x v="1"/>
    <x v="0"/>
    <x v="3"/>
    <n v="235.99"/>
    <n v="150"/>
    <n v="89"/>
    <n v="21003.11"/>
    <n v="7653.1100000000006"/>
    <n v="0.36437984660366968"/>
    <n v="21003.11"/>
    <n v="13350"/>
    <n v="7653.1100000000006"/>
    <n v="0.36437984660366968"/>
  </r>
  <r>
    <x v="1"/>
    <x v="3"/>
    <x v="0"/>
    <x v="1"/>
    <x v="1"/>
    <x v="0"/>
    <x v="3"/>
    <n v="263.20930000000004"/>
    <n v="178.25"/>
    <n v="85"/>
    <n v="22372.790500000003"/>
    <n v="7221.5405000000037"/>
    <n v="0.32278228770791928"/>
    <n v="22372.790500000003"/>
    <n v="15151.25"/>
    <n v="7221.5405000000028"/>
    <n v="0.32278228770791922"/>
  </r>
  <r>
    <x v="0"/>
    <x v="3"/>
    <x v="0"/>
    <x v="2"/>
    <x v="1"/>
    <x v="0"/>
    <x v="3"/>
    <n v="185.99"/>
    <n v="120"/>
    <n v="122"/>
    <n v="22690.780000000002"/>
    <n v="8050.7800000000007"/>
    <n v="0.35480402172159792"/>
    <n v="22690.780000000002"/>
    <n v="14640"/>
    <n v="8050.7800000000025"/>
    <n v="0.35480402172159803"/>
  </r>
  <r>
    <x v="1"/>
    <x v="3"/>
    <x v="0"/>
    <x v="2"/>
    <x v="1"/>
    <x v="0"/>
    <x v="3"/>
    <n v="204.35930000000002"/>
    <n v="140.29999999999998"/>
    <n v="117"/>
    <n v="23910.038100000002"/>
    <n v="7494.9381000000039"/>
    <n v="0.31346408017643451"/>
    <n v="23910.038100000002"/>
    <n v="16415.099999999999"/>
    <n v="7494.938100000003"/>
    <n v="0.31346408017643446"/>
  </r>
  <r>
    <x v="0"/>
    <x v="3"/>
    <x v="0"/>
    <x v="3"/>
    <x v="1"/>
    <x v="0"/>
    <x v="3"/>
    <n v="160.99"/>
    <n v="105"/>
    <n v="138"/>
    <n v="22216.620000000003"/>
    <n v="7726.6200000000008"/>
    <n v="0.34778557674389715"/>
    <n v="22216.620000000003"/>
    <n v="14490"/>
    <n v="7726.6200000000026"/>
    <n v="0.34778557674389721"/>
  </r>
  <r>
    <x v="1"/>
    <x v="3"/>
    <x v="0"/>
    <x v="3"/>
    <x v="1"/>
    <x v="0"/>
    <x v="3"/>
    <n v="177.60930000000002"/>
    <n v="123.05"/>
    <n v="132"/>
    <n v="23444.427600000003"/>
    <n v="7201.8276000000033"/>
    <n v="0.30718717995059952"/>
    <n v="23444.427600000003"/>
    <n v="16242.6"/>
    <n v="7201.8276000000023"/>
    <n v="0.30718717995059952"/>
  </r>
  <r>
    <x v="0"/>
    <x v="0"/>
    <x v="0"/>
    <x v="0"/>
    <x v="1"/>
    <x v="2"/>
    <x v="4"/>
    <n v="70.989999999999995"/>
    <n v="35"/>
    <n v="185"/>
    <n v="13133.15"/>
    <n v="6658.1499999999987"/>
    <n v="0.50697281307226361"/>
    <n v="13133.15"/>
    <n v="6475"/>
    <n v="6658.15"/>
    <n v="0.50697281307226372"/>
  </r>
  <r>
    <x v="1"/>
    <x v="0"/>
    <x v="0"/>
    <x v="0"/>
    <x v="1"/>
    <x v="2"/>
    <x v="4"/>
    <n v="79.169299999999993"/>
    <n v="41.4"/>
    <n v="105"/>
    <n v="8312.7764999999999"/>
    <n v="3965.7764999999995"/>
    <n v="0.47707002588124431"/>
    <n v="8312.7764999999999"/>
    <n v="4347"/>
    <n v="3965.7764999999999"/>
    <n v="0.47707002588124436"/>
  </r>
  <r>
    <x v="0"/>
    <x v="0"/>
    <x v="0"/>
    <x v="1"/>
    <x v="1"/>
    <x v="2"/>
    <x v="4"/>
    <n v="115.99"/>
    <n v="57.5"/>
    <n v="128"/>
    <n v="14846.72"/>
    <n v="7486.7199999999993"/>
    <n v="0.50426760927666181"/>
    <n v="14846.72"/>
    <n v="7360"/>
    <n v="7486.7199999999993"/>
    <n v="0.50426760927666181"/>
  </r>
  <r>
    <x v="1"/>
    <x v="0"/>
    <x v="0"/>
    <x v="1"/>
    <x v="1"/>
    <x v="2"/>
    <x v="4"/>
    <n v="129.45930000000001"/>
    <n v="67.274999999999991"/>
    <n v="73"/>
    <n v="9450.5289000000012"/>
    <n v="4539.4539000000013"/>
    <n v="0.48033860835026926"/>
    <n v="9450.5289000000012"/>
    <n v="4911.0749999999998"/>
    <n v="4539.4539000000013"/>
    <n v="0.48033860835026926"/>
  </r>
  <r>
    <x v="0"/>
    <x v="0"/>
    <x v="0"/>
    <x v="2"/>
    <x v="1"/>
    <x v="2"/>
    <x v="4"/>
    <n v="93.49"/>
    <n v="46.25"/>
    <n v="156"/>
    <n v="14584.439999999999"/>
    <n v="7369.44"/>
    <n v="0.50529468392341426"/>
    <n v="14584.439999999999"/>
    <n v="7215"/>
    <n v="7369.4399999999987"/>
    <n v="0.50529468392341426"/>
  </r>
  <r>
    <x v="1"/>
    <x v="0"/>
    <x v="0"/>
    <x v="2"/>
    <x v="1"/>
    <x v="2"/>
    <x v="4"/>
    <n v="103.77930000000001"/>
    <n v="54.05"/>
    <n v="88"/>
    <n v="9132.5784000000003"/>
    <n v="4376.1784000000007"/>
    <n v="0.47918322825457493"/>
    <n v="9132.5784000000003"/>
    <n v="4756.3999999999996"/>
    <n v="4376.1784000000007"/>
    <n v="0.47918322825457493"/>
  </r>
  <r>
    <x v="0"/>
    <x v="0"/>
    <x v="0"/>
    <x v="3"/>
    <x v="1"/>
    <x v="2"/>
    <x v="4"/>
    <n v="82.24"/>
    <n v="40.619999999999997"/>
    <n v="172"/>
    <n v="14145.279999999999"/>
    <n v="7158.6399999999994"/>
    <n v="0.50607976653696496"/>
    <n v="14145.279999999999"/>
    <n v="6986.6399999999994"/>
    <n v="7158.6399999999994"/>
    <n v="0.50607976653696496"/>
  </r>
  <r>
    <x v="1"/>
    <x v="0"/>
    <x v="0"/>
    <x v="3"/>
    <x v="1"/>
    <x v="2"/>
    <x v="4"/>
    <n v="92.009299999999996"/>
    <n v="47.724999999999994"/>
    <n v="99"/>
    <n v="9108.9206999999988"/>
    <n v="4384.1457"/>
    <n v="0.4813024335583469"/>
    <n v="9108.9206999999988"/>
    <n v="4724.7749999999996"/>
    <n v="4384.1456999999991"/>
    <n v="0.48130243355834679"/>
  </r>
  <r>
    <x v="0"/>
    <x v="1"/>
    <x v="0"/>
    <x v="0"/>
    <x v="1"/>
    <x v="2"/>
    <x v="4"/>
    <n v="68.489999999999995"/>
    <n v="35"/>
    <n v="195"/>
    <n v="13355.55"/>
    <n v="6530.5499999999993"/>
    <n v="0.48897649291867423"/>
    <n v="13355.55"/>
    <n v="6825"/>
    <n v="6530.5499999999993"/>
    <n v="0.48897649291867423"/>
  </r>
  <r>
    <x v="1"/>
    <x v="1"/>
    <x v="0"/>
    <x v="0"/>
    <x v="1"/>
    <x v="2"/>
    <x v="4"/>
    <n v="77.029299999999992"/>
    <n v="41.4"/>
    <n v="111"/>
    <n v="8550.2522999999983"/>
    <n v="3954.8522999999991"/>
    <n v="0.46254217550983845"/>
    <n v="8550.2522999999983"/>
    <n v="4595.3999999999996"/>
    <n v="3954.8522999999986"/>
    <n v="0.46254217550983839"/>
  </r>
  <r>
    <x v="0"/>
    <x v="1"/>
    <x v="0"/>
    <x v="1"/>
    <x v="1"/>
    <x v="2"/>
    <x v="4"/>
    <n v="113.49"/>
    <n v="57.5"/>
    <n v="138"/>
    <n v="15661.619999999999"/>
    <n v="7726.619999999999"/>
    <n v="0.49334743149176136"/>
    <n v="15661.619999999999"/>
    <n v="7935"/>
    <n v="7726.619999999999"/>
    <n v="0.49334743149176136"/>
  </r>
  <r>
    <x v="1"/>
    <x v="1"/>
    <x v="0"/>
    <x v="1"/>
    <x v="1"/>
    <x v="2"/>
    <x v="4"/>
    <n v="127.3193"/>
    <n v="67.274999999999991"/>
    <n v="78"/>
    <n v="9930.9053999999996"/>
    <n v="4683.4554000000007"/>
    <n v="0.47160406945372785"/>
    <n v="9930.9053999999996"/>
    <n v="5247.4499999999989"/>
    <n v="4683.4554000000007"/>
    <n v="0.47160406945372785"/>
  </r>
  <r>
    <x v="0"/>
    <x v="1"/>
    <x v="0"/>
    <x v="2"/>
    <x v="1"/>
    <x v="2"/>
    <x v="4"/>
    <n v="90.99"/>
    <n v="46.25"/>
    <n v="168"/>
    <n v="15286.32"/>
    <n v="7516.3199999999988"/>
    <n v="0.49170238487745899"/>
    <n v="15286.32"/>
    <n v="7770"/>
    <n v="7516.32"/>
    <n v="0.49170238487745904"/>
  </r>
  <r>
    <x v="1"/>
    <x v="1"/>
    <x v="0"/>
    <x v="2"/>
    <x v="1"/>
    <x v="2"/>
    <x v="4"/>
    <n v="101.63930000000001"/>
    <n v="54.05"/>
    <n v="96"/>
    <n v="9757.372800000001"/>
    <n v="4568.5728000000008"/>
    <n v="0.4682175103527868"/>
    <n v="9757.372800000001"/>
    <n v="5188.7999999999993"/>
    <n v="4568.5728000000017"/>
    <n v="0.46821751035278691"/>
  </r>
  <r>
    <x v="0"/>
    <x v="1"/>
    <x v="0"/>
    <x v="3"/>
    <x v="1"/>
    <x v="2"/>
    <x v="4"/>
    <n v="79.739999999999995"/>
    <n v="40.619999999999997"/>
    <n v="185"/>
    <n v="14751.9"/>
    <n v="7237.2"/>
    <n v="0.49059443190368696"/>
    <n v="14751.9"/>
    <n v="7514.7"/>
    <n v="7237.2"/>
    <n v="0.49059443190368696"/>
  </r>
  <r>
    <x v="1"/>
    <x v="1"/>
    <x v="0"/>
    <x v="3"/>
    <x v="1"/>
    <x v="2"/>
    <x v="4"/>
    <n v="89.869299999999996"/>
    <n v="47.724999999999994"/>
    <n v="106"/>
    <n v="9526.1458000000002"/>
    <n v="4467.2957999999999"/>
    <n v="0.46895102109396641"/>
    <n v="9526.1458000000002"/>
    <n v="5058.8499999999995"/>
    <n v="4467.2958000000008"/>
    <n v="0.46895102109396652"/>
  </r>
  <r>
    <x v="0"/>
    <x v="2"/>
    <x v="0"/>
    <x v="0"/>
    <x v="1"/>
    <x v="2"/>
    <x v="4"/>
    <n v="65.989999999999995"/>
    <n v="35"/>
    <n v="205"/>
    <n v="13527.949999999999"/>
    <n v="6352.9499999999989"/>
    <n v="0.46961660857705706"/>
    <n v="13527.949999999999"/>
    <n v="7175"/>
    <n v="6352.9499999999989"/>
    <n v="0.46961660857705706"/>
  </r>
  <r>
    <x v="1"/>
    <x v="2"/>
    <x v="0"/>
    <x v="0"/>
    <x v="1"/>
    <x v="2"/>
    <x v="4"/>
    <n v="74.889300000000006"/>
    <n v="41.4"/>
    <n v="117"/>
    <n v="8762.0481"/>
    <n v="3918.2481000000007"/>
    <n v="0.44718404364842518"/>
    <n v="8762.0481"/>
    <n v="4843.8"/>
    <n v="3918.2480999999998"/>
    <n v="0.44718404364842507"/>
  </r>
  <r>
    <x v="0"/>
    <x v="2"/>
    <x v="0"/>
    <x v="1"/>
    <x v="1"/>
    <x v="2"/>
    <x v="4"/>
    <n v="110.99"/>
    <n v="57.5"/>
    <n v="148"/>
    <n v="16426.52"/>
    <n v="7916.5199999999995"/>
    <n v="0.48193530948734115"/>
    <n v="16426.52"/>
    <n v="8510"/>
    <n v="7916.52"/>
    <n v="0.4819353094873412"/>
  </r>
  <r>
    <x v="1"/>
    <x v="2"/>
    <x v="0"/>
    <x v="1"/>
    <x v="1"/>
    <x v="2"/>
    <x v="4"/>
    <n v="125.1793"/>
    <n v="67.274999999999991"/>
    <n v="84"/>
    <n v="10515.0612"/>
    <n v="4863.9612000000006"/>
    <n v="0.46257088831779702"/>
    <n v="10515.0612"/>
    <n v="5651.0999999999995"/>
    <n v="4863.9612000000006"/>
    <n v="0.46257088831779702"/>
  </r>
  <r>
    <x v="0"/>
    <x v="2"/>
    <x v="0"/>
    <x v="2"/>
    <x v="1"/>
    <x v="2"/>
    <x v="4"/>
    <n v="88.49"/>
    <n v="46.25"/>
    <n v="178"/>
    <n v="15751.22"/>
    <n v="7518.7199999999993"/>
    <n v="0.47734207255057065"/>
    <n v="15751.22"/>
    <n v="8232.5"/>
    <n v="7518.7199999999993"/>
    <n v="0.47734207255057065"/>
  </r>
  <r>
    <x v="1"/>
    <x v="2"/>
    <x v="0"/>
    <x v="2"/>
    <x v="1"/>
    <x v="2"/>
    <x v="4"/>
    <n v="99.499300000000005"/>
    <n v="54.05"/>
    <n v="102"/>
    <n v="10148.928600000001"/>
    <n v="4635.8286000000007"/>
    <n v="0.45678009795043789"/>
    <n v="10148.928600000001"/>
    <n v="5513.0999999999995"/>
    <n v="4635.8286000000016"/>
    <n v="0.45678009795043795"/>
  </r>
  <r>
    <x v="0"/>
    <x v="2"/>
    <x v="0"/>
    <x v="3"/>
    <x v="1"/>
    <x v="2"/>
    <x v="4"/>
    <n v="77.239999999999995"/>
    <n v="40.619999999999997"/>
    <n v="198"/>
    <n v="15293.519999999999"/>
    <n v="7250.7599999999993"/>
    <n v="0.47410668047643706"/>
    <n v="15293.519999999999"/>
    <n v="8042.7599999999993"/>
    <n v="7250.7599999999993"/>
    <n v="0.47410668047643706"/>
  </r>
  <r>
    <x v="1"/>
    <x v="2"/>
    <x v="0"/>
    <x v="3"/>
    <x v="1"/>
    <x v="2"/>
    <x v="4"/>
    <n v="87.729299999999995"/>
    <n v="47.724999999999994"/>
    <n v="114"/>
    <n v="10001.1402"/>
    <n v="4560.4902000000002"/>
    <n v="0.45599702721895652"/>
    <n v="10001.1402"/>
    <n v="5440.65"/>
    <n v="4560.4902000000002"/>
    <n v="0.45599702721895652"/>
  </r>
  <r>
    <x v="0"/>
    <x v="3"/>
    <x v="0"/>
    <x v="0"/>
    <x v="1"/>
    <x v="2"/>
    <x v="4"/>
    <n v="63.49"/>
    <n v="35"/>
    <n v="215"/>
    <n v="13650.35"/>
    <n v="6125.35"/>
    <n v="0.44873208379272328"/>
    <n v="13650.35"/>
    <n v="7525"/>
    <n v="6125.35"/>
    <n v="0.44873208379272328"/>
  </r>
  <r>
    <x v="1"/>
    <x v="3"/>
    <x v="0"/>
    <x v="0"/>
    <x v="1"/>
    <x v="2"/>
    <x v="4"/>
    <n v="72.749300000000005"/>
    <n v="41.4"/>
    <n v="123"/>
    <n v="8948.1639000000014"/>
    <n v="3855.9639000000006"/>
    <n v="0.43092235939039963"/>
    <n v="8948.1639000000014"/>
    <n v="5092.2"/>
    <n v="3855.9639000000016"/>
    <n v="0.43092235939039975"/>
  </r>
  <r>
    <x v="0"/>
    <x v="3"/>
    <x v="0"/>
    <x v="1"/>
    <x v="1"/>
    <x v="2"/>
    <x v="4"/>
    <n v="108.49"/>
    <n v="57.5"/>
    <n v="158"/>
    <n v="17141.419999999998"/>
    <n v="8056.4199999999992"/>
    <n v="0.46999723476818139"/>
    <n v="17141.419999999998"/>
    <n v="9085"/>
    <n v="8056.4199999999983"/>
    <n v="0.46999723476818134"/>
  </r>
  <r>
    <x v="1"/>
    <x v="3"/>
    <x v="0"/>
    <x v="1"/>
    <x v="1"/>
    <x v="2"/>
    <x v="4"/>
    <n v="123.0393"/>
    <n v="67.274999999999991"/>
    <n v="90"/>
    <n v="11073.537"/>
    <n v="5018.7870000000003"/>
    <n v="0.45322348225323128"/>
    <n v="11073.537"/>
    <n v="6054.7499999999991"/>
    <n v="5018.7870000000012"/>
    <n v="0.45322348225323139"/>
  </r>
  <r>
    <x v="0"/>
    <x v="3"/>
    <x v="0"/>
    <x v="2"/>
    <x v="1"/>
    <x v="2"/>
    <x v="4"/>
    <n v="85.99"/>
    <n v="46.25"/>
    <n v="188"/>
    <n v="16166.119999999999"/>
    <n v="7471.119999999999"/>
    <n v="0.46214676125130827"/>
    <n v="16166.119999999999"/>
    <n v="8695"/>
    <n v="7471.119999999999"/>
    <n v="0.46214676125130827"/>
  </r>
  <r>
    <x v="1"/>
    <x v="3"/>
    <x v="0"/>
    <x v="2"/>
    <x v="1"/>
    <x v="2"/>
    <x v="4"/>
    <n v="97.359300000000005"/>
    <n v="54.05"/>
    <n v="108"/>
    <n v="10514.804400000001"/>
    <n v="4677.4044000000013"/>
    <n v="0.44483988689318849"/>
    <n v="10514.804400000001"/>
    <n v="5837.4"/>
    <n v="4677.4044000000013"/>
    <n v="0.44483988689318849"/>
  </r>
  <r>
    <x v="0"/>
    <x v="3"/>
    <x v="0"/>
    <x v="3"/>
    <x v="1"/>
    <x v="2"/>
    <x v="4"/>
    <n v="74.739999999999995"/>
    <n v="40.619999999999997"/>
    <n v="208"/>
    <n v="15545.919999999998"/>
    <n v="7096.9599999999991"/>
    <n v="0.45651592186245649"/>
    <n v="15545.919999999998"/>
    <n v="8448.9599999999991"/>
    <n v="7096.9599999999991"/>
    <n v="0.45651592186245649"/>
  </r>
  <r>
    <x v="1"/>
    <x v="3"/>
    <x v="0"/>
    <x v="3"/>
    <x v="1"/>
    <x v="2"/>
    <x v="4"/>
    <n v="85.589299999999994"/>
    <n v="47.724999999999994"/>
    <n v="120"/>
    <n v="10270.715999999999"/>
    <n v="4543.7160000000003"/>
    <n v="0.44239525267761282"/>
    <n v="10270.715999999999"/>
    <n v="5726.9999999999991"/>
    <n v="4543.7159999999994"/>
    <n v="0.44239525267761276"/>
  </r>
  <r>
    <x v="0"/>
    <x v="0"/>
    <x v="0"/>
    <x v="0"/>
    <x v="2"/>
    <x v="2"/>
    <x v="5"/>
    <n v="90.99"/>
    <n v="54"/>
    <n v="95"/>
    <n v="8644.0499999999993"/>
    <n v="3514.0499999999997"/>
    <n v="0.40652818991097922"/>
    <n v="8644.0499999999993"/>
    <n v="5130"/>
    <n v="3514.0499999999993"/>
    <n v="0.40652818991097917"/>
  </r>
  <r>
    <x v="1"/>
    <x v="0"/>
    <x v="0"/>
    <x v="0"/>
    <x v="2"/>
    <x v="2"/>
    <x v="5"/>
    <n v="139.1"/>
    <n v="63.249999999999993"/>
    <n v="50"/>
    <n v="6955"/>
    <n v="3792.4999999999995"/>
    <n v="0.54529115744069012"/>
    <n v="6955"/>
    <n v="3162.4999999999995"/>
    <n v="3792.5000000000005"/>
    <n v="0.54529115744069023"/>
  </r>
  <r>
    <x v="0"/>
    <x v="0"/>
    <x v="0"/>
    <x v="1"/>
    <x v="2"/>
    <x v="2"/>
    <x v="5"/>
    <n v="150.99"/>
    <n v="90"/>
    <n v="58"/>
    <n v="8757.42"/>
    <n v="3537.4200000000005"/>
    <n v="0.40393403536658062"/>
    <n v="8757.42"/>
    <n v="5220"/>
    <n v="3537.42"/>
    <n v="0.40393403536658057"/>
  </r>
  <r>
    <x v="1"/>
    <x v="0"/>
    <x v="0"/>
    <x v="1"/>
    <x v="2"/>
    <x v="2"/>
    <x v="5"/>
    <n v="181.9"/>
    <n v="105.8"/>
    <n v="45"/>
    <n v="8185.5"/>
    <n v="3424.5000000000005"/>
    <n v="0.41836173721825182"/>
    <n v="8185.5"/>
    <n v="4761"/>
    <n v="3424.5"/>
    <n v="0.41836173721825176"/>
  </r>
  <r>
    <x v="0"/>
    <x v="0"/>
    <x v="0"/>
    <x v="2"/>
    <x v="2"/>
    <x v="2"/>
    <x v="5"/>
    <n v="120.99"/>
    <n v="72"/>
    <n v="76"/>
    <n v="9195.24"/>
    <n v="3723.24"/>
    <n v="0.40490949665261589"/>
    <n v="9195.24"/>
    <n v="5472"/>
    <n v="3723.24"/>
    <n v="0.40490949665261589"/>
  </r>
  <r>
    <x v="1"/>
    <x v="0"/>
    <x v="0"/>
    <x v="2"/>
    <x v="2"/>
    <x v="2"/>
    <x v="5"/>
    <n v="144.45000000000002"/>
    <n v="84.524999999999991"/>
    <n v="66"/>
    <n v="9533.7000000000007"/>
    <n v="3955.0500000000015"/>
    <n v="0.4148494288681206"/>
    <n v="9533.7000000000007"/>
    <n v="5578.65"/>
    <n v="3955.0500000000011"/>
    <n v="0.41484942886812054"/>
  </r>
  <r>
    <x v="0"/>
    <x v="0"/>
    <x v="0"/>
    <x v="3"/>
    <x v="2"/>
    <x v="2"/>
    <x v="5"/>
    <n v="105.99"/>
    <n v="63"/>
    <n v="88"/>
    <n v="9327.119999999999"/>
    <n v="3783.1199999999994"/>
    <n v="0.40560430229266908"/>
    <n v="9327.119999999999"/>
    <n v="5544"/>
    <n v="3783.119999999999"/>
    <n v="0.40560430229266903"/>
  </r>
  <r>
    <x v="1"/>
    <x v="0"/>
    <x v="0"/>
    <x v="3"/>
    <x v="2"/>
    <x v="2"/>
    <x v="5"/>
    <n v="139.1"/>
    <n v="74.174999999999997"/>
    <n v="72"/>
    <n v="10015.199999999999"/>
    <n v="4674.5999999999995"/>
    <n v="0.46675053918044573"/>
    <n v="10015.199999999999"/>
    <n v="5340.5999999999995"/>
    <n v="4674.5999999999995"/>
    <n v="0.46675053918044573"/>
  </r>
  <r>
    <x v="0"/>
    <x v="1"/>
    <x v="0"/>
    <x v="0"/>
    <x v="2"/>
    <x v="2"/>
    <x v="5"/>
    <n v="88.99"/>
    <n v="54"/>
    <n v="102"/>
    <n v="9076.98"/>
    <n v="3568.9799999999996"/>
    <n v="0.39319024609506681"/>
    <n v="9076.98"/>
    <n v="5508"/>
    <n v="3568.9799999999996"/>
    <n v="0.39319024609506681"/>
  </r>
  <r>
    <x v="1"/>
    <x v="1"/>
    <x v="0"/>
    <x v="0"/>
    <x v="2"/>
    <x v="2"/>
    <x v="5"/>
    <n v="128.4"/>
    <n v="63.249999999999993"/>
    <n v="77"/>
    <n v="9886.8000000000011"/>
    <n v="5016.55"/>
    <n v="0.50739875389408096"/>
    <n v="9886.8000000000011"/>
    <n v="4870.2499999999991"/>
    <n v="5016.550000000002"/>
    <n v="0.50739875389408118"/>
  </r>
  <r>
    <x v="0"/>
    <x v="1"/>
    <x v="0"/>
    <x v="1"/>
    <x v="2"/>
    <x v="2"/>
    <x v="5"/>
    <n v="148.99"/>
    <n v="90"/>
    <n v="65"/>
    <n v="9684.35"/>
    <n v="3834.3500000000004"/>
    <n v="0.39593261292704213"/>
    <n v="9684.35"/>
    <n v="5850"/>
    <n v="3834.3500000000004"/>
    <n v="0.39593261292704213"/>
  </r>
  <r>
    <x v="1"/>
    <x v="1"/>
    <x v="0"/>
    <x v="1"/>
    <x v="2"/>
    <x v="2"/>
    <x v="5"/>
    <n v="181.9"/>
    <n v="105.8"/>
    <n v="62"/>
    <n v="11277.800000000001"/>
    <n v="4718.2000000000007"/>
    <n v="0.41836173721825182"/>
    <n v="11277.800000000001"/>
    <n v="6559.5999999999995"/>
    <n v="4718.2000000000016"/>
    <n v="0.41836173721825187"/>
  </r>
  <r>
    <x v="0"/>
    <x v="1"/>
    <x v="0"/>
    <x v="2"/>
    <x v="2"/>
    <x v="2"/>
    <x v="5"/>
    <n v="118.99"/>
    <n v="72"/>
    <n v="82"/>
    <n v="9757.18"/>
    <n v="3853.1799999999994"/>
    <n v="0.39490713505336578"/>
    <n v="9757.18"/>
    <n v="5904"/>
    <n v="3853.1800000000003"/>
    <n v="0.39490713505336583"/>
  </r>
  <r>
    <x v="1"/>
    <x v="1"/>
    <x v="0"/>
    <x v="2"/>
    <x v="2"/>
    <x v="2"/>
    <x v="5"/>
    <n v="149.80000000000001"/>
    <n v="84.524999999999991"/>
    <n v="50"/>
    <n v="7490.0000000000009"/>
    <n v="3263.7500000000009"/>
    <n v="0.43574766355140193"/>
    <n v="7490.0000000000009"/>
    <n v="4226.25"/>
    <n v="3263.7500000000009"/>
    <n v="0.43574766355140193"/>
  </r>
  <r>
    <x v="0"/>
    <x v="1"/>
    <x v="0"/>
    <x v="3"/>
    <x v="2"/>
    <x v="2"/>
    <x v="5"/>
    <n v="103.99"/>
    <n v="63"/>
    <n v="95"/>
    <n v="9879.0499999999993"/>
    <n v="3894.0499999999997"/>
    <n v="0.39417251658813346"/>
    <n v="9879.0499999999993"/>
    <n v="5985"/>
    <n v="3894.0499999999993"/>
    <n v="0.3941725165881334"/>
  </r>
  <r>
    <x v="1"/>
    <x v="1"/>
    <x v="0"/>
    <x v="3"/>
    <x v="2"/>
    <x v="2"/>
    <x v="5"/>
    <n v="123.05000000000001"/>
    <n v="74.174999999999997"/>
    <n v="70"/>
    <n v="8613.5"/>
    <n v="3421.2500000000009"/>
    <n v="0.39719626168224309"/>
    <n v="8613.5"/>
    <n v="5192.25"/>
    <n v="3421.25"/>
    <n v="0.39719626168224298"/>
  </r>
  <r>
    <x v="0"/>
    <x v="2"/>
    <x v="0"/>
    <x v="0"/>
    <x v="2"/>
    <x v="2"/>
    <x v="5"/>
    <n v="85.99"/>
    <n v="54"/>
    <n v="108"/>
    <n v="9286.92"/>
    <n v="3454.9199999999996"/>
    <n v="0.37202000232585181"/>
    <n v="9286.92"/>
    <n v="5832"/>
    <n v="3454.92"/>
    <n v="0.37202000232585186"/>
  </r>
  <r>
    <x v="1"/>
    <x v="2"/>
    <x v="0"/>
    <x v="0"/>
    <x v="2"/>
    <x v="2"/>
    <x v="5"/>
    <n v="108.07000000000001"/>
    <n v="63.249999999999993"/>
    <n v="78"/>
    <n v="8429.4600000000009"/>
    <n v="3495.9600000000009"/>
    <n v="0.41473119274544284"/>
    <n v="8429.4600000000009"/>
    <n v="4933.4999999999991"/>
    <n v="3495.9600000000019"/>
    <n v="0.41473119274544296"/>
  </r>
  <r>
    <x v="0"/>
    <x v="2"/>
    <x v="0"/>
    <x v="1"/>
    <x v="2"/>
    <x v="2"/>
    <x v="5"/>
    <n v="145.99"/>
    <n v="90"/>
    <n v="72"/>
    <n v="10511.28"/>
    <n v="4031.2800000000007"/>
    <n v="0.38351941913829718"/>
    <n v="10511.28"/>
    <n v="6480"/>
    <n v="4031.2800000000007"/>
    <n v="0.38351941913829718"/>
  </r>
  <r>
    <x v="1"/>
    <x v="2"/>
    <x v="0"/>
    <x v="1"/>
    <x v="2"/>
    <x v="2"/>
    <x v="5"/>
    <n v="171.20000000000002"/>
    <n v="105.8"/>
    <n v="55"/>
    <n v="9416.0000000000018"/>
    <n v="3597.0000000000009"/>
    <n v="0.38200934579439255"/>
    <n v="9416.0000000000018"/>
    <n v="5819"/>
    <n v="3597.0000000000018"/>
    <n v="0.38200934579439266"/>
  </r>
  <r>
    <x v="0"/>
    <x v="2"/>
    <x v="0"/>
    <x v="2"/>
    <x v="2"/>
    <x v="2"/>
    <x v="5"/>
    <n v="115.99"/>
    <n v="72"/>
    <n v="88"/>
    <n v="10207.119999999999"/>
    <n v="3871.1199999999994"/>
    <n v="0.37925683248555908"/>
    <n v="10207.119999999999"/>
    <n v="6336"/>
    <n v="3871.119999999999"/>
    <n v="0.37925683248555903"/>
  </r>
  <r>
    <x v="1"/>
    <x v="2"/>
    <x v="0"/>
    <x v="2"/>
    <x v="2"/>
    <x v="2"/>
    <x v="5"/>
    <n v="151.94"/>
    <n v="84.524999999999991"/>
    <n v="70"/>
    <n v="10635.8"/>
    <n v="4719.05"/>
    <n v="0.44369487955772019"/>
    <n v="10635.8"/>
    <n v="5916.7499999999991"/>
    <n v="4719.05"/>
    <n v="0.44369487955772019"/>
  </r>
  <r>
    <x v="0"/>
    <x v="2"/>
    <x v="0"/>
    <x v="3"/>
    <x v="2"/>
    <x v="2"/>
    <x v="5"/>
    <n v="100.99"/>
    <n v="63"/>
    <n v="102"/>
    <n v="10300.98"/>
    <n v="3874.9799999999996"/>
    <n v="0.37617585899594019"/>
    <n v="10300.98"/>
    <n v="6426"/>
    <n v="3874.9799999999996"/>
    <n v="0.37617585899594019"/>
  </r>
  <r>
    <x v="1"/>
    <x v="2"/>
    <x v="0"/>
    <x v="3"/>
    <x v="2"/>
    <x v="2"/>
    <x v="5"/>
    <n v="124.12"/>
    <n v="74.174999999999997"/>
    <n v="87"/>
    <n v="10798.44"/>
    <n v="4345.2150000000011"/>
    <n v="0.40239284563325822"/>
    <n v="10798.44"/>
    <n v="6453.2249999999995"/>
    <n v="4345.2150000000011"/>
    <n v="0.40239284563325822"/>
  </r>
  <r>
    <x v="0"/>
    <x v="3"/>
    <x v="0"/>
    <x v="0"/>
    <x v="2"/>
    <x v="2"/>
    <x v="5"/>
    <n v="83.49"/>
    <n v="54"/>
    <n v="115"/>
    <n v="9601.3499999999985"/>
    <n v="3391.3499999999995"/>
    <n v="0.35321595400646782"/>
    <n v="9601.3499999999985"/>
    <n v="6210"/>
    <n v="3391.3499999999985"/>
    <n v="0.35321595400646777"/>
  </r>
  <r>
    <x v="1"/>
    <x v="3"/>
    <x v="0"/>
    <x v="0"/>
    <x v="2"/>
    <x v="2"/>
    <x v="5"/>
    <n v="101.65"/>
    <n v="63.249999999999993"/>
    <n v="124"/>
    <n v="12604.6"/>
    <n v="4761.6000000000013"/>
    <n v="0.3777668470241024"/>
    <n v="12604.6"/>
    <n v="7842.9999999999991"/>
    <n v="4761.6000000000013"/>
    <n v="0.3777668470241024"/>
  </r>
  <r>
    <x v="0"/>
    <x v="3"/>
    <x v="0"/>
    <x v="1"/>
    <x v="2"/>
    <x v="2"/>
    <x v="5"/>
    <n v="143.49"/>
    <n v="90"/>
    <n v="78"/>
    <n v="11192.220000000001"/>
    <n v="4172.2200000000012"/>
    <n v="0.37277859084256748"/>
    <n v="11192.220000000001"/>
    <n v="7020"/>
    <n v="4172.2200000000012"/>
    <n v="0.37277859084256748"/>
  </r>
  <r>
    <x v="1"/>
    <x v="3"/>
    <x v="0"/>
    <x v="1"/>
    <x v="2"/>
    <x v="2"/>
    <x v="5"/>
    <n v="177.62"/>
    <n v="105.8"/>
    <n v="65"/>
    <n v="11545.300000000001"/>
    <n v="4668.3"/>
    <n v="0.40434635739218555"/>
    <n v="11545.300000000001"/>
    <n v="6877"/>
    <n v="4668.3000000000011"/>
    <n v="0.40434635739218561"/>
  </r>
  <r>
    <x v="0"/>
    <x v="3"/>
    <x v="0"/>
    <x v="2"/>
    <x v="2"/>
    <x v="2"/>
    <x v="5"/>
    <n v="113.49"/>
    <n v="72"/>
    <n v="95"/>
    <n v="10781.55"/>
    <n v="3941.5499999999997"/>
    <n v="0.36558287073750989"/>
    <n v="10781.55"/>
    <n v="6840"/>
    <n v="3941.5499999999993"/>
    <n v="0.36558287073750989"/>
  </r>
  <r>
    <x v="1"/>
    <x v="3"/>
    <x v="0"/>
    <x v="2"/>
    <x v="2"/>
    <x v="2"/>
    <x v="5"/>
    <n v="136.96"/>
    <n v="84.524999999999991"/>
    <n v="82"/>
    <n v="11230.720000000001"/>
    <n v="4299.670000000001"/>
    <n v="0.38284900700934582"/>
    <n v="11230.720000000001"/>
    <n v="6931.0499999999993"/>
    <n v="4299.6700000000019"/>
    <n v="0.38284900700934593"/>
  </r>
  <r>
    <x v="0"/>
    <x v="3"/>
    <x v="0"/>
    <x v="3"/>
    <x v="2"/>
    <x v="2"/>
    <x v="5"/>
    <n v="98.49"/>
    <n v="63"/>
    <n v="108"/>
    <n v="10636.92"/>
    <n v="3832.9199999999996"/>
    <n v="0.36034115138592748"/>
    <n v="10636.92"/>
    <n v="6804"/>
    <n v="3832.92"/>
    <n v="0.36034115138592748"/>
  </r>
  <r>
    <x v="1"/>
    <x v="3"/>
    <x v="0"/>
    <x v="3"/>
    <x v="2"/>
    <x v="2"/>
    <x v="5"/>
    <n v="123.05000000000001"/>
    <n v="74.174999999999997"/>
    <n v="90"/>
    <n v="11074.500000000002"/>
    <n v="4398.7500000000009"/>
    <n v="0.39719626168224303"/>
    <n v="11074.500000000002"/>
    <n v="6675.75"/>
    <n v="4398.7500000000018"/>
    <n v="0.39719626168224309"/>
  </r>
  <r>
    <x v="0"/>
    <x v="0"/>
    <x v="0"/>
    <x v="0"/>
    <x v="2"/>
    <x v="1"/>
    <x v="6"/>
    <n v="130.99"/>
    <n v="78"/>
    <n v="65"/>
    <n v="8514.35"/>
    <n v="3444.3500000000004"/>
    <n v="0.4045346973051378"/>
    <n v="8514.35"/>
    <n v="5070"/>
    <n v="3444.3500000000004"/>
    <n v="0.4045346973051378"/>
  </r>
  <r>
    <x v="1"/>
    <x v="0"/>
    <x v="0"/>
    <x v="0"/>
    <x v="2"/>
    <x v="1"/>
    <x v="6"/>
    <n v="145.50930000000002"/>
    <n v="89.600000000000009"/>
    <n v="62"/>
    <n v="9021.5766000000021"/>
    <n v="3466.376600000001"/>
    <n v="0.38423179824244913"/>
    <n v="9021.5766000000021"/>
    <n v="5555.2000000000007"/>
    <n v="3466.3766000000014"/>
    <n v="0.38423179824244919"/>
  </r>
  <r>
    <x v="0"/>
    <x v="0"/>
    <x v="0"/>
    <x v="1"/>
    <x v="2"/>
    <x v="1"/>
    <x v="6"/>
    <n v="200.99"/>
    <n v="120"/>
    <n v="42"/>
    <n v="8441.58"/>
    <n v="3401.5800000000004"/>
    <n v="0.40295537091397587"/>
    <n v="8441.58"/>
    <n v="5040"/>
    <n v="3401.58"/>
    <n v="0.40295537091397582"/>
  </r>
  <r>
    <x v="1"/>
    <x v="0"/>
    <x v="0"/>
    <x v="1"/>
    <x v="2"/>
    <x v="1"/>
    <x v="6"/>
    <n v="225.75930000000002"/>
    <n v="136.64000000000001"/>
    <n v="38"/>
    <n v="8578.8534000000018"/>
    <n v="3386.5334000000003"/>
    <n v="0.39475361590862473"/>
    <n v="8578.8534000000018"/>
    <n v="5192.3200000000006"/>
    <n v="3386.5334000000012"/>
    <n v="0.39475361590862484"/>
  </r>
  <r>
    <x v="0"/>
    <x v="0"/>
    <x v="0"/>
    <x v="2"/>
    <x v="2"/>
    <x v="1"/>
    <x v="6"/>
    <n v="165.99"/>
    <n v="99"/>
    <n v="52"/>
    <n v="8631.48"/>
    <n v="3483.4800000000005"/>
    <n v="0.40357852882703787"/>
    <n v="8631.48"/>
    <n v="5148"/>
    <n v="3483.4799999999996"/>
    <n v="0.40357852882703776"/>
  </r>
  <r>
    <x v="1"/>
    <x v="0"/>
    <x v="0"/>
    <x v="2"/>
    <x v="2"/>
    <x v="1"/>
    <x v="6"/>
    <n v="185.09930000000003"/>
    <n v="113.12"/>
    <n v="49"/>
    <n v="9069.8657000000021"/>
    <n v="3526.9857000000011"/>
    <n v="0.38886856946514659"/>
    <n v="9069.8657000000021"/>
    <n v="5542.88"/>
    <n v="3526.985700000002"/>
    <n v="0.3888685694651467"/>
  </r>
  <r>
    <x v="0"/>
    <x v="0"/>
    <x v="0"/>
    <x v="3"/>
    <x v="2"/>
    <x v="1"/>
    <x v="6"/>
    <n v="148.49"/>
    <n v="88.5"/>
    <n v="58"/>
    <n v="8612.42"/>
    <n v="3479.4200000000005"/>
    <n v="0.40400026937840938"/>
    <n v="8612.42"/>
    <n v="5133"/>
    <n v="3479.42"/>
    <n v="0.40400026937840933"/>
  </r>
  <r>
    <x v="1"/>
    <x v="0"/>
    <x v="0"/>
    <x v="3"/>
    <x v="2"/>
    <x v="1"/>
    <x v="6"/>
    <n v="165.83930000000001"/>
    <n v="101.36000000000001"/>
    <n v="55"/>
    <n v="9121.1615000000002"/>
    <n v="3546.3614999999995"/>
    <n v="0.38880591029991074"/>
    <n v="9121.1615000000002"/>
    <n v="5574.8000000000011"/>
    <n v="3546.3614999999991"/>
    <n v="0.38880591029991068"/>
  </r>
  <r>
    <x v="0"/>
    <x v="1"/>
    <x v="0"/>
    <x v="0"/>
    <x v="2"/>
    <x v="1"/>
    <x v="6"/>
    <n v="128.49"/>
    <n v="78"/>
    <n v="70"/>
    <n v="8994.3000000000011"/>
    <n v="3534.3000000000006"/>
    <n v="0.39294886761615694"/>
    <n v="8994.3000000000011"/>
    <n v="5460"/>
    <n v="3534.3000000000011"/>
    <n v="0.39294886761615699"/>
  </r>
  <r>
    <x v="1"/>
    <x v="1"/>
    <x v="0"/>
    <x v="0"/>
    <x v="2"/>
    <x v="1"/>
    <x v="6"/>
    <n v="143.36930000000001"/>
    <n v="89.600000000000009"/>
    <n v="66"/>
    <n v="9462.3738000000012"/>
    <n v="3548.7737999999999"/>
    <n v="0.37504054215232963"/>
    <n v="9462.3738000000012"/>
    <n v="5913.6"/>
    <n v="3548.7738000000008"/>
    <n v="0.37504054215232974"/>
  </r>
  <r>
    <x v="0"/>
    <x v="1"/>
    <x v="0"/>
    <x v="1"/>
    <x v="2"/>
    <x v="1"/>
    <x v="6"/>
    <n v="198.49"/>
    <n v="120"/>
    <n v="45"/>
    <n v="8932.0500000000011"/>
    <n v="3532.05"/>
    <n v="0.39543553831427275"/>
    <n v="8932.0500000000011"/>
    <n v="5400"/>
    <n v="3532.0500000000011"/>
    <n v="0.39543553831427286"/>
  </r>
  <r>
    <x v="1"/>
    <x v="1"/>
    <x v="0"/>
    <x v="1"/>
    <x v="2"/>
    <x v="1"/>
    <x v="6"/>
    <n v="223.61930000000001"/>
    <n v="136.64000000000001"/>
    <n v="42"/>
    <n v="9392.0105999999996"/>
    <n v="3653.1306"/>
    <n v="0.38896150734753215"/>
    <n v="9392.0105999999996"/>
    <n v="5738.880000000001"/>
    <n v="3653.1305999999986"/>
    <n v="0.38896150734753204"/>
  </r>
  <r>
    <x v="0"/>
    <x v="1"/>
    <x v="0"/>
    <x v="2"/>
    <x v="2"/>
    <x v="1"/>
    <x v="6"/>
    <n v="163.49"/>
    <n v="99"/>
    <n v="56"/>
    <n v="9155.44"/>
    <n v="3611.4400000000005"/>
    <n v="0.39445837665912292"/>
    <n v="9155.44"/>
    <n v="5544"/>
    <n v="3611.4400000000005"/>
    <n v="0.39445837665912292"/>
  </r>
  <r>
    <x v="1"/>
    <x v="1"/>
    <x v="0"/>
    <x v="2"/>
    <x v="2"/>
    <x v="1"/>
    <x v="6"/>
    <n v="182.95930000000001"/>
    <n v="113.12"/>
    <n v="53"/>
    <n v="9696.8429000000015"/>
    <n v="3701.4829000000004"/>
    <n v="0.3817204154147944"/>
    <n v="9696.8429000000015"/>
    <n v="5995.3600000000006"/>
    <n v="3701.4829000000009"/>
    <n v="0.38172041541479446"/>
  </r>
  <r>
    <x v="0"/>
    <x v="1"/>
    <x v="0"/>
    <x v="3"/>
    <x v="2"/>
    <x v="1"/>
    <x v="6"/>
    <n v="145.99"/>
    <n v="88.5"/>
    <n v="62"/>
    <n v="9051.380000000001"/>
    <n v="3564.3800000000006"/>
    <n v="0.3937940954859922"/>
    <n v="9051.380000000001"/>
    <n v="5487"/>
    <n v="3564.380000000001"/>
    <n v="0.39379409548599226"/>
  </r>
  <r>
    <x v="1"/>
    <x v="1"/>
    <x v="0"/>
    <x v="3"/>
    <x v="2"/>
    <x v="1"/>
    <x v="6"/>
    <n v="163.69930000000002"/>
    <n v="101.36000000000001"/>
    <n v="59"/>
    <n v="9658.2587000000021"/>
    <n v="3678.0187000000005"/>
    <n v="0.38081592285367133"/>
    <n v="9658.2587000000021"/>
    <n v="5980.2400000000007"/>
    <n v="3678.0187000000014"/>
    <n v="0.38081592285367138"/>
  </r>
  <r>
    <x v="0"/>
    <x v="2"/>
    <x v="0"/>
    <x v="0"/>
    <x v="2"/>
    <x v="1"/>
    <x v="6"/>
    <n v="125.99"/>
    <n v="78"/>
    <n v="75"/>
    <n v="9449.25"/>
    <n v="3599.2499999999995"/>
    <n v="0.38090324628938799"/>
    <n v="9449.25"/>
    <n v="5850"/>
    <n v="3599.25"/>
    <n v="0.38090324628938804"/>
  </r>
  <r>
    <x v="1"/>
    <x v="2"/>
    <x v="0"/>
    <x v="0"/>
    <x v="2"/>
    <x v="1"/>
    <x v="6"/>
    <n v="140.15930000000003"/>
    <n v="89.600000000000009"/>
    <n v="72"/>
    <n v="10091.469600000002"/>
    <n v="3640.2696000000014"/>
    <n v="0.36072740089312666"/>
    <n v="10091.469600000002"/>
    <n v="6451.2000000000007"/>
    <n v="3640.2696000000014"/>
    <n v="0.36072740089312666"/>
  </r>
  <r>
    <x v="0"/>
    <x v="2"/>
    <x v="0"/>
    <x v="1"/>
    <x v="2"/>
    <x v="1"/>
    <x v="6"/>
    <n v="195.99"/>
    <n v="120"/>
    <n v="48"/>
    <n v="9407.52"/>
    <n v="3647.5200000000004"/>
    <n v="0.3877238634624216"/>
    <n v="9407.52"/>
    <n v="5760"/>
    <n v="3647.5200000000004"/>
    <n v="0.3877238634624216"/>
  </r>
  <r>
    <x v="1"/>
    <x v="2"/>
    <x v="0"/>
    <x v="1"/>
    <x v="2"/>
    <x v="1"/>
    <x v="6"/>
    <n v="220.40930000000003"/>
    <n v="136.64000000000001"/>
    <n v="45"/>
    <n v="9918.4185000000016"/>
    <n v="3769.6185000000005"/>
    <n v="0.38006245652973808"/>
    <n v="9918.4185000000016"/>
    <n v="6148.8000000000011"/>
    <n v="3769.6185000000005"/>
    <n v="0.38006245652973808"/>
  </r>
  <r>
    <x v="0"/>
    <x v="2"/>
    <x v="0"/>
    <x v="2"/>
    <x v="2"/>
    <x v="1"/>
    <x v="6"/>
    <n v="160.99"/>
    <n v="99"/>
    <n v="60"/>
    <n v="9659.4000000000015"/>
    <n v="3719.4000000000005"/>
    <n v="0.38505497235853159"/>
    <n v="9659.4000000000015"/>
    <n v="5940"/>
    <n v="3719.4000000000015"/>
    <n v="0.3850549723585317"/>
  </r>
  <r>
    <x v="1"/>
    <x v="2"/>
    <x v="0"/>
    <x v="2"/>
    <x v="2"/>
    <x v="1"/>
    <x v="6"/>
    <n v="180.81930000000003"/>
    <n v="113.12"/>
    <n v="57"/>
    <n v="10306.700100000002"/>
    <n v="3858.8601000000012"/>
    <n v="0.37440306427466541"/>
    <n v="10306.700100000002"/>
    <n v="6447.84"/>
    <n v="3858.8601000000017"/>
    <n v="0.37440306427466546"/>
  </r>
  <r>
    <x v="0"/>
    <x v="2"/>
    <x v="0"/>
    <x v="3"/>
    <x v="2"/>
    <x v="1"/>
    <x v="6"/>
    <n v="143.49"/>
    <n v="88.5"/>
    <n v="66"/>
    <n v="9470.34"/>
    <n v="3629.3400000000006"/>
    <n v="0.38323228099519135"/>
    <n v="9470.34"/>
    <n v="5841"/>
    <n v="3629.34"/>
    <n v="0.3832322809951913"/>
  </r>
  <r>
    <x v="1"/>
    <x v="2"/>
    <x v="0"/>
    <x v="3"/>
    <x v="2"/>
    <x v="1"/>
    <x v="6"/>
    <n v="161.55930000000001"/>
    <n v="101.36000000000001"/>
    <n v="63"/>
    <n v="10178.2359"/>
    <n v="3792.5558999999994"/>
    <n v="0.3726142660930073"/>
    <n v="10178.2359"/>
    <n v="6385.6800000000012"/>
    <n v="3792.5558999999985"/>
    <n v="0.37261426609300718"/>
  </r>
  <r>
    <x v="0"/>
    <x v="3"/>
    <x v="0"/>
    <x v="0"/>
    <x v="2"/>
    <x v="1"/>
    <x v="6"/>
    <n v="123.49"/>
    <n v="78"/>
    <n v="82"/>
    <n v="10126.18"/>
    <n v="3730.1799999999994"/>
    <n v="0.36836990849461487"/>
    <n v="10126.18"/>
    <n v="6396"/>
    <n v="3730.1800000000003"/>
    <n v="0.36836990849461498"/>
  </r>
  <r>
    <x v="1"/>
    <x v="3"/>
    <x v="0"/>
    <x v="0"/>
    <x v="2"/>
    <x v="1"/>
    <x v="6"/>
    <n v="138.01930000000002"/>
    <n v="89.600000000000009"/>
    <n v="78"/>
    <n v="10765.505400000002"/>
    <n v="3776.7054000000007"/>
    <n v="0.35081542943631799"/>
    <n v="10765.505400000002"/>
    <n v="6988.8000000000011"/>
    <n v="3776.7054000000007"/>
    <n v="0.35081542943631799"/>
  </r>
  <r>
    <x v="0"/>
    <x v="3"/>
    <x v="0"/>
    <x v="1"/>
    <x v="2"/>
    <x v="1"/>
    <x v="6"/>
    <n v="193.49"/>
    <n v="120"/>
    <n v="52"/>
    <n v="10061.48"/>
    <n v="3821.4800000000005"/>
    <n v="0.3798129102279188"/>
    <n v="10061.48"/>
    <n v="6240"/>
    <n v="3821.4799999999996"/>
    <n v="0.37981291022791874"/>
  </r>
  <r>
    <x v="1"/>
    <x v="3"/>
    <x v="0"/>
    <x v="1"/>
    <x v="2"/>
    <x v="1"/>
    <x v="6"/>
    <n v="218.26930000000002"/>
    <n v="136.64000000000001"/>
    <n v="48"/>
    <n v="10476.9264"/>
    <n v="3918.2064"/>
    <n v="0.37398433952919624"/>
    <n v="10476.9264"/>
    <n v="6558.7200000000012"/>
    <n v="3918.2063999999991"/>
    <n v="0.37398433952919619"/>
  </r>
  <r>
    <x v="0"/>
    <x v="3"/>
    <x v="0"/>
    <x v="2"/>
    <x v="2"/>
    <x v="1"/>
    <x v="6"/>
    <n v="158.49"/>
    <n v="99"/>
    <n v="64"/>
    <n v="10143.36"/>
    <n v="3807.3600000000006"/>
    <n v="0.37535491198182852"/>
    <n v="10143.36"/>
    <n v="6336"/>
    <n v="3807.3600000000006"/>
    <n v="0.37535491198182852"/>
  </r>
  <r>
    <x v="1"/>
    <x v="3"/>
    <x v="0"/>
    <x v="2"/>
    <x v="2"/>
    <x v="1"/>
    <x v="6"/>
    <n v="178.67930000000001"/>
    <n v="113.12"/>
    <n v="61"/>
    <n v="10899.437300000001"/>
    <n v="3999.1173000000003"/>
    <n v="0.36691043674337204"/>
    <n v="10899.437300000001"/>
    <n v="6900.3200000000006"/>
    <n v="3999.1173000000008"/>
    <n v="0.36691043674337209"/>
  </r>
  <r>
    <x v="0"/>
    <x v="3"/>
    <x v="0"/>
    <x v="3"/>
    <x v="2"/>
    <x v="1"/>
    <x v="6"/>
    <n v="140.99"/>
    <n v="88.5"/>
    <n v="70"/>
    <n v="9869.3000000000011"/>
    <n v="3674.3000000000006"/>
    <n v="0.37229590751117103"/>
    <n v="9869.3000000000011"/>
    <n v="6195"/>
    <n v="3674.3000000000011"/>
    <n v="0.37229590751117109"/>
  </r>
  <r>
    <x v="1"/>
    <x v="3"/>
    <x v="0"/>
    <x v="3"/>
    <x v="2"/>
    <x v="1"/>
    <x v="6"/>
    <n v="159.41930000000002"/>
    <n v="101.36000000000001"/>
    <n v="67"/>
    <n v="10681.093100000002"/>
    <n v="3889.9731000000006"/>
    <n v="0.36419241584927292"/>
    <n v="10681.093100000002"/>
    <n v="6791.1200000000008"/>
    <n v="3889.9731000000011"/>
    <n v="0.36419241584927298"/>
  </r>
  <r>
    <x v="0"/>
    <x v="0"/>
    <x v="0"/>
    <x v="0"/>
    <x v="3"/>
    <x v="1"/>
    <x v="7"/>
    <n v="451.48500000000001"/>
    <n v="180"/>
    <n v="35"/>
    <n v="15801.975"/>
    <n v="9501.9750000000004"/>
    <n v="0.60131565832751921"/>
    <n v="15801.975"/>
    <n v="6300"/>
    <n v="9501.9750000000004"/>
    <n v="0.60131565832751921"/>
  </r>
  <r>
    <x v="1"/>
    <x v="0"/>
    <x v="0"/>
    <x v="0"/>
    <x v="3"/>
    <x v="1"/>
    <x v="7"/>
    <n v="536.45774999999992"/>
    <n v="207.20000000000002"/>
    <n v="32"/>
    <n v="17166.647999999997"/>
    <n v="10536.247999999996"/>
    <n v="0.61376268680991175"/>
    <n v="17166.647999999997"/>
    <n v="6630.4000000000005"/>
    <n v="10536.247999999996"/>
    <n v="0.61376268680991175"/>
  </r>
  <r>
    <x v="0"/>
    <x v="0"/>
    <x v="0"/>
    <x v="1"/>
    <x v="3"/>
    <x v="1"/>
    <x v="7"/>
    <n v="751.48500000000001"/>
    <n v="300"/>
    <n v="22"/>
    <n v="16532.670000000002"/>
    <n v="9932.67"/>
    <n v="0.60079043493882112"/>
    <n v="16532.670000000002"/>
    <n v="6600"/>
    <n v="9932.6700000000019"/>
    <n v="0.60079043493882123"/>
  </r>
  <r>
    <x v="1"/>
    <x v="0"/>
    <x v="0"/>
    <x v="1"/>
    <x v="3"/>
    <x v="1"/>
    <x v="7"/>
    <n v="898.70774999999981"/>
    <n v="341.6"/>
    <n v="20"/>
    <n v="17974.154999999995"/>
    <n v="11142.154999999995"/>
    <n v="0.61989868230245027"/>
    <n v="17974.154999999995"/>
    <n v="6832"/>
    <n v="11142.154999999995"/>
    <n v="0.61989868230245027"/>
  </r>
  <r>
    <x v="0"/>
    <x v="0"/>
    <x v="0"/>
    <x v="2"/>
    <x v="3"/>
    <x v="1"/>
    <x v="7"/>
    <n v="601.48500000000001"/>
    <n v="240"/>
    <n v="28"/>
    <n v="16841.580000000002"/>
    <n v="10121.58"/>
    <n v="0.60098755579939644"/>
    <n v="16841.580000000002"/>
    <n v="6720"/>
    <n v="10121.580000000002"/>
    <n v="0.60098755579939656"/>
  </r>
  <r>
    <x v="1"/>
    <x v="0"/>
    <x v="0"/>
    <x v="2"/>
    <x v="3"/>
    <x v="1"/>
    <x v="7"/>
    <n v="717.58274999999992"/>
    <n v="274.40000000000003"/>
    <n v="26"/>
    <n v="18657.151499999996"/>
    <n v="11522.751499999997"/>
    <n v="0.61760507760254824"/>
    <n v="18657.151499999996"/>
    <n v="7134.4000000000005"/>
    <n v="11522.751499999995"/>
    <n v="0.61760507760254812"/>
  </r>
  <r>
    <x v="0"/>
    <x v="0"/>
    <x v="0"/>
    <x v="3"/>
    <x v="3"/>
    <x v="1"/>
    <x v="7"/>
    <n v="315.89100000000002"/>
    <n v="210"/>
    <n v="32"/>
    <n v="10108.512000000001"/>
    <n v="3388.5120000000006"/>
    <n v="0.33521372878619526"/>
    <n v="10108.512000000001"/>
    <n v="6720"/>
    <n v="3388.5120000000006"/>
    <n v="0.33521372878619526"/>
  </r>
  <r>
    <x v="1"/>
    <x v="0"/>
    <x v="0"/>
    <x v="3"/>
    <x v="3"/>
    <x v="1"/>
    <x v="7"/>
    <n v="378.79964999999993"/>
    <n v="240.8"/>
    <n v="30"/>
    <n v="11363.989499999998"/>
    <n v="4139.9894999999979"/>
    <n v="0.36430775477221256"/>
    <n v="11363.989499999998"/>
    <n v="7224"/>
    <n v="4139.9894999999979"/>
    <n v="0.36430775477221256"/>
  </r>
  <r>
    <x v="0"/>
    <x v="1"/>
    <x v="0"/>
    <x v="0"/>
    <x v="3"/>
    <x v="1"/>
    <x v="7"/>
    <n v="443.98500000000001"/>
    <n v="180"/>
    <n v="38"/>
    <n v="16871.43"/>
    <n v="10031.43"/>
    <n v="0.59458089800331093"/>
    <n v="16871.43"/>
    <n v="6840"/>
    <n v="10031.43"/>
    <n v="0.59458089800331093"/>
  </r>
  <r>
    <x v="1"/>
    <x v="1"/>
    <x v="0"/>
    <x v="0"/>
    <x v="3"/>
    <x v="1"/>
    <x v="7"/>
    <n v="527.83274999999992"/>
    <n v="207.20000000000002"/>
    <n v="35"/>
    <n v="18474.146249999998"/>
    <n v="11222.146249999996"/>
    <n v="0.60745141335015673"/>
    <n v="18474.146249999998"/>
    <n v="7252.0000000000009"/>
    <n v="11222.146249999998"/>
    <n v="0.60745141335015684"/>
  </r>
  <r>
    <x v="0"/>
    <x v="1"/>
    <x v="0"/>
    <x v="1"/>
    <x v="3"/>
    <x v="1"/>
    <x v="7"/>
    <n v="743.98500000000001"/>
    <n v="300"/>
    <n v="25"/>
    <n v="18599.625"/>
    <n v="11099.625"/>
    <n v="0.59676606383193209"/>
    <n v="18599.625"/>
    <n v="7500"/>
    <n v="11099.625"/>
    <n v="0.59676606383193209"/>
  </r>
  <r>
    <x v="1"/>
    <x v="1"/>
    <x v="0"/>
    <x v="1"/>
    <x v="3"/>
    <x v="1"/>
    <x v="7"/>
    <n v="890.08274999999981"/>
    <n v="341.6"/>
    <n v="23"/>
    <n v="20471.903249999996"/>
    <n v="12615.103249999995"/>
    <n v="0.6162154586188755"/>
    <n v="20471.903249999996"/>
    <n v="7856.8"/>
    <n v="12615.103249999996"/>
    <n v="0.61621545861887561"/>
  </r>
  <r>
    <x v="0"/>
    <x v="1"/>
    <x v="0"/>
    <x v="2"/>
    <x v="3"/>
    <x v="1"/>
    <x v="7"/>
    <n v="593.98500000000001"/>
    <n v="240"/>
    <n v="31"/>
    <n v="18413.535"/>
    <n v="10973.535"/>
    <n v="0.59594939266143088"/>
    <n v="18413.535"/>
    <n v="7440"/>
    <n v="10973.535"/>
    <n v="0.59594939266143088"/>
  </r>
  <r>
    <x v="1"/>
    <x v="1"/>
    <x v="0"/>
    <x v="2"/>
    <x v="3"/>
    <x v="1"/>
    <x v="7"/>
    <n v="708.95774999999992"/>
    <n v="274.40000000000003"/>
    <n v="29"/>
    <n v="20559.774749999997"/>
    <n v="12602.174749999996"/>
    <n v="0.61295295805709149"/>
    <n v="20559.774749999997"/>
    <n v="7957.6000000000013"/>
    <n v="12602.174749999995"/>
    <n v="0.61295295805709138"/>
  </r>
  <r>
    <x v="0"/>
    <x v="1"/>
    <x v="0"/>
    <x v="3"/>
    <x v="3"/>
    <x v="1"/>
    <x v="7"/>
    <n v="311.39100000000002"/>
    <n v="210"/>
    <n v="35"/>
    <n v="10898.685000000001"/>
    <n v="3548.6850000000009"/>
    <n v="0.32560671310346162"/>
    <n v="10898.685000000001"/>
    <n v="7350"/>
    <n v="3548.6850000000013"/>
    <n v="0.32560671310346162"/>
  </r>
  <r>
    <x v="1"/>
    <x v="1"/>
    <x v="0"/>
    <x v="3"/>
    <x v="3"/>
    <x v="1"/>
    <x v="7"/>
    <n v="373.62464999999992"/>
    <n v="240.8"/>
    <n v="33"/>
    <n v="12329.613449999997"/>
    <n v="4383.2134499999966"/>
    <n v="0.35550290913621446"/>
    <n v="12329.613449999997"/>
    <n v="7946.4000000000005"/>
    <n v="4383.2134499999966"/>
    <n v="0.35550290913621446"/>
  </r>
  <r>
    <x v="0"/>
    <x v="2"/>
    <x v="0"/>
    <x v="0"/>
    <x v="3"/>
    <x v="1"/>
    <x v="7"/>
    <n v="436.48500000000001"/>
    <n v="180"/>
    <n v="42"/>
    <n v="18332.37"/>
    <n v="10772.37"/>
    <n v="0.58761469466304694"/>
    <n v="18332.37"/>
    <n v="7560"/>
    <n v="10772.369999999999"/>
    <n v="0.58761469466304683"/>
  </r>
  <r>
    <x v="1"/>
    <x v="2"/>
    <x v="0"/>
    <x v="0"/>
    <x v="3"/>
    <x v="1"/>
    <x v="7"/>
    <n v="519.20774999999992"/>
    <n v="207.20000000000002"/>
    <n v="39"/>
    <n v="20249.102249999996"/>
    <n v="12168.302249999995"/>
    <n v="0.60093045606503359"/>
    <n v="20249.102249999996"/>
    <n v="8080.8000000000011"/>
    <n v="12168.302249999995"/>
    <n v="0.60093045606503359"/>
  </r>
  <r>
    <x v="0"/>
    <x v="2"/>
    <x v="0"/>
    <x v="1"/>
    <x v="3"/>
    <x v="1"/>
    <x v="7"/>
    <n v="736.48500000000001"/>
    <n v="300"/>
    <n v="28"/>
    <n v="20621.580000000002"/>
    <n v="12221.58"/>
    <n v="0.59265972830403868"/>
    <n v="20621.580000000002"/>
    <n v="8400"/>
    <n v="12221.580000000002"/>
    <n v="0.59265972830403879"/>
  </r>
  <r>
    <x v="1"/>
    <x v="2"/>
    <x v="0"/>
    <x v="1"/>
    <x v="3"/>
    <x v="1"/>
    <x v="7"/>
    <n v="881.45775000000003"/>
    <n v="341.6"/>
    <n v="26"/>
    <n v="22917.9015"/>
    <n v="14036.3015"/>
    <n v="0.61246015478336879"/>
    <n v="22917.9015"/>
    <n v="8881.6"/>
    <n v="14036.3015"/>
    <n v="0.61246015478336879"/>
  </r>
  <r>
    <x v="0"/>
    <x v="2"/>
    <x v="0"/>
    <x v="2"/>
    <x v="3"/>
    <x v="1"/>
    <x v="7"/>
    <n v="586.48500000000001"/>
    <n v="240"/>
    <n v="34"/>
    <n v="19940.490000000002"/>
    <n v="11780.49"/>
    <n v="0.59078237295071478"/>
    <n v="19940.490000000002"/>
    <n v="8160"/>
    <n v="11780.490000000002"/>
    <n v="0.5907823729507149"/>
  </r>
  <r>
    <x v="1"/>
    <x v="2"/>
    <x v="0"/>
    <x v="2"/>
    <x v="3"/>
    <x v="1"/>
    <x v="7"/>
    <n v="700.33274999999992"/>
    <n v="274.40000000000003"/>
    <n v="32"/>
    <n v="22410.647999999997"/>
    <n v="13629.847999999996"/>
    <n v="0.60818625146403615"/>
    <n v="22410.647999999997"/>
    <n v="8780.8000000000011"/>
    <n v="13629.847999999996"/>
    <n v="0.60818625146403615"/>
  </r>
  <r>
    <x v="0"/>
    <x v="2"/>
    <x v="0"/>
    <x v="3"/>
    <x v="3"/>
    <x v="1"/>
    <x v="7"/>
    <n v="306.89100000000002"/>
    <n v="210"/>
    <n v="38"/>
    <n v="11661.858"/>
    <n v="3681.8580000000006"/>
    <n v="0.3157179584934065"/>
    <n v="11661.858"/>
    <n v="7980"/>
    <n v="3681.8580000000002"/>
    <n v="0.31571795849340645"/>
  </r>
  <r>
    <x v="1"/>
    <x v="2"/>
    <x v="0"/>
    <x v="3"/>
    <x v="3"/>
    <x v="1"/>
    <x v="7"/>
    <n v="368.44964999999996"/>
    <n v="240.8"/>
    <n v="36"/>
    <n v="13264.187399999999"/>
    <n v="4595.3873999999978"/>
    <n v="0.34645072942802346"/>
    <n v="13264.187399999999"/>
    <n v="8668.8000000000011"/>
    <n v="4595.3873999999978"/>
    <n v="0.34645072942802346"/>
  </r>
  <r>
    <x v="0"/>
    <x v="3"/>
    <x v="0"/>
    <x v="0"/>
    <x v="3"/>
    <x v="1"/>
    <x v="7"/>
    <n v="428.98500000000001"/>
    <n v="180"/>
    <n v="45"/>
    <n v="19304.325000000001"/>
    <n v="11204.325000000001"/>
    <n v="0.58040490926256161"/>
    <n v="19304.325000000001"/>
    <n v="8100"/>
    <n v="11204.325000000001"/>
    <n v="0.58040490926256161"/>
  </r>
  <r>
    <x v="1"/>
    <x v="3"/>
    <x v="0"/>
    <x v="0"/>
    <x v="3"/>
    <x v="1"/>
    <x v="7"/>
    <n v="510.58274999999992"/>
    <n v="207.20000000000002"/>
    <n v="42"/>
    <n v="21444.475499999997"/>
    <n v="12742.075499999995"/>
    <n v="0.59418918872601934"/>
    <n v="21444.475499999997"/>
    <n v="8702.4000000000015"/>
    <n v="12742.075499999995"/>
    <n v="0.59418918872601934"/>
  </r>
  <r>
    <x v="0"/>
    <x v="3"/>
    <x v="0"/>
    <x v="1"/>
    <x v="3"/>
    <x v="1"/>
    <x v="7"/>
    <n v="728.98500000000001"/>
    <n v="300"/>
    <n v="31"/>
    <n v="22598.535"/>
    <n v="13298.535"/>
    <n v="0.5884688985370069"/>
    <n v="22598.535"/>
    <n v="9300"/>
    <n v="13298.535"/>
    <n v="0.5884688985370069"/>
  </r>
  <r>
    <x v="1"/>
    <x v="3"/>
    <x v="0"/>
    <x v="1"/>
    <x v="3"/>
    <x v="1"/>
    <x v="7"/>
    <n v="872.83275000000003"/>
    <n v="341.6"/>
    <n v="29"/>
    <n v="25312.14975"/>
    <n v="15405.749750000001"/>
    <n v="0.60863063399030348"/>
    <n v="25312.14975"/>
    <n v="9906.4000000000015"/>
    <n v="15405.749749999999"/>
    <n v="0.60863063399030337"/>
  </r>
  <r>
    <x v="0"/>
    <x v="3"/>
    <x v="0"/>
    <x v="2"/>
    <x v="3"/>
    <x v="1"/>
    <x v="7"/>
    <n v="578.98500000000001"/>
    <n v="240"/>
    <n v="37"/>
    <n v="21422.445"/>
    <n v="12542.445"/>
    <n v="0.58548148915775022"/>
    <n v="21422.445"/>
    <n v="8880"/>
    <n v="12542.445"/>
    <n v="0.58548148915775022"/>
  </r>
  <r>
    <x v="1"/>
    <x v="3"/>
    <x v="0"/>
    <x v="2"/>
    <x v="3"/>
    <x v="1"/>
    <x v="7"/>
    <n v="691.70774999999992"/>
    <n v="274.40000000000003"/>
    <n v="35"/>
    <n v="24209.771249999998"/>
    <n v="14605.771249999996"/>
    <n v="0.60330067141795063"/>
    <n v="24209.771249999998"/>
    <n v="9604.0000000000018"/>
    <n v="14605.771249999996"/>
    <n v="0.60330067141795063"/>
  </r>
  <r>
    <x v="0"/>
    <x v="3"/>
    <x v="0"/>
    <x v="3"/>
    <x v="3"/>
    <x v="1"/>
    <x v="7"/>
    <n v="302.39100000000002"/>
    <n v="210"/>
    <n v="41"/>
    <n v="12398.031000000001"/>
    <n v="3788.0310000000009"/>
    <n v="0.30553488695100056"/>
    <n v="12398.031000000001"/>
    <n v="8610"/>
    <n v="3788.0310000000009"/>
    <n v="0.30553488695100056"/>
  </r>
  <r>
    <x v="1"/>
    <x v="3"/>
    <x v="0"/>
    <x v="3"/>
    <x v="3"/>
    <x v="1"/>
    <x v="7"/>
    <n v="363.27464999999995"/>
    <n v="240.8"/>
    <n v="39"/>
    <n v="14167.711349999998"/>
    <n v="4776.5113499999979"/>
    <n v="0.33714064551435108"/>
    <n v="14167.711349999998"/>
    <n v="9391.2000000000007"/>
    <n v="4776.511349999997"/>
    <n v="0.33714064551435102"/>
  </r>
  <r>
    <x v="0"/>
    <x v="0"/>
    <x v="0"/>
    <x v="0"/>
    <x v="3"/>
    <x v="0"/>
    <x v="8"/>
    <n v="150.99"/>
    <n v="90"/>
    <n v="68"/>
    <n v="10267.32"/>
    <n v="4147.3200000000006"/>
    <n v="0.40393403536658062"/>
    <n v="10267.32"/>
    <n v="6120"/>
    <n v="4147.32"/>
    <n v="0.40393403536658057"/>
  </r>
  <r>
    <x v="1"/>
    <x v="0"/>
    <x v="0"/>
    <x v="0"/>
    <x v="3"/>
    <x v="0"/>
    <x v="8"/>
    <n v="179.38849999999999"/>
    <n v="103.04"/>
    <n v="65"/>
    <n v="11660.252499999999"/>
    <n v="4962.6524999999992"/>
    <n v="0.42560420539778188"/>
    <n v="11660.252499999999"/>
    <n v="6697.6"/>
    <n v="4962.6524999999983"/>
    <n v="0.42560420539778182"/>
  </r>
  <r>
    <x v="0"/>
    <x v="0"/>
    <x v="0"/>
    <x v="1"/>
    <x v="3"/>
    <x v="0"/>
    <x v="8"/>
    <n v="250.99"/>
    <n v="150"/>
    <n v="45"/>
    <n v="11294.550000000001"/>
    <n v="4544.55"/>
    <n v="0.402366628152516"/>
    <n v="11294.550000000001"/>
    <n v="6750"/>
    <n v="4544.5500000000011"/>
    <n v="0.40236662815251611"/>
  </r>
  <r>
    <x v="1"/>
    <x v="0"/>
    <x v="0"/>
    <x v="1"/>
    <x v="3"/>
    <x v="0"/>
    <x v="8"/>
    <n v="300.13849999999996"/>
    <n v="173.60000000000002"/>
    <n v="42"/>
    <n v="12605.816999999999"/>
    <n v="5314.6169999999975"/>
    <n v="0.42160036116659461"/>
    <n v="12605.816999999999"/>
    <n v="7291.2000000000007"/>
    <n v="5314.6169999999984"/>
    <n v="0.42160036116659466"/>
  </r>
  <r>
    <x v="0"/>
    <x v="0"/>
    <x v="0"/>
    <x v="2"/>
    <x v="3"/>
    <x v="0"/>
    <x v="8"/>
    <n v="200.99"/>
    <n v="120"/>
    <n v="56"/>
    <n v="11255.44"/>
    <n v="4535.4400000000005"/>
    <n v="0.40295537091397587"/>
    <n v="11255.44"/>
    <n v="6720"/>
    <n v="4535.4400000000005"/>
    <n v="0.40295537091397587"/>
  </r>
  <r>
    <x v="1"/>
    <x v="0"/>
    <x v="0"/>
    <x v="2"/>
    <x v="3"/>
    <x v="0"/>
    <x v="8"/>
    <n v="242.63849999999999"/>
    <n v="140"/>
    <n v="53"/>
    <n v="12859.8405"/>
    <n v="5439.8404999999993"/>
    <n v="0.42300995101766614"/>
    <n v="12859.8405"/>
    <n v="7420"/>
    <n v="5439.8405000000002"/>
    <n v="0.4230099510176662"/>
  </r>
  <r>
    <x v="0"/>
    <x v="0"/>
    <x v="0"/>
    <x v="3"/>
    <x v="3"/>
    <x v="0"/>
    <x v="8"/>
    <n v="175.99"/>
    <n v="105"/>
    <n v="62"/>
    <n v="10911.380000000001"/>
    <n v="4401.380000000001"/>
    <n v="0.40337519177225983"/>
    <n v="10911.380000000001"/>
    <n v="6510"/>
    <n v="4401.380000000001"/>
    <n v="0.40337519177225983"/>
  </r>
  <r>
    <x v="1"/>
    <x v="0"/>
    <x v="0"/>
    <x v="3"/>
    <x v="3"/>
    <x v="0"/>
    <x v="8"/>
    <n v="213.88849999999999"/>
    <n v="120.96000000000001"/>
    <n v="58"/>
    <n v="12405.532999999999"/>
    <n v="5389.8529999999992"/>
    <n v="0.43447169903945276"/>
    <n v="12405.532999999999"/>
    <n v="7015.68"/>
    <n v="5389.8529999999992"/>
    <n v="0.43447169903945276"/>
  </r>
  <r>
    <x v="0"/>
    <x v="1"/>
    <x v="0"/>
    <x v="0"/>
    <x v="3"/>
    <x v="0"/>
    <x v="8"/>
    <n v="145.99"/>
    <n v="90"/>
    <n v="75"/>
    <n v="10949.25"/>
    <n v="4199.2500000000009"/>
    <n v="0.38351941913829724"/>
    <n v="10949.25"/>
    <n v="6750"/>
    <n v="4199.25"/>
    <n v="0.38351941913829712"/>
  </r>
  <r>
    <x v="1"/>
    <x v="1"/>
    <x v="0"/>
    <x v="0"/>
    <x v="3"/>
    <x v="0"/>
    <x v="8"/>
    <n v="173.63849999999999"/>
    <n v="103.04"/>
    <n v="71"/>
    <n v="12328.333499999999"/>
    <n v="5012.4934999999987"/>
    <n v="0.4065832174316179"/>
    <n v="12328.333499999999"/>
    <n v="7315.84"/>
    <n v="5012.4934999999987"/>
    <n v="0.4065832174316179"/>
  </r>
  <r>
    <x v="0"/>
    <x v="1"/>
    <x v="0"/>
    <x v="1"/>
    <x v="3"/>
    <x v="0"/>
    <x v="8"/>
    <n v="245.99"/>
    <n v="150"/>
    <n v="52"/>
    <n v="12791.48"/>
    <n v="4991.4800000000005"/>
    <n v="0.39021911459815445"/>
    <n v="12791.48"/>
    <n v="7800"/>
    <n v="4991.4799999999996"/>
    <n v="0.39021911459815439"/>
  </r>
  <r>
    <x v="1"/>
    <x v="1"/>
    <x v="0"/>
    <x v="1"/>
    <x v="3"/>
    <x v="0"/>
    <x v="8"/>
    <n v="294.38849999999996"/>
    <n v="173.60000000000002"/>
    <n v="49"/>
    <n v="14425.036499999998"/>
    <n v="5918.6364999999969"/>
    <n v="0.41030305191948718"/>
    <n v="14425.036499999998"/>
    <n v="8506.4000000000015"/>
    <n v="5918.6364999999969"/>
    <n v="0.41030305191948718"/>
  </r>
  <r>
    <x v="0"/>
    <x v="1"/>
    <x v="0"/>
    <x v="2"/>
    <x v="3"/>
    <x v="0"/>
    <x v="8"/>
    <n v="195.99"/>
    <n v="120"/>
    <n v="63"/>
    <n v="12347.37"/>
    <n v="4787.3700000000008"/>
    <n v="0.3877238634624216"/>
    <n v="12347.37"/>
    <n v="7560"/>
    <n v="4787.3700000000008"/>
    <n v="0.3877238634624216"/>
  </r>
  <r>
    <x v="1"/>
    <x v="1"/>
    <x v="0"/>
    <x v="2"/>
    <x v="3"/>
    <x v="0"/>
    <x v="8"/>
    <n v="236.88849999999999"/>
    <n v="140"/>
    <n v="60"/>
    <n v="14213.31"/>
    <n v="5813.3099999999995"/>
    <n v="0.40900465830971111"/>
    <n v="14213.31"/>
    <n v="8400"/>
    <n v="5813.3099999999995"/>
    <n v="0.40900465830971111"/>
  </r>
  <r>
    <x v="0"/>
    <x v="1"/>
    <x v="0"/>
    <x v="3"/>
    <x v="3"/>
    <x v="0"/>
    <x v="8"/>
    <n v="170.99"/>
    <n v="105"/>
    <n v="69"/>
    <n v="11798.310000000001"/>
    <n v="4553.3100000000004"/>
    <n v="0.38592900169600558"/>
    <n v="11798.310000000001"/>
    <n v="7245"/>
    <n v="4553.3100000000013"/>
    <n v="0.38592900169600569"/>
  </r>
  <r>
    <x v="1"/>
    <x v="1"/>
    <x v="0"/>
    <x v="3"/>
    <x v="3"/>
    <x v="0"/>
    <x v="8"/>
    <n v="208.13849999999999"/>
    <n v="120.96000000000001"/>
    <n v="65"/>
    <n v="13529.002499999999"/>
    <n v="5666.6024999999991"/>
    <n v="0.41884850712386218"/>
    <n v="13529.002499999999"/>
    <n v="7862.4000000000005"/>
    <n v="5666.6024999999981"/>
    <n v="0.41884850712386212"/>
  </r>
  <r>
    <x v="0"/>
    <x v="2"/>
    <x v="0"/>
    <x v="0"/>
    <x v="3"/>
    <x v="0"/>
    <x v="8"/>
    <n v="140.99"/>
    <n v="90"/>
    <n v="82"/>
    <n v="11561.18"/>
    <n v="4181.18"/>
    <n v="0.36165685509610612"/>
    <n v="11561.18"/>
    <n v="7380"/>
    <n v="4181.18"/>
    <n v="0.36165685509610612"/>
  </r>
  <r>
    <x v="1"/>
    <x v="2"/>
    <x v="0"/>
    <x v="0"/>
    <x v="3"/>
    <x v="0"/>
    <x v="8"/>
    <n v="167.88849999999999"/>
    <n v="103.04"/>
    <n v="78"/>
    <n v="13095.303"/>
    <n v="5058.1829999999991"/>
    <n v="0.38625933283101577"/>
    <n v="13095.303"/>
    <n v="8037.1200000000008"/>
    <n v="5058.1829999999991"/>
    <n v="0.38625933283101577"/>
  </r>
  <r>
    <x v="0"/>
    <x v="2"/>
    <x v="0"/>
    <x v="1"/>
    <x v="3"/>
    <x v="0"/>
    <x v="8"/>
    <n v="240.99"/>
    <n v="150"/>
    <n v="59"/>
    <n v="14218.41"/>
    <n v="5368.4100000000008"/>
    <n v="0.37756753392256948"/>
    <n v="14218.41"/>
    <n v="8850"/>
    <n v="5368.41"/>
    <n v="0.37756753392256942"/>
  </r>
  <r>
    <x v="1"/>
    <x v="2"/>
    <x v="0"/>
    <x v="1"/>
    <x v="3"/>
    <x v="0"/>
    <x v="8"/>
    <n v="288.63849999999996"/>
    <n v="173.60000000000002"/>
    <n v="56"/>
    <n v="16163.755999999998"/>
    <n v="6442.1559999999972"/>
    <n v="0.39855563273783634"/>
    <n v="16163.755999999998"/>
    <n v="9721.6000000000022"/>
    <n v="6442.1559999999954"/>
    <n v="0.39855563273783623"/>
  </r>
  <r>
    <x v="0"/>
    <x v="2"/>
    <x v="0"/>
    <x v="2"/>
    <x v="3"/>
    <x v="0"/>
    <x v="8"/>
    <n v="190.99"/>
    <n v="120"/>
    <n v="70"/>
    <n v="13369.300000000001"/>
    <n v="4969.3000000000011"/>
    <n v="0.37169485313367195"/>
    <n v="13369.300000000001"/>
    <n v="8400"/>
    <n v="4969.3000000000011"/>
    <n v="0.37169485313367195"/>
  </r>
  <r>
    <x v="1"/>
    <x v="2"/>
    <x v="0"/>
    <x v="2"/>
    <x v="3"/>
    <x v="0"/>
    <x v="8"/>
    <n v="231.13849999999999"/>
    <n v="140"/>
    <n v="67"/>
    <n v="15486.279499999999"/>
    <n v="6106.2794999999996"/>
    <n v="0.3943025502025842"/>
    <n v="15486.279499999999"/>
    <n v="9380"/>
    <n v="6106.2794999999987"/>
    <n v="0.39430255020258409"/>
  </r>
  <r>
    <x v="0"/>
    <x v="2"/>
    <x v="0"/>
    <x v="3"/>
    <x v="3"/>
    <x v="0"/>
    <x v="8"/>
    <n v="165.99"/>
    <n v="105"/>
    <n v="76"/>
    <n v="12615.240000000002"/>
    <n v="4635.2400000000007"/>
    <n v="0.36743177299837343"/>
    <n v="12615.240000000002"/>
    <n v="7980"/>
    <n v="4635.2400000000016"/>
    <n v="0.36743177299837348"/>
  </r>
  <r>
    <x v="1"/>
    <x v="2"/>
    <x v="0"/>
    <x v="3"/>
    <x v="3"/>
    <x v="0"/>
    <x v="8"/>
    <n v="202.38849999999999"/>
    <n v="120.96000000000001"/>
    <n v="72"/>
    <n v="14571.972"/>
    <n v="5862.851999999999"/>
    <n v="0.40233758341012454"/>
    <n v="14571.972"/>
    <n v="8709.1200000000008"/>
    <n v="5862.851999999999"/>
    <n v="0.40233758341012454"/>
  </r>
  <r>
    <x v="0"/>
    <x v="3"/>
    <x v="0"/>
    <x v="0"/>
    <x v="3"/>
    <x v="0"/>
    <x v="8"/>
    <n v="135.99"/>
    <n v="90"/>
    <n v="89"/>
    <n v="12103.11"/>
    <n v="4093.1100000000006"/>
    <n v="0.33818663136995369"/>
    <n v="12103.11"/>
    <n v="8010"/>
    <n v="4093.1100000000006"/>
    <n v="0.33818663136995369"/>
  </r>
  <r>
    <x v="1"/>
    <x v="3"/>
    <x v="0"/>
    <x v="0"/>
    <x v="3"/>
    <x v="0"/>
    <x v="8"/>
    <n v="162.13849999999999"/>
    <n v="103.04"/>
    <n v="85"/>
    <n v="13781.772499999999"/>
    <n v="5023.3724999999986"/>
    <n v="0.36449393574012334"/>
    <n v="13781.772499999999"/>
    <n v="8758.4"/>
    <n v="5023.3724999999995"/>
    <n v="0.3644939357401234"/>
  </r>
  <r>
    <x v="0"/>
    <x v="3"/>
    <x v="0"/>
    <x v="1"/>
    <x v="3"/>
    <x v="0"/>
    <x v="8"/>
    <n v="235.99"/>
    <n v="150"/>
    <n v="66"/>
    <n v="15575.34"/>
    <n v="5675.34"/>
    <n v="0.36437984660366968"/>
    <n v="15575.34"/>
    <n v="9900"/>
    <n v="5675.34"/>
    <n v="0.36437984660366968"/>
  </r>
  <r>
    <x v="1"/>
    <x v="3"/>
    <x v="0"/>
    <x v="1"/>
    <x v="3"/>
    <x v="0"/>
    <x v="8"/>
    <n v="282.88849999999996"/>
    <n v="173.60000000000002"/>
    <n v="63"/>
    <n v="17821.975499999997"/>
    <n v="6885.1754999999966"/>
    <n v="0.3863306567782005"/>
    <n v="17821.975499999997"/>
    <n v="10936.800000000001"/>
    <n v="6885.1754999999957"/>
    <n v="0.38633065677820044"/>
  </r>
  <r>
    <x v="0"/>
    <x v="3"/>
    <x v="0"/>
    <x v="2"/>
    <x v="3"/>
    <x v="0"/>
    <x v="8"/>
    <n v="185.99"/>
    <n v="120"/>
    <n v="77"/>
    <n v="14321.230000000001"/>
    <n v="5081.2300000000005"/>
    <n v="0.35480402172159792"/>
    <n v="14321.230000000001"/>
    <n v="9240"/>
    <n v="5081.2300000000014"/>
    <n v="0.35480402172159797"/>
  </r>
  <r>
    <x v="1"/>
    <x v="3"/>
    <x v="0"/>
    <x v="2"/>
    <x v="3"/>
    <x v="0"/>
    <x v="8"/>
    <n v="225.38849999999999"/>
    <n v="140"/>
    <n v="74"/>
    <n v="16678.749"/>
    <n v="6318.7489999999998"/>
    <n v="0.37885029626622474"/>
    <n v="16678.749"/>
    <n v="10360"/>
    <n v="6318.7489999999998"/>
    <n v="0.37885029626622474"/>
  </r>
  <r>
    <x v="0"/>
    <x v="3"/>
    <x v="0"/>
    <x v="3"/>
    <x v="3"/>
    <x v="0"/>
    <x v="8"/>
    <n v="160.99"/>
    <n v="105"/>
    <n v="83"/>
    <n v="13362.17"/>
    <n v="4647.170000000001"/>
    <n v="0.34778557674389721"/>
    <n v="13362.17"/>
    <n v="8715"/>
    <n v="4647.17"/>
    <n v="0.34778557674389715"/>
  </r>
  <r>
    <x v="1"/>
    <x v="3"/>
    <x v="0"/>
    <x v="3"/>
    <x v="3"/>
    <x v="0"/>
    <x v="8"/>
    <n v="196.63849999999999"/>
    <n v="120.96000000000001"/>
    <n v="79"/>
    <n v="15534.441499999999"/>
    <n v="5978.6014999999989"/>
    <n v="0.38486105213373772"/>
    <n v="15534.441499999999"/>
    <n v="9555.84"/>
    <n v="5978.6014999999989"/>
    <n v="0.38486105213373772"/>
  </r>
  <r>
    <x v="0"/>
    <x v="0"/>
    <x v="0"/>
    <x v="0"/>
    <x v="3"/>
    <x v="0"/>
    <x v="9"/>
    <n v="200.99"/>
    <n v="120"/>
    <n v="52"/>
    <n v="10451.48"/>
    <n v="4211.4800000000005"/>
    <n v="0.40295537091397587"/>
    <n v="10451.48"/>
    <n v="6240"/>
    <n v="4211.4799999999996"/>
    <n v="0.40295537091397582"/>
  </r>
  <r>
    <x v="1"/>
    <x v="0"/>
    <x v="0"/>
    <x v="0"/>
    <x v="3"/>
    <x v="0"/>
    <x v="9"/>
    <n v="242.63849999999999"/>
    <n v="140"/>
    <n v="48"/>
    <n v="11646.647999999999"/>
    <n v="4926.6479999999992"/>
    <n v="0.42300995101766614"/>
    <n v="11646.647999999999"/>
    <n v="6720"/>
    <n v="4926.6479999999992"/>
    <n v="0.42300995101766614"/>
  </r>
  <r>
    <x v="0"/>
    <x v="0"/>
    <x v="0"/>
    <x v="1"/>
    <x v="3"/>
    <x v="0"/>
    <x v="9"/>
    <n v="330.99"/>
    <n v="198"/>
    <n v="32"/>
    <n v="10591.68"/>
    <n v="4255.68"/>
    <n v="0.40179461615154538"/>
    <n v="10591.68"/>
    <n v="6336"/>
    <n v="4255.68"/>
    <n v="0.40179461615154538"/>
  </r>
  <r>
    <x v="1"/>
    <x v="0"/>
    <x v="0"/>
    <x v="1"/>
    <x v="3"/>
    <x v="0"/>
    <x v="9"/>
    <n v="397.88849999999996"/>
    <n v="226.24"/>
    <n v="29"/>
    <n v="11538.7665"/>
    <n v="4977.8064999999988"/>
    <n v="0.43139849480444886"/>
    <n v="11538.7665"/>
    <n v="6560.96"/>
    <n v="4977.8064999999997"/>
    <n v="0.43139849480444897"/>
  </r>
  <r>
    <x v="0"/>
    <x v="0"/>
    <x v="0"/>
    <x v="2"/>
    <x v="3"/>
    <x v="0"/>
    <x v="9"/>
    <n v="265.99"/>
    <n v="159"/>
    <n v="42"/>
    <n v="11171.58"/>
    <n v="4493.58"/>
    <n v="0.40223316666040076"/>
    <n v="11171.58"/>
    <n v="6678"/>
    <n v="4493.58"/>
    <n v="0.40223316666040076"/>
  </r>
  <r>
    <x v="1"/>
    <x v="0"/>
    <x v="0"/>
    <x v="2"/>
    <x v="3"/>
    <x v="0"/>
    <x v="9"/>
    <n v="323.13849999999996"/>
    <n v="182.56000000000003"/>
    <n v="39"/>
    <n v="12602.401499999998"/>
    <n v="5482.5614999999971"/>
    <n v="0.4350410118261982"/>
    <n v="12602.401499999998"/>
    <n v="7119.8400000000011"/>
    <n v="5482.5614999999971"/>
    <n v="0.4350410118261982"/>
  </r>
  <r>
    <x v="0"/>
    <x v="0"/>
    <x v="0"/>
    <x v="3"/>
    <x v="3"/>
    <x v="0"/>
    <x v="9"/>
    <n v="233.49"/>
    <n v="139.5"/>
    <n v="48"/>
    <n v="11207.52"/>
    <n v="4511.5200000000004"/>
    <n v="0.40254400616728769"/>
    <n v="11207.52"/>
    <n v="6696"/>
    <n v="4511.5200000000004"/>
    <n v="0.40254400616728769"/>
  </r>
  <r>
    <x v="1"/>
    <x v="0"/>
    <x v="0"/>
    <x v="3"/>
    <x v="3"/>
    <x v="0"/>
    <x v="9"/>
    <n v="282.88849999999996"/>
    <n v="160.72000000000003"/>
    <n v="45"/>
    <n v="12729.982499999998"/>
    <n v="5497.5824999999968"/>
    <n v="0.43186096288820486"/>
    <n v="12729.982499999998"/>
    <n v="7232.4000000000015"/>
    <n v="5497.5824999999968"/>
    <n v="0.43186096288820486"/>
  </r>
  <r>
    <x v="0"/>
    <x v="1"/>
    <x v="0"/>
    <x v="0"/>
    <x v="3"/>
    <x v="0"/>
    <x v="9"/>
    <n v="195.99"/>
    <n v="120"/>
    <n v="58"/>
    <n v="11367.42"/>
    <n v="4407.42"/>
    <n v="0.38772386346242155"/>
    <n v="11367.42"/>
    <n v="6960"/>
    <n v="4407.42"/>
    <n v="0.38772386346242155"/>
  </r>
  <r>
    <x v="1"/>
    <x v="1"/>
    <x v="0"/>
    <x v="0"/>
    <x v="3"/>
    <x v="0"/>
    <x v="9"/>
    <n v="236.88849999999999"/>
    <n v="140"/>
    <n v="54"/>
    <n v="12791.978999999999"/>
    <n v="5231.9789999999994"/>
    <n v="0.40900465830971106"/>
    <n v="12791.978999999999"/>
    <n v="7560"/>
    <n v="5231.9789999999994"/>
    <n v="0.40900465830971106"/>
  </r>
  <r>
    <x v="0"/>
    <x v="1"/>
    <x v="0"/>
    <x v="1"/>
    <x v="3"/>
    <x v="0"/>
    <x v="9"/>
    <n v="325.99"/>
    <n v="198"/>
    <n v="36"/>
    <n v="11735.64"/>
    <n v="4607.6400000000003"/>
    <n v="0.39261940550323632"/>
    <n v="11735.64"/>
    <n v="7128"/>
    <n v="4607.6399999999994"/>
    <n v="0.39261940550323626"/>
  </r>
  <r>
    <x v="1"/>
    <x v="1"/>
    <x v="0"/>
    <x v="1"/>
    <x v="3"/>
    <x v="0"/>
    <x v="9"/>
    <n v="392.13849999999996"/>
    <n v="226.24"/>
    <n v="33"/>
    <n v="12940.570499999998"/>
    <n v="5474.6504999999988"/>
    <n v="0.42306098483061466"/>
    <n v="12940.570499999998"/>
    <n v="7465.92"/>
    <n v="5474.6504999999979"/>
    <n v="0.42306098483061461"/>
  </r>
  <r>
    <x v="0"/>
    <x v="1"/>
    <x v="0"/>
    <x v="2"/>
    <x v="3"/>
    <x v="0"/>
    <x v="9"/>
    <n v="260.99"/>
    <n v="159"/>
    <n v="46"/>
    <n v="12005.54"/>
    <n v="4691.5400000000009"/>
    <n v="0.39078125598681945"/>
    <n v="12005.54"/>
    <n v="7314"/>
    <n v="4691.5400000000009"/>
    <n v="0.39078125598681945"/>
  </r>
  <r>
    <x v="1"/>
    <x v="1"/>
    <x v="0"/>
    <x v="2"/>
    <x v="3"/>
    <x v="0"/>
    <x v="9"/>
    <n v="317.38849999999996"/>
    <n v="182.56000000000003"/>
    <n v="43"/>
    <n v="13647.705499999998"/>
    <n v="5797.6254999999974"/>
    <n v="0.42480587670945846"/>
    <n v="13647.705499999998"/>
    <n v="7850.0800000000017"/>
    <n v="5797.6254999999965"/>
    <n v="0.42480587670945841"/>
  </r>
  <r>
    <x v="0"/>
    <x v="1"/>
    <x v="0"/>
    <x v="3"/>
    <x v="3"/>
    <x v="0"/>
    <x v="9"/>
    <n v="228.49"/>
    <n v="139.5"/>
    <n v="52"/>
    <n v="11881.48"/>
    <n v="4627.4800000000005"/>
    <n v="0.3894699986870323"/>
    <n v="11881.48"/>
    <n v="7254"/>
    <n v="4627.4799999999996"/>
    <n v="0.38946999868703225"/>
  </r>
  <r>
    <x v="1"/>
    <x v="1"/>
    <x v="0"/>
    <x v="3"/>
    <x v="3"/>
    <x v="0"/>
    <x v="9"/>
    <n v="277.13849999999996"/>
    <n v="160.72000000000003"/>
    <n v="49"/>
    <n v="13579.786499999998"/>
    <n v="5704.5064999999968"/>
    <n v="0.4200733568233932"/>
    <n v="13579.786499999998"/>
    <n v="7875.2800000000016"/>
    <n v="5704.5064999999968"/>
    <n v="0.4200733568233932"/>
  </r>
  <r>
    <x v="0"/>
    <x v="2"/>
    <x v="0"/>
    <x v="0"/>
    <x v="3"/>
    <x v="0"/>
    <x v="9"/>
    <n v="190.99"/>
    <n v="120"/>
    <n v="64"/>
    <n v="12223.36"/>
    <n v="4543.3600000000006"/>
    <n v="0.37169485313367195"/>
    <n v="12223.36"/>
    <n v="7680"/>
    <n v="4543.3600000000006"/>
    <n v="0.37169485313367195"/>
  </r>
  <r>
    <x v="1"/>
    <x v="2"/>
    <x v="0"/>
    <x v="0"/>
    <x v="3"/>
    <x v="0"/>
    <x v="9"/>
    <n v="231.13849999999999"/>
    <n v="140"/>
    <n v="60"/>
    <n v="13868.31"/>
    <n v="5468.3099999999995"/>
    <n v="0.39430255020258415"/>
    <n v="13868.31"/>
    <n v="8400"/>
    <n v="5468.3099999999995"/>
    <n v="0.39430255020258415"/>
  </r>
  <r>
    <x v="0"/>
    <x v="2"/>
    <x v="0"/>
    <x v="1"/>
    <x v="3"/>
    <x v="0"/>
    <x v="9"/>
    <n v="320.99"/>
    <n v="198"/>
    <n v="40"/>
    <n v="12839.6"/>
    <n v="4919.6000000000004"/>
    <n v="0.38315835384279884"/>
    <n v="12839.6"/>
    <n v="7920"/>
    <n v="4919.6000000000004"/>
    <n v="0.38315835384279884"/>
  </r>
  <r>
    <x v="1"/>
    <x v="2"/>
    <x v="0"/>
    <x v="1"/>
    <x v="3"/>
    <x v="0"/>
    <x v="9"/>
    <n v="386.38849999999996"/>
    <n v="226.24"/>
    <n v="37"/>
    <n v="14296.374499999998"/>
    <n v="5925.494499999998"/>
    <n v="0.4144753272936435"/>
    <n v="14296.374499999998"/>
    <n v="8370.880000000001"/>
    <n v="5925.4944999999971"/>
    <n v="0.41447532729364345"/>
  </r>
  <r>
    <x v="0"/>
    <x v="2"/>
    <x v="0"/>
    <x v="2"/>
    <x v="3"/>
    <x v="0"/>
    <x v="9"/>
    <n v="255.99"/>
    <n v="159"/>
    <n v="50"/>
    <n v="12799.5"/>
    <n v="4849.5"/>
    <n v="0.37888198757763975"/>
    <n v="12799.5"/>
    <n v="7950"/>
    <n v="4849.5"/>
    <n v="0.37888198757763975"/>
  </r>
  <r>
    <x v="1"/>
    <x v="2"/>
    <x v="0"/>
    <x v="2"/>
    <x v="3"/>
    <x v="0"/>
    <x v="9"/>
    <n v="311.63849999999996"/>
    <n v="182.56000000000003"/>
    <n v="47"/>
    <n v="14647.009499999998"/>
    <n v="6066.6894999999968"/>
    <n v="0.41419304739305302"/>
    <n v="14647.009499999998"/>
    <n v="8580.3200000000015"/>
    <n v="6066.6894999999968"/>
    <n v="0.41419304739305302"/>
  </r>
  <r>
    <x v="0"/>
    <x v="2"/>
    <x v="0"/>
    <x v="3"/>
    <x v="3"/>
    <x v="0"/>
    <x v="9"/>
    <n v="223.49"/>
    <n v="139.5"/>
    <n v="56"/>
    <n v="12515.44"/>
    <n v="4703.4400000000005"/>
    <n v="0.37581099825495551"/>
    <n v="12515.44"/>
    <n v="7812"/>
    <n v="4703.4400000000005"/>
    <n v="0.37581099825495551"/>
  </r>
  <r>
    <x v="1"/>
    <x v="2"/>
    <x v="0"/>
    <x v="3"/>
    <x v="3"/>
    <x v="0"/>
    <x v="9"/>
    <n v="271.38849999999996"/>
    <n v="160.72000000000003"/>
    <n v="53"/>
    <n v="14383.590499999998"/>
    <n v="5865.4304999999968"/>
    <n v="0.40778625476024205"/>
    <n v="14383.590499999998"/>
    <n v="8518.1600000000017"/>
    <n v="5865.4304999999968"/>
    <n v="0.40778625476024205"/>
  </r>
  <r>
    <x v="0"/>
    <x v="3"/>
    <x v="0"/>
    <x v="0"/>
    <x v="3"/>
    <x v="0"/>
    <x v="9"/>
    <n v="185.99"/>
    <n v="120"/>
    <n v="70"/>
    <n v="13019.300000000001"/>
    <n v="4619.3000000000011"/>
    <n v="0.35480402172159797"/>
    <n v="13019.300000000001"/>
    <n v="8400"/>
    <n v="4619.3000000000011"/>
    <n v="0.35480402172159797"/>
  </r>
  <r>
    <x v="1"/>
    <x v="3"/>
    <x v="0"/>
    <x v="0"/>
    <x v="3"/>
    <x v="0"/>
    <x v="9"/>
    <n v="225.38849999999999"/>
    <n v="140"/>
    <n v="66"/>
    <n v="14875.641"/>
    <n v="5635.6409999999996"/>
    <n v="0.37885029626622474"/>
    <n v="14875.641"/>
    <n v="9240"/>
    <n v="5635.6409999999996"/>
    <n v="0.37885029626622474"/>
  </r>
  <r>
    <x v="0"/>
    <x v="3"/>
    <x v="0"/>
    <x v="1"/>
    <x v="3"/>
    <x v="0"/>
    <x v="9"/>
    <n v="315.99"/>
    <n v="198"/>
    <n v="44"/>
    <n v="13903.560000000001"/>
    <n v="5191.5600000000004"/>
    <n v="0.37339789233836512"/>
    <n v="13903.560000000001"/>
    <n v="8712"/>
    <n v="5191.5600000000013"/>
    <n v="0.37339789233836518"/>
  </r>
  <r>
    <x v="1"/>
    <x v="3"/>
    <x v="0"/>
    <x v="1"/>
    <x v="3"/>
    <x v="0"/>
    <x v="9"/>
    <n v="380.63849999999996"/>
    <n v="226.24"/>
    <n v="41"/>
    <n v="15606.178499999998"/>
    <n v="6330.338499999998"/>
    <n v="0.4056302764959403"/>
    <n v="15606.178499999998"/>
    <n v="9275.84"/>
    <n v="6330.338499999998"/>
    <n v="0.4056302764959403"/>
  </r>
  <r>
    <x v="0"/>
    <x v="3"/>
    <x v="0"/>
    <x v="2"/>
    <x v="3"/>
    <x v="0"/>
    <x v="9"/>
    <n v="250.99"/>
    <n v="159"/>
    <n v="54"/>
    <n v="13553.460000000001"/>
    <n v="4967.4600000000009"/>
    <n v="0.36650862584166705"/>
    <n v="13553.460000000001"/>
    <n v="8586"/>
    <n v="4967.4600000000009"/>
    <n v="0.36650862584166705"/>
  </r>
  <r>
    <x v="1"/>
    <x v="3"/>
    <x v="0"/>
    <x v="2"/>
    <x v="3"/>
    <x v="0"/>
    <x v="9"/>
    <n v="305.88849999999996"/>
    <n v="182.56000000000003"/>
    <n v="51"/>
    <n v="15600.313499999998"/>
    <n v="6289.7534999999971"/>
    <n v="0.40318122453116073"/>
    <n v="15600.313499999998"/>
    <n v="9310.5600000000013"/>
    <n v="6289.7534999999971"/>
    <n v="0.40318122453116073"/>
  </r>
  <r>
    <x v="0"/>
    <x v="3"/>
    <x v="0"/>
    <x v="3"/>
    <x v="3"/>
    <x v="0"/>
    <x v="9"/>
    <n v="218.49"/>
    <n v="139.5"/>
    <n v="60"/>
    <n v="13109.400000000001"/>
    <n v="4739.4000000000005"/>
    <n v="0.36152684333379104"/>
    <n v="13109.400000000001"/>
    <n v="8370"/>
    <n v="4739.4000000000015"/>
    <n v="0.36152684333379109"/>
  </r>
  <r>
    <x v="1"/>
    <x v="3"/>
    <x v="0"/>
    <x v="3"/>
    <x v="3"/>
    <x v="0"/>
    <x v="9"/>
    <n v="265.63849999999996"/>
    <n v="160.72000000000003"/>
    <n v="57"/>
    <n v="15141.394499999999"/>
    <n v="5980.3544999999967"/>
    <n v="0.39496722048949967"/>
    <n v="15141.394499999999"/>
    <n v="9161.0400000000009"/>
    <n v="5980.3544999999976"/>
    <n v="0.394967220489499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x v="0"/>
    <x v="0"/>
    <x v="0"/>
    <n v="569.9905"/>
    <n v="420"/>
    <n v="46"/>
    <n v="26219.562999999998"/>
    <n v="6899.5630000000001"/>
    <n v="0.26314561383040597"/>
    <n v="26219.562999999998"/>
    <n v="19320"/>
    <n v="6899.5629999999983"/>
    <n v="0.26314561383040591"/>
  </r>
  <r>
    <x v="1"/>
    <x v="0"/>
    <x v="0"/>
    <x v="0"/>
    <x v="0"/>
    <x v="0"/>
    <x v="0"/>
    <n v="672.08900000000006"/>
    <n v="463.25000000000006"/>
    <n v="126"/>
    <n v="84683.214000000007"/>
    <n v="26313.714"/>
    <n v="0.31073116804470835"/>
    <n v="84683.214000000007"/>
    <n v="58369.500000000007"/>
    <n v="26313.714"/>
    <n v="0.31073116804470835"/>
  </r>
  <r>
    <x v="0"/>
    <x v="0"/>
    <x v="0"/>
    <x v="1"/>
    <x v="0"/>
    <x v="0"/>
    <x v="0"/>
    <n v="800.99"/>
    <n v="560"/>
    <n v="28"/>
    <n v="22427.72"/>
    <n v="6747.72"/>
    <n v="0.30086517934056606"/>
    <n v="22427.72"/>
    <n v="15680"/>
    <n v="6747.7200000000012"/>
    <n v="0.30086517934056611"/>
  </r>
  <r>
    <x v="1"/>
    <x v="0"/>
    <x v="0"/>
    <x v="1"/>
    <x v="0"/>
    <x v="0"/>
    <x v="0"/>
    <n v="903.08900000000006"/>
    <n v="621.30000000000007"/>
    <n v="75"/>
    <n v="67731.675000000003"/>
    <n v="21134.174999999999"/>
    <n v="0.31202793966043213"/>
    <n v="67731.675000000003"/>
    <n v="46597.500000000007"/>
    <n v="21134.174999999996"/>
    <n v="0.31202793966043207"/>
  </r>
  <r>
    <x v="0"/>
    <x v="0"/>
    <x v="0"/>
    <x v="2"/>
    <x v="0"/>
    <x v="0"/>
    <x v="0"/>
    <n v="700.99"/>
    <n v="490"/>
    <n v="38"/>
    <n v="26637.62"/>
    <n v="8017.6200000000008"/>
    <n v="0.30098860183454834"/>
    <n v="26637.62"/>
    <n v="18620"/>
    <n v="8017.619999999999"/>
    <n v="0.30098860183454823"/>
  </r>
  <r>
    <x v="1"/>
    <x v="0"/>
    <x v="0"/>
    <x v="2"/>
    <x v="0"/>
    <x v="0"/>
    <x v="0"/>
    <n v="787.58900000000006"/>
    <n v="539.55000000000007"/>
    <n v="108"/>
    <n v="85059.612000000008"/>
    <n v="26788.212"/>
    <n v="0.31493456612522519"/>
    <n v="85059.612000000008"/>
    <n v="58271.400000000009"/>
    <n v="26788.212"/>
    <n v="0.31493456612522519"/>
  </r>
  <r>
    <x v="0"/>
    <x v="0"/>
    <x v="0"/>
    <x v="3"/>
    <x v="0"/>
    <x v="0"/>
    <x v="0"/>
    <n v="650.99"/>
    <n v="455"/>
    <n v="42"/>
    <n v="27341.58"/>
    <n v="8231.58"/>
    <n v="0.30106453248129772"/>
    <n v="27341.58"/>
    <n v="19110"/>
    <n v="8231.5800000000017"/>
    <n v="0.30106453248129778"/>
  </r>
  <r>
    <x v="1"/>
    <x v="0"/>
    <x v="0"/>
    <x v="3"/>
    <x v="0"/>
    <x v="0"/>
    <x v="0"/>
    <n v="732.58900000000006"/>
    <n v="501.40000000000003"/>
    <n v="117"/>
    <n v="85712.913"/>
    <n v="27049.113000000001"/>
    <n v="0.31557803898229431"/>
    <n v="85712.913"/>
    <n v="58663.8"/>
    <n v="27049.112999999998"/>
    <n v="0.31557803898229425"/>
  </r>
  <r>
    <x v="0"/>
    <x v="1"/>
    <x v="0"/>
    <x v="0"/>
    <x v="0"/>
    <x v="0"/>
    <x v="0"/>
    <n v="590.99"/>
    <n v="420"/>
    <n v="48"/>
    <n v="28367.52"/>
    <n v="8207.52"/>
    <n v="0.28932807661720167"/>
    <n v="28367.52"/>
    <n v="20160"/>
    <n v="8207.52"/>
    <n v="0.28932807661720167"/>
  </r>
  <r>
    <x v="1"/>
    <x v="1"/>
    <x v="0"/>
    <x v="0"/>
    <x v="0"/>
    <x v="0"/>
    <x v="0"/>
    <n v="661.08900000000006"/>
    <n v="463.25000000000006"/>
    <n v="138"/>
    <n v="91230.282000000007"/>
    <n v="27301.781999999999"/>
    <n v="0.299262277847612"/>
    <n v="91230.282000000007"/>
    <n v="63928.500000000007"/>
    <n v="27301.781999999999"/>
    <n v="0.299262277847612"/>
  </r>
  <r>
    <x v="0"/>
    <x v="1"/>
    <x v="0"/>
    <x v="1"/>
    <x v="0"/>
    <x v="0"/>
    <x v="0"/>
    <n v="790.99"/>
    <n v="560"/>
    <n v="32"/>
    <n v="25311.68"/>
    <n v="7391.68"/>
    <n v="0.29202644786912602"/>
    <n v="25311.68"/>
    <n v="17920"/>
    <n v="7391.68"/>
    <n v="0.29202644786912602"/>
  </r>
  <r>
    <x v="1"/>
    <x v="1"/>
    <x v="0"/>
    <x v="1"/>
    <x v="0"/>
    <x v="0"/>
    <x v="0"/>
    <n v="892.08900000000006"/>
    <n v="621.30000000000007"/>
    <n v="87"/>
    <n v="77611.743000000002"/>
    <n v="23558.643"/>
    <n v="0.30354482568443281"/>
    <n v="77611.743000000002"/>
    <n v="54053.100000000006"/>
    <n v="23558.642999999996"/>
    <n v="0.30354482568443275"/>
  </r>
  <r>
    <x v="0"/>
    <x v="1"/>
    <x v="0"/>
    <x v="2"/>
    <x v="0"/>
    <x v="0"/>
    <x v="0"/>
    <n v="690.99"/>
    <n v="490"/>
    <n v="41"/>
    <n v="28330.59"/>
    <n v="8240.59"/>
    <n v="0.2908725162448082"/>
    <n v="28330.59"/>
    <n v="20090"/>
    <n v="8240.59"/>
    <n v="0.2908725162448082"/>
  </r>
  <r>
    <x v="1"/>
    <x v="1"/>
    <x v="0"/>
    <x v="2"/>
    <x v="0"/>
    <x v="0"/>
    <x v="0"/>
    <n v="776.58900000000006"/>
    <n v="539.55000000000007"/>
    <n v="117"/>
    <n v="90860.913"/>
    <n v="27733.562999999998"/>
    <n v="0.30523095227977731"/>
    <n v="90860.913"/>
    <n v="63127.350000000006"/>
    <n v="27733.562999999995"/>
    <n v="0.30523095227977726"/>
  </r>
  <r>
    <x v="0"/>
    <x v="1"/>
    <x v="0"/>
    <x v="3"/>
    <x v="0"/>
    <x v="0"/>
    <x v="0"/>
    <n v="640.99"/>
    <n v="455"/>
    <n v="45"/>
    <n v="28844.55"/>
    <n v="8369.5500000000011"/>
    <n v="0.29016053292563071"/>
    <n v="28844.55"/>
    <n v="20475"/>
    <n v="8369.5499999999993"/>
    <n v="0.29016053292563065"/>
  </r>
  <r>
    <x v="1"/>
    <x v="1"/>
    <x v="0"/>
    <x v="3"/>
    <x v="0"/>
    <x v="0"/>
    <x v="0"/>
    <n v="721.58900000000006"/>
    <n v="501.40000000000003"/>
    <n v="129"/>
    <n v="93084.981000000014"/>
    <n v="28404.381000000001"/>
    <n v="0.30514461833536816"/>
    <n v="93084.981000000014"/>
    <n v="64680.600000000006"/>
    <n v="28404.381000000008"/>
    <n v="0.30514461833536821"/>
  </r>
  <r>
    <x v="0"/>
    <x v="2"/>
    <x v="0"/>
    <x v="0"/>
    <x v="0"/>
    <x v="0"/>
    <x v="0"/>
    <n v="580.99"/>
    <n v="420"/>
    <n v="52"/>
    <n v="30211.48"/>
    <n v="8371.48"/>
    <n v="0.27709599132515189"/>
    <n v="30211.48"/>
    <n v="21840"/>
    <n v="8371.48"/>
    <n v="0.27709599132515189"/>
  </r>
  <r>
    <x v="1"/>
    <x v="2"/>
    <x v="0"/>
    <x v="0"/>
    <x v="0"/>
    <x v="0"/>
    <x v="0"/>
    <n v="650.08900000000006"/>
    <n v="463.25000000000006"/>
    <n v="150"/>
    <n v="97513.35"/>
    <n v="28025.85"/>
    <n v="0.28740526297168539"/>
    <n v="97513.35"/>
    <n v="69487.500000000015"/>
    <n v="28025.849999999991"/>
    <n v="0.28740526297168528"/>
  </r>
  <r>
    <x v="0"/>
    <x v="2"/>
    <x v="0"/>
    <x v="1"/>
    <x v="0"/>
    <x v="0"/>
    <x v="0"/>
    <n v="780.99"/>
    <n v="560"/>
    <n v="35"/>
    <n v="27334.65"/>
    <n v="7734.6500000000005"/>
    <n v="0.2829613695437842"/>
    <n v="27334.65"/>
    <n v="19600"/>
    <n v="7734.6500000000015"/>
    <n v="0.2829613695437842"/>
  </r>
  <r>
    <x v="1"/>
    <x v="2"/>
    <x v="0"/>
    <x v="1"/>
    <x v="0"/>
    <x v="0"/>
    <x v="0"/>
    <n v="881.08900000000006"/>
    <n v="621.30000000000007"/>
    <n v="99"/>
    <n v="87227.811000000002"/>
    <n v="25719.110999999997"/>
    <n v="0.2948498959809962"/>
    <n v="87227.811000000002"/>
    <n v="61508.700000000004"/>
    <n v="25719.110999999997"/>
    <n v="0.2948498959809962"/>
  </r>
  <r>
    <x v="0"/>
    <x v="2"/>
    <x v="0"/>
    <x v="2"/>
    <x v="0"/>
    <x v="0"/>
    <x v="0"/>
    <n v="680.99"/>
    <n v="490"/>
    <n v="44"/>
    <n v="29963.56"/>
    <n v="8403.5600000000013"/>
    <n v="0.28045933126771322"/>
    <n v="29963.56"/>
    <n v="21560"/>
    <n v="8403.5600000000013"/>
    <n v="0.28045933126771322"/>
  </r>
  <r>
    <x v="1"/>
    <x v="2"/>
    <x v="0"/>
    <x v="2"/>
    <x v="0"/>
    <x v="0"/>
    <x v="0"/>
    <n v="765.58900000000006"/>
    <n v="539.55000000000007"/>
    <n v="126"/>
    <n v="96464.214000000007"/>
    <n v="28480.913999999997"/>
    <n v="0.29524849494964001"/>
    <n v="96464.214000000007"/>
    <n v="67983.3"/>
    <n v="28480.914000000004"/>
    <n v="0.29524849494964012"/>
  </r>
  <r>
    <x v="0"/>
    <x v="2"/>
    <x v="0"/>
    <x v="3"/>
    <x v="0"/>
    <x v="0"/>
    <x v="0"/>
    <n v="630.99"/>
    <n v="455"/>
    <n v="48"/>
    <n v="30287.52"/>
    <n v="8447.52"/>
    <n v="0.27891091776414839"/>
    <n v="30287.52"/>
    <n v="21840"/>
    <n v="8447.52"/>
    <n v="0.27891091776414839"/>
  </r>
  <r>
    <x v="1"/>
    <x v="2"/>
    <x v="0"/>
    <x v="3"/>
    <x v="0"/>
    <x v="0"/>
    <x v="0"/>
    <n v="710.58900000000006"/>
    <n v="501.40000000000003"/>
    <n v="138"/>
    <n v="98061.282000000007"/>
    <n v="28868.082000000002"/>
    <n v="0.29438817656901528"/>
    <n v="98061.282000000007"/>
    <n v="69193.200000000012"/>
    <n v="28868.081999999995"/>
    <n v="0.29438817656901523"/>
  </r>
  <r>
    <x v="0"/>
    <x v="3"/>
    <x v="0"/>
    <x v="0"/>
    <x v="0"/>
    <x v="0"/>
    <x v="0"/>
    <n v="570.99"/>
    <n v="420"/>
    <n v="55"/>
    <n v="31404.45"/>
    <n v="8304.4500000000007"/>
    <n v="0.26443545421110703"/>
    <n v="31404.45"/>
    <n v="23100"/>
    <n v="8304.4500000000007"/>
    <n v="0.26443545421110703"/>
  </r>
  <r>
    <x v="1"/>
    <x v="3"/>
    <x v="0"/>
    <x v="0"/>
    <x v="0"/>
    <x v="0"/>
    <x v="0"/>
    <n v="639.08900000000006"/>
    <n v="463.25000000000006"/>
    <n v="159"/>
    <n v="101615.15100000001"/>
    <n v="27958.400999999998"/>
    <n v="0.27514008221077185"/>
    <n v="101615.15100000001"/>
    <n v="73656.750000000015"/>
    <n v="27958.400999999998"/>
    <n v="0.27514008221077185"/>
  </r>
  <r>
    <x v="0"/>
    <x v="3"/>
    <x v="0"/>
    <x v="1"/>
    <x v="0"/>
    <x v="0"/>
    <x v="0"/>
    <n v="770.99"/>
    <n v="560"/>
    <n v="38"/>
    <n v="29297.62"/>
    <n v="8017.6200000000008"/>
    <n v="0.27366113697972738"/>
    <n v="29297.62"/>
    <n v="21280"/>
    <n v="8017.619999999999"/>
    <n v="0.27366113697972733"/>
  </r>
  <r>
    <x v="1"/>
    <x v="3"/>
    <x v="0"/>
    <x v="1"/>
    <x v="0"/>
    <x v="0"/>
    <x v="0"/>
    <n v="870.08900000000006"/>
    <n v="621.30000000000007"/>
    <n v="108"/>
    <n v="93969.612000000008"/>
    <n v="26869.212"/>
    <n v="0.28593511698228569"/>
    <n v="93969.612000000008"/>
    <n v="67100.400000000009"/>
    <n v="26869.212"/>
    <n v="0.28593511698228569"/>
  </r>
  <r>
    <x v="0"/>
    <x v="3"/>
    <x v="0"/>
    <x v="2"/>
    <x v="0"/>
    <x v="0"/>
    <x v="0"/>
    <n v="670.99"/>
    <n v="490"/>
    <n v="47"/>
    <n v="31536.53"/>
    <n v="8506.5300000000007"/>
    <n v="0.26973576357322765"/>
    <n v="31536.53"/>
    <n v="23030"/>
    <n v="8506.5299999999988"/>
    <n v="0.26973576357322759"/>
  </r>
  <r>
    <x v="1"/>
    <x v="3"/>
    <x v="0"/>
    <x v="2"/>
    <x v="0"/>
    <x v="0"/>
    <x v="0"/>
    <n v="754.58900000000006"/>
    <n v="539.55000000000007"/>
    <n v="135"/>
    <n v="101869.51500000001"/>
    <n v="29030.264999999999"/>
    <n v="0.28497499963556316"/>
    <n v="101869.51500000001"/>
    <n v="72839.250000000015"/>
    <n v="29030.264999999999"/>
    <n v="0.28497499963556316"/>
  </r>
  <r>
    <x v="0"/>
    <x v="3"/>
    <x v="0"/>
    <x v="3"/>
    <x v="0"/>
    <x v="0"/>
    <x v="0"/>
    <n v="620.99"/>
    <n v="455"/>
    <n v="51"/>
    <n v="31670.49"/>
    <n v="8465.49"/>
    <n v="0.26729899032190535"/>
    <n v="31670.49"/>
    <n v="23205"/>
    <n v="8465.4900000000016"/>
    <n v="0.26729899032190541"/>
  </r>
  <r>
    <x v="1"/>
    <x v="3"/>
    <x v="0"/>
    <x v="3"/>
    <x v="0"/>
    <x v="0"/>
    <x v="0"/>
    <n v="699.58900000000006"/>
    <n v="501.40000000000003"/>
    <n v="147"/>
    <n v="102839.58300000001"/>
    <n v="29133.783000000003"/>
    <n v="0.28329347659840276"/>
    <n v="102839.58300000001"/>
    <n v="73705.8"/>
    <n v="29133.78300000001"/>
    <n v="0.28329347659840282"/>
  </r>
  <r>
    <x v="0"/>
    <x v="0"/>
    <x v="0"/>
    <x v="0"/>
    <x v="0"/>
    <x v="1"/>
    <x v="1"/>
    <n v="900.99"/>
    <n v="630"/>
    <n v="15"/>
    <n v="13514.85"/>
    <n v="4064.8500000000004"/>
    <n v="0.30076915393067627"/>
    <n v="13514.85"/>
    <n v="9450"/>
    <n v="4064.8500000000004"/>
    <n v="0.30076915393067627"/>
  </r>
  <r>
    <x v="1"/>
    <x v="0"/>
    <x v="0"/>
    <x v="0"/>
    <x v="0"/>
    <x v="1"/>
    <x v="1"/>
    <n v="1013.0890000000001"/>
    <n v="692.15000000000009"/>
    <n v="13"/>
    <n v="13170.157000000001"/>
    <n v="4172.2069999999994"/>
    <n v="0.31679250292916017"/>
    <n v="13170.157000000001"/>
    <n v="8997.9500000000007"/>
    <n v="4172.2070000000003"/>
    <n v="0.31679250292916022"/>
  </r>
  <r>
    <x v="0"/>
    <x v="0"/>
    <x v="0"/>
    <x v="1"/>
    <x v="0"/>
    <x v="1"/>
    <x v="1"/>
    <n v="1200.99"/>
    <n v="840"/>
    <n v="8"/>
    <n v="9607.92"/>
    <n v="2887.92"/>
    <n v="0.30057702395523694"/>
    <n v="9607.92"/>
    <n v="6720"/>
    <n v="2887.92"/>
    <n v="0.30057702395523694"/>
  </r>
  <r>
    <x v="1"/>
    <x v="0"/>
    <x v="0"/>
    <x v="1"/>
    <x v="0"/>
    <x v="1"/>
    <x v="1"/>
    <n v="1376.0890000000002"/>
    <n v="926.50000000000011"/>
    <n v="7"/>
    <n v="9632.6230000000014"/>
    <n v="3147.1230000000005"/>
    <n v="0.32671505985441351"/>
    <n v="9632.6230000000014"/>
    <n v="6485.5000000000009"/>
    <n v="3147.1230000000005"/>
    <n v="0.32671505985441351"/>
  </r>
  <r>
    <x v="0"/>
    <x v="0"/>
    <x v="0"/>
    <x v="2"/>
    <x v="0"/>
    <x v="1"/>
    <x v="1"/>
    <n v="1050.99"/>
    <n v="735"/>
    <n v="12"/>
    <n v="12611.880000000001"/>
    <n v="3791.88"/>
    <n v="0.30065937830045958"/>
    <n v="12611.880000000001"/>
    <n v="8820"/>
    <n v="3791.880000000001"/>
    <n v="0.30065937830045963"/>
  </r>
  <r>
    <x v="1"/>
    <x v="0"/>
    <x v="0"/>
    <x v="2"/>
    <x v="0"/>
    <x v="1"/>
    <x v="1"/>
    <n v="1183.5890000000002"/>
    <n v="806.6"/>
    <n v="11"/>
    <n v="13019.479000000001"/>
    <n v="4146.8790000000017"/>
    <n v="0.31851343667438625"/>
    <n v="13019.479000000001"/>
    <n v="8872.6"/>
    <n v="4146.8790000000008"/>
    <n v="0.31851343667438614"/>
  </r>
  <r>
    <x v="0"/>
    <x v="0"/>
    <x v="0"/>
    <x v="3"/>
    <x v="0"/>
    <x v="1"/>
    <x v="1"/>
    <n v="975.99"/>
    <n v="682.5"/>
    <n v="18"/>
    <n v="17567.82"/>
    <n v="5282.82"/>
    <n v="0.30071004825869119"/>
    <n v="17567.82"/>
    <n v="12285"/>
    <n v="5282.82"/>
    <n v="0.30071004825869119"/>
  </r>
  <r>
    <x v="1"/>
    <x v="0"/>
    <x v="0"/>
    <x v="3"/>
    <x v="0"/>
    <x v="1"/>
    <x v="1"/>
    <n v="1101.0890000000002"/>
    <n v="752.1"/>
    <n v="16"/>
    <n v="17617.424000000003"/>
    <n v="5583.8240000000023"/>
    <n v="0.31694894781439109"/>
    <n v="17617.424000000003"/>
    <n v="12033.6"/>
    <n v="5583.8240000000023"/>
    <n v="0.31694894781439109"/>
  </r>
  <r>
    <x v="0"/>
    <x v="1"/>
    <x v="0"/>
    <x v="0"/>
    <x v="0"/>
    <x v="1"/>
    <x v="1"/>
    <n v="890.99"/>
    <n v="630"/>
    <n v="16"/>
    <n v="14255.84"/>
    <n v="4175.84"/>
    <n v="0.29292135714205547"/>
    <n v="14255.84"/>
    <n v="10080"/>
    <n v="4175.84"/>
    <n v="0.29292135714205547"/>
  </r>
  <r>
    <x v="1"/>
    <x v="1"/>
    <x v="0"/>
    <x v="0"/>
    <x v="0"/>
    <x v="1"/>
    <x v="1"/>
    <n v="1002.0890000000001"/>
    <n v="692.15000000000009"/>
    <n v="14"/>
    <n v="14029.246000000001"/>
    <n v="4339.1459999999997"/>
    <n v="0.30929288715872538"/>
    <n v="14029.246000000001"/>
    <n v="9690.1000000000022"/>
    <n v="4339.1459999999988"/>
    <n v="0.30929288715872533"/>
  </r>
  <r>
    <x v="0"/>
    <x v="1"/>
    <x v="0"/>
    <x v="1"/>
    <x v="0"/>
    <x v="1"/>
    <x v="1"/>
    <n v="1190.99"/>
    <n v="840"/>
    <n v="9"/>
    <n v="10718.91"/>
    <n v="3158.91"/>
    <n v="0.29470440557855226"/>
    <n v="10718.91"/>
    <n v="7560"/>
    <n v="3158.91"/>
    <n v="0.29470440557855226"/>
  </r>
  <r>
    <x v="1"/>
    <x v="1"/>
    <x v="0"/>
    <x v="1"/>
    <x v="0"/>
    <x v="1"/>
    <x v="1"/>
    <n v="1365.0890000000002"/>
    <n v="926.50000000000011"/>
    <n v="8"/>
    <n v="10920.712000000001"/>
    <n v="3508.7120000000004"/>
    <n v="0.32128967415311382"/>
    <n v="10920.712000000001"/>
    <n v="7412.0000000000009"/>
    <n v="3508.7120000000004"/>
    <n v="0.32128967415311382"/>
  </r>
  <r>
    <x v="0"/>
    <x v="1"/>
    <x v="0"/>
    <x v="2"/>
    <x v="0"/>
    <x v="1"/>
    <x v="1"/>
    <n v="1040.99"/>
    <n v="735"/>
    <n v="13"/>
    <n v="13532.87"/>
    <n v="3977.87"/>
    <n v="0.29394134429725549"/>
    <n v="13532.87"/>
    <n v="9555"/>
    <n v="3977.8700000000008"/>
    <n v="0.29394134429725555"/>
  </r>
  <r>
    <x v="1"/>
    <x v="1"/>
    <x v="0"/>
    <x v="2"/>
    <x v="0"/>
    <x v="1"/>
    <x v="1"/>
    <n v="1172.5890000000002"/>
    <n v="806.6"/>
    <n v="12"/>
    <n v="14071.068000000003"/>
    <n v="4391.8680000000022"/>
    <n v="0.31212044458885435"/>
    <n v="14071.068000000003"/>
    <n v="9679.2000000000007"/>
    <n v="4391.8680000000022"/>
    <n v="0.31212044458885435"/>
  </r>
  <r>
    <x v="0"/>
    <x v="1"/>
    <x v="0"/>
    <x v="3"/>
    <x v="0"/>
    <x v="1"/>
    <x v="1"/>
    <n v="965.99"/>
    <n v="682.5"/>
    <n v="19"/>
    <n v="18353.810000000001"/>
    <n v="5386.31"/>
    <n v="0.29347094690421227"/>
    <n v="18353.810000000001"/>
    <n v="12967.5"/>
    <n v="5386.3100000000013"/>
    <n v="0.29347094690421233"/>
  </r>
  <r>
    <x v="1"/>
    <x v="1"/>
    <x v="0"/>
    <x v="3"/>
    <x v="0"/>
    <x v="1"/>
    <x v="1"/>
    <n v="1090.0890000000002"/>
    <n v="752.1"/>
    <n v="17"/>
    <n v="18531.513000000003"/>
    <n v="5745.8130000000028"/>
    <n v="0.31005633484972339"/>
    <n v="18531.513000000003"/>
    <n v="12785.7"/>
    <n v="5745.8130000000019"/>
    <n v="0.31005633484972334"/>
  </r>
  <r>
    <x v="0"/>
    <x v="2"/>
    <x v="0"/>
    <x v="0"/>
    <x v="0"/>
    <x v="1"/>
    <x v="1"/>
    <n v="880.99"/>
    <n v="630"/>
    <n v="18"/>
    <n v="15857.82"/>
    <n v="4517.82"/>
    <n v="0.28489540176392464"/>
    <n v="15857.82"/>
    <n v="11340"/>
    <n v="4517.82"/>
    <n v="0.28489540176392464"/>
  </r>
  <r>
    <x v="1"/>
    <x v="2"/>
    <x v="0"/>
    <x v="0"/>
    <x v="0"/>
    <x v="1"/>
    <x v="1"/>
    <n v="991.08900000000006"/>
    <n v="692.15000000000009"/>
    <n v="16"/>
    <n v="15857.424000000001"/>
    <n v="4783.0239999999994"/>
    <n v="0.30162679638256501"/>
    <n v="15857.424000000001"/>
    <n v="11074.400000000001"/>
    <n v="4783.0239999999994"/>
    <n v="0.30162679638256501"/>
  </r>
  <r>
    <x v="0"/>
    <x v="2"/>
    <x v="0"/>
    <x v="1"/>
    <x v="0"/>
    <x v="1"/>
    <x v="1"/>
    <n v="1180.99"/>
    <n v="840"/>
    <n v="10"/>
    <n v="11809.9"/>
    <n v="3409.9"/>
    <n v="0.28873233473611126"/>
    <n v="11809.9"/>
    <n v="8400"/>
    <n v="3409.8999999999996"/>
    <n v="0.28873233473611121"/>
  </r>
  <r>
    <x v="1"/>
    <x v="2"/>
    <x v="0"/>
    <x v="1"/>
    <x v="0"/>
    <x v="1"/>
    <x v="1"/>
    <n v="1354.0890000000002"/>
    <n v="926.50000000000011"/>
    <n v="9"/>
    <n v="12186.801000000001"/>
    <n v="3848.3010000000004"/>
    <n v="0.31577614174548352"/>
    <n v="12186.801000000001"/>
    <n v="8338.5000000000018"/>
    <n v="3848.3009999999995"/>
    <n v="0.31577614174548341"/>
  </r>
  <r>
    <x v="0"/>
    <x v="2"/>
    <x v="0"/>
    <x v="2"/>
    <x v="0"/>
    <x v="1"/>
    <x v="1"/>
    <n v="1030.99"/>
    <n v="735"/>
    <n v="14"/>
    <n v="14433.86"/>
    <n v="4143.8600000000006"/>
    <n v="0.287092988292806"/>
    <n v="14433.86"/>
    <n v="10290"/>
    <n v="4143.8600000000006"/>
    <n v="0.287092988292806"/>
  </r>
  <r>
    <x v="1"/>
    <x v="2"/>
    <x v="0"/>
    <x v="2"/>
    <x v="0"/>
    <x v="1"/>
    <x v="1"/>
    <n v="1161.5890000000002"/>
    <n v="806.6"/>
    <n v="13"/>
    <n v="15100.657000000003"/>
    <n v="4614.8570000000018"/>
    <n v="0.30560637196116702"/>
    <n v="15100.657000000003"/>
    <n v="10485.800000000001"/>
    <n v="4614.8570000000018"/>
    <n v="0.30560637196116702"/>
  </r>
  <r>
    <x v="0"/>
    <x v="2"/>
    <x v="0"/>
    <x v="3"/>
    <x v="0"/>
    <x v="1"/>
    <x v="1"/>
    <n v="955.99"/>
    <n v="682.5"/>
    <n v="20"/>
    <n v="19119.8"/>
    <n v="5469.8"/>
    <n v="0.28608039833052651"/>
    <n v="19119.8"/>
    <n v="13650"/>
    <n v="5469.7999999999993"/>
    <n v="0.28608039833052645"/>
  </r>
  <r>
    <x v="1"/>
    <x v="2"/>
    <x v="0"/>
    <x v="3"/>
    <x v="0"/>
    <x v="1"/>
    <x v="1"/>
    <n v="1079.0890000000002"/>
    <n v="752.1"/>
    <n v="18"/>
    <n v="19423.602000000003"/>
    <n v="5885.8020000000024"/>
    <n v="0.30302319827187574"/>
    <n v="19423.602000000003"/>
    <n v="13537.800000000001"/>
    <n v="5885.8020000000015"/>
    <n v="0.30302319827187568"/>
  </r>
  <r>
    <x v="0"/>
    <x v="3"/>
    <x v="0"/>
    <x v="0"/>
    <x v="0"/>
    <x v="1"/>
    <x v="1"/>
    <n v="870.99"/>
    <n v="630"/>
    <n v="20"/>
    <n v="17419.8"/>
    <n v="4819.8"/>
    <n v="0.27668515137946476"/>
    <n v="17419.8"/>
    <n v="12600"/>
    <n v="4819.7999999999993"/>
    <n v="0.2766851513794647"/>
  </r>
  <r>
    <x v="1"/>
    <x v="3"/>
    <x v="0"/>
    <x v="0"/>
    <x v="0"/>
    <x v="1"/>
    <x v="1"/>
    <n v="980.08900000000006"/>
    <n v="692.15000000000009"/>
    <n v="18"/>
    <n v="17641.602000000003"/>
    <n v="5182.9019999999991"/>
    <n v="0.29378862531872096"/>
    <n v="17641.602000000003"/>
    <n v="12458.7"/>
    <n v="5182.9020000000019"/>
    <n v="0.29378862531872113"/>
  </r>
  <r>
    <x v="0"/>
    <x v="3"/>
    <x v="0"/>
    <x v="1"/>
    <x v="0"/>
    <x v="1"/>
    <x v="1"/>
    <n v="1170.99"/>
    <n v="840"/>
    <n v="11"/>
    <n v="12880.89"/>
    <n v="3640.8900000000003"/>
    <n v="0.2826582635206108"/>
    <n v="12880.89"/>
    <n v="9240"/>
    <n v="3640.8899999999994"/>
    <n v="0.28265826352061074"/>
  </r>
  <r>
    <x v="1"/>
    <x v="3"/>
    <x v="0"/>
    <x v="1"/>
    <x v="0"/>
    <x v="1"/>
    <x v="1"/>
    <n v="1343.0890000000002"/>
    <n v="926.50000000000011"/>
    <n v="10"/>
    <n v="13430.890000000001"/>
    <n v="4165.8900000000003"/>
    <n v="0.31017229684704439"/>
    <n v="13430.890000000001"/>
    <n v="9265.0000000000018"/>
    <n v="4165.8899999999994"/>
    <n v="0.31017229684704434"/>
  </r>
  <r>
    <x v="0"/>
    <x v="3"/>
    <x v="0"/>
    <x v="2"/>
    <x v="0"/>
    <x v="1"/>
    <x v="1"/>
    <n v="1020.99"/>
    <n v="735"/>
    <n v="15"/>
    <n v="15314.85"/>
    <n v="4289.8500000000004"/>
    <n v="0.2801104810037317"/>
    <n v="15314.85"/>
    <n v="11025"/>
    <n v="4289.8500000000004"/>
    <n v="0.2801104810037317"/>
  </r>
  <r>
    <x v="1"/>
    <x v="3"/>
    <x v="0"/>
    <x v="2"/>
    <x v="0"/>
    <x v="1"/>
    <x v="1"/>
    <n v="1150.5890000000002"/>
    <n v="806.6"/>
    <n v="14"/>
    <n v="16108.246000000003"/>
    <n v="4815.8460000000023"/>
    <n v="0.2989677460848314"/>
    <n v="16108.246000000003"/>
    <n v="11292.4"/>
    <n v="4815.8460000000032"/>
    <n v="0.29896774608483145"/>
  </r>
  <r>
    <x v="0"/>
    <x v="3"/>
    <x v="0"/>
    <x v="3"/>
    <x v="0"/>
    <x v="1"/>
    <x v="1"/>
    <n v="945.99"/>
    <n v="682.5"/>
    <n v="22"/>
    <n v="20811.78"/>
    <n v="5796.7800000000007"/>
    <n v="0.27853359972092734"/>
    <n v="20811.78"/>
    <n v="15015"/>
    <n v="5796.7799999999988"/>
    <n v="0.27853359972092723"/>
  </r>
  <r>
    <x v="1"/>
    <x v="3"/>
    <x v="0"/>
    <x v="3"/>
    <x v="0"/>
    <x v="1"/>
    <x v="1"/>
    <n v="1068.0890000000002"/>
    <n v="752.1"/>
    <n v="20"/>
    <n v="21361.780000000002"/>
    <n v="6319.7800000000025"/>
    <n v="0.29584519642089757"/>
    <n v="21361.780000000002"/>
    <n v="15042"/>
    <n v="6319.7800000000025"/>
    <n v="0.29584519642089757"/>
  </r>
  <r>
    <x v="0"/>
    <x v="0"/>
    <x v="0"/>
    <x v="0"/>
    <x v="0"/>
    <x v="2"/>
    <x v="2"/>
    <n v="300.99"/>
    <n v="210"/>
    <n v="85"/>
    <n v="25584.15"/>
    <n v="7734.1500000000005"/>
    <n v="0.30230240207315856"/>
    <n v="25584.15"/>
    <n v="17850"/>
    <n v="7734.1500000000015"/>
    <n v="0.30230240207315862"/>
  </r>
  <r>
    <x v="1"/>
    <x v="0"/>
    <x v="0"/>
    <x v="0"/>
    <x v="0"/>
    <x v="2"/>
    <x v="2"/>
    <n v="342.08900000000006"/>
    <n v="234.35000000000002"/>
    <n v="150"/>
    <n v="51313.350000000006"/>
    <n v="16160.850000000006"/>
    <n v="0.31494435658556696"/>
    <n v="51313.350000000006"/>
    <n v="35152.5"/>
    <n v="16160.850000000006"/>
    <n v="0.31494435658556696"/>
  </r>
  <r>
    <x v="0"/>
    <x v="0"/>
    <x v="0"/>
    <x v="1"/>
    <x v="0"/>
    <x v="2"/>
    <x v="2"/>
    <n v="400.99"/>
    <n v="280"/>
    <n v="52"/>
    <n v="20851.48"/>
    <n v="6291.4800000000005"/>
    <n v="0.30172822264894389"/>
    <n v="20851.48"/>
    <n v="14560"/>
    <n v="6291.48"/>
    <n v="0.30172822264894383"/>
  </r>
  <r>
    <x v="1"/>
    <x v="0"/>
    <x v="0"/>
    <x v="1"/>
    <x v="0"/>
    <x v="2"/>
    <x v="2"/>
    <n v="457.58900000000006"/>
    <n v="310.65000000000003"/>
    <n v="102"/>
    <n v="46674.078000000009"/>
    <n v="14987.778000000002"/>
    <n v="0.32111567367222549"/>
    <n v="46674.078000000009"/>
    <n v="31686.300000000003"/>
    <n v="14987.778000000006"/>
    <n v="0.3211156736722256"/>
  </r>
  <r>
    <x v="0"/>
    <x v="0"/>
    <x v="0"/>
    <x v="2"/>
    <x v="0"/>
    <x v="2"/>
    <x v="2"/>
    <n v="350.99"/>
    <n v="245"/>
    <n v="68"/>
    <n v="23867.32"/>
    <n v="7207.3200000000006"/>
    <n v="0.30197441522550506"/>
    <n v="23867.32"/>
    <n v="16660"/>
    <n v="7207.32"/>
    <n v="0.301974415225505"/>
  </r>
  <r>
    <x v="1"/>
    <x v="0"/>
    <x v="0"/>
    <x v="2"/>
    <x v="0"/>
    <x v="2"/>
    <x v="2"/>
    <n v="397.08900000000006"/>
    <n v="272.5"/>
    <n v="140"/>
    <n v="55592.460000000006"/>
    <n v="17442.460000000006"/>
    <n v="0.31375585825847613"/>
    <n v="55592.460000000006"/>
    <n v="38150"/>
    <n v="17442.460000000006"/>
    <n v="0.31375585825847613"/>
  </r>
  <r>
    <x v="0"/>
    <x v="0"/>
    <x v="0"/>
    <x v="3"/>
    <x v="0"/>
    <x v="2"/>
    <x v="2"/>
    <n v="325.99"/>
    <n v="227.5"/>
    <n v="76"/>
    <n v="24775.24"/>
    <n v="7485.2400000000007"/>
    <n v="0.30212583208073868"/>
    <n v="24775.24"/>
    <n v="17290"/>
    <n v="7485.2400000000016"/>
    <n v="0.30212583208073873"/>
  </r>
  <r>
    <x v="1"/>
    <x v="0"/>
    <x v="0"/>
    <x v="3"/>
    <x v="0"/>
    <x v="2"/>
    <x v="2"/>
    <n v="369.58900000000006"/>
    <n v="253.42500000000001"/>
    <n v="148"/>
    <n v="54699.172000000006"/>
    <n v="17192.272000000008"/>
    <n v="0.31430589113853508"/>
    <n v="54699.172000000006"/>
    <n v="37506.9"/>
    <n v="17192.272000000004"/>
    <n v="0.31430589113853502"/>
  </r>
  <r>
    <x v="0"/>
    <x v="1"/>
    <x v="0"/>
    <x v="0"/>
    <x v="0"/>
    <x v="2"/>
    <x v="2"/>
    <n v="295.99"/>
    <n v="210"/>
    <n v="92"/>
    <n v="27231.08"/>
    <n v="7911.0800000000008"/>
    <n v="0.29051657150579413"/>
    <n v="27231.08"/>
    <n v="19320"/>
    <n v="7911.0800000000017"/>
    <n v="0.29051657150579419"/>
  </r>
  <r>
    <x v="1"/>
    <x v="1"/>
    <x v="0"/>
    <x v="0"/>
    <x v="0"/>
    <x v="2"/>
    <x v="2"/>
    <n v="336.58900000000006"/>
    <n v="234.35000000000002"/>
    <n v="167"/>
    <n v="56210.363000000012"/>
    <n v="17073.913000000004"/>
    <n v="0.30375027110214536"/>
    <n v="56210.363000000012"/>
    <n v="39136.450000000004"/>
    <n v="17073.913000000008"/>
    <n v="0.30375027110214542"/>
  </r>
  <r>
    <x v="0"/>
    <x v="1"/>
    <x v="0"/>
    <x v="1"/>
    <x v="0"/>
    <x v="2"/>
    <x v="2"/>
    <n v="395.99"/>
    <n v="280"/>
    <n v="58"/>
    <n v="22967.420000000002"/>
    <n v="6727.42"/>
    <n v="0.29291143715750395"/>
    <n v="22967.420000000002"/>
    <n v="16240"/>
    <n v="6727.4200000000019"/>
    <n v="0.29291143715750406"/>
  </r>
  <r>
    <x v="1"/>
    <x v="1"/>
    <x v="0"/>
    <x v="1"/>
    <x v="0"/>
    <x v="2"/>
    <x v="2"/>
    <n v="452.08900000000006"/>
    <n v="310.65000000000003"/>
    <n v="102"/>
    <n v="46113.078000000009"/>
    <n v="14426.778000000002"/>
    <n v="0.31285653930973767"/>
    <n v="46113.078000000009"/>
    <n v="31686.300000000003"/>
    <n v="14426.778000000006"/>
    <n v="0.31285653930973772"/>
  </r>
  <r>
    <x v="0"/>
    <x v="1"/>
    <x v="0"/>
    <x v="2"/>
    <x v="0"/>
    <x v="2"/>
    <x v="2"/>
    <n v="345.99"/>
    <n v="245"/>
    <n v="75"/>
    <n v="25949.25"/>
    <n v="7574.2500000000009"/>
    <n v="0.29188704875863469"/>
    <n v="25949.25"/>
    <n v="18375"/>
    <n v="7574.25"/>
    <n v="0.29188704875863464"/>
  </r>
  <r>
    <x v="1"/>
    <x v="1"/>
    <x v="0"/>
    <x v="2"/>
    <x v="0"/>
    <x v="2"/>
    <x v="2"/>
    <n v="391.58900000000006"/>
    <n v="272.5"/>
    <n v="149"/>
    <n v="58346.761000000006"/>
    <n v="17744.26100000001"/>
    <n v="0.30411732709550077"/>
    <n v="58346.761000000006"/>
    <n v="40602.5"/>
    <n v="17744.261000000006"/>
    <n v="0.30411732709550071"/>
  </r>
  <r>
    <x v="0"/>
    <x v="1"/>
    <x v="0"/>
    <x v="3"/>
    <x v="0"/>
    <x v="2"/>
    <x v="2"/>
    <n v="320.99"/>
    <n v="227.5"/>
    <n v="82"/>
    <n v="26321.18"/>
    <n v="7666.18"/>
    <n v="0.29125517928907441"/>
    <n v="26321.18"/>
    <n v="18655"/>
    <n v="7666.18"/>
    <n v="0.29125517928907441"/>
  </r>
  <r>
    <x v="1"/>
    <x v="1"/>
    <x v="0"/>
    <x v="3"/>
    <x v="0"/>
    <x v="2"/>
    <x v="2"/>
    <n v="364.08900000000006"/>
    <n v="253.42500000000001"/>
    <n v="157"/>
    <n v="57161.973000000005"/>
    <n v="17374.248000000007"/>
    <n v="0.30394766114878513"/>
    <n v="57161.973000000005"/>
    <n v="39787.724999999999"/>
    <n v="17374.248000000007"/>
    <n v="0.30394766114878513"/>
  </r>
  <r>
    <x v="0"/>
    <x v="2"/>
    <x v="0"/>
    <x v="0"/>
    <x v="0"/>
    <x v="2"/>
    <x v="2"/>
    <n v="290.99"/>
    <n v="210"/>
    <n v="98"/>
    <n v="28517.02"/>
    <n v="7937.02"/>
    <n v="0.27832571566033198"/>
    <n v="28517.02"/>
    <n v="20580"/>
    <n v="7937.02"/>
    <n v="0.27832571566033198"/>
  </r>
  <r>
    <x v="1"/>
    <x v="2"/>
    <x v="0"/>
    <x v="0"/>
    <x v="0"/>
    <x v="2"/>
    <x v="2"/>
    <n v="331.08900000000006"/>
    <n v="234.35000000000002"/>
    <n v="193"/>
    <n v="63900.177000000011"/>
    <n v="18670.627000000008"/>
    <n v="0.29218427673525854"/>
    <n v="63900.177000000011"/>
    <n v="45229.55"/>
    <n v="18670.627000000008"/>
    <n v="0.29218427673525854"/>
  </r>
  <r>
    <x v="0"/>
    <x v="2"/>
    <x v="0"/>
    <x v="1"/>
    <x v="0"/>
    <x v="2"/>
    <x v="2"/>
    <n v="390.99"/>
    <n v="280"/>
    <n v="64"/>
    <n v="25023.360000000001"/>
    <n v="7103.3600000000006"/>
    <n v="0.28386915266375101"/>
    <n v="25023.360000000001"/>
    <n v="17920"/>
    <n v="7103.3600000000006"/>
    <n v="0.28386915266375101"/>
  </r>
  <r>
    <x v="1"/>
    <x v="2"/>
    <x v="0"/>
    <x v="1"/>
    <x v="0"/>
    <x v="2"/>
    <x v="2"/>
    <n v="446.58900000000006"/>
    <n v="310.65000000000003"/>
    <n v="132"/>
    <n v="58949.748000000007"/>
    <n v="17943.948000000004"/>
    <n v="0.30439397298186927"/>
    <n v="58949.748000000007"/>
    <n v="41005.800000000003"/>
    <n v="17943.948000000004"/>
    <n v="0.30439397298186927"/>
  </r>
  <r>
    <x v="0"/>
    <x v="2"/>
    <x v="0"/>
    <x v="2"/>
    <x v="0"/>
    <x v="2"/>
    <x v="2"/>
    <n v="340.99"/>
    <n v="245"/>
    <n v="82"/>
    <n v="27961.18"/>
    <n v="7871.18"/>
    <n v="0.28150385641807679"/>
    <n v="27961.18"/>
    <n v="20090"/>
    <n v="7871.18"/>
    <n v="0.28150385641807679"/>
  </r>
  <r>
    <x v="1"/>
    <x v="2"/>
    <x v="0"/>
    <x v="2"/>
    <x v="0"/>
    <x v="2"/>
    <x v="2"/>
    <n v="386.08900000000006"/>
    <n v="272.5"/>
    <n v="168"/>
    <n v="64862.952000000012"/>
    <n v="19082.952000000008"/>
    <n v="0.29420418608144761"/>
    <n v="64862.952000000012"/>
    <n v="45780"/>
    <n v="19082.952000000012"/>
    <n v="0.29420418608144766"/>
  </r>
  <r>
    <x v="0"/>
    <x v="2"/>
    <x v="0"/>
    <x v="3"/>
    <x v="0"/>
    <x v="2"/>
    <x v="2"/>
    <n v="315.99"/>
    <n v="227.5"/>
    <n v="88"/>
    <n v="27807.120000000003"/>
    <n v="7787.1200000000008"/>
    <n v="0.28004050761100036"/>
    <n v="27807.120000000003"/>
    <n v="20020"/>
    <n v="7787.1200000000026"/>
    <n v="0.28004050761100041"/>
  </r>
  <r>
    <x v="1"/>
    <x v="2"/>
    <x v="0"/>
    <x v="3"/>
    <x v="0"/>
    <x v="2"/>
    <x v="2"/>
    <n v="358.58900000000006"/>
    <n v="253.42500000000001"/>
    <n v="193"/>
    <n v="69207.677000000011"/>
    <n v="20296.652000000009"/>
    <n v="0.29327168429594891"/>
    <n v="69207.677000000011"/>
    <n v="48911.025000000001"/>
    <n v="20296.652000000009"/>
    <n v="0.29327168429594891"/>
  </r>
  <r>
    <x v="0"/>
    <x v="3"/>
    <x v="0"/>
    <x v="0"/>
    <x v="0"/>
    <x v="2"/>
    <x v="2"/>
    <n v="285.99"/>
    <n v="210"/>
    <n v="105"/>
    <n v="30028.95"/>
    <n v="7978.9500000000007"/>
    <n v="0.26570859120948287"/>
    <n v="30028.95"/>
    <n v="22050"/>
    <n v="7978.9500000000007"/>
    <n v="0.26570859120948287"/>
  </r>
  <r>
    <x v="1"/>
    <x v="3"/>
    <x v="0"/>
    <x v="0"/>
    <x v="0"/>
    <x v="2"/>
    <x v="2"/>
    <n v="325.58900000000006"/>
    <n v="234.35000000000002"/>
    <n v="196"/>
    <n v="63815.44400000001"/>
    <n v="17882.844000000005"/>
    <n v="0.28022752611421148"/>
    <n v="63815.44400000001"/>
    <n v="45932.600000000006"/>
    <n v="17882.844000000005"/>
    <n v="0.28022752611421148"/>
  </r>
  <r>
    <x v="0"/>
    <x v="3"/>
    <x v="0"/>
    <x v="1"/>
    <x v="0"/>
    <x v="2"/>
    <x v="2"/>
    <n v="385.99"/>
    <n v="280"/>
    <n v="71"/>
    <n v="27405.29"/>
    <n v="7525.2900000000009"/>
    <n v="0.27459260602606289"/>
    <n v="27405.29"/>
    <n v="19880"/>
    <n v="7525.2900000000009"/>
    <n v="0.27459260602606289"/>
  </r>
  <r>
    <x v="1"/>
    <x v="3"/>
    <x v="0"/>
    <x v="1"/>
    <x v="0"/>
    <x v="2"/>
    <x v="2"/>
    <n v="441.08900000000006"/>
    <n v="310.65000000000003"/>
    <n v="137"/>
    <n v="60429.193000000007"/>
    <n v="17870.143000000004"/>
    <n v="0.29572036482433256"/>
    <n v="60429.193000000007"/>
    <n v="42559.05"/>
    <n v="17870.143000000004"/>
    <n v="0.29572036482433256"/>
  </r>
  <r>
    <x v="0"/>
    <x v="3"/>
    <x v="0"/>
    <x v="2"/>
    <x v="0"/>
    <x v="2"/>
    <x v="2"/>
    <n v="335.99"/>
    <n v="245"/>
    <n v="89"/>
    <n v="29903.11"/>
    <n v="8098.1100000000006"/>
    <n v="0.27081163129855057"/>
    <n v="29903.11"/>
    <n v="21805"/>
    <n v="8098.1100000000006"/>
    <n v="0.27081163129855057"/>
  </r>
  <r>
    <x v="1"/>
    <x v="3"/>
    <x v="0"/>
    <x v="2"/>
    <x v="0"/>
    <x v="2"/>
    <x v="2"/>
    <n v="380.58900000000006"/>
    <n v="272.5"/>
    <n v="168"/>
    <n v="63938.952000000012"/>
    <n v="18158.952000000008"/>
    <n v="0.28400452982088298"/>
    <n v="63938.952000000012"/>
    <n v="45780"/>
    <n v="18158.952000000012"/>
    <n v="0.28400452982088303"/>
  </r>
  <r>
    <x v="0"/>
    <x v="3"/>
    <x v="0"/>
    <x v="3"/>
    <x v="0"/>
    <x v="2"/>
    <x v="2"/>
    <n v="310.99"/>
    <n v="227.5"/>
    <n v="95"/>
    <n v="29544.05"/>
    <n v="7931.5500000000011"/>
    <n v="0.26846522396218531"/>
    <n v="29544.05"/>
    <n v="21612.5"/>
    <n v="7931.5499999999993"/>
    <n v="0.26846522396218525"/>
  </r>
  <r>
    <x v="1"/>
    <x v="3"/>
    <x v="0"/>
    <x v="3"/>
    <x v="0"/>
    <x v="2"/>
    <x v="2"/>
    <n v="353.08900000000006"/>
    <n v="253.42500000000001"/>
    <n v="177"/>
    <n v="62496.753000000012"/>
    <n v="17640.528000000009"/>
    <n v="0.28226311213320165"/>
    <n v="62496.753000000012"/>
    <n v="44856.224999999999"/>
    <n v="17640.528000000013"/>
    <n v="0.28226311213320171"/>
  </r>
  <r>
    <x v="0"/>
    <x v="0"/>
    <x v="0"/>
    <x v="0"/>
    <x v="1"/>
    <x v="0"/>
    <x v="3"/>
    <n v="150.99"/>
    <n v="90"/>
    <n v="125"/>
    <n v="18873.75"/>
    <n v="7623.7500000000009"/>
    <n v="0.40393403536658062"/>
    <n v="18873.75"/>
    <n v="11250"/>
    <n v="7623.75"/>
    <n v="0.40393403536658057"/>
  </r>
  <r>
    <x v="1"/>
    <x v="0"/>
    <x v="0"/>
    <x v="0"/>
    <x v="1"/>
    <x v="0"/>
    <x v="3"/>
    <n v="166.90930000000003"/>
    <n v="105.8"/>
    <n v="118"/>
    <n v="19695.297400000003"/>
    <n v="7210.8974000000035"/>
    <n v="0.36612279843004564"/>
    <n v="19695.297400000003"/>
    <n v="12484.4"/>
    <n v="7210.8974000000035"/>
    <n v="0.36612279843004564"/>
  </r>
  <r>
    <x v="0"/>
    <x v="0"/>
    <x v="0"/>
    <x v="1"/>
    <x v="1"/>
    <x v="0"/>
    <x v="3"/>
    <n v="250.99"/>
    <n v="150"/>
    <n v="68"/>
    <n v="17067.32"/>
    <n v="6867.3200000000006"/>
    <n v="0.40236662815251606"/>
    <n v="17067.32"/>
    <n v="10200"/>
    <n v="6867.32"/>
    <n v="0.402366628152516"/>
  </r>
  <r>
    <x v="1"/>
    <x v="0"/>
    <x v="0"/>
    <x v="1"/>
    <x v="1"/>
    <x v="0"/>
    <x v="3"/>
    <n v="279.25930000000005"/>
    <n v="178.25"/>
    <n v="64"/>
    <n v="17872.595200000003"/>
    <n v="6464.5952000000034"/>
    <n v="0.36170433715188727"/>
    <n v="17872.595200000003"/>
    <n v="11408"/>
    <n v="6464.5952000000034"/>
    <n v="0.36170433715188727"/>
  </r>
  <r>
    <x v="0"/>
    <x v="0"/>
    <x v="0"/>
    <x v="2"/>
    <x v="1"/>
    <x v="0"/>
    <x v="3"/>
    <n v="200.99"/>
    <n v="120"/>
    <n v="92"/>
    <n v="18491.080000000002"/>
    <n v="7451.0800000000008"/>
    <n v="0.40295537091397582"/>
    <n v="18491.080000000002"/>
    <n v="11040"/>
    <n v="7451.0800000000017"/>
    <n v="0.40295537091397587"/>
  </r>
  <r>
    <x v="1"/>
    <x v="0"/>
    <x v="0"/>
    <x v="2"/>
    <x v="1"/>
    <x v="0"/>
    <x v="3"/>
    <n v="220.40930000000003"/>
    <n v="140.29999999999998"/>
    <n v="88"/>
    <n v="19396.018400000001"/>
    <n v="7049.6184000000039"/>
    <n v="0.36345698661535625"/>
    <n v="19396.018400000001"/>
    <n v="12346.399999999998"/>
    <n v="7049.618400000003"/>
    <n v="0.36345698661535619"/>
  </r>
  <r>
    <x v="0"/>
    <x v="0"/>
    <x v="0"/>
    <x v="3"/>
    <x v="1"/>
    <x v="0"/>
    <x v="3"/>
    <n v="175.99"/>
    <n v="105"/>
    <n v="108"/>
    <n v="19006.920000000002"/>
    <n v="7666.920000000001"/>
    <n v="0.40337519177225978"/>
    <n v="19006.920000000002"/>
    <n v="11340"/>
    <n v="7666.9200000000019"/>
    <n v="0.40337519177225983"/>
  </r>
  <r>
    <x v="1"/>
    <x v="0"/>
    <x v="0"/>
    <x v="3"/>
    <x v="1"/>
    <x v="0"/>
    <x v="3"/>
    <n v="193.65930000000003"/>
    <n v="123.05"/>
    <n v="102"/>
    <n v="19753.248600000003"/>
    <n v="7202.1486000000032"/>
    <n v="0.36460577932482469"/>
    <n v="19753.248600000003"/>
    <n v="12551.1"/>
    <n v="7202.1486000000023"/>
    <n v="0.36460577932482463"/>
  </r>
  <r>
    <x v="0"/>
    <x v="1"/>
    <x v="0"/>
    <x v="0"/>
    <x v="1"/>
    <x v="0"/>
    <x v="3"/>
    <n v="145.99"/>
    <n v="90"/>
    <n v="135"/>
    <n v="19708.650000000001"/>
    <n v="7558.6500000000015"/>
    <n v="0.38351941913829718"/>
    <n v="19708.650000000001"/>
    <n v="12150"/>
    <n v="7558.6500000000015"/>
    <n v="0.38351941913829718"/>
  </r>
  <r>
    <x v="1"/>
    <x v="1"/>
    <x v="0"/>
    <x v="0"/>
    <x v="1"/>
    <x v="0"/>
    <x v="3"/>
    <n v="161.55930000000001"/>
    <n v="105.8"/>
    <n v="128"/>
    <n v="20679.590400000001"/>
    <n v="7137.1904000000013"/>
    <n v="0.34513209700710518"/>
    <n v="20679.590400000001"/>
    <n v="13542.4"/>
    <n v="7137.1904000000013"/>
    <n v="0.34513209700710518"/>
  </r>
  <r>
    <x v="0"/>
    <x v="1"/>
    <x v="0"/>
    <x v="1"/>
    <x v="1"/>
    <x v="0"/>
    <x v="3"/>
    <n v="245.99"/>
    <n v="150"/>
    <n v="75"/>
    <n v="18449.25"/>
    <n v="7199.2500000000009"/>
    <n v="0.39021911459815445"/>
    <n v="18449.25"/>
    <n v="11250"/>
    <n v="7199.25"/>
    <n v="0.39021911459815439"/>
  </r>
  <r>
    <x v="1"/>
    <x v="1"/>
    <x v="0"/>
    <x v="1"/>
    <x v="1"/>
    <x v="0"/>
    <x v="3"/>
    <n v="273.90930000000003"/>
    <n v="178.25"/>
    <n v="71"/>
    <n v="19447.560300000001"/>
    <n v="6791.8103000000019"/>
    <n v="0.34923713798691763"/>
    <n v="19447.560300000001"/>
    <n v="12655.75"/>
    <n v="6791.810300000001"/>
    <n v="0.34923713798691758"/>
  </r>
  <r>
    <x v="0"/>
    <x v="1"/>
    <x v="0"/>
    <x v="2"/>
    <x v="1"/>
    <x v="0"/>
    <x v="3"/>
    <n v="195.99"/>
    <n v="120"/>
    <n v="102"/>
    <n v="19990.98"/>
    <n v="7750.9800000000014"/>
    <n v="0.3877238634624216"/>
    <n v="19990.98"/>
    <n v="12240"/>
    <n v="7750.98"/>
    <n v="0.38772386346242155"/>
  </r>
  <r>
    <x v="1"/>
    <x v="1"/>
    <x v="0"/>
    <x v="2"/>
    <x v="1"/>
    <x v="0"/>
    <x v="3"/>
    <n v="215.05930000000004"/>
    <n v="140.29999999999998"/>
    <n v="97"/>
    <n v="20860.752100000005"/>
    <n v="7251.6521000000048"/>
    <n v="0.34762179547687561"/>
    <n v="20860.752100000005"/>
    <n v="13609.099999999999"/>
    <n v="7251.6521000000066"/>
    <n v="0.34762179547687566"/>
  </r>
  <r>
    <x v="0"/>
    <x v="1"/>
    <x v="0"/>
    <x v="3"/>
    <x v="1"/>
    <x v="0"/>
    <x v="3"/>
    <n v="170.99"/>
    <n v="105"/>
    <n v="118"/>
    <n v="20176.82"/>
    <n v="7786.8200000000015"/>
    <n v="0.38592900169600569"/>
    <n v="20176.82"/>
    <n v="12390"/>
    <n v="7786.82"/>
    <n v="0.38592900169600558"/>
  </r>
  <r>
    <x v="1"/>
    <x v="1"/>
    <x v="0"/>
    <x v="3"/>
    <x v="1"/>
    <x v="0"/>
    <x v="3"/>
    <n v="188.30930000000001"/>
    <n v="123.05"/>
    <n v="112"/>
    <n v="21090.641600000003"/>
    <n v="7309.0416000000014"/>
    <n v="0.34655378146485599"/>
    <n v="21090.641600000003"/>
    <n v="13781.6"/>
    <n v="7309.0416000000023"/>
    <n v="0.34655378146485605"/>
  </r>
  <r>
    <x v="0"/>
    <x v="2"/>
    <x v="0"/>
    <x v="0"/>
    <x v="1"/>
    <x v="0"/>
    <x v="3"/>
    <n v="140.99"/>
    <n v="90"/>
    <n v="145"/>
    <n v="20443.550000000003"/>
    <n v="7393.5500000000011"/>
    <n v="0.36165685509610612"/>
    <n v="20443.550000000003"/>
    <n v="13050"/>
    <n v="7393.5500000000029"/>
    <n v="0.36165685509610618"/>
  </r>
  <r>
    <x v="1"/>
    <x v="2"/>
    <x v="0"/>
    <x v="0"/>
    <x v="1"/>
    <x v="0"/>
    <x v="3"/>
    <n v="156.20930000000001"/>
    <n v="105.8"/>
    <n v="138"/>
    <n v="21556.883400000002"/>
    <n v="6956.4834000000019"/>
    <n v="0.32270357782795267"/>
    <n v="21556.883400000002"/>
    <n v="14600.4"/>
    <n v="6956.4834000000028"/>
    <n v="0.32270357782795273"/>
  </r>
  <r>
    <x v="0"/>
    <x v="2"/>
    <x v="0"/>
    <x v="1"/>
    <x v="1"/>
    <x v="0"/>
    <x v="3"/>
    <n v="240.99"/>
    <n v="150"/>
    <n v="82"/>
    <n v="19761.18"/>
    <n v="7461.18"/>
    <n v="0.37756753392256942"/>
    <n v="19761.18"/>
    <n v="12300"/>
    <n v="7461.18"/>
    <n v="0.37756753392256942"/>
  </r>
  <r>
    <x v="1"/>
    <x v="2"/>
    <x v="0"/>
    <x v="1"/>
    <x v="1"/>
    <x v="0"/>
    <x v="3"/>
    <n v="268.55930000000001"/>
    <n v="178.25"/>
    <n v="78"/>
    <n v="20947.625400000001"/>
    <n v="7044.1254000000008"/>
    <n v="0.33627321787031766"/>
    <n v="20947.625400000001"/>
    <n v="13903.5"/>
    <n v="7044.1254000000008"/>
    <n v="0.33627321787031766"/>
  </r>
  <r>
    <x v="0"/>
    <x v="2"/>
    <x v="0"/>
    <x v="2"/>
    <x v="1"/>
    <x v="0"/>
    <x v="3"/>
    <n v="190.99"/>
    <n v="120"/>
    <n v="112"/>
    <n v="21390.880000000001"/>
    <n v="7950.880000000001"/>
    <n v="0.37169485313367195"/>
    <n v="21390.880000000001"/>
    <n v="13440"/>
    <n v="7950.880000000001"/>
    <n v="0.37169485313367195"/>
  </r>
  <r>
    <x v="1"/>
    <x v="2"/>
    <x v="0"/>
    <x v="2"/>
    <x v="1"/>
    <x v="0"/>
    <x v="3"/>
    <n v="209.70930000000001"/>
    <n v="140.29999999999998"/>
    <n v="107"/>
    <n v="22438.895100000002"/>
    <n v="7426.795100000003"/>
    <n v="0.33097864520076137"/>
    <n v="22438.895100000002"/>
    <n v="15012.099999999999"/>
    <n v="7426.795100000003"/>
    <n v="0.33097864520076137"/>
  </r>
  <r>
    <x v="0"/>
    <x v="2"/>
    <x v="0"/>
    <x v="3"/>
    <x v="1"/>
    <x v="0"/>
    <x v="3"/>
    <n v="165.99"/>
    <n v="105"/>
    <n v="128"/>
    <n v="21246.720000000001"/>
    <n v="7806.7200000000012"/>
    <n v="0.36743177299837343"/>
    <n v="21246.720000000001"/>
    <n v="13440"/>
    <n v="7806.7200000000012"/>
    <n v="0.36743177299837343"/>
  </r>
  <r>
    <x v="1"/>
    <x v="2"/>
    <x v="0"/>
    <x v="3"/>
    <x v="1"/>
    <x v="0"/>
    <x v="3"/>
    <n v="182.95930000000001"/>
    <n v="123.05"/>
    <n v="122"/>
    <n v="22321.034600000003"/>
    <n v="7308.9346000000023"/>
    <n v="0.32744604947657763"/>
    <n v="22321.034600000003"/>
    <n v="15012.1"/>
    <n v="7308.9346000000023"/>
    <n v="0.32744604947657763"/>
  </r>
  <r>
    <x v="0"/>
    <x v="3"/>
    <x v="0"/>
    <x v="0"/>
    <x v="1"/>
    <x v="0"/>
    <x v="3"/>
    <n v="135.99"/>
    <n v="90"/>
    <n v="155"/>
    <n v="21078.45"/>
    <n v="7128.4500000000016"/>
    <n v="0.33818663136995375"/>
    <n v="21078.45"/>
    <n v="13950"/>
    <n v="7128.4500000000007"/>
    <n v="0.33818663136995369"/>
  </r>
  <r>
    <x v="1"/>
    <x v="3"/>
    <x v="0"/>
    <x v="0"/>
    <x v="1"/>
    <x v="0"/>
    <x v="3"/>
    <n v="150.85930000000002"/>
    <n v="105.8"/>
    <n v="148"/>
    <n v="22327.176400000004"/>
    <n v="6668.7764000000034"/>
    <n v="0.29868427070787162"/>
    <n v="22327.176400000004"/>
    <n v="15658.4"/>
    <n v="6668.7764000000043"/>
    <n v="0.29868427070787162"/>
  </r>
  <r>
    <x v="0"/>
    <x v="3"/>
    <x v="0"/>
    <x v="1"/>
    <x v="1"/>
    <x v="0"/>
    <x v="3"/>
    <n v="235.99"/>
    <n v="150"/>
    <n v="89"/>
    <n v="21003.11"/>
    <n v="7653.1100000000006"/>
    <n v="0.36437984660366968"/>
    <n v="21003.11"/>
    <n v="13350"/>
    <n v="7653.1100000000006"/>
    <n v="0.36437984660366968"/>
  </r>
  <r>
    <x v="1"/>
    <x v="3"/>
    <x v="0"/>
    <x v="1"/>
    <x v="1"/>
    <x v="0"/>
    <x v="3"/>
    <n v="263.20930000000004"/>
    <n v="178.25"/>
    <n v="85"/>
    <n v="22372.790500000003"/>
    <n v="7221.5405000000037"/>
    <n v="0.32278228770791928"/>
    <n v="22372.790500000003"/>
    <n v="15151.25"/>
    <n v="7221.5405000000028"/>
    <n v="0.32278228770791922"/>
  </r>
  <r>
    <x v="0"/>
    <x v="3"/>
    <x v="0"/>
    <x v="2"/>
    <x v="1"/>
    <x v="0"/>
    <x v="3"/>
    <n v="185.99"/>
    <n v="120"/>
    <n v="122"/>
    <n v="22690.780000000002"/>
    <n v="8050.7800000000007"/>
    <n v="0.35480402172159792"/>
    <n v="22690.780000000002"/>
    <n v="14640"/>
    <n v="8050.7800000000025"/>
    <n v="0.35480402172159803"/>
  </r>
  <r>
    <x v="1"/>
    <x v="3"/>
    <x v="0"/>
    <x v="2"/>
    <x v="1"/>
    <x v="0"/>
    <x v="3"/>
    <n v="204.35930000000002"/>
    <n v="140.29999999999998"/>
    <n v="117"/>
    <n v="23910.038100000002"/>
    <n v="7494.9381000000039"/>
    <n v="0.31346408017643451"/>
    <n v="23910.038100000002"/>
    <n v="16415.099999999999"/>
    <n v="7494.938100000003"/>
    <n v="0.31346408017643446"/>
  </r>
  <r>
    <x v="0"/>
    <x v="3"/>
    <x v="0"/>
    <x v="3"/>
    <x v="1"/>
    <x v="0"/>
    <x v="3"/>
    <n v="160.99"/>
    <n v="105"/>
    <n v="138"/>
    <n v="22216.620000000003"/>
    <n v="7726.6200000000008"/>
    <n v="0.34778557674389715"/>
    <n v="22216.620000000003"/>
    <n v="14490"/>
    <n v="7726.6200000000026"/>
    <n v="0.34778557674389721"/>
  </r>
  <r>
    <x v="1"/>
    <x v="3"/>
    <x v="0"/>
    <x v="3"/>
    <x v="1"/>
    <x v="0"/>
    <x v="3"/>
    <n v="177.60930000000002"/>
    <n v="123.05"/>
    <n v="132"/>
    <n v="23444.427600000003"/>
    <n v="7201.8276000000033"/>
    <n v="0.30718717995059952"/>
    <n v="23444.427600000003"/>
    <n v="16242.6"/>
    <n v="7201.8276000000023"/>
    <n v="0.30718717995059952"/>
  </r>
  <r>
    <x v="0"/>
    <x v="0"/>
    <x v="0"/>
    <x v="0"/>
    <x v="1"/>
    <x v="2"/>
    <x v="4"/>
    <n v="70.989999999999995"/>
    <n v="35"/>
    <n v="185"/>
    <n v="13133.15"/>
    <n v="6658.1499999999987"/>
    <n v="0.50697281307226361"/>
    <n v="13133.15"/>
    <n v="6475"/>
    <n v="6658.15"/>
    <n v="0.50697281307226372"/>
  </r>
  <r>
    <x v="1"/>
    <x v="0"/>
    <x v="0"/>
    <x v="0"/>
    <x v="1"/>
    <x v="2"/>
    <x v="4"/>
    <n v="79.169299999999993"/>
    <n v="41.4"/>
    <n v="105"/>
    <n v="8312.7764999999999"/>
    <n v="3965.7764999999995"/>
    <n v="0.47707002588124431"/>
    <n v="8312.7764999999999"/>
    <n v="4347"/>
    <n v="3965.7764999999999"/>
    <n v="0.47707002588124436"/>
  </r>
  <r>
    <x v="0"/>
    <x v="0"/>
    <x v="0"/>
    <x v="1"/>
    <x v="1"/>
    <x v="2"/>
    <x v="4"/>
    <n v="115.99"/>
    <n v="57.5"/>
    <n v="128"/>
    <n v="14846.72"/>
    <n v="7486.7199999999993"/>
    <n v="0.50426760927666181"/>
    <n v="14846.72"/>
    <n v="7360"/>
    <n v="7486.7199999999993"/>
    <n v="0.50426760927666181"/>
  </r>
  <r>
    <x v="1"/>
    <x v="0"/>
    <x v="0"/>
    <x v="1"/>
    <x v="1"/>
    <x v="2"/>
    <x v="4"/>
    <n v="129.45930000000001"/>
    <n v="67.274999999999991"/>
    <n v="73"/>
    <n v="9450.5289000000012"/>
    <n v="4539.4539000000013"/>
    <n v="0.48033860835026926"/>
    <n v="9450.5289000000012"/>
    <n v="4911.0749999999998"/>
    <n v="4539.4539000000013"/>
    <n v="0.48033860835026926"/>
  </r>
  <r>
    <x v="0"/>
    <x v="0"/>
    <x v="0"/>
    <x v="2"/>
    <x v="1"/>
    <x v="2"/>
    <x v="4"/>
    <n v="93.49"/>
    <n v="46.25"/>
    <n v="156"/>
    <n v="14584.439999999999"/>
    <n v="7369.44"/>
    <n v="0.50529468392341426"/>
    <n v="14584.439999999999"/>
    <n v="7215"/>
    <n v="7369.4399999999987"/>
    <n v="0.50529468392341426"/>
  </r>
  <r>
    <x v="1"/>
    <x v="0"/>
    <x v="0"/>
    <x v="2"/>
    <x v="1"/>
    <x v="2"/>
    <x v="4"/>
    <n v="103.77930000000001"/>
    <n v="54.05"/>
    <n v="88"/>
    <n v="9132.5784000000003"/>
    <n v="4376.1784000000007"/>
    <n v="0.47918322825457493"/>
    <n v="9132.5784000000003"/>
    <n v="4756.3999999999996"/>
    <n v="4376.1784000000007"/>
    <n v="0.47918322825457493"/>
  </r>
  <r>
    <x v="0"/>
    <x v="0"/>
    <x v="0"/>
    <x v="3"/>
    <x v="1"/>
    <x v="2"/>
    <x v="4"/>
    <n v="82.24"/>
    <n v="40.619999999999997"/>
    <n v="172"/>
    <n v="14145.279999999999"/>
    <n v="7158.6399999999994"/>
    <n v="0.50607976653696496"/>
    <n v="14145.279999999999"/>
    <n v="6986.6399999999994"/>
    <n v="7158.6399999999994"/>
    <n v="0.50607976653696496"/>
  </r>
  <r>
    <x v="1"/>
    <x v="0"/>
    <x v="0"/>
    <x v="3"/>
    <x v="1"/>
    <x v="2"/>
    <x v="4"/>
    <n v="92.009299999999996"/>
    <n v="47.724999999999994"/>
    <n v="99"/>
    <n v="9108.9206999999988"/>
    <n v="4384.1457"/>
    <n v="0.4813024335583469"/>
    <n v="9108.9206999999988"/>
    <n v="4724.7749999999996"/>
    <n v="4384.1456999999991"/>
    <n v="0.48130243355834679"/>
  </r>
  <r>
    <x v="0"/>
    <x v="1"/>
    <x v="0"/>
    <x v="0"/>
    <x v="1"/>
    <x v="2"/>
    <x v="4"/>
    <n v="68.489999999999995"/>
    <n v="35"/>
    <n v="195"/>
    <n v="13355.55"/>
    <n v="6530.5499999999993"/>
    <n v="0.48897649291867423"/>
    <n v="13355.55"/>
    <n v="6825"/>
    <n v="6530.5499999999993"/>
    <n v="0.48897649291867423"/>
  </r>
  <r>
    <x v="1"/>
    <x v="1"/>
    <x v="0"/>
    <x v="0"/>
    <x v="1"/>
    <x v="2"/>
    <x v="4"/>
    <n v="77.029299999999992"/>
    <n v="41.4"/>
    <n v="111"/>
    <n v="8550.2522999999983"/>
    <n v="3954.8522999999991"/>
    <n v="0.46254217550983845"/>
    <n v="8550.2522999999983"/>
    <n v="4595.3999999999996"/>
    <n v="3954.8522999999986"/>
    <n v="0.46254217550983839"/>
  </r>
  <r>
    <x v="0"/>
    <x v="1"/>
    <x v="0"/>
    <x v="1"/>
    <x v="1"/>
    <x v="2"/>
    <x v="4"/>
    <n v="113.49"/>
    <n v="57.5"/>
    <n v="138"/>
    <n v="15661.619999999999"/>
    <n v="7726.619999999999"/>
    <n v="0.49334743149176136"/>
    <n v="15661.619999999999"/>
    <n v="7935"/>
    <n v="7726.619999999999"/>
    <n v="0.49334743149176136"/>
  </r>
  <r>
    <x v="1"/>
    <x v="1"/>
    <x v="0"/>
    <x v="1"/>
    <x v="1"/>
    <x v="2"/>
    <x v="4"/>
    <n v="127.3193"/>
    <n v="67.274999999999991"/>
    <n v="78"/>
    <n v="9930.9053999999996"/>
    <n v="4683.4554000000007"/>
    <n v="0.47160406945372785"/>
    <n v="9930.9053999999996"/>
    <n v="5247.4499999999989"/>
    <n v="4683.4554000000007"/>
    <n v="0.47160406945372785"/>
  </r>
  <r>
    <x v="0"/>
    <x v="1"/>
    <x v="0"/>
    <x v="2"/>
    <x v="1"/>
    <x v="2"/>
    <x v="4"/>
    <n v="90.99"/>
    <n v="46.25"/>
    <n v="168"/>
    <n v="15286.32"/>
    <n v="7516.3199999999988"/>
    <n v="0.49170238487745899"/>
    <n v="15286.32"/>
    <n v="7770"/>
    <n v="7516.32"/>
    <n v="0.49170238487745904"/>
  </r>
  <r>
    <x v="1"/>
    <x v="1"/>
    <x v="0"/>
    <x v="2"/>
    <x v="1"/>
    <x v="2"/>
    <x v="4"/>
    <n v="101.63930000000001"/>
    <n v="54.05"/>
    <n v="96"/>
    <n v="9757.372800000001"/>
    <n v="4568.5728000000008"/>
    <n v="0.4682175103527868"/>
    <n v="9757.372800000001"/>
    <n v="5188.7999999999993"/>
    <n v="4568.5728000000017"/>
    <n v="0.46821751035278691"/>
  </r>
  <r>
    <x v="0"/>
    <x v="1"/>
    <x v="0"/>
    <x v="3"/>
    <x v="1"/>
    <x v="2"/>
    <x v="4"/>
    <n v="79.739999999999995"/>
    <n v="40.619999999999997"/>
    <n v="185"/>
    <n v="14751.9"/>
    <n v="7237.2"/>
    <n v="0.49059443190368696"/>
    <n v="14751.9"/>
    <n v="7514.7"/>
    <n v="7237.2"/>
    <n v="0.49059443190368696"/>
  </r>
  <r>
    <x v="1"/>
    <x v="1"/>
    <x v="0"/>
    <x v="3"/>
    <x v="1"/>
    <x v="2"/>
    <x v="4"/>
    <n v="89.869299999999996"/>
    <n v="47.724999999999994"/>
    <n v="106"/>
    <n v="9526.1458000000002"/>
    <n v="4467.2957999999999"/>
    <n v="0.46895102109396641"/>
    <n v="9526.1458000000002"/>
    <n v="5058.8499999999995"/>
    <n v="4467.2958000000008"/>
    <n v="0.46895102109396652"/>
  </r>
  <r>
    <x v="0"/>
    <x v="2"/>
    <x v="0"/>
    <x v="0"/>
    <x v="1"/>
    <x v="2"/>
    <x v="4"/>
    <n v="65.989999999999995"/>
    <n v="35"/>
    <n v="205"/>
    <n v="13527.949999999999"/>
    <n v="6352.9499999999989"/>
    <n v="0.46961660857705706"/>
    <n v="13527.949999999999"/>
    <n v="7175"/>
    <n v="6352.9499999999989"/>
    <n v="0.46961660857705706"/>
  </r>
  <r>
    <x v="1"/>
    <x v="2"/>
    <x v="0"/>
    <x v="0"/>
    <x v="1"/>
    <x v="2"/>
    <x v="4"/>
    <n v="74.889300000000006"/>
    <n v="41.4"/>
    <n v="117"/>
    <n v="8762.0481"/>
    <n v="3918.2481000000007"/>
    <n v="0.44718404364842518"/>
    <n v="8762.0481"/>
    <n v="4843.8"/>
    <n v="3918.2480999999998"/>
    <n v="0.44718404364842507"/>
  </r>
  <r>
    <x v="0"/>
    <x v="2"/>
    <x v="0"/>
    <x v="1"/>
    <x v="1"/>
    <x v="2"/>
    <x v="4"/>
    <n v="110.99"/>
    <n v="57.5"/>
    <n v="148"/>
    <n v="16426.52"/>
    <n v="7916.5199999999995"/>
    <n v="0.48193530948734115"/>
    <n v="16426.52"/>
    <n v="8510"/>
    <n v="7916.52"/>
    <n v="0.4819353094873412"/>
  </r>
  <r>
    <x v="1"/>
    <x v="2"/>
    <x v="0"/>
    <x v="1"/>
    <x v="1"/>
    <x v="2"/>
    <x v="4"/>
    <n v="125.1793"/>
    <n v="67.274999999999991"/>
    <n v="84"/>
    <n v="10515.0612"/>
    <n v="4863.9612000000006"/>
    <n v="0.46257088831779702"/>
    <n v="10515.0612"/>
    <n v="5651.0999999999995"/>
    <n v="4863.9612000000006"/>
    <n v="0.46257088831779702"/>
  </r>
  <r>
    <x v="0"/>
    <x v="2"/>
    <x v="0"/>
    <x v="2"/>
    <x v="1"/>
    <x v="2"/>
    <x v="4"/>
    <n v="88.49"/>
    <n v="46.25"/>
    <n v="178"/>
    <n v="15751.22"/>
    <n v="7518.7199999999993"/>
    <n v="0.47734207255057065"/>
    <n v="15751.22"/>
    <n v="8232.5"/>
    <n v="7518.7199999999993"/>
    <n v="0.47734207255057065"/>
  </r>
  <r>
    <x v="1"/>
    <x v="2"/>
    <x v="0"/>
    <x v="2"/>
    <x v="1"/>
    <x v="2"/>
    <x v="4"/>
    <n v="99.499300000000005"/>
    <n v="54.05"/>
    <n v="102"/>
    <n v="10148.928600000001"/>
    <n v="4635.8286000000007"/>
    <n v="0.45678009795043789"/>
    <n v="10148.928600000001"/>
    <n v="5513.0999999999995"/>
    <n v="4635.8286000000016"/>
    <n v="0.45678009795043795"/>
  </r>
  <r>
    <x v="0"/>
    <x v="2"/>
    <x v="0"/>
    <x v="3"/>
    <x v="1"/>
    <x v="2"/>
    <x v="4"/>
    <n v="77.239999999999995"/>
    <n v="40.619999999999997"/>
    <n v="198"/>
    <n v="15293.519999999999"/>
    <n v="7250.7599999999993"/>
    <n v="0.47410668047643706"/>
    <n v="15293.519999999999"/>
    <n v="8042.7599999999993"/>
    <n v="7250.7599999999993"/>
    <n v="0.47410668047643706"/>
  </r>
  <r>
    <x v="1"/>
    <x v="2"/>
    <x v="0"/>
    <x v="3"/>
    <x v="1"/>
    <x v="2"/>
    <x v="4"/>
    <n v="87.729299999999995"/>
    <n v="47.724999999999994"/>
    <n v="114"/>
    <n v="10001.1402"/>
    <n v="4560.4902000000002"/>
    <n v="0.45599702721895652"/>
    <n v="10001.1402"/>
    <n v="5440.65"/>
    <n v="4560.4902000000002"/>
    <n v="0.45599702721895652"/>
  </r>
  <r>
    <x v="0"/>
    <x v="3"/>
    <x v="0"/>
    <x v="0"/>
    <x v="1"/>
    <x v="2"/>
    <x v="4"/>
    <n v="63.49"/>
    <n v="35"/>
    <n v="215"/>
    <n v="13650.35"/>
    <n v="6125.35"/>
    <n v="0.44873208379272328"/>
    <n v="13650.35"/>
    <n v="7525"/>
    <n v="6125.35"/>
    <n v="0.44873208379272328"/>
  </r>
  <r>
    <x v="1"/>
    <x v="3"/>
    <x v="0"/>
    <x v="0"/>
    <x v="1"/>
    <x v="2"/>
    <x v="4"/>
    <n v="72.749300000000005"/>
    <n v="41.4"/>
    <n v="123"/>
    <n v="8948.1639000000014"/>
    <n v="3855.9639000000006"/>
    <n v="0.43092235939039963"/>
    <n v="8948.1639000000014"/>
    <n v="5092.2"/>
    <n v="3855.9639000000016"/>
    <n v="0.43092235939039975"/>
  </r>
  <r>
    <x v="0"/>
    <x v="3"/>
    <x v="0"/>
    <x v="1"/>
    <x v="1"/>
    <x v="2"/>
    <x v="4"/>
    <n v="108.49"/>
    <n v="57.5"/>
    <n v="158"/>
    <n v="17141.419999999998"/>
    <n v="8056.4199999999992"/>
    <n v="0.46999723476818139"/>
    <n v="17141.419999999998"/>
    <n v="9085"/>
    <n v="8056.4199999999983"/>
    <n v="0.46999723476818134"/>
  </r>
  <r>
    <x v="1"/>
    <x v="3"/>
    <x v="0"/>
    <x v="1"/>
    <x v="1"/>
    <x v="2"/>
    <x v="4"/>
    <n v="123.0393"/>
    <n v="67.274999999999991"/>
    <n v="90"/>
    <n v="11073.537"/>
    <n v="5018.7870000000003"/>
    <n v="0.45322348225323128"/>
    <n v="11073.537"/>
    <n v="6054.7499999999991"/>
    <n v="5018.7870000000012"/>
    <n v="0.45322348225323139"/>
  </r>
  <r>
    <x v="0"/>
    <x v="3"/>
    <x v="0"/>
    <x v="2"/>
    <x v="1"/>
    <x v="2"/>
    <x v="4"/>
    <n v="85.99"/>
    <n v="46.25"/>
    <n v="188"/>
    <n v="16166.119999999999"/>
    <n v="7471.119999999999"/>
    <n v="0.46214676125130827"/>
    <n v="16166.119999999999"/>
    <n v="8695"/>
    <n v="7471.119999999999"/>
    <n v="0.46214676125130827"/>
  </r>
  <r>
    <x v="1"/>
    <x v="3"/>
    <x v="0"/>
    <x v="2"/>
    <x v="1"/>
    <x v="2"/>
    <x v="4"/>
    <n v="97.359300000000005"/>
    <n v="54.05"/>
    <n v="108"/>
    <n v="10514.804400000001"/>
    <n v="4677.4044000000013"/>
    <n v="0.44483988689318849"/>
    <n v="10514.804400000001"/>
    <n v="5837.4"/>
    <n v="4677.4044000000013"/>
    <n v="0.44483988689318849"/>
  </r>
  <r>
    <x v="0"/>
    <x v="3"/>
    <x v="0"/>
    <x v="3"/>
    <x v="1"/>
    <x v="2"/>
    <x v="4"/>
    <n v="74.739999999999995"/>
    <n v="40.619999999999997"/>
    <n v="208"/>
    <n v="15545.919999999998"/>
    <n v="7096.9599999999991"/>
    <n v="0.45651592186245649"/>
    <n v="15545.919999999998"/>
    <n v="8448.9599999999991"/>
    <n v="7096.9599999999991"/>
    <n v="0.45651592186245649"/>
  </r>
  <r>
    <x v="1"/>
    <x v="3"/>
    <x v="0"/>
    <x v="3"/>
    <x v="1"/>
    <x v="2"/>
    <x v="4"/>
    <n v="85.589299999999994"/>
    <n v="47.724999999999994"/>
    <n v="120"/>
    <n v="10270.715999999999"/>
    <n v="4543.7160000000003"/>
    <n v="0.44239525267761282"/>
    <n v="10270.715999999999"/>
    <n v="5726.9999999999991"/>
    <n v="4543.7159999999994"/>
    <n v="0.44239525267761276"/>
  </r>
  <r>
    <x v="0"/>
    <x v="0"/>
    <x v="0"/>
    <x v="0"/>
    <x v="2"/>
    <x v="2"/>
    <x v="5"/>
    <n v="90.99"/>
    <n v="54"/>
    <n v="95"/>
    <n v="8644.0499999999993"/>
    <n v="3514.0499999999997"/>
    <n v="0.40652818991097922"/>
    <n v="8644.0499999999993"/>
    <n v="5130"/>
    <n v="3514.0499999999993"/>
    <n v="0.40652818991097917"/>
  </r>
  <r>
    <x v="1"/>
    <x v="0"/>
    <x v="0"/>
    <x v="0"/>
    <x v="2"/>
    <x v="2"/>
    <x v="5"/>
    <n v="139.1"/>
    <n v="63.249999999999993"/>
    <n v="50"/>
    <n v="6955"/>
    <n v="3792.4999999999995"/>
    <n v="0.54529115744069012"/>
    <n v="6955"/>
    <n v="3162.4999999999995"/>
    <n v="3792.5000000000005"/>
    <n v="0.54529115744069023"/>
  </r>
  <r>
    <x v="0"/>
    <x v="0"/>
    <x v="0"/>
    <x v="1"/>
    <x v="2"/>
    <x v="2"/>
    <x v="5"/>
    <n v="150.99"/>
    <n v="90"/>
    <n v="58"/>
    <n v="8757.42"/>
    <n v="3537.4200000000005"/>
    <n v="0.40393403536658062"/>
    <n v="8757.42"/>
    <n v="5220"/>
    <n v="3537.42"/>
    <n v="0.40393403536658057"/>
  </r>
  <r>
    <x v="1"/>
    <x v="0"/>
    <x v="0"/>
    <x v="1"/>
    <x v="2"/>
    <x v="2"/>
    <x v="5"/>
    <n v="181.9"/>
    <n v="105.8"/>
    <n v="45"/>
    <n v="8185.5"/>
    <n v="3424.5000000000005"/>
    <n v="0.41836173721825182"/>
    <n v="8185.5"/>
    <n v="4761"/>
    <n v="3424.5"/>
    <n v="0.41836173721825176"/>
  </r>
  <r>
    <x v="0"/>
    <x v="0"/>
    <x v="0"/>
    <x v="2"/>
    <x v="2"/>
    <x v="2"/>
    <x v="5"/>
    <n v="120.99"/>
    <n v="72"/>
    <n v="76"/>
    <n v="9195.24"/>
    <n v="3723.24"/>
    <n v="0.40490949665261589"/>
    <n v="9195.24"/>
    <n v="5472"/>
    <n v="3723.24"/>
    <n v="0.40490949665261589"/>
  </r>
  <r>
    <x v="1"/>
    <x v="0"/>
    <x v="0"/>
    <x v="2"/>
    <x v="2"/>
    <x v="2"/>
    <x v="5"/>
    <n v="144.45000000000002"/>
    <n v="84.524999999999991"/>
    <n v="66"/>
    <n v="9533.7000000000007"/>
    <n v="3955.0500000000015"/>
    <n v="0.4148494288681206"/>
    <n v="9533.7000000000007"/>
    <n v="5578.65"/>
    <n v="3955.0500000000011"/>
    <n v="0.41484942886812054"/>
  </r>
  <r>
    <x v="0"/>
    <x v="0"/>
    <x v="0"/>
    <x v="3"/>
    <x v="2"/>
    <x v="2"/>
    <x v="5"/>
    <n v="105.99"/>
    <n v="63"/>
    <n v="88"/>
    <n v="9327.119999999999"/>
    <n v="3783.1199999999994"/>
    <n v="0.40560430229266908"/>
    <n v="9327.119999999999"/>
    <n v="5544"/>
    <n v="3783.119999999999"/>
    <n v="0.40560430229266903"/>
  </r>
  <r>
    <x v="1"/>
    <x v="0"/>
    <x v="0"/>
    <x v="3"/>
    <x v="2"/>
    <x v="2"/>
    <x v="5"/>
    <n v="139.1"/>
    <n v="74.174999999999997"/>
    <n v="72"/>
    <n v="10015.199999999999"/>
    <n v="4674.5999999999995"/>
    <n v="0.46675053918044573"/>
    <n v="10015.199999999999"/>
    <n v="5340.5999999999995"/>
    <n v="4674.5999999999995"/>
    <n v="0.46675053918044573"/>
  </r>
  <r>
    <x v="0"/>
    <x v="1"/>
    <x v="0"/>
    <x v="0"/>
    <x v="2"/>
    <x v="2"/>
    <x v="5"/>
    <n v="88.99"/>
    <n v="54"/>
    <n v="102"/>
    <n v="9076.98"/>
    <n v="3568.9799999999996"/>
    <n v="0.39319024609506681"/>
    <n v="9076.98"/>
    <n v="5508"/>
    <n v="3568.9799999999996"/>
    <n v="0.39319024609506681"/>
  </r>
  <r>
    <x v="1"/>
    <x v="1"/>
    <x v="0"/>
    <x v="0"/>
    <x v="2"/>
    <x v="2"/>
    <x v="5"/>
    <n v="128.4"/>
    <n v="63.249999999999993"/>
    <n v="77"/>
    <n v="9886.8000000000011"/>
    <n v="5016.55"/>
    <n v="0.50739875389408096"/>
    <n v="9886.8000000000011"/>
    <n v="4870.2499999999991"/>
    <n v="5016.550000000002"/>
    <n v="0.50739875389408118"/>
  </r>
  <r>
    <x v="0"/>
    <x v="1"/>
    <x v="0"/>
    <x v="1"/>
    <x v="2"/>
    <x v="2"/>
    <x v="5"/>
    <n v="148.99"/>
    <n v="90"/>
    <n v="65"/>
    <n v="9684.35"/>
    <n v="3834.3500000000004"/>
    <n v="0.39593261292704213"/>
    <n v="9684.35"/>
    <n v="5850"/>
    <n v="3834.3500000000004"/>
    <n v="0.39593261292704213"/>
  </r>
  <r>
    <x v="1"/>
    <x v="1"/>
    <x v="0"/>
    <x v="1"/>
    <x v="2"/>
    <x v="2"/>
    <x v="5"/>
    <n v="181.9"/>
    <n v="105.8"/>
    <n v="62"/>
    <n v="11277.800000000001"/>
    <n v="4718.2000000000007"/>
    <n v="0.41836173721825182"/>
    <n v="11277.800000000001"/>
    <n v="6559.5999999999995"/>
    <n v="4718.2000000000016"/>
    <n v="0.41836173721825187"/>
  </r>
  <r>
    <x v="0"/>
    <x v="1"/>
    <x v="0"/>
    <x v="2"/>
    <x v="2"/>
    <x v="2"/>
    <x v="5"/>
    <n v="118.99"/>
    <n v="72"/>
    <n v="82"/>
    <n v="9757.18"/>
    <n v="3853.1799999999994"/>
    <n v="0.39490713505336578"/>
    <n v="9757.18"/>
    <n v="5904"/>
    <n v="3853.1800000000003"/>
    <n v="0.39490713505336583"/>
  </r>
  <r>
    <x v="1"/>
    <x v="1"/>
    <x v="0"/>
    <x v="2"/>
    <x v="2"/>
    <x v="2"/>
    <x v="5"/>
    <n v="149.80000000000001"/>
    <n v="84.524999999999991"/>
    <n v="50"/>
    <n v="7490.0000000000009"/>
    <n v="3263.7500000000009"/>
    <n v="0.43574766355140193"/>
    <n v="7490.0000000000009"/>
    <n v="4226.25"/>
    <n v="3263.7500000000009"/>
    <n v="0.43574766355140193"/>
  </r>
  <r>
    <x v="0"/>
    <x v="1"/>
    <x v="0"/>
    <x v="3"/>
    <x v="2"/>
    <x v="2"/>
    <x v="5"/>
    <n v="103.99"/>
    <n v="63"/>
    <n v="95"/>
    <n v="9879.0499999999993"/>
    <n v="3894.0499999999997"/>
    <n v="0.39417251658813346"/>
    <n v="9879.0499999999993"/>
    <n v="5985"/>
    <n v="3894.0499999999993"/>
    <n v="0.3941725165881334"/>
  </r>
  <r>
    <x v="1"/>
    <x v="1"/>
    <x v="0"/>
    <x v="3"/>
    <x v="2"/>
    <x v="2"/>
    <x v="5"/>
    <n v="123.05000000000001"/>
    <n v="74.174999999999997"/>
    <n v="70"/>
    <n v="8613.5"/>
    <n v="3421.2500000000009"/>
    <n v="0.39719626168224309"/>
    <n v="8613.5"/>
    <n v="5192.25"/>
    <n v="3421.25"/>
    <n v="0.39719626168224298"/>
  </r>
  <r>
    <x v="0"/>
    <x v="2"/>
    <x v="0"/>
    <x v="0"/>
    <x v="2"/>
    <x v="2"/>
    <x v="5"/>
    <n v="85.99"/>
    <n v="54"/>
    <n v="108"/>
    <n v="9286.92"/>
    <n v="3454.9199999999996"/>
    <n v="0.37202000232585181"/>
    <n v="9286.92"/>
    <n v="5832"/>
    <n v="3454.92"/>
    <n v="0.37202000232585186"/>
  </r>
  <r>
    <x v="1"/>
    <x v="2"/>
    <x v="0"/>
    <x v="0"/>
    <x v="2"/>
    <x v="2"/>
    <x v="5"/>
    <n v="108.07000000000001"/>
    <n v="63.249999999999993"/>
    <n v="78"/>
    <n v="8429.4600000000009"/>
    <n v="3495.9600000000009"/>
    <n v="0.41473119274544284"/>
    <n v="8429.4600000000009"/>
    <n v="4933.4999999999991"/>
    <n v="3495.9600000000019"/>
    <n v="0.41473119274544296"/>
  </r>
  <r>
    <x v="0"/>
    <x v="2"/>
    <x v="0"/>
    <x v="1"/>
    <x v="2"/>
    <x v="2"/>
    <x v="5"/>
    <n v="145.99"/>
    <n v="90"/>
    <n v="72"/>
    <n v="10511.28"/>
    <n v="4031.2800000000007"/>
    <n v="0.38351941913829718"/>
    <n v="10511.28"/>
    <n v="6480"/>
    <n v="4031.2800000000007"/>
    <n v="0.38351941913829718"/>
  </r>
  <r>
    <x v="1"/>
    <x v="2"/>
    <x v="0"/>
    <x v="1"/>
    <x v="2"/>
    <x v="2"/>
    <x v="5"/>
    <n v="171.20000000000002"/>
    <n v="105.8"/>
    <n v="55"/>
    <n v="9416.0000000000018"/>
    <n v="3597.0000000000009"/>
    <n v="0.38200934579439255"/>
    <n v="9416.0000000000018"/>
    <n v="5819"/>
    <n v="3597.0000000000018"/>
    <n v="0.38200934579439266"/>
  </r>
  <r>
    <x v="0"/>
    <x v="2"/>
    <x v="0"/>
    <x v="2"/>
    <x v="2"/>
    <x v="2"/>
    <x v="5"/>
    <n v="115.99"/>
    <n v="72"/>
    <n v="88"/>
    <n v="10207.119999999999"/>
    <n v="3871.1199999999994"/>
    <n v="0.37925683248555908"/>
    <n v="10207.119999999999"/>
    <n v="6336"/>
    <n v="3871.119999999999"/>
    <n v="0.37925683248555903"/>
  </r>
  <r>
    <x v="1"/>
    <x v="2"/>
    <x v="0"/>
    <x v="2"/>
    <x v="2"/>
    <x v="2"/>
    <x v="5"/>
    <n v="151.94"/>
    <n v="84.524999999999991"/>
    <n v="70"/>
    <n v="10635.8"/>
    <n v="4719.05"/>
    <n v="0.44369487955772019"/>
    <n v="10635.8"/>
    <n v="5916.7499999999991"/>
    <n v="4719.05"/>
    <n v="0.44369487955772019"/>
  </r>
  <r>
    <x v="0"/>
    <x v="2"/>
    <x v="0"/>
    <x v="3"/>
    <x v="2"/>
    <x v="2"/>
    <x v="5"/>
    <n v="100.99"/>
    <n v="63"/>
    <n v="102"/>
    <n v="10300.98"/>
    <n v="3874.9799999999996"/>
    <n v="0.37617585899594019"/>
    <n v="10300.98"/>
    <n v="6426"/>
    <n v="3874.9799999999996"/>
    <n v="0.37617585899594019"/>
  </r>
  <r>
    <x v="1"/>
    <x v="2"/>
    <x v="0"/>
    <x v="3"/>
    <x v="2"/>
    <x v="2"/>
    <x v="5"/>
    <n v="124.12"/>
    <n v="74.174999999999997"/>
    <n v="87"/>
    <n v="10798.44"/>
    <n v="4345.2150000000011"/>
    <n v="0.40239284563325822"/>
    <n v="10798.44"/>
    <n v="6453.2249999999995"/>
    <n v="4345.2150000000011"/>
    <n v="0.40239284563325822"/>
  </r>
  <r>
    <x v="0"/>
    <x v="3"/>
    <x v="0"/>
    <x v="0"/>
    <x v="2"/>
    <x v="2"/>
    <x v="5"/>
    <n v="83.49"/>
    <n v="54"/>
    <n v="115"/>
    <n v="9601.3499999999985"/>
    <n v="3391.3499999999995"/>
    <n v="0.35321595400646782"/>
    <n v="9601.3499999999985"/>
    <n v="6210"/>
    <n v="3391.3499999999985"/>
    <n v="0.35321595400646777"/>
  </r>
  <r>
    <x v="1"/>
    <x v="3"/>
    <x v="0"/>
    <x v="0"/>
    <x v="2"/>
    <x v="2"/>
    <x v="5"/>
    <n v="101.65"/>
    <n v="63.249999999999993"/>
    <n v="124"/>
    <n v="12604.6"/>
    <n v="4761.6000000000013"/>
    <n v="0.3777668470241024"/>
    <n v="12604.6"/>
    <n v="7842.9999999999991"/>
    <n v="4761.6000000000013"/>
    <n v="0.3777668470241024"/>
  </r>
  <r>
    <x v="0"/>
    <x v="3"/>
    <x v="0"/>
    <x v="1"/>
    <x v="2"/>
    <x v="2"/>
    <x v="5"/>
    <n v="143.49"/>
    <n v="90"/>
    <n v="78"/>
    <n v="11192.220000000001"/>
    <n v="4172.2200000000012"/>
    <n v="0.37277859084256748"/>
    <n v="11192.220000000001"/>
    <n v="7020"/>
    <n v="4172.2200000000012"/>
    <n v="0.37277859084256748"/>
  </r>
  <r>
    <x v="1"/>
    <x v="3"/>
    <x v="0"/>
    <x v="1"/>
    <x v="2"/>
    <x v="2"/>
    <x v="5"/>
    <n v="177.62"/>
    <n v="105.8"/>
    <n v="65"/>
    <n v="11545.300000000001"/>
    <n v="4668.3"/>
    <n v="0.40434635739218555"/>
    <n v="11545.300000000001"/>
    <n v="6877"/>
    <n v="4668.3000000000011"/>
    <n v="0.40434635739218561"/>
  </r>
  <r>
    <x v="0"/>
    <x v="3"/>
    <x v="0"/>
    <x v="2"/>
    <x v="2"/>
    <x v="2"/>
    <x v="5"/>
    <n v="113.49"/>
    <n v="72"/>
    <n v="95"/>
    <n v="10781.55"/>
    <n v="3941.5499999999997"/>
    <n v="0.36558287073750989"/>
    <n v="10781.55"/>
    <n v="6840"/>
    <n v="3941.5499999999993"/>
    <n v="0.36558287073750989"/>
  </r>
  <r>
    <x v="1"/>
    <x v="3"/>
    <x v="0"/>
    <x v="2"/>
    <x v="2"/>
    <x v="2"/>
    <x v="5"/>
    <n v="136.96"/>
    <n v="84.524999999999991"/>
    <n v="82"/>
    <n v="11230.720000000001"/>
    <n v="4299.670000000001"/>
    <n v="0.38284900700934582"/>
    <n v="11230.720000000001"/>
    <n v="6931.0499999999993"/>
    <n v="4299.6700000000019"/>
    <n v="0.38284900700934593"/>
  </r>
  <r>
    <x v="0"/>
    <x v="3"/>
    <x v="0"/>
    <x v="3"/>
    <x v="2"/>
    <x v="2"/>
    <x v="5"/>
    <n v="98.49"/>
    <n v="63"/>
    <n v="108"/>
    <n v="10636.92"/>
    <n v="3832.9199999999996"/>
    <n v="0.36034115138592748"/>
    <n v="10636.92"/>
    <n v="6804"/>
    <n v="3832.92"/>
    <n v="0.36034115138592748"/>
  </r>
  <r>
    <x v="1"/>
    <x v="3"/>
    <x v="0"/>
    <x v="3"/>
    <x v="2"/>
    <x v="2"/>
    <x v="5"/>
    <n v="123.05000000000001"/>
    <n v="74.174999999999997"/>
    <n v="90"/>
    <n v="11074.500000000002"/>
    <n v="4398.7500000000009"/>
    <n v="0.39719626168224303"/>
    <n v="11074.500000000002"/>
    <n v="6675.75"/>
    <n v="4398.7500000000018"/>
    <n v="0.39719626168224309"/>
  </r>
  <r>
    <x v="0"/>
    <x v="0"/>
    <x v="0"/>
    <x v="0"/>
    <x v="2"/>
    <x v="1"/>
    <x v="6"/>
    <n v="130.99"/>
    <n v="78"/>
    <n v="65"/>
    <n v="8514.35"/>
    <n v="3444.3500000000004"/>
    <n v="0.4045346973051378"/>
    <n v="8514.35"/>
    <n v="5070"/>
    <n v="3444.3500000000004"/>
    <n v="0.4045346973051378"/>
  </r>
  <r>
    <x v="1"/>
    <x v="0"/>
    <x v="0"/>
    <x v="0"/>
    <x v="2"/>
    <x v="1"/>
    <x v="6"/>
    <n v="145.50930000000002"/>
    <n v="89.600000000000009"/>
    <n v="62"/>
    <n v="9021.5766000000021"/>
    <n v="3466.376600000001"/>
    <n v="0.38423179824244913"/>
    <n v="9021.5766000000021"/>
    <n v="5555.2000000000007"/>
    <n v="3466.3766000000014"/>
    <n v="0.38423179824244919"/>
  </r>
  <r>
    <x v="0"/>
    <x v="0"/>
    <x v="0"/>
    <x v="1"/>
    <x v="2"/>
    <x v="1"/>
    <x v="6"/>
    <n v="200.99"/>
    <n v="120"/>
    <n v="42"/>
    <n v="8441.58"/>
    <n v="3401.5800000000004"/>
    <n v="0.40295537091397587"/>
    <n v="8441.58"/>
    <n v="5040"/>
    <n v="3401.58"/>
    <n v="0.40295537091397582"/>
  </r>
  <r>
    <x v="1"/>
    <x v="0"/>
    <x v="0"/>
    <x v="1"/>
    <x v="2"/>
    <x v="1"/>
    <x v="6"/>
    <n v="225.75930000000002"/>
    <n v="136.64000000000001"/>
    <n v="38"/>
    <n v="8578.8534000000018"/>
    <n v="3386.5334000000003"/>
    <n v="0.39475361590862473"/>
    <n v="8578.8534000000018"/>
    <n v="5192.3200000000006"/>
    <n v="3386.5334000000012"/>
    <n v="0.39475361590862484"/>
  </r>
  <r>
    <x v="0"/>
    <x v="0"/>
    <x v="0"/>
    <x v="2"/>
    <x v="2"/>
    <x v="1"/>
    <x v="6"/>
    <n v="165.99"/>
    <n v="99"/>
    <n v="52"/>
    <n v="8631.48"/>
    <n v="3483.4800000000005"/>
    <n v="0.40357852882703787"/>
    <n v="8631.48"/>
    <n v="5148"/>
    <n v="3483.4799999999996"/>
    <n v="0.40357852882703776"/>
  </r>
  <r>
    <x v="1"/>
    <x v="0"/>
    <x v="0"/>
    <x v="2"/>
    <x v="2"/>
    <x v="1"/>
    <x v="6"/>
    <n v="185.09930000000003"/>
    <n v="113.12"/>
    <n v="49"/>
    <n v="9069.8657000000021"/>
    <n v="3526.9857000000011"/>
    <n v="0.38886856946514659"/>
    <n v="9069.8657000000021"/>
    <n v="5542.88"/>
    <n v="3526.985700000002"/>
    <n v="0.3888685694651467"/>
  </r>
  <r>
    <x v="0"/>
    <x v="0"/>
    <x v="0"/>
    <x v="3"/>
    <x v="2"/>
    <x v="1"/>
    <x v="6"/>
    <n v="148.49"/>
    <n v="88.5"/>
    <n v="58"/>
    <n v="8612.42"/>
    <n v="3479.4200000000005"/>
    <n v="0.40400026937840938"/>
    <n v="8612.42"/>
    <n v="5133"/>
    <n v="3479.42"/>
    <n v="0.40400026937840933"/>
  </r>
  <r>
    <x v="1"/>
    <x v="0"/>
    <x v="0"/>
    <x v="3"/>
    <x v="2"/>
    <x v="1"/>
    <x v="6"/>
    <n v="165.83930000000001"/>
    <n v="101.36000000000001"/>
    <n v="55"/>
    <n v="9121.1615000000002"/>
    <n v="3546.3614999999995"/>
    <n v="0.38880591029991074"/>
    <n v="9121.1615000000002"/>
    <n v="5574.8000000000011"/>
    <n v="3546.3614999999991"/>
    <n v="0.38880591029991068"/>
  </r>
  <r>
    <x v="0"/>
    <x v="1"/>
    <x v="0"/>
    <x v="0"/>
    <x v="2"/>
    <x v="1"/>
    <x v="6"/>
    <n v="128.49"/>
    <n v="78"/>
    <n v="70"/>
    <n v="8994.3000000000011"/>
    <n v="3534.3000000000006"/>
    <n v="0.39294886761615694"/>
    <n v="8994.3000000000011"/>
    <n v="5460"/>
    <n v="3534.3000000000011"/>
    <n v="0.39294886761615699"/>
  </r>
  <r>
    <x v="1"/>
    <x v="1"/>
    <x v="0"/>
    <x v="0"/>
    <x v="2"/>
    <x v="1"/>
    <x v="6"/>
    <n v="143.36930000000001"/>
    <n v="89.600000000000009"/>
    <n v="66"/>
    <n v="9462.3738000000012"/>
    <n v="3548.7737999999999"/>
    <n v="0.37504054215232963"/>
    <n v="9462.3738000000012"/>
    <n v="5913.6"/>
    <n v="3548.7738000000008"/>
    <n v="0.37504054215232974"/>
  </r>
  <r>
    <x v="0"/>
    <x v="1"/>
    <x v="0"/>
    <x v="1"/>
    <x v="2"/>
    <x v="1"/>
    <x v="6"/>
    <n v="198.49"/>
    <n v="120"/>
    <n v="45"/>
    <n v="8932.0500000000011"/>
    <n v="3532.05"/>
    <n v="0.39543553831427275"/>
    <n v="8932.0500000000011"/>
    <n v="5400"/>
    <n v="3532.0500000000011"/>
    <n v="0.39543553831427286"/>
  </r>
  <r>
    <x v="1"/>
    <x v="1"/>
    <x v="0"/>
    <x v="1"/>
    <x v="2"/>
    <x v="1"/>
    <x v="6"/>
    <n v="223.61930000000001"/>
    <n v="136.64000000000001"/>
    <n v="42"/>
    <n v="9392.0105999999996"/>
    <n v="3653.1306"/>
    <n v="0.38896150734753215"/>
    <n v="9392.0105999999996"/>
    <n v="5738.880000000001"/>
    <n v="3653.1305999999986"/>
    <n v="0.38896150734753204"/>
  </r>
  <r>
    <x v="0"/>
    <x v="1"/>
    <x v="0"/>
    <x v="2"/>
    <x v="2"/>
    <x v="1"/>
    <x v="6"/>
    <n v="163.49"/>
    <n v="99"/>
    <n v="56"/>
    <n v="9155.44"/>
    <n v="3611.4400000000005"/>
    <n v="0.39445837665912292"/>
    <n v="9155.44"/>
    <n v="5544"/>
    <n v="3611.4400000000005"/>
    <n v="0.39445837665912292"/>
  </r>
  <r>
    <x v="1"/>
    <x v="1"/>
    <x v="0"/>
    <x v="2"/>
    <x v="2"/>
    <x v="1"/>
    <x v="6"/>
    <n v="182.95930000000001"/>
    <n v="113.12"/>
    <n v="53"/>
    <n v="9696.8429000000015"/>
    <n v="3701.4829000000004"/>
    <n v="0.3817204154147944"/>
    <n v="9696.8429000000015"/>
    <n v="5995.3600000000006"/>
    <n v="3701.4829000000009"/>
    <n v="0.38172041541479446"/>
  </r>
  <r>
    <x v="0"/>
    <x v="1"/>
    <x v="0"/>
    <x v="3"/>
    <x v="2"/>
    <x v="1"/>
    <x v="6"/>
    <n v="145.99"/>
    <n v="88.5"/>
    <n v="62"/>
    <n v="9051.380000000001"/>
    <n v="3564.3800000000006"/>
    <n v="0.3937940954859922"/>
    <n v="9051.380000000001"/>
    <n v="5487"/>
    <n v="3564.380000000001"/>
    <n v="0.39379409548599226"/>
  </r>
  <r>
    <x v="1"/>
    <x v="1"/>
    <x v="0"/>
    <x v="3"/>
    <x v="2"/>
    <x v="1"/>
    <x v="6"/>
    <n v="163.69930000000002"/>
    <n v="101.36000000000001"/>
    <n v="59"/>
    <n v="9658.2587000000021"/>
    <n v="3678.0187000000005"/>
    <n v="0.38081592285367133"/>
    <n v="9658.2587000000021"/>
    <n v="5980.2400000000007"/>
    <n v="3678.0187000000014"/>
    <n v="0.38081592285367138"/>
  </r>
  <r>
    <x v="0"/>
    <x v="2"/>
    <x v="0"/>
    <x v="0"/>
    <x v="2"/>
    <x v="1"/>
    <x v="6"/>
    <n v="125.99"/>
    <n v="78"/>
    <n v="75"/>
    <n v="9449.25"/>
    <n v="3599.2499999999995"/>
    <n v="0.38090324628938799"/>
    <n v="9449.25"/>
    <n v="5850"/>
    <n v="3599.25"/>
    <n v="0.38090324628938804"/>
  </r>
  <r>
    <x v="1"/>
    <x v="2"/>
    <x v="0"/>
    <x v="0"/>
    <x v="2"/>
    <x v="1"/>
    <x v="6"/>
    <n v="140.15930000000003"/>
    <n v="89.600000000000009"/>
    <n v="72"/>
    <n v="10091.469600000002"/>
    <n v="3640.2696000000014"/>
    <n v="0.36072740089312666"/>
    <n v="10091.469600000002"/>
    <n v="6451.2000000000007"/>
    <n v="3640.2696000000014"/>
    <n v="0.36072740089312666"/>
  </r>
  <r>
    <x v="0"/>
    <x v="2"/>
    <x v="0"/>
    <x v="1"/>
    <x v="2"/>
    <x v="1"/>
    <x v="6"/>
    <n v="195.99"/>
    <n v="120"/>
    <n v="48"/>
    <n v="9407.52"/>
    <n v="3647.5200000000004"/>
    <n v="0.3877238634624216"/>
    <n v="9407.52"/>
    <n v="5760"/>
    <n v="3647.5200000000004"/>
    <n v="0.3877238634624216"/>
  </r>
  <r>
    <x v="1"/>
    <x v="2"/>
    <x v="0"/>
    <x v="1"/>
    <x v="2"/>
    <x v="1"/>
    <x v="6"/>
    <n v="220.40930000000003"/>
    <n v="136.64000000000001"/>
    <n v="45"/>
    <n v="9918.4185000000016"/>
    <n v="3769.6185000000005"/>
    <n v="0.38006245652973808"/>
    <n v="9918.4185000000016"/>
    <n v="6148.8000000000011"/>
    <n v="3769.6185000000005"/>
    <n v="0.38006245652973808"/>
  </r>
  <r>
    <x v="0"/>
    <x v="2"/>
    <x v="0"/>
    <x v="2"/>
    <x v="2"/>
    <x v="1"/>
    <x v="6"/>
    <n v="160.99"/>
    <n v="99"/>
    <n v="60"/>
    <n v="9659.4000000000015"/>
    <n v="3719.4000000000005"/>
    <n v="0.38505497235853159"/>
    <n v="9659.4000000000015"/>
    <n v="5940"/>
    <n v="3719.4000000000015"/>
    <n v="0.3850549723585317"/>
  </r>
  <r>
    <x v="1"/>
    <x v="2"/>
    <x v="0"/>
    <x v="2"/>
    <x v="2"/>
    <x v="1"/>
    <x v="6"/>
    <n v="180.81930000000003"/>
    <n v="113.12"/>
    <n v="57"/>
    <n v="10306.700100000002"/>
    <n v="3858.8601000000012"/>
    <n v="0.37440306427466541"/>
    <n v="10306.700100000002"/>
    <n v="6447.84"/>
    <n v="3858.8601000000017"/>
    <n v="0.37440306427466546"/>
  </r>
  <r>
    <x v="0"/>
    <x v="2"/>
    <x v="0"/>
    <x v="3"/>
    <x v="2"/>
    <x v="1"/>
    <x v="6"/>
    <n v="143.49"/>
    <n v="88.5"/>
    <n v="66"/>
    <n v="9470.34"/>
    <n v="3629.3400000000006"/>
    <n v="0.38323228099519135"/>
    <n v="9470.34"/>
    <n v="5841"/>
    <n v="3629.34"/>
    <n v="0.3832322809951913"/>
  </r>
  <r>
    <x v="1"/>
    <x v="2"/>
    <x v="0"/>
    <x v="3"/>
    <x v="2"/>
    <x v="1"/>
    <x v="6"/>
    <n v="161.55930000000001"/>
    <n v="101.36000000000001"/>
    <n v="63"/>
    <n v="10178.2359"/>
    <n v="3792.5558999999994"/>
    <n v="0.3726142660930073"/>
    <n v="10178.2359"/>
    <n v="6385.6800000000012"/>
    <n v="3792.5558999999985"/>
    <n v="0.37261426609300718"/>
  </r>
  <r>
    <x v="0"/>
    <x v="3"/>
    <x v="0"/>
    <x v="0"/>
    <x v="2"/>
    <x v="1"/>
    <x v="6"/>
    <n v="123.49"/>
    <n v="78"/>
    <n v="82"/>
    <n v="10126.18"/>
    <n v="3730.1799999999994"/>
    <n v="0.36836990849461487"/>
    <n v="10126.18"/>
    <n v="6396"/>
    <n v="3730.1800000000003"/>
    <n v="0.36836990849461498"/>
  </r>
  <r>
    <x v="1"/>
    <x v="3"/>
    <x v="0"/>
    <x v="0"/>
    <x v="2"/>
    <x v="1"/>
    <x v="6"/>
    <n v="138.01930000000002"/>
    <n v="89.600000000000009"/>
    <n v="78"/>
    <n v="10765.505400000002"/>
    <n v="3776.7054000000007"/>
    <n v="0.35081542943631799"/>
    <n v="10765.505400000002"/>
    <n v="6988.8000000000011"/>
    <n v="3776.7054000000007"/>
    <n v="0.35081542943631799"/>
  </r>
  <r>
    <x v="0"/>
    <x v="3"/>
    <x v="0"/>
    <x v="1"/>
    <x v="2"/>
    <x v="1"/>
    <x v="6"/>
    <n v="193.49"/>
    <n v="120"/>
    <n v="52"/>
    <n v="10061.48"/>
    <n v="3821.4800000000005"/>
    <n v="0.3798129102279188"/>
    <n v="10061.48"/>
    <n v="6240"/>
    <n v="3821.4799999999996"/>
    <n v="0.37981291022791874"/>
  </r>
  <r>
    <x v="1"/>
    <x v="3"/>
    <x v="0"/>
    <x v="1"/>
    <x v="2"/>
    <x v="1"/>
    <x v="6"/>
    <n v="218.26930000000002"/>
    <n v="136.64000000000001"/>
    <n v="48"/>
    <n v="10476.9264"/>
    <n v="3918.2064"/>
    <n v="0.37398433952919624"/>
    <n v="10476.9264"/>
    <n v="6558.7200000000012"/>
    <n v="3918.2063999999991"/>
    <n v="0.37398433952919619"/>
  </r>
  <r>
    <x v="0"/>
    <x v="3"/>
    <x v="0"/>
    <x v="2"/>
    <x v="2"/>
    <x v="1"/>
    <x v="6"/>
    <n v="158.49"/>
    <n v="99"/>
    <n v="64"/>
    <n v="10143.36"/>
    <n v="3807.3600000000006"/>
    <n v="0.37535491198182852"/>
    <n v="10143.36"/>
    <n v="6336"/>
    <n v="3807.3600000000006"/>
    <n v="0.37535491198182852"/>
  </r>
  <r>
    <x v="1"/>
    <x v="3"/>
    <x v="0"/>
    <x v="2"/>
    <x v="2"/>
    <x v="1"/>
    <x v="6"/>
    <n v="178.67930000000001"/>
    <n v="113.12"/>
    <n v="61"/>
    <n v="10899.437300000001"/>
    <n v="3999.1173000000003"/>
    <n v="0.36691043674337204"/>
    <n v="10899.437300000001"/>
    <n v="6900.3200000000006"/>
    <n v="3999.1173000000008"/>
    <n v="0.36691043674337209"/>
  </r>
  <r>
    <x v="0"/>
    <x v="3"/>
    <x v="0"/>
    <x v="3"/>
    <x v="2"/>
    <x v="1"/>
    <x v="6"/>
    <n v="140.99"/>
    <n v="88.5"/>
    <n v="70"/>
    <n v="9869.3000000000011"/>
    <n v="3674.3000000000006"/>
    <n v="0.37229590751117103"/>
    <n v="9869.3000000000011"/>
    <n v="6195"/>
    <n v="3674.3000000000011"/>
    <n v="0.37229590751117109"/>
  </r>
  <r>
    <x v="1"/>
    <x v="3"/>
    <x v="0"/>
    <x v="3"/>
    <x v="2"/>
    <x v="1"/>
    <x v="6"/>
    <n v="159.41930000000002"/>
    <n v="101.36000000000001"/>
    <n v="67"/>
    <n v="10681.093100000002"/>
    <n v="3889.9731000000006"/>
    <n v="0.36419241584927292"/>
    <n v="10681.093100000002"/>
    <n v="6791.1200000000008"/>
    <n v="3889.9731000000011"/>
    <n v="0.36419241584927298"/>
  </r>
  <r>
    <x v="0"/>
    <x v="0"/>
    <x v="0"/>
    <x v="0"/>
    <x v="3"/>
    <x v="1"/>
    <x v="7"/>
    <n v="451.48500000000001"/>
    <n v="180"/>
    <n v="35"/>
    <n v="15801.975"/>
    <n v="9501.9750000000004"/>
    <n v="0.60131565832751921"/>
    <n v="15801.975"/>
    <n v="6300"/>
    <n v="9501.9750000000004"/>
    <n v="0.60131565832751921"/>
  </r>
  <r>
    <x v="1"/>
    <x v="0"/>
    <x v="0"/>
    <x v="0"/>
    <x v="3"/>
    <x v="1"/>
    <x v="7"/>
    <n v="536.45774999999992"/>
    <n v="207.20000000000002"/>
    <n v="32"/>
    <n v="17166.647999999997"/>
    <n v="10536.247999999996"/>
    <n v="0.61376268680991175"/>
    <n v="17166.647999999997"/>
    <n v="6630.4000000000005"/>
    <n v="10536.247999999996"/>
    <n v="0.61376268680991175"/>
  </r>
  <r>
    <x v="0"/>
    <x v="0"/>
    <x v="0"/>
    <x v="1"/>
    <x v="3"/>
    <x v="1"/>
    <x v="7"/>
    <n v="751.48500000000001"/>
    <n v="300"/>
    <n v="22"/>
    <n v="16532.670000000002"/>
    <n v="9932.67"/>
    <n v="0.60079043493882112"/>
    <n v="16532.670000000002"/>
    <n v="6600"/>
    <n v="9932.6700000000019"/>
    <n v="0.60079043493882123"/>
  </r>
  <r>
    <x v="1"/>
    <x v="0"/>
    <x v="0"/>
    <x v="1"/>
    <x v="3"/>
    <x v="1"/>
    <x v="7"/>
    <n v="898.70774999999981"/>
    <n v="341.6"/>
    <n v="20"/>
    <n v="17974.154999999995"/>
    <n v="11142.154999999995"/>
    <n v="0.61989868230245027"/>
    <n v="17974.154999999995"/>
    <n v="6832"/>
    <n v="11142.154999999995"/>
    <n v="0.61989868230245027"/>
  </r>
  <r>
    <x v="0"/>
    <x v="0"/>
    <x v="0"/>
    <x v="2"/>
    <x v="3"/>
    <x v="1"/>
    <x v="7"/>
    <n v="601.48500000000001"/>
    <n v="240"/>
    <n v="28"/>
    <n v="16841.580000000002"/>
    <n v="10121.58"/>
    <n v="0.60098755579939644"/>
    <n v="16841.580000000002"/>
    <n v="6720"/>
    <n v="10121.580000000002"/>
    <n v="0.60098755579939656"/>
  </r>
  <r>
    <x v="1"/>
    <x v="0"/>
    <x v="0"/>
    <x v="2"/>
    <x v="3"/>
    <x v="1"/>
    <x v="7"/>
    <n v="717.58274999999992"/>
    <n v="274.40000000000003"/>
    <n v="26"/>
    <n v="18657.151499999996"/>
    <n v="11522.751499999997"/>
    <n v="0.61760507760254824"/>
    <n v="18657.151499999996"/>
    <n v="7134.4000000000005"/>
    <n v="11522.751499999995"/>
    <n v="0.61760507760254812"/>
  </r>
  <r>
    <x v="0"/>
    <x v="0"/>
    <x v="0"/>
    <x v="3"/>
    <x v="3"/>
    <x v="1"/>
    <x v="7"/>
    <n v="315.89100000000002"/>
    <n v="210"/>
    <n v="32"/>
    <n v="10108.512000000001"/>
    <n v="3388.5120000000006"/>
    <n v="0.33521372878619526"/>
    <n v="10108.512000000001"/>
    <n v="6720"/>
    <n v="3388.5120000000006"/>
    <n v="0.33521372878619526"/>
  </r>
  <r>
    <x v="1"/>
    <x v="0"/>
    <x v="0"/>
    <x v="3"/>
    <x v="3"/>
    <x v="1"/>
    <x v="7"/>
    <n v="378.79964999999993"/>
    <n v="240.8"/>
    <n v="30"/>
    <n v="11363.989499999998"/>
    <n v="4139.9894999999979"/>
    <n v="0.36430775477221256"/>
    <n v="11363.989499999998"/>
    <n v="7224"/>
    <n v="4139.9894999999979"/>
    <n v="0.36430775477221256"/>
  </r>
  <r>
    <x v="0"/>
    <x v="1"/>
    <x v="0"/>
    <x v="0"/>
    <x v="3"/>
    <x v="1"/>
    <x v="7"/>
    <n v="443.98500000000001"/>
    <n v="180"/>
    <n v="38"/>
    <n v="16871.43"/>
    <n v="10031.43"/>
    <n v="0.59458089800331093"/>
    <n v="16871.43"/>
    <n v="6840"/>
    <n v="10031.43"/>
    <n v="0.59458089800331093"/>
  </r>
  <r>
    <x v="1"/>
    <x v="1"/>
    <x v="0"/>
    <x v="0"/>
    <x v="3"/>
    <x v="1"/>
    <x v="7"/>
    <n v="527.83274999999992"/>
    <n v="207.20000000000002"/>
    <n v="35"/>
    <n v="18474.146249999998"/>
    <n v="11222.146249999996"/>
    <n v="0.60745141335015673"/>
    <n v="18474.146249999998"/>
    <n v="7252.0000000000009"/>
    <n v="11222.146249999998"/>
    <n v="0.60745141335015684"/>
  </r>
  <r>
    <x v="0"/>
    <x v="1"/>
    <x v="0"/>
    <x v="1"/>
    <x v="3"/>
    <x v="1"/>
    <x v="7"/>
    <n v="743.98500000000001"/>
    <n v="300"/>
    <n v="25"/>
    <n v="18599.625"/>
    <n v="11099.625"/>
    <n v="0.59676606383193209"/>
    <n v="18599.625"/>
    <n v="7500"/>
    <n v="11099.625"/>
    <n v="0.59676606383193209"/>
  </r>
  <r>
    <x v="1"/>
    <x v="1"/>
    <x v="0"/>
    <x v="1"/>
    <x v="3"/>
    <x v="1"/>
    <x v="7"/>
    <n v="890.08274999999981"/>
    <n v="341.6"/>
    <n v="23"/>
    <n v="20471.903249999996"/>
    <n v="12615.103249999995"/>
    <n v="0.6162154586188755"/>
    <n v="20471.903249999996"/>
    <n v="7856.8"/>
    <n v="12615.103249999996"/>
    <n v="0.61621545861887561"/>
  </r>
  <r>
    <x v="0"/>
    <x v="1"/>
    <x v="0"/>
    <x v="2"/>
    <x v="3"/>
    <x v="1"/>
    <x v="7"/>
    <n v="593.98500000000001"/>
    <n v="240"/>
    <n v="31"/>
    <n v="18413.535"/>
    <n v="10973.535"/>
    <n v="0.59594939266143088"/>
    <n v="18413.535"/>
    <n v="7440"/>
    <n v="10973.535"/>
    <n v="0.59594939266143088"/>
  </r>
  <r>
    <x v="1"/>
    <x v="1"/>
    <x v="0"/>
    <x v="2"/>
    <x v="3"/>
    <x v="1"/>
    <x v="7"/>
    <n v="708.95774999999992"/>
    <n v="274.40000000000003"/>
    <n v="29"/>
    <n v="20559.774749999997"/>
    <n v="12602.174749999996"/>
    <n v="0.61295295805709149"/>
    <n v="20559.774749999997"/>
    <n v="7957.6000000000013"/>
    <n v="12602.174749999995"/>
    <n v="0.61295295805709138"/>
  </r>
  <r>
    <x v="0"/>
    <x v="1"/>
    <x v="0"/>
    <x v="3"/>
    <x v="3"/>
    <x v="1"/>
    <x v="7"/>
    <n v="311.39100000000002"/>
    <n v="210"/>
    <n v="35"/>
    <n v="10898.685000000001"/>
    <n v="3548.6850000000009"/>
    <n v="0.32560671310346162"/>
    <n v="10898.685000000001"/>
    <n v="7350"/>
    <n v="3548.6850000000013"/>
    <n v="0.32560671310346162"/>
  </r>
  <r>
    <x v="1"/>
    <x v="1"/>
    <x v="0"/>
    <x v="3"/>
    <x v="3"/>
    <x v="1"/>
    <x v="7"/>
    <n v="373.62464999999992"/>
    <n v="240.8"/>
    <n v="33"/>
    <n v="12329.613449999997"/>
    <n v="4383.2134499999966"/>
    <n v="0.35550290913621446"/>
    <n v="12329.613449999997"/>
    <n v="7946.4000000000005"/>
    <n v="4383.2134499999966"/>
    <n v="0.35550290913621446"/>
  </r>
  <r>
    <x v="0"/>
    <x v="2"/>
    <x v="0"/>
    <x v="0"/>
    <x v="3"/>
    <x v="1"/>
    <x v="7"/>
    <n v="436.48500000000001"/>
    <n v="180"/>
    <n v="42"/>
    <n v="18332.37"/>
    <n v="10772.37"/>
    <n v="0.58761469466304694"/>
    <n v="18332.37"/>
    <n v="7560"/>
    <n v="10772.369999999999"/>
    <n v="0.58761469466304683"/>
  </r>
  <r>
    <x v="1"/>
    <x v="2"/>
    <x v="0"/>
    <x v="0"/>
    <x v="3"/>
    <x v="1"/>
    <x v="7"/>
    <n v="519.20774999999992"/>
    <n v="207.20000000000002"/>
    <n v="39"/>
    <n v="20249.102249999996"/>
    <n v="12168.302249999995"/>
    <n v="0.60093045606503359"/>
    <n v="20249.102249999996"/>
    <n v="8080.8000000000011"/>
    <n v="12168.302249999995"/>
    <n v="0.60093045606503359"/>
  </r>
  <r>
    <x v="0"/>
    <x v="2"/>
    <x v="0"/>
    <x v="1"/>
    <x v="3"/>
    <x v="1"/>
    <x v="7"/>
    <n v="736.48500000000001"/>
    <n v="300"/>
    <n v="28"/>
    <n v="20621.580000000002"/>
    <n v="12221.58"/>
    <n v="0.59265972830403868"/>
    <n v="20621.580000000002"/>
    <n v="8400"/>
    <n v="12221.580000000002"/>
    <n v="0.59265972830403879"/>
  </r>
  <r>
    <x v="1"/>
    <x v="2"/>
    <x v="0"/>
    <x v="1"/>
    <x v="3"/>
    <x v="1"/>
    <x v="7"/>
    <n v="881.45775000000003"/>
    <n v="341.6"/>
    <n v="26"/>
    <n v="22917.9015"/>
    <n v="14036.3015"/>
    <n v="0.61246015478336879"/>
    <n v="22917.9015"/>
    <n v="8881.6"/>
    <n v="14036.3015"/>
    <n v="0.61246015478336879"/>
  </r>
  <r>
    <x v="0"/>
    <x v="2"/>
    <x v="0"/>
    <x v="2"/>
    <x v="3"/>
    <x v="1"/>
    <x v="7"/>
    <n v="586.48500000000001"/>
    <n v="240"/>
    <n v="34"/>
    <n v="19940.490000000002"/>
    <n v="11780.49"/>
    <n v="0.59078237295071478"/>
    <n v="19940.490000000002"/>
    <n v="8160"/>
    <n v="11780.490000000002"/>
    <n v="0.5907823729507149"/>
  </r>
  <r>
    <x v="1"/>
    <x v="2"/>
    <x v="0"/>
    <x v="2"/>
    <x v="3"/>
    <x v="1"/>
    <x v="7"/>
    <n v="700.33274999999992"/>
    <n v="274.40000000000003"/>
    <n v="32"/>
    <n v="22410.647999999997"/>
    <n v="13629.847999999996"/>
    <n v="0.60818625146403615"/>
    <n v="22410.647999999997"/>
    <n v="8780.8000000000011"/>
    <n v="13629.847999999996"/>
    <n v="0.60818625146403615"/>
  </r>
  <r>
    <x v="0"/>
    <x v="2"/>
    <x v="0"/>
    <x v="3"/>
    <x v="3"/>
    <x v="1"/>
    <x v="7"/>
    <n v="306.89100000000002"/>
    <n v="210"/>
    <n v="38"/>
    <n v="11661.858"/>
    <n v="3681.8580000000006"/>
    <n v="0.3157179584934065"/>
    <n v="11661.858"/>
    <n v="7980"/>
    <n v="3681.8580000000002"/>
    <n v="0.31571795849340645"/>
  </r>
  <r>
    <x v="1"/>
    <x v="2"/>
    <x v="0"/>
    <x v="3"/>
    <x v="3"/>
    <x v="1"/>
    <x v="7"/>
    <n v="368.44964999999996"/>
    <n v="240.8"/>
    <n v="36"/>
    <n v="13264.187399999999"/>
    <n v="4595.3873999999978"/>
    <n v="0.34645072942802346"/>
    <n v="13264.187399999999"/>
    <n v="8668.8000000000011"/>
    <n v="4595.3873999999978"/>
    <n v="0.34645072942802346"/>
  </r>
  <r>
    <x v="0"/>
    <x v="3"/>
    <x v="0"/>
    <x v="0"/>
    <x v="3"/>
    <x v="1"/>
    <x v="7"/>
    <n v="428.98500000000001"/>
    <n v="180"/>
    <n v="45"/>
    <n v="19304.325000000001"/>
    <n v="11204.325000000001"/>
    <n v="0.58040490926256161"/>
    <n v="19304.325000000001"/>
    <n v="8100"/>
    <n v="11204.325000000001"/>
    <n v="0.58040490926256161"/>
  </r>
  <r>
    <x v="1"/>
    <x v="3"/>
    <x v="0"/>
    <x v="0"/>
    <x v="3"/>
    <x v="1"/>
    <x v="7"/>
    <n v="510.58274999999992"/>
    <n v="207.20000000000002"/>
    <n v="42"/>
    <n v="21444.475499999997"/>
    <n v="12742.075499999995"/>
    <n v="0.59418918872601934"/>
    <n v="21444.475499999997"/>
    <n v="8702.4000000000015"/>
    <n v="12742.075499999995"/>
    <n v="0.59418918872601934"/>
  </r>
  <r>
    <x v="0"/>
    <x v="3"/>
    <x v="0"/>
    <x v="1"/>
    <x v="3"/>
    <x v="1"/>
    <x v="7"/>
    <n v="728.98500000000001"/>
    <n v="300"/>
    <n v="31"/>
    <n v="22598.535"/>
    <n v="13298.535"/>
    <n v="0.5884688985370069"/>
    <n v="22598.535"/>
    <n v="9300"/>
    <n v="13298.535"/>
    <n v="0.5884688985370069"/>
  </r>
  <r>
    <x v="1"/>
    <x v="3"/>
    <x v="0"/>
    <x v="1"/>
    <x v="3"/>
    <x v="1"/>
    <x v="7"/>
    <n v="872.83275000000003"/>
    <n v="341.6"/>
    <n v="29"/>
    <n v="25312.14975"/>
    <n v="15405.749750000001"/>
    <n v="0.60863063399030348"/>
    <n v="25312.14975"/>
    <n v="9906.4000000000015"/>
    <n v="15405.749749999999"/>
    <n v="0.60863063399030337"/>
  </r>
  <r>
    <x v="0"/>
    <x v="3"/>
    <x v="0"/>
    <x v="2"/>
    <x v="3"/>
    <x v="1"/>
    <x v="7"/>
    <n v="578.98500000000001"/>
    <n v="240"/>
    <n v="37"/>
    <n v="21422.445"/>
    <n v="12542.445"/>
    <n v="0.58548148915775022"/>
    <n v="21422.445"/>
    <n v="8880"/>
    <n v="12542.445"/>
    <n v="0.58548148915775022"/>
  </r>
  <r>
    <x v="1"/>
    <x v="3"/>
    <x v="0"/>
    <x v="2"/>
    <x v="3"/>
    <x v="1"/>
    <x v="7"/>
    <n v="691.70774999999992"/>
    <n v="274.40000000000003"/>
    <n v="35"/>
    <n v="24209.771249999998"/>
    <n v="14605.771249999996"/>
    <n v="0.60330067141795063"/>
    <n v="24209.771249999998"/>
    <n v="9604.0000000000018"/>
    <n v="14605.771249999996"/>
    <n v="0.60330067141795063"/>
  </r>
  <r>
    <x v="0"/>
    <x v="3"/>
    <x v="0"/>
    <x v="3"/>
    <x v="3"/>
    <x v="1"/>
    <x v="7"/>
    <n v="302.39100000000002"/>
    <n v="210"/>
    <n v="41"/>
    <n v="12398.031000000001"/>
    <n v="3788.0310000000009"/>
    <n v="0.30553488695100056"/>
    <n v="12398.031000000001"/>
    <n v="8610"/>
    <n v="3788.0310000000009"/>
    <n v="0.30553488695100056"/>
  </r>
  <r>
    <x v="1"/>
    <x v="3"/>
    <x v="0"/>
    <x v="3"/>
    <x v="3"/>
    <x v="1"/>
    <x v="7"/>
    <n v="363.27464999999995"/>
    <n v="240.8"/>
    <n v="39"/>
    <n v="14167.711349999998"/>
    <n v="4776.5113499999979"/>
    <n v="0.33714064551435108"/>
    <n v="14167.711349999998"/>
    <n v="9391.2000000000007"/>
    <n v="4776.511349999997"/>
    <n v="0.33714064551435102"/>
  </r>
  <r>
    <x v="0"/>
    <x v="0"/>
    <x v="0"/>
    <x v="0"/>
    <x v="3"/>
    <x v="0"/>
    <x v="8"/>
    <n v="150.99"/>
    <n v="90"/>
    <n v="68"/>
    <n v="10267.32"/>
    <n v="4147.3200000000006"/>
    <n v="0.40393403536658062"/>
    <n v="10267.32"/>
    <n v="6120"/>
    <n v="4147.32"/>
    <n v="0.40393403536658057"/>
  </r>
  <r>
    <x v="1"/>
    <x v="0"/>
    <x v="0"/>
    <x v="0"/>
    <x v="3"/>
    <x v="0"/>
    <x v="8"/>
    <n v="179.38849999999999"/>
    <n v="103.04"/>
    <n v="65"/>
    <n v="11660.252499999999"/>
    <n v="4962.6524999999992"/>
    <n v="0.42560420539778188"/>
    <n v="11660.252499999999"/>
    <n v="6697.6"/>
    <n v="4962.6524999999983"/>
    <n v="0.42560420539778182"/>
  </r>
  <r>
    <x v="0"/>
    <x v="0"/>
    <x v="0"/>
    <x v="1"/>
    <x v="3"/>
    <x v="0"/>
    <x v="8"/>
    <n v="250.99"/>
    <n v="150"/>
    <n v="45"/>
    <n v="11294.550000000001"/>
    <n v="4544.55"/>
    <n v="0.402366628152516"/>
    <n v="11294.550000000001"/>
    <n v="6750"/>
    <n v="4544.5500000000011"/>
    <n v="0.40236662815251611"/>
  </r>
  <r>
    <x v="1"/>
    <x v="0"/>
    <x v="0"/>
    <x v="1"/>
    <x v="3"/>
    <x v="0"/>
    <x v="8"/>
    <n v="300.13849999999996"/>
    <n v="173.60000000000002"/>
    <n v="42"/>
    <n v="12605.816999999999"/>
    <n v="5314.6169999999975"/>
    <n v="0.42160036116659461"/>
    <n v="12605.816999999999"/>
    <n v="7291.2000000000007"/>
    <n v="5314.6169999999984"/>
    <n v="0.42160036116659466"/>
  </r>
  <r>
    <x v="0"/>
    <x v="0"/>
    <x v="0"/>
    <x v="2"/>
    <x v="3"/>
    <x v="0"/>
    <x v="8"/>
    <n v="200.99"/>
    <n v="120"/>
    <n v="56"/>
    <n v="11255.44"/>
    <n v="4535.4400000000005"/>
    <n v="0.40295537091397587"/>
    <n v="11255.44"/>
    <n v="6720"/>
    <n v="4535.4400000000005"/>
    <n v="0.40295537091397587"/>
  </r>
  <r>
    <x v="1"/>
    <x v="0"/>
    <x v="0"/>
    <x v="2"/>
    <x v="3"/>
    <x v="0"/>
    <x v="8"/>
    <n v="242.63849999999999"/>
    <n v="140"/>
    <n v="53"/>
    <n v="12859.8405"/>
    <n v="5439.8404999999993"/>
    <n v="0.42300995101766614"/>
    <n v="12859.8405"/>
    <n v="7420"/>
    <n v="5439.8405000000002"/>
    <n v="0.4230099510176662"/>
  </r>
  <r>
    <x v="0"/>
    <x v="0"/>
    <x v="0"/>
    <x v="3"/>
    <x v="3"/>
    <x v="0"/>
    <x v="8"/>
    <n v="175.99"/>
    <n v="105"/>
    <n v="62"/>
    <n v="10911.380000000001"/>
    <n v="4401.380000000001"/>
    <n v="0.40337519177225983"/>
    <n v="10911.380000000001"/>
    <n v="6510"/>
    <n v="4401.380000000001"/>
    <n v="0.40337519177225983"/>
  </r>
  <r>
    <x v="1"/>
    <x v="0"/>
    <x v="0"/>
    <x v="3"/>
    <x v="3"/>
    <x v="0"/>
    <x v="8"/>
    <n v="213.88849999999999"/>
    <n v="120.96000000000001"/>
    <n v="58"/>
    <n v="12405.532999999999"/>
    <n v="5389.8529999999992"/>
    <n v="0.43447169903945276"/>
    <n v="12405.532999999999"/>
    <n v="7015.68"/>
    <n v="5389.8529999999992"/>
    <n v="0.43447169903945276"/>
  </r>
  <r>
    <x v="0"/>
    <x v="1"/>
    <x v="0"/>
    <x v="0"/>
    <x v="3"/>
    <x v="0"/>
    <x v="8"/>
    <n v="145.99"/>
    <n v="90"/>
    <n v="75"/>
    <n v="10949.25"/>
    <n v="4199.2500000000009"/>
    <n v="0.38351941913829724"/>
    <n v="10949.25"/>
    <n v="6750"/>
    <n v="4199.25"/>
    <n v="0.38351941913829712"/>
  </r>
  <r>
    <x v="1"/>
    <x v="1"/>
    <x v="0"/>
    <x v="0"/>
    <x v="3"/>
    <x v="0"/>
    <x v="8"/>
    <n v="173.63849999999999"/>
    <n v="103.04"/>
    <n v="71"/>
    <n v="12328.333499999999"/>
    <n v="5012.4934999999987"/>
    <n v="0.4065832174316179"/>
    <n v="12328.333499999999"/>
    <n v="7315.84"/>
    <n v="5012.4934999999987"/>
    <n v="0.4065832174316179"/>
  </r>
  <r>
    <x v="0"/>
    <x v="1"/>
    <x v="0"/>
    <x v="1"/>
    <x v="3"/>
    <x v="0"/>
    <x v="8"/>
    <n v="245.99"/>
    <n v="150"/>
    <n v="52"/>
    <n v="12791.48"/>
    <n v="4991.4800000000005"/>
    <n v="0.39021911459815445"/>
    <n v="12791.48"/>
    <n v="7800"/>
    <n v="4991.4799999999996"/>
    <n v="0.39021911459815439"/>
  </r>
  <r>
    <x v="1"/>
    <x v="1"/>
    <x v="0"/>
    <x v="1"/>
    <x v="3"/>
    <x v="0"/>
    <x v="8"/>
    <n v="294.38849999999996"/>
    <n v="173.60000000000002"/>
    <n v="49"/>
    <n v="14425.036499999998"/>
    <n v="5918.6364999999969"/>
    <n v="0.41030305191948718"/>
    <n v="14425.036499999998"/>
    <n v="8506.4000000000015"/>
    <n v="5918.6364999999969"/>
    <n v="0.41030305191948718"/>
  </r>
  <r>
    <x v="0"/>
    <x v="1"/>
    <x v="0"/>
    <x v="2"/>
    <x v="3"/>
    <x v="0"/>
    <x v="8"/>
    <n v="195.99"/>
    <n v="120"/>
    <n v="63"/>
    <n v="12347.37"/>
    <n v="4787.3700000000008"/>
    <n v="0.3877238634624216"/>
    <n v="12347.37"/>
    <n v="7560"/>
    <n v="4787.3700000000008"/>
    <n v="0.3877238634624216"/>
  </r>
  <r>
    <x v="1"/>
    <x v="1"/>
    <x v="0"/>
    <x v="2"/>
    <x v="3"/>
    <x v="0"/>
    <x v="8"/>
    <n v="236.88849999999999"/>
    <n v="140"/>
    <n v="60"/>
    <n v="14213.31"/>
    <n v="5813.3099999999995"/>
    <n v="0.40900465830971111"/>
    <n v="14213.31"/>
    <n v="8400"/>
    <n v="5813.3099999999995"/>
    <n v="0.40900465830971111"/>
  </r>
  <r>
    <x v="0"/>
    <x v="1"/>
    <x v="0"/>
    <x v="3"/>
    <x v="3"/>
    <x v="0"/>
    <x v="8"/>
    <n v="170.99"/>
    <n v="105"/>
    <n v="69"/>
    <n v="11798.310000000001"/>
    <n v="4553.3100000000004"/>
    <n v="0.38592900169600558"/>
    <n v="11798.310000000001"/>
    <n v="7245"/>
    <n v="4553.3100000000013"/>
    <n v="0.38592900169600569"/>
  </r>
  <r>
    <x v="1"/>
    <x v="1"/>
    <x v="0"/>
    <x v="3"/>
    <x v="3"/>
    <x v="0"/>
    <x v="8"/>
    <n v="208.13849999999999"/>
    <n v="120.96000000000001"/>
    <n v="65"/>
    <n v="13529.002499999999"/>
    <n v="5666.6024999999991"/>
    <n v="0.41884850712386218"/>
    <n v="13529.002499999999"/>
    <n v="7862.4000000000005"/>
    <n v="5666.6024999999981"/>
    <n v="0.41884850712386212"/>
  </r>
  <r>
    <x v="0"/>
    <x v="2"/>
    <x v="0"/>
    <x v="0"/>
    <x v="3"/>
    <x v="0"/>
    <x v="8"/>
    <n v="140.99"/>
    <n v="90"/>
    <n v="82"/>
    <n v="11561.18"/>
    <n v="4181.18"/>
    <n v="0.36165685509610612"/>
    <n v="11561.18"/>
    <n v="7380"/>
    <n v="4181.18"/>
    <n v="0.36165685509610612"/>
  </r>
  <r>
    <x v="1"/>
    <x v="2"/>
    <x v="0"/>
    <x v="0"/>
    <x v="3"/>
    <x v="0"/>
    <x v="8"/>
    <n v="167.88849999999999"/>
    <n v="103.04"/>
    <n v="78"/>
    <n v="13095.303"/>
    <n v="5058.1829999999991"/>
    <n v="0.38625933283101577"/>
    <n v="13095.303"/>
    <n v="8037.1200000000008"/>
    <n v="5058.1829999999991"/>
    <n v="0.38625933283101577"/>
  </r>
  <r>
    <x v="0"/>
    <x v="2"/>
    <x v="0"/>
    <x v="1"/>
    <x v="3"/>
    <x v="0"/>
    <x v="8"/>
    <n v="240.99"/>
    <n v="150"/>
    <n v="59"/>
    <n v="14218.41"/>
    <n v="5368.4100000000008"/>
    <n v="0.37756753392256948"/>
    <n v="14218.41"/>
    <n v="8850"/>
    <n v="5368.41"/>
    <n v="0.37756753392256942"/>
  </r>
  <r>
    <x v="1"/>
    <x v="2"/>
    <x v="0"/>
    <x v="1"/>
    <x v="3"/>
    <x v="0"/>
    <x v="8"/>
    <n v="288.63849999999996"/>
    <n v="173.60000000000002"/>
    <n v="56"/>
    <n v="16163.755999999998"/>
    <n v="6442.1559999999972"/>
    <n v="0.39855563273783634"/>
    <n v="16163.755999999998"/>
    <n v="9721.6000000000022"/>
    <n v="6442.1559999999954"/>
    <n v="0.39855563273783623"/>
  </r>
  <r>
    <x v="0"/>
    <x v="2"/>
    <x v="0"/>
    <x v="2"/>
    <x v="3"/>
    <x v="0"/>
    <x v="8"/>
    <n v="190.99"/>
    <n v="120"/>
    <n v="70"/>
    <n v="13369.300000000001"/>
    <n v="4969.3000000000011"/>
    <n v="0.37169485313367195"/>
    <n v="13369.300000000001"/>
    <n v="8400"/>
    <n v="4969.3000000000011"/>
    <n v="0.37169485313367195"/>
  </r>
  <r>
    <x v="1"/>
    <x v="2"/>
    <x v="0"/>
    <x v="2"/>
    <x v="3"/>
    <x v="0"/>
    <x v="8"/>
    <n v="231.13849999999999"/>
    <n v="140"/>
    <n v="67"/>
    <n v="15486.279499999999"/>
    <n v="6106.2794999999996"/>
    <n v="0.3943025502025842"/>
    <n v="15486.279499999999"/>
    <n v="9380"/>
    <n v="6106.2794999999987"/>
    <n v="0.39430255020258409"/>
  </r>
  <r>
    <x v="0"/>
    <x v="2"/>
    <x v="0"/>
    <x v="3"/>
    <x v="3"/>
    <x v="0"/>
    <x v="8"/>
    <n v="165.99"/>
    <n v="105"/>
    <n v="76"/>
    <n v="12615.240000000002"/>
    <n v="4635.2400000000007"/>
    <n v="0.36743177299837343"/>
    <n v="12615.240000000002"/>
    <n v="7980"/>
    <n v="4635.2400000000016"/>
    <n v="0.36743177299837348"/>
  </r>
  <r>
    <x v="1"/>
    <x v="2"/>
    <x v="0"/>
    <x v="3"/>
    <x v="3"/>
    <x v="0"/>
    <x v="8"/>
    <n v="202.38849999999999"/>
    <n v="120.96000000000001"/>
    <n v="72"/>
    <n v="14571.972"/>
    <n v="5862.851999999999"/>
    <n v="0.40233758341012454"/>
    <n v="14571.972"/>
    <n v="8709.1200000000008"/>
    <n v="5862.851999999999"/>
    <n v="0.40233758341012454"/>
  </r>
  <r>
    <x v="0"/>
    <x v="3"/>
    <x v="0"/>
    <x v="0"/>
    <x v="3"/>
    <x v="0"/>
    <x v="8"/>
    <n v="135.99"/>
    <n v="90"/>
    <n v="89"/>
    <n v="12103.11"/>
    <n v="4093.1100000000006"/>
    <n v="0.33818663136995369"/>
    <n v="12103.11"/>
    <n v="8010"/>
    <n v="4093.1100000000006"/>
    <n v="0.33818663136995369"/>
  </r>
  <r>
    <x v="1"/>
    <x v="3"/>
    <x v="0"/>
    <x v="0"/>
    <x v="3"/>
    <x v="0"/>
    <x v="8"/>
    <n v="162.13849999999999"/>
    <n v="103.04"/>
    <n v="85"/>
    <n v="13781.772499999999"/>
    <n v="5023.3724999999986"/>
    <n v="0.36449393574012334"/>
    <n v="13781.772499999999"/>
    <n v="8758.4"/>
    <n v="5023.3724999999995"/>
    <n v="0.3644939357401234"/>
  </r>
  <r>
    <x v="0"/>
    <x v="3"/>
    <x v="0"/>
    <x v="1"/>
    <x v="3"/>
    <x v="0"/>
    <x v="8"/>
    <n v="235.99"/>
    <n v="150"/>
    <n v="66"/>
    <n v="15575.34"/>
    <n v="5675.34"/>
    <n v="0.36437984660366968"/>
    <n v="15575.34"/>
    <n v="9900"/>
    <n v="5675.34"/>
    <n v="0.36437984660366968"/>
  </r>
  <r>
    <x v="1"/>
    <x v="3"/>
    <x v="0"/>
    <x v="1"/>
    <x v="3"/>
    <x v="0"/>
    <x v="8"/>
    <n v="282.88849999999996"/>
    <n v="173.60000000000002"/>
    <n v="63"/>
    <n v="17821.975499999997"/>
    <n v="6885.1754999999966"/>
    <n v="0.3863306567782005"/>
    <n v="17821.975499999997"/>
    <n v="10936.800000000001"/>
    <n v="6885.1754999999957"/>
    <n v="0.38633065677820044"/>
  </r>
  <r>
    <x v="0"/>
    <x v="3"/>
    <x v="0"/>
    <x v="2"/>
    <x v="3"/>
    <x v="0"/>
    <x v="8"/>
    <n v="185.99"/>
    <n v="120"/>
    <n v="77"/>
    <n v="14321.230000000001"/>
    <n v="5081.2300000000005"/>
    <n v="0.35480402172159792"/>
    <n v="14321.230000000001"/>
    <n v="9240"/>
    <n v="5081.2300000000014"/>
    <n v="0.35480402172159797"/>
  </r>
  <r>
    <x v="1"/>
    <x v="3"/>
    <x v="0"/>
    <x v="2"/>
    <x v="3"/>
    <x v="0"/>
    <x v="8"/>
    <n v="225.38849999999999"/>
    <n v="140"/>
    <n v="74"/>
    <n v="16678.749"/>
    <n v="6318.7489999999998"/>
    <n v="0.37885029626622474"/>
    <n v="16678.749"/>
    <n v="10360"/>
    <n v="6318.7489999999998"/>
    <n v="0.37885029626622474"/>
  </r>
  <r>
    <x v="0"/>
    <x v="3"/>
    <x v="0"/>
    <x v="3"/>
    <x v="3"/>
    <x v="0"/>
    <x v="8"/>
    <n v="160.99"/>
    <n v="105"/>
    <n v="83"/>
    <n v="13362.17"/>
    <n v="4647.170000000001"/>
    <n v="0.34778557674389721"/>
    <n v="13362.17"/>
    <n v="8715"/>
    <n v="4647.17"/>
    <n v="0.34778557674389715"/>
  </r>
  <r>
    <x v="1"/>
    <x v="3"/>
    <x v="0"/>
    <x v="3"/>
    <x v="3"/>
    <x v="0"/>
    <x v="8"/>
    <n v="196.63849999999999"/>
    <n v="120.96000000000001"/>
    <n v="79"/>
    <n v="15534.441499999999"/>
    <n v="5978.6014999999989"/>
    <n v="0.38486105213373772"/>
    <n v="15534.441499999999"/>
    <n v="9555.84"/>
    <n v="5978.6014999999989"/>
    <n v="0.38486105213373772"/>
  </r>
  <r>
    <x v="0"/>
    <x v="0"/>
    <x v="0"/>
    <x v="0"/>
    <x v="3"/>
    <x v="0"/>
    <x v="9"/>
    <n v="200.99"/>
    <n v="120"/>
    <n v="52"/>
    <n v="10451.48"/>
    <n v="4211.4800000000005"/>
    <n v="0.40295537091397587"/>
    <n v="10451.48"/>
    <n v="6240"/>
    <n v="4211.4799999999996"/>
    <n v="0.40295537091397582"/>
  </r>
  <r>
    <x v="1"/>
    <x v="0"/>
    <x v="0"/>
    <x v="0"/>
    <x v="3"/>
    <x v="0"/>
    <x v="9"/>
    <n v="242.63849999999999"/>
    <n v="140"/>
    <n v="48"/>
    <n v="11646.647999999999"/>
    <n v="4926.6479999999992"/>
    <n v="0.42300995101766614"/>
    <n v="11646.647999999999"/>
    <n v="6720"/>
    <n v="4926.6479999999992"/>
    <n v="0.42300995101766614"/>
  </r>
  <r>
    <x v="0"/>
    <x v="0"/>
    <x v="0"/>
    <x v="1"/>
    <x v="3"/>
    <x v="0"/>
    <x v="9"/>
    <n v="330.99"/>
    <n v="198"/>
    <n v="32"/>
    <n v="10591.68"/>
    <n v="4255.68"/>
    <n v="0.40179461615154538"/>
    <n v="10591.68"/>
    <n v="6336"/>
    <n v="4255.68"/>
    <n v="0.40179461615154538"/>
  </r>
  <r>
    <x v="1"/>
    <x v="0"/>
    <x v="0"/>
    <x v="1"/>
    <x v="3"/>
    <x v="0"/>
    <x v="9"/>
    <n v="397.88849999999996"/>
    <n v="226.24"/>
    <n v="29"/>
    <n v="11538.7665"/>
    <n v="4977.8064999999988"/>
    <n v="0.43139849480444886"/>
    <n v="11538.7665"/>
    <n v="6560.96"/>
    <n v="4977.8064999999997"/>
    <n v="0.43139849480444897"/>
  </r>
  <r>
    <x v="0"/>
    <x v="0"/>
    <x v="0"/>
    <x v="2"/>
    <x v="3"/>
    <x v="0"/>
    <x v="9"/>
    <n v="265.99"/>
    <n v="159"/>
    <n v="42"/>
    <n v="11171.58"/>
    <n v="4493.58"/>
    <n v="0.40223316666040076"/>
    <n v="11171.58"/>
    <n v="6678"/>
    <n v="4493.58"/>
    <n v="0.40223316666040076"/>
  </r>
  <r>
    <x v="1"/>
    <x v="0"/>
    <x v="0"/>
    <x v="2"/>
    <x v="3"/>
    <x v="0"/>
    <x v="9"/>
    <n v="323.13849999999996"/>
    <n v="182.56000000000003"/>
    <n v="39"/>
    <n v="12602.401499999998"/>
    <n v="5482.5614999999971"/>
    <n v="0.4350410118261982"/>
    <n v="12602.401499999998"/>
    <n v="7119.8400000000011"/>
    <n v="5482.5614999999971"/>
    <n v="0.4350410118261982"/>
  </r>
  <r>
    <x v="0"/>
    <x v="0"/>
    <x v="0"/>
    <x v="3"/>
    <x v="3"/>
    <x v="0"/>
    <x v="9"/>
    <n v="233.49"/>
    <n v="139.5"/>
    <n v="48"/>
    <n v="11207.52"/>
    <n v="4511.5200000000004"/>
    <n v="0.40254400616728769"/>
    <n v="11207.52"/>
    <n v="6696"/>
    <n v="4511.5200000000004"/>
    <n v="0.40254400616728769"/>
  </r>
  <r>
    <x v="1"/>
    <x v="0"/>
    <x v="0"/>
    <x v="3"/>
    <x v="3"/>
    <x v="0"/>
    <x v="9"/>
    <n v="282.88849999999996"/>
    <n v="160.72000000000003"/>
    <n v="45"/>
    <n v="12729.982499999998"/>
    <n v="5497.5824999999968"/>
    <n v="0.43186096288820486"/>
    <n v="12729.982499999998"/>
    <n v="7232.4000000000015"/>
    <n v="5497.5824999999968"/>
    <n v="0.43186096288820486"/>
  </r>
  <r>
    <x v="0"/>
    <x v="1"/>
    <x v="0"/>
    <x v="0"/>
    <x v="3"/>
    <x v="0"/>
    <x v="9"/>
    <n v="195.99"/>
    <n v="120"/>
    <n v="58"/>
    <n v="11367.42"/>
    <n v="4407.42"/>
    <n v="0.38772386346242155"/>
    <n v="11367.42"/>
    <n v="6960"/>
    <n v="4407.42"/>
    <n v="0.38772386346242155"/>
  </r>
  <r>
    <x v="1"/>
    <x v="1"/>
    <x v="0"/>
    <x v="0"/>
    <x v="3"/>
    <x v="0"/>
    <x v="9"/>
    <n v="236.88849999999999"/>
    <n v="140"/>
    <n v="54"/>
    <n v="12791.978999999999"/>
    <n v="5231.9789999999994"/>
    <n v="0.40900465830971106"/>
    <n v="12791.978999999999"/>
    <n v="7560"/>
    <n v="5231.9789999999994"/>
    <n v="0.40900465830971106"/>
  </r>
  <r>
    <x v="0"/>
    <x v="1"/>
    <x v="0"/>
    <x v="1"/>
    <x v="3"/>
    <x v="0"/>
    <x v="9"/>
    <n v="325.99"/>
    <n v="198"/>
    <n v="36"/>
    <n v="11735.64"/>
    <n v="4607.6400000000003"/>
    <n v="0.39261940550323632"/>
    <n v="11735.64"/>
    <n v="7128"/>
    <n v="4607.6399999999994"/>
    <n v="0.39261940550323626"/>
  </r>
  <r>
    <x v="1"/>
    <x v="1"/>
    <x v="0"/>
    <x v="1"/>
    <x v="3"/>
    <x v="0"/>
    <x v="9"/>
    <n v="392.13849999999996"/>
    <n v="226.24"/>
    <n v="33"/>
    <n v="12940.570499999998"/>
    <n v="5474.6504999999988"/>
    <n v="0.42306098483061466"/>
    <n v="12940.570499999998"/>
    <n v="7465.92"/>
    <n v="5474.6504999999979"/>
    <n v="0.42306098483061461"/>
  </r>
  <r>
    <x v="0"/>
    <x v="1"/>
    <x v="0"/>
    <x v="2"/>
    <x v="3"/>
    <x v="0"/>
    <x v="9"/>
    <n v="260.99"/>
    <n v="159"/>
    <n v="46"/>
    <n v="12005.54"/>
    <n v="4691.5400000000009"/>
    <n v="0.39078125598681945"/>
    <n v="12005.54"/>
    <n v="7314"/>
    <n v="4691.5400000000009"/>
    <n v="0.39078125598681945"/>
  </r>
  <r>
    <x v="1"/>
    <x v="1"/>
    <x v="0"/>
    <x v="2"/>
    <x v="3"/>
    <x v="0"/>
    <x v="9"/>
    <n v="317.38849999999996"/>
    <n v="182.56000000000003"/>
    <n v="43"/>
    <n v="13647.705499999998"/>
    <n v="5797.6254999999974"/>
    <n v="0.42480587670945846"/>
    <n v="13647.705499999998"/>
    <n v="7850.0800000000017"/>
    <n v="5797.6254999999965"/>
    <n v="0.42480587670945841"/>
  </r>
  <r>
    <x v="0"/>
    <x v="1"/>
    <x v="0"/>
    <x v="3"/>
    <x v="3"/>
    <x v="0"/>
    <x v="9"/>
    <n v="228.49"/>
    <n v="139.5"/>
    <n v="52"/>
    <n v="11881.48"/>
    <n v="4627.4800000000005"/>
    <n v="0.3894699986870323"/>
    <n v="11881.48"/>
    <n v="7254"/>
    <n v="4627.4799999999996"/>
    <n v="0.38946999868703225"/>
  </r>
  <r>
    <x v="1"/>
    <x v="1"/>
    <x v="0"/>
    <x v="3"/>
    <x v="3"/>
    <x v="0"/>
    <x v="9"/>
    <n v="277.13849999999996"/>
    <n v="160.72000000000003"/>
    <n v="49"/>
    <n v="13579.786499999998"/>
    <n v="5704.5064999999968"/>
    <n v="0.4200733568233932"/>
    <n v="13579.786499999998"/>
    <n v="7875.2800000000016"/>
    <n v="5704.5064999999968"/>
    <n v="0.4200733568233932"/>
  </r>
  <r>
    <x v="0"/>
    <x v="2"/>
    <x v="0"/>
    <x v="0"/>
    <x v="3"/>
    <x v="0"/>
    <x v="9"/>
    <n v="190.99"/>
    <n v="120"/>
    <n v="64"/>
    <n v="12223.36"/>
    <n v="4543.3600000000006"/>
    <n v="0.37169485313367195"/>
    <n v="12223.36"/>
    <n v="7680"/>
    <n v="4543.3600000000006"/>
    <n v="0.37169485313367195"/>
  </r>
  <r>
    <x v="1"/>
    <x v="2"/>
    <x v="0"/>
    <x v="0"/>
    <x v="3"/>
    <x v="0"/>
    <x v="9"/>
    <n v="231.13849999999999"/>
    <n v="140"/>
    <n v="60"/>
    <n v="13868.31"/>
    <n v="5468.3099999999995"/>
    <n v="0.39430255020258415"/>
    <n v="13868.31"/>
    <n v="8400"/>
    <n v="5468.3099999999995"/>
    <n v="0.39430255020258415"/>
  </r>
  <r>
    <x v="0"/>
    <x v="2"/>
    <x v="0"/>
    <x v="1"/>
    <x v="3"/>
    <x v="0"/>
    <x v="9"/>
    <n v="320.99"/>
    <n v="198"/>
    <n v="40"/>
    <n v="12839.6"/>
    <n v="4919.6000000000004"/>
    <n v="0.38315835384279884"/>
    <n v="12839.6"/>
    <n v="7920"/>
    <n v="4919.6000000000004"/>
    <n v="0.38315835384279884"/>
  </r>
  <r>
    <x v="1"/>
    <x v="2"/>
    <x v="0"/>
    <x v="1"/>
    <x v="3"/>
    <x v="0"/>
    <x v="9"/>
    <n v="386.38849999999996"/>
    <n v="226.24"/>
    <n v="37"/>
    <n v="14296.374499999998"/>
    <n v="5925.494499999998"/>
    <n v="0.4144753272936435"/>
    <n v="14296.374499999998"/>
    <n v="8370.880000000001"/>
    <n v="5925.4944999999971"/>
    <n v="0.41447532729364345"/>
  </r>
  <r>
    <x v="0"/>
    <x v="2"/>
    <x v="0"/>
    <x v="2"/>
    <x v="3"/>
    <x v="0"/>
    <x v="9"/>
    <n v="255.99"/>
    <n v="159"/>
    <n v="50"/>
    <n v="12799.5"/>
    <n v="4849.5"/>
    <n v="0.37888198757763975"/>
    <n v="12799.5"/>
    <n v="7950"/>
    <n v="4849.5"/>
    <n v="0.37888198757763975"/>
  </r>
  <r>
    <x v="1"/>
    <x v="2"/>
    <x v="0"/>
    <x v="2"/>
    <x v="3"/>
    <x v="0"/>
    <x v="9"/>
    <n v="311.63849999999996"/>
    <n v="182.56000000000003"/>
    <n v="47"/>
    <n v="14647.009499999998"/>
    <n v="6066.6894999999968"/>
    <n v="0.41419304739305302"/>
    <n v="14647.009499999998"/>
    <n v="8580.3200000000015"/>
    <n v="6066.6894999999968"/>
    <n v="0.41419304739305302"/>
  </r>
  <r>
    <x v="0"/>
    <x v="2"/>
    <x v="0"/>
    <x v="3"/>
    <x v="3"/>
    <x v="0"/>
    <x v="9"/>
    <n v="223.49"/>
    <n v="139.5"/>
    <n v="56"/>
    <n v="12515.44"/>
    <n v="4703.4400000000005"/>
    <n v="0.37581099825495551"/>
    <n v="12515.44"/>
    <n v="7812"/>
    <n v="4703.4400000000005"/>
    <n v="0.37581099825495551"/>
  </r>
  <r>
    <x v="1"/>
    <x v="2"/>
    <x v="0"/>
    <x v="3"/>
    <x v="3"/>
    <x v="0"/>
    <x v="9"/>
    <n v="271.38849999999996"/>
    <n v="160.72000000000003"/>
    <n v="53"/>
    <n v="14383.590499999998"/>
    <n v="5865.4304999999968"/>
    <n v="0.40778625476024205"/>
    <n v="14383.590499999998"/>
    <n v="8518.1600000000017"/>
    <n v="5865.4304999999968"/>
    <n v="0.40778625476024205"/>
  </r>
  <r>
    <x v="0"/>
    <x v="3"/>
    <x v="0"/>
    <x v="0"/>
    <x v="3"/>
    <x v="0"/>
    <x v="9"/>
    <n v="185.99"/>
    <n v="120"/>
    <n v="70"/>
    <n v="13019.300000000001"/>
    <n v="4619.3000000000011"/>
    <n v="0.35480402172159797"/>
    <n v="13019.300000000001"/>
    <n v="8400"/>
    <n v="4619.3000000000011"/>
    <n v="0.35480402172159797"/>
  </r>
  <r>
    <x v="1"/>
    <x v="3"/>
    <x v="0"/>
    <x v="0"/>
    <x v="3"/>
    <x v="0"/>
    <x v="9"/>
    <n v="225.38849999999999"/>
    <n v="140"/>
    <n v="66"/>
    <n v="14875.641"/>
    <n v="5635.6409999999996"/>
    <n v="0.37885029626622474"/>
    <n v="14875.641"/>
    <n v="9240"/>
    <n v="5635.6409999999996"/>
    <n v="0.37885029626622474"/>
  </r>
  <r>
    <x v="0"/>
    <x v="3"/>
    <x v="0"/>
    <x v="1"/>
    <x v="3"/>
    <x v="0"/>
    <x v="9"/>
    <n v="315.99"/>
    <n v="198"/>
    <n v="44"/>
    <n v="13903.560000000001"/>
    <n v="5191.5600000000004"/>
    <n v="0.37339789233836512"/>
    <n v="13903.560000000001"/>
    <n v="8712"/>
    <n v="5191.5600000000013"/>
    <n v="0.37339789233836518"/>
  </r>
  <r>
    <x v="1"/>
    <x v="3"/>
    <x v="0"/>
    <x v="1"/>
    <x v="3"/>
    <x v="0"/>
    <x v="9"/>
    <n v="380.63849999999996"/>
    <n v="226.24"/>
    <n v="41"/>
    <n v="15606.178499999998"/>
    <n v="6330.338499999998"/>
    <n v="0.4056302764959403"/>
    <n v="15606.178499999998"/>
    <n v="9275.84"/>
    <n v="6330.338499999998"/>
    <n v="0.4056302764959403"/>
  </r>
  <r>
    <x v="0"/>
    <x v="3"/>
    <x v="0"/>
    <x v="2"/>
    <x v="3"/>
    <x v="0"/>
    <x v="9"/>
    <n v="250.99"/>
    <n v="159"/>
    <n v="54"/>
    <n v="13553.460000000001"/>
    <n v="4967.4600000000009"/>
    <n v="0.36650862584166705"/>
    <n v="13553.460000000001"/>
    <n v="8586"/>
    <n v="4967.4600000000009"/>
    <n v="0.36650862584166705"/>
  </r>
  <r>
    <x v="1"/>
    <x v="3"/>
    <x v="0"/>
    <x v="2"/>
    <x v="3"/>
    <x v="0"/>
    <x v="9"/>
    <n v="305.88849999999996"/>
    <n v="182.56000000000003"/>
    <n v="51"/>
    <n v="15600.313499999998"/>
    <n v="6289.7534999999971"/>
    <n v="0.40318122453116073"/>
    <n v="15600.313499999998"/>
    <n v="9310.5600000000013"/>
    <n v="6289.7534999999971"/>
    <n v="0.40318122453116073"/>
  </r>
  <r>
    <x v="0"/>
    <x v="3"/>
    <x v="0"/>
    <x v="3"/>
    <x v="3"/>
    <x v="0"/>
    <x v="9"/>
    <n v="218.49"/>
    <n v="139.5"/>
    <n v="60"/>
    <n v="13109.400000000001"/>
    <n v="4739.4000000000005"/>
    <n v="0.36152684333379104"/>
    <n v="13109.400000000001"/>
    <n v="8370"/>
    <n v="4739.4000000000015"/>
    <n v="0.36152684333379109"/>
  </r>
  <r>
    <x v="1"/>
    <x v="3"/>
    <x v="0"/>
    <x v="3"/>
    <x v="3"/>
    <x v="0"/>
    <x v="9"/>
    <n v="265.63849999999996"/>
    <n v="160.72000000000003"/>
    <n v="57"/>
    <n v="15141.394499999999"/>
    <n v="5980.3544999999967"/>
    <n v="0.39496722048949967"/>
    <n v="15141.394499999999"/>
    <n v="9161.0400000000009"/>
    <n v="5980.3544999999976"/>
    <n v="0.3949672204894997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x v="0"/>
    <x v="0"/>
    <x v="0"/>
    <x v="0"/>
    <x v="0"/>
    <n v="569.9905"/>
    <n v="420"/>
    <n v="46"/>
    <n v="26219.562999999998"/>
    <n v="6899.5630000000001"/>
    <n v="0.26314561383040597"/>
    <n v="26219.562999999998"/>
    <n v="19320"/>
    <n v="6899.5629999999983"/>
    <n v="0.26314561383040591"/>
  </r>
  <r>
    <x v="1"/>
    <x v="0"/>
    <x v="0"/>
    <x v="0"/>
    <x v="0"/>
    <x v="0"/>
    <x v="0"/>
    <n v="672.08900000000006"/>
    <n v="463.25000000000006"/>
    <n v="126"/>
    <n v="84683.214000000007"/>
    <n v="26313.714"/>
    <n v="0.31073116804470835"/>
    <n v="84683.214000000007"/>
    <n v="58369.500000000007"/>
    <n v="26313.714"/>
    <n v="0.31073116804470835"/>
  </r>
  <r>
    <x v="0"/>
    <x v="0"/>
    <x v="0"/>
    <x v="1"/>
    <x v="0"/>
    <x v="0"/>
    <x v="0"/>
    <n v="800.99"/>
    <n v="560"/>
    <n v="28"/>
    <n v="22427.72"/>
    <n v="6747.72"/>
    <n v="0.30086517934056606"/>
    <n v="22427.72"/>
    <n v="15680"/>
    <n v="6747.7200000000012"/>
    <n v="0.30086517934056611"/>
  </r>
  <r>
    <x v="1"/>
    <x v="0"/>
    <x v="0"/>
    <x v="1"/>
    <x v="0"/>
    <x v="0"/>
    <x v="0"/>
    <n v="903.08900000000006"/>
    <n v="621.30000000000007"/>
    <n v="75"/>
    <n v="67731.675000000003"/>
    <n v="21134.174999999999"/>
    <n v="0.31202793966043213"/>
    <n v="67731.675000000003"/>
    <n v="46597.500000000007"/>
    <n v="21134.174999999996"/>
    <n v="0.31202793966043207"/>
  </r>
  <r>
    <x v="0"/>
    <x v="0"/>
    <x v="0"/>
    <x v="2"/>
    <x v="0"/>
    <x v="0"/>
    <x v="0"/>
    <n v="700.99"/>
    <n v="490"/>
    <n v="38"/>
    <n v="26637.62"/>
    <n v="8017.6200000000008"/>
    <n v="0.30098860183454834"/>
    <n v="26637.62"/>
    <n v="18620"/>
    <n v="8017.619999999999"/>
    <n v="0.30098860183454823"/>
  </r>
  <r>
    <x v="1"/>
    <x v="0"/>
    <x v="0"/>
    <x v="2"/>
    <x v="0"/>
    <x v="0"/>
    <x v="0"/>
    <n v="787.58900000000006"/>
    <n v="539.55000000000007"/>
    <n v="108"/>
    <n v="85059.612000000008"/>
    <n v="26788.212"/>
    <n v="0.31493456612522519"/>
    <n v="85059.612000000008"/>
    <n v="58271.400000000009"/>
    <n v="26788.212"/>
    <n v="0.31493456612522519"/>
  </r>
  <r>
    <x v="0"/>
    <x v="0"/>
    <x v="0"/>
    <x v="3"/>
    <x v="0"/>
    <x v="0"/>
    <x v="0"/>
    <n v="650.99"/>
    <n v="455"/>
    <n v="42"/>
    <n v="27341.58"/>
    <n v="8231.58"/>
    <n v="0.30106453248129772"/>
    <n v="27341.58"/>
    <n v="19110"/>
    <n v="8231.5800000000017"/>
    <n v="0.30106453248129778"/>
  </r>
  <r>
    <x v="1"/>
    <x v="0"/>
    <x v="0"/>
    <x v="3"/>
    <x v="0"/>
    <x v="0"/>
    <x v="0"/>
    <n v="732.58900000000006"/>
    <n v="501.40000000000003"/>
    <n v="117"/>
    <n v="85712.913"/>
    <n v="27049.113000000001"/>
    <n v="0.31557803898229431"/>
    <n v="85712.913"/>
    <n v="58663.8"/>
    <n v="27049.112999999998"/>
    <n v="0.31557803898229425"/>
  </r>
  <r>
    <x v="0"/>
    <x v="1"/>
    <x v="0"/>
    <x v="0"/>
    <x v="0"/>
    <x v="0"/>
    <x v="0"/>
    <n v="590.99"/>
    <n v="420"/>
    <n v="48"/>
    <n v="28367.52"/>
    <n v="8207.52"/>
    <n v="0.28932807661720167"/>
    <n v="28367.52"/>
    <n v="20160"/>
    <n v="8207.52"/>
    <n v="0.28932807661720167"/>
  </r>
  <r>
    <x v="1"/>
    <x v="1"/>
    <x v="0"/>
    <x v="0"/>
    <x v="0"/>
    <x v="0"/>
    <x v="0"/>
    <n v="661.08900000000006"/>
    <n v="463.25000000000006"/>
    <n v="138"/>
    <n v="91230.282000000007"/>
    <n v="27301.781999999999"/>
    <n v="0.299262277847612"/>
    <n v="91230.282000000007"/>
    <n v="63928.500000000007"/>
    <n v="27301.781999999999"/>
    <n v="0.299262277847612"/>
  </r>
  <r>
    <x v="0"/>
    <x v="1"/>
    <x v="0"/>
    <x v="1"/>
    <x v="0"/>
    <x v="0"/>
    <x v="0"/>
    <n v="790.99"/>
    <n v="560"/>
    <n v="32"/>
    <n v="25311.68"/>
    <n v="7391.68"/>
    <n v="0.29202644786912602"/>
    <n v="25311.68"/>
    <n v="17920"/>
    <n v="7391.68"/>
    <n v="0.29202644786912602"/>
  </r>
  <r>
    <x v="1"/>
    <x v="1"/>
    <x v="0"/>
    <x v="1"/>
    <x v="0"/>
    <x v="0"/>
    <x v="0"/>
    <n v="892.08900000000006"/>
    <n v="621.30000000000007"/>
    <n v="87"/>
    <n v="77611.743000000002"/>
    <n v="23558.643"/>
    <n v="0.30354482568443281"/>
    <n v="77611.743000000002"/>
    <n v="54053.100000000006"/>
    <n v="23558.642999999996"/>
    <n v="0.30354482568443275"/>
  </r>
  <r>
    <x v="0"/>
    <x v="1"/>
    <x v="0"/>
    <x v="2"/>
    <x v="0"/>
    <x v="0"/>
    <x v="0"/>
    <n v="690.99"/>
    <n v="490"/>
    <n v="41"/>
    <n v="28330.59"/>
    <n v="8240.59"/>
    <n v="0.2908725162448082"/>
    <n v="28330.59"/>
    <n v="20090"/>
    <n v="8240.59"/>
    <n v="0.2908725162448082"/>
  </r>
  <r>
    <x v="1"/>
    <x v="1"/>
    <x v="0"/>
    <x v="2"/>
    <x v="0"/>
    <x v="0"/>
    <x v="0"/>
    <n v="776.58900000000006"/>
    <n v="539.55000000000007"/>
    <n v="117"/>
    <n v="90860.913"/>
    <n v="27733.562999999998"/>
    <n v="0.30523095227977731"/>
    <n v="90860.913"/>
    <n v="63127.350000000006"/>
    <n v="27733.562999999995"/>
    <n v="0.30523095227977726"/>
  </r>
  <r>
    <x v="0"/>
    <x v="1"/>
    <x v="0"/>
    <x v="3"/>
    <x v="0"/>
    <x v="0"/>
    <x v="0"/>
    <n v="640.99"/>
    <n v="455"/>
    <n v="45"/>
    <n v="28844.55"/>
    <n v="8369.5500000000011"/>
    <n v="0.29016053292563071"/>
    <n v="28844.55"/>
    <n v="20475"/>
    <n v="8369.5499999999993"/>
    <n v="0.29016053292563065"/>
  </r>
  <r>
    <x v="1"/>
    <x v="1"/>
    <x v="0"/>
    <x v="3"/>
    <x v="0"/>
    <x v="0"/>
    <x v="0"/>
    <n v="721.58900000000006"/>
    <n v="501.40000000000003"/>
    <n v="129"/>
    <n v="93084.981000000014"/>
    <n v="28404.381000000001"/>
    <n v="0.30514461833536816"/>
    <n v="93084.981000000014"/>
    <n v="64680.600000000006"/>
    <n v="28404.381000000008"/>
    <n v="0.30514461833536821"/>
  </r>
  <r>
    <x v="0"/>
    <x v="2"/>
    <x v="0"/>
    <x v="0"/>
    <x v="0"/>
    <x v="0"/>
    <x v="0"/>
    <n v="580.99"/>
    <n v="420"/>
    <n v="52"/>
    <n v="30211.48"/>
    <n v="8371.48"/>
    <n v="0.27709599132515189"/>
    <n v="30211.48"/>
    <n v="21840"/>
    <n v="8371.48"/>
    <n v="0.27709599132515189"/>
  </r>
  <r>
    <x v="1"/>
    <x v="2"/>
    <x v="0"/>
    <x v="0"/>
    <x v="0"/>
    <x v="0"/>
    <x v="0"/>
    <n v="650.08900000000006"/>
    <n v="463.25000000000006"/>
    <n v="150"/>
    <n v="97513.35"/>
    <n v="28025.85"/>
    <n v="0.28740526297168539"/>
    <n v="97513.35"/>
    <n v="69487.500000000015"/>
    <n v="28025.849999999991"/>
    <n v="0.28740526297168528"/>
  </r>
  <r>
    <x v="0"/>
    <x v="2"/>
    <x v="0"/>
    <x v="1"/>
    <x v="0"/>
    <x v="0"/>
    <x v="0"/>
    <n v="780.99"/>
    <n v="560"/>
    <n v="35"/>
    <n v="27334.65"/>
    <n v="7734.6500000000005"/>
    <n v="0.2829613695437842"/>
    <n v="27334.65"/>
    <n v="19600"/>
    <n v="7734.6500000000015"/>
    <n v="0.2829613695437842"/>
  </r>
  <r>
    <x v="1"/>
    <x v="2"/>
    <x v="0"/>
    <x v="1"/>
    <x v="0"/>
    <x v="0"/>
    <x v="0"/>
    <n v="881.08900000000006"/>
    <n v="621.30000000000007"/>
    <n v="99"/>
    <n v="87227.811000000002"/>
    <n v="25719.110999999997"/>
    <n v="0.2948498959809962"/>
    <n v="87227.811000000002"/>
    <n v="61508.700000000004"/>
    <n v="25719.110999999997"/>
    <n v="0.2948498959809962"/>
  </r>
  <r>
    <x v="0"/>
    <x v="2"/>
    <x v="0"/>
    <x v="2"/>
    <x v="0"/>
    <x v="0"/>
    <x v="0"/>
    <n v="680.99"/>
    <n v="490"/>
    <n v="44"/>
    <n v="29963.56"/>
    <n v="8403.5600000000013"/>
    <n v="0.28045933126771322"/>
    <n v="29963.56"/>
    <n v="21560"/>
    <n v="8403.5600000000013"/>
    <n v="0.28045933126771322"/>
  </r>
  <r>
    <x v="1"/>
    <x v="2"/>
    <x v="0"/>
    <x v="2"/>
    <x v="0"/>
    <x v="0"/>
    <x v="0"/>
    <n v="765.58900000000006"/>
    <n v="539.55000000000007"/>
    <n v="126"/>
    <n v="96464.214000000007"/>
    <n v="28480.913999999997"/>
    <n v="0.29524849494964001"/>
    <n v="96464.214000000007"/>
    <n v="67983.3"/>
    <n v="28480.914000000004"/>
    <n v="0.29524849494964012"/>
  </r>
  <r>
    <x v="0"/>
    <x v="2"/>
    <x v="0"/>
    <x v="3"/>
    <x v="0"/>
    <x v="0"/>
    <x v="0"/>
    <n v="630.99"/>
    <n v="455"/>
    <n v="48"/>
    <n v="30287.52"/>
    <n v="8447.52"/>
    <n v="0.27891091776414839"/>
    <n v="30287.52"/>
    <n v="21840"/>
    <n v="8447.52"/>
    <n v="0.27891091776414839"/>
  </r>
  <r>
    <x v="1"/>
    <x v="2"/>
    <x v="0"/>
    <x v="3"/>
    <x v="0"/>
    <x v="0"/>
    <x v="0"/>
    <n v="710.58900000000006"/>
    <n v="501.40000000000003"/>
    <n v="138"/>
    <n v="98061.282000000007"/>
    <n v="28868.082000000002"/>
    <n v="0.29438817656901528"/>
    <n v="98061.282000000007"/>
    <n v="69193.200000000012"/>
    <n v="28868.081999999995"/>
    <n v="0.29438817656901523"/>
  </r>
  <r>
    <x v="0"/>
    <x v="3"/>
    <x v="0"/>
    <x v="0"/>
    <x v="0"/>
    <x v="0"/>
    <x v="0"/>
    <n v="570.99"/>
    <n v="420"/>
    <n v="55"/>
    <n v="31404.45"/>
    <n v="8304.4500000000007"/>
    <n v="0.26443545421110703"/>
    <n v="31404.45"/>
    <n v="23100"/>
    <n v="8304.4500000000007"/>
    <n v="0.26443545421110703"/>
  </r>
  <r>
    <x v="1"/>
    <x v="3"/>
    <x v="0"/>
    <x v="0"/>
    <x v="0"/>
    <x v="0"/>
    <x v="0"/>
    <n v="639.08900000000006"/>
    <n v="463.25000000000006"/>
    <n v="159"/>
    <n v="101615.15100000001"/>
    <n v="27958.400999999998"/>
    <n v="0.27514008221077185"/>
    <n v="101615.15100000001"/>
    <n v="73656.750000000015"/>
    <n v="27958.400999999998"/>
    <n v="0.27514008221077185"/>
  </r>
  <r>
    <x v="0"/>
    <x v="3"/>
    <x v="0"/>
    <x v="1"/>
    <x v="0"/>
    <x v="0"/>
    <x v="0"/>
    <n v="770.99"/>
    <n v="560"/>
    <n v="38"/>
    <n v="29297.62"/>
    <n v="8017.6200000000008"/>
    <n v="0.27366113697972738"/>
    <n v="29297.62"/>
    <n v="21280"/>
    <n v="8017.619999999999"/>
    <n v="0.27366113697972733"/>
  </r>
  <r>
    <x v="1"/>
    <x v="3"/>
    <x v="0"/>
    <x v="1"/>
    <x v="0"/>
    <x v="0"/>
    <x v="0"/>
    <n v="870.08900000000006"/>
    <n v="621.30000000000007"/>
    <n v="108"/>
    <n v="93969.612000000008"/>
    <n v="26869.212"/>
    <n v="0.28593511698228569"/>
    <n v="93969.612000000008"/>
    <n v="67100.400000000009"/>
    <n v="26869.212"/>
    <n v="0.28593511698228569"/>
  </r>
  <r>
    <x v="0"/>
    <x v="3"/>
    <x v="0"/>
    <x v="2"/>
    <x v="0"/>
    <x v="0"/>
    <x v="0"/>
    <n v="670.99"/>
    <n v="490"/>
    <n v="47"/>
    <n v="31536.53"/>
    <n v="8506.5300000000007"/>
    <n v="0.26973576357322765"/>
    <n v="31536.53"/>
    <n v="23030"/>
    <n v="8506.5299999999988"/>
    <n v="0.26973576357322759"/>
  </r>
  <r>
    <x v="1"/>
    <x v="3"/>
    <x v="0"/>
    <x v="2"/>
    <x v="0"/>
    <x v="0"/>
    <x v="0"/>
    <n v="754.58900000000006"/>
    <n v="539.55000000000007"/>
    <n v="135"/>
    <n v="101869.51500000001"/>
    <n v="29030.264999999999"/>
    <n v="0.28497499963556316"/>
    <n v="101869.51500000001"/>
    <n v="72839.250000000015"/>
    <n v="29030.264999999999"/>
    <n v="0.28497499963556316"/>
  </r>
  <r>
    <x v="0"/>
    <x v="3"/>
    <x v="0"/>
    <x v="3"/>
    <x v="0"/>
    <x v="0"/>
    <x v="0"/>
    <n v="620.99"/>
    <n v="455"/>
    <n v="51"/>
    <n v="31670.49"/>
    <n v="8465.49"/>
    <n v="0.26729899032190535"/>
    <n v="31670.49"/>
    <n v="23205"/>
    <n v="8465.4900000000016"/>
    <n v="0.26729899032190541"/>
  </r>
  <r>
    <x v="1"/>
    <x v="3"/>
    <x v="0"/>
    <x v="3"/>
    <x v="0"/>
    <x v="0"/>
    <x v="0"/>
    <n v="699.58900000000006"/>
    <n v="501.40000000000003"/>
    <n v="147"/>
    <n v="102839.58300000001"/>
    <n v="29133.783000000003"/>
    <n v="0.28329347659840276"/>
    <n v="102839.58300000001"/>
    <n v="73705.8"/>
    <n v="29133.78300000001"/>
    <n v="0.28329347659840282"/>
  </r>
  <r>
    <x v="0"/>
    <x v="0"/>
    <x v="0"/>
    <x v="0"/>
    <x v="0"/>
    <x v="1"/>
    <x v="1"/>
    <n v="900.99"/>
    <n v="630"/>
    <n v="15"/>
    <n v="13514.85"/>
    <n v="4064.8500000000004"/>
    <n v="0.30076915393067627"/>
    <n v="13514.85"/>
    <n v="9450"/>
    <n v="4064.8500000000004"/>
    <n v="0.30076915393067627"/>
  </r>
  <r>
    <x v="1"/>
    <x v="0"/>
    <x v="0"/>
    <x v="0"/>
    <x v="0"/>
    <x v="1"/>
    <x v="1"/>
    <n v="1013.0890000000001"/>
    <n v="692.15000000000009"/>
    <n v="13"/>
    <n v="13170.157000000001"/>
    <n v="4172.2069999999994"/>
    <n v="0.31679250292916017"/>
    <n v="13170.157000000001"/>
    <n v="8997.9500000000007"/>
    <n v="4172.2070000000003"/>
    <n v="0.31679250292916022"/>
  </r>
  <r>
    <x v="0"/>
    <x v="0"/>
    <x v="0"/>
    <x v="1"/>
    <x v="0"/>
    <x v="1"/>
    <x v="1"/>
    <n v="1200.99"/>
    <n v="840"/>
    <n v="8"/>
    <n v="9607.92"/>
    <n v="2887.92"/>
    <n v="0.30057702395523694"/>
    <n v="9607.92"/>
    <n v="6720"/>
    <n v="2887.92"/>
    <n v="0.30057702395523694"/>
  </r>
  <r>
    <x v="1"/>
    <x v="0"/>
    <x v="0"/>
    <x v="1"/>
    <x v="0"/>
    <x v="1"/>
    <x v="1"/>
    <n v="1376.0890000000002"/>
    <n v="926.50000000000011"/>
    <n v="7"/>
    <n v="9632.6230000000014"/>
    <n v="3147.1230000000005"/>
    <n v="0.32671505985441351"/>
    <n v="9632.6230000000014"/>
    <n v="6485.5000000000009"/>
    <n v="3147.1230000000005"/>
    <n v="0.32671505985441351"/>
  </r>
  <r>
    <x v="0"/>
    <x v="0"/>
    <x v="0"/>
    <x v="2"/>
    <x v="0"/>
    <x v="1"/>
    <x v="1"/>
    <n v="1050.99"/>
    <n v="735"/>
    <n v="12"/>
    <n v="12611.880000000001"/>
    <n v="3791.88"/>
    <n v="0.30065937830045958"/>
    <n v="12611.880000000001"/>
    <n v="8820"/>
    <n v="3791.880000000001"/>
    <n v="0.30065937830045963"/>
  </r>
  <r>
    <x v="1"/>
    <x v="0"/>
    <x v="0"/>
    <x v="2"/>
    <x v="0"/>
    <x v="1"/>
    <x v="1"/>
    <n v="1183.5890000000002"/>
    <n v="806.6"/>
    <n v="11"/>
    <n v="13019.479000000001"/>
    <n v="4146.8790000000017"/>
    <n v="0.31851343667438625"/>
    <n v="13019.479000000001"/>
    <n v="8872.6"/>
    <n v="4146.8790000000008"/>
    <n v="0.31851343667438614"/>
  </r>
  <r>
    <x v="0"/>
    <x v="0"/>
    <x v="0"/>
    <x v="3"/>
    <x v="0"/>
    <x v="1"/>
    <x v="1"/>
    <n v="975.99"/>
    <n v="682.5"/>
    <n v="18"/>
    <n v="17567.82"/>
    <n v="5282.82"/>
    <n v="0.30071004825869119"/>
    <n v="17567.82"/>
    <n v="12285"/>
    <n v="5282.82"/>
    <n v="0.30071004825869119"/>
  </r>
  <r>
    <x v="1"/>
    <x v="0"/>
    <x v="0"/>
    <x v="3"/>
    <x v="0"/>
    <x v="1"/>
    <x v="1"/>
    <n v="1101.0890000000002"/>
    <n v="752.1"/>
    <n v="16"/>
    <n v="17617.424000000003"/>
    <n v="5583.8240000000023"/>
    <n v="0.31694894781439109"/>
    <n v="17617.424000000003"/>
    <n v="12033.6"/>
    <n v="5583.8240000000023"/>
    <n v="0.31694894781439109"/>
  </r>
  <r>
    <x v="0"/>
    <x v="1"/>
    <x v="0"/>
    <x v="0"/>
    <x v="0"/>
    <x v="1"/>
    <x v="1"/>
    <n v="890.99"/>
    <n v="630"/>
    <n v="16"/>
    <n v="14255.84"/>
    <n v="4175.84"/>
    <n v="0.29292135714205547"/>
    <n v="14255.84"/>
    <n v="10080"/>
    <n v="4175.84"/>
    <n v="0.29292135714205547"/>
  </r>
  <r>
    <x v="1"/>
    <x v="1"/>
    <x v="0"/>
    <x v="0"/>
    <x v="0"/>
    <x v="1"/>
    <x v="1"/>
    <n v="1002.0890000000001"/>
    <n v="692.15000000000009"/>
    <n v="14"/>
    <n v="14029.246000000001"/>
    <n v="4339.1459999999997"/>
    <n v="0.30929288715872538"/>
    <n v="14029.246000000001"/>
    <n v="9690.1000000000022"/>
    <n v="4339.1459999999988"/>
    <n v="0.30929288715872533"/>
  </r>
  <r>
    <x v="0"/>
    <x v="1"/>
    <x v="0"/>
    <x v="1"/>
    <x v="0"/>
    <x v="1"/>
    <x v="1"/>
    <n v="1190.99"/>
    <n v="840"/>
    <n v="9"/>
    <n v="10718.91"/>
    <n v="3158.91"/>
    <n v="0.29470440557855226"/>
    <n v="10718.91"/>
    <n v="7560"/>
    <n v="3158.91"/>
    <n v="0.29470440557855226"/>
  </r>
  <r>
    <x v="1"/>
    <x v="1"/>
    <x v="0"/>
    <x v="1"/>
    <x v="0"/>
    <x v="1"/>
    <x v="1"/>
    <n v="1365.0890000000002"/>
    <n v="926.50000000000011"/>
    <n v="8"/>
    <n v="10920.712000000001"/>
    <n v="3508.7120000000004"/>
    <n v="0.32128967415311382"/>
    <n v="10920.712000000001"/>
    <n v="7412.0000000000009"/>
    <n v="3508.7120000000004"/>
    <n v="0.32128967415311382"/>
  </r>
  <r>
    <x v="0"/>
    <x v="1"/>
    <x v="0"/>
    <x v="2"/>
    <x v="0"/>
    <x v="1"/>
    <x v="1"/>
    <n v="1040.99"/>
    <n v="735"/>
    <n v="13"/>
    <n v="13532.87"/>
    <n v="3977.87"/>
    <n v="0.29394134429725549"/>
    <n v="13532.87"/>
    <n v="9555"/>
    <n v="3977.8700000000008"/>
    <n v="0.29394134429725555"/>
  </r>
  <r>
    <x v="1"/>
    <x v="1"/>
    <x v="0"/>
    <x v="2"/>
    <x v="0"/>
    <x v="1"/>
    <x v="1"/>
    <n v="1172.5890000000002"/>
    <n v="806.6"/>
    <n v="12"/>
    <n v="14071.068000000003"/>
    <n v="4391.8680000000022"/>
    <n v="0.31212044458885435"/>
    <n v="14071.068000000003"/>
    <n v="9679.2000000000007"/>
    <n v="4391.8680000000022"/>
    <n v="0.31212044458885435"/>
  </r>
  <r>
    <x v="0"/>
    <x v="1"/>
    <x v="0"/>
    <x v="3"/>
    <x v="0"/>
    <x v="1"/>
    <x v="1"/>
    <n v="965.99"/>
    <n v="682.5"/>
    <n v="19"/>
    <n v="18353.810000000001"/>
    <n v="5386.31"/>
    <n v="0.29347094690421227"/>
    <n v="18353.810000000001"/>
    <n v="12967.5"/>
    <n v="5386.3100000000013"/>
    <n v="0.29347094690421233"/>
  </r>
  <r>
    <x v="1"/>
    <x v="1"/>
    <x v="0"/>
    <x v="3"/>
    <x v="0"/>
    <x v="1"/>
    <x v="1"/>
    <n v="1090.0890000000002"/>
    <n v="752.1"/>
    <n v="17"/>
    <n v="18531.513000000003"/>
    <n v="5745.8130000000028"/>
    <n v="0.31005633484972339"/>
    <n v="18531.513000000003"/>
    <n v="12785.7"/>
    <n v="5745.8130000000019"/>
    <n v="0.31005633484972334"/>
  </r>
  <r>
    <x v="0"/>
    <x v="2"/>
    <x v="0"/>
    <x v="0"/>
    <x v="0"/>
    <x v="1"/>
    <x v="1"/>
    <n v="880.99"/>
    <n v="630"/>
    <n v="18"/>
    <n v="15857.82"/>
    <n v="4517.82"/>
    <n v="0.28489540176392464"/>
    <n v="15857.82"/>
    <n v="11340"/>
    <n v="4517.82"/>
    <n v="0.28489540176392464"/>
  </r>
  <r>
    <x v="1"/>
    <x v="2"/>
    <x v="0"/>
    <x v="0"/>
    <x v="0"/>
    <x v="1"/>
    <x v="1"/>
    <n v="991.08900000000006"/>
    <n v="692.15000000000009"/>
    <n v="16"/>
    <n v="15857.424000000001"/>
    <n v="4783.0239999999994"/>
    <n v="0.30162679638256501"/>
    <n v="15857.424000000001"/>
    <n v="11074.400000000001"/>
    <n v="4783.0239999999994"/>
    <n v="0.30162679638256501"/>
  </r>
  <r>
    <x v="0"/>
    <x v="2"/>
    <x v="0"/>
    <x v="1"/>
    <x v="0"/>
    <x v="1"/>
    <x v="1"/>
    <n v="1180.99"/>
    <n v="840"/>
    <n v="10"/>
    <n v="11809.9"/>
    <n v="3409.9"/>
    <n v="0.28873233473611126"/>
    <n v="11809.9"/>
    <n v="8400"/>
    <n v="3409.8999999999996"/>
    <n v="0.28873233473611121"/>
  </r>
  <r>
    <x v="1"/>
    <x v="2"/>
    <x v="0"/>
    <x v="1"/>
    <x v="0"/>
    <x v="1"/>
    <x v="1"/>
    <n v="1354.0890000000002"/>
    <n v="926.50000000000011"/>
    <n v="9"/>
    <n v="12186.801000000001"/>
    <n v="3848.3010000000004"/>
    <n v="0.31577614174548352"/>
    <n v="12186.801000000001"/>
    <n v="8338.5000000000018"/>
    <n v="3848.3009999999995"/>
    <n v="0.31577614174548341"/>
  </r>
  <r>
    <x v="0"/>
    <x v="2"/>
    <x v="0"/>
    <x v="2"/>
    <x v="0"/>
    <x v="1"/>
    <x v="1"/>
    <n v="1030.99"/>
    <n v="735"/>
    <n v="14"/>
    <n v="14433.86"/>
    <n v="4143.8600000000006"/>
    <n v="0.287092988292806"/>
    <n v="14433.86"/>
    <n v="10290"/>
    <n v="4143.8600000000006"/>
    <n v="0.287092988292806"/>
  </r>
  <r>
    <x v="1"/>
    <x v="2"/>
    <x v="0"/>
    <x v="2"/>
    <x v="0"/>
    <x v="1"/>
    <x v="1"/>
    <n v="1161.5890000000002"/>
    <n v="806.6"/>
    <n v="13"/>
    <n v="15100.657000000003"/>
    <n v="4614.8570000000018"/>
    <n v="0.30560637196116702"/>
    <n v="15100.657000000003"/>
    <n v="10485.800000000001"/>
    <n v="4614.8570000000018"/>
    <n v="0.30560637196116702"/>
  </r>
  <r>
    <x v="0"/>
    <x v="2"/>
    <x v="0"/>
    <x v="3"/>
    <x v="0"/>
    <x v="1"/>
    <x v="1"/>
    <n v="955.99"/>
    <n v="682.5"/>
    <n v="20"/>
    <n v="19119.8"/>
    <n v="5469.8"/>
    <n v="0.28608039833052651"/>
    <n v="19119.8"/>
    <n v="13650"/>
    <n v="5469.7999999999993"/>
    <n v="0.28608039833052645"/>
  </r>
  <r>
    <x v="1"/>
    <x v="2"/>
    <x v="0"/>
    <x v="3"/>
    <x v="0"/>
    <x v="1"/>
    <x v="1"/>
    <n v="1079.0890000000002"/>
    <n v="752.1"/>
    <n v="18"/>
    <n v="19423.602000000003"/>
    <n v="5885.8020000000024"/>
    <n v="0.30302319827187574"/>
    <n v="19423.602000000003"/>
    <n v="13537.800000000001"/>
    <n v="5885.8020000000015"/>
    <n v="0.30302319827187568"/>
  </r>
  <r>
    <x v="0"/>
    <x v="3"/>
    <x v="0"/>
    <x v="0"/>
    <x v="0"/>
    <x v="1"/>
    <x v="1"/>
    <n v="870.99"/>
    <n v="630"/>
    <n v="20"/>
    <n v="17419.8"/>
    <n v="4819.8"/>
    <n v="0.27668515137946476"/>
    <n v="17419.8"/>
    <n v="12600"/>
    <n v="4819.7999999999993"/>
    <n v="0.2766851513794647"/>
  </r>
  <r>
    <x v="1"/>
    <x v="3"/>
    <x v="0"/>
    <x v="0"/>
    <x v="0"/>
    <x v="1"/>
    <x v="1"/>
    <n v="980.08900000000006"/>
    <n v="692.15000000000009"/>
    <n v="18"/>
    <n v="17641.602000000003"/>
    <n v="5182.9019999999991"/>
    <n v="0.29378862531872096"/>
    <n v="17641.602000000003"/>
    <n v="12458.7"/>
    <n v="5182.9020000000019"/>
    <n v="0.29378862531872113"/>
  </r>
  <r>
    <x v="0"/>
    <x v="3"/>
    <x v="0"/>
    <x v="1"/>
    <x v="0"/>
    <x v="1"/>
    <x v="1"/>
    <n v="1170.99"/>
    <n v="840"/>
    <n v="11"/>
    <n v="12880.89"/>
    <n v="3640.8900000000003"/>
    <n v="0.2826582635206108"/>
    <n v="12880.89"/>
    <n v="9240"/>
    <n v="3640.8899999999994"/>
    <n v="0.28265826352061074"/>
  </r>
  <r>
    <x v="1"/>
    <x v="3"/>
    <x v="0"/>
    <x v="1"/>
    <x v="0"/>
    <x v="1"/>
    <x v="1"/>
    <n v="1343.0890000000002"/>
    <n v="926.50000000000011"/>
    <n v="10"/>
    <n v="13430.890000000001"/>
    <n v="4165.8900000000003"/>
    <n v="0.31017229684704439"/>
    <n v="13430.890000000001"/>
    <n v="9265.0000000000018"/>
    <n v="4165.8899999999994"/>
    <n v="0.31017229684704434"/>
  </r>
  <r>
    <x v="0"/>
    <x v="3"/>
    <x v="0"/>
    <x v="2"/>
    <x v="0"/>
    <x v="1"/>
    <x v="1"/>
    <n v="1020.99"/>
    <n v="735"/>
    <n v="15"/>
    <n v="15314.85"/>
    <n v="4289.8500000000004"/>
    <n v="0.2801104810037317"/>
    <n v="15314.85"/>
    <n v="11025"/>
    <n v="4289.8500000000004"/>
    <n v="0.2801104810037317"/>
  </r>
  <r>
    <x v="1"/>
    <x v="3"/>
    <x v="0"/>
    <x v="2"/>
    <x v="0"/>
    <x v="1"/>
    <x v="1"/>
    <n v="1150.5890000000002"/>
    <n v="806.6"/>
    <n v="14"/>
    <n v="16108.246000000003"/>
    <n v="4815.8460000000023"/>
    <n v="0.2989677460848314"/>
    <n v="16108.246000000003"/>
    <n v="11292.4"/>
    <n v="4815.8460000000032"/>
    <n v="0.29896774608483145"/>
  </r>
  <r>
    <x v="0"/>
    <x v="3"/>
    <x v="0"/>
    <x v="3"/>
    <x v="0"/>
    <x v="1"/>
    <x v="1"/>
    <n v="945.99"/>
    <n v="682.5"/>
    <n v="22"/>
    <n v="20811.78"/>
    <n v="5796.7800000000007"/>
    <n v="0.27853359972092734"/>
    <n v="20811.78"/>
    <n v="15015"/>
    <n v="5796.7799999999988"/>
    <n v="0.27853359972092723"/>
  </r>
  <r>
    <x v="1"/>
    <x v="3"/>
    <x v="0"/>
    <x v="3"/>
    <x v="0"/>
    <x v="1"/>
    <x v="1"/>
    <n v="1068.0890000000002"/>
    <n v="752.1"/>
    <n v="20"/>
    <n v="21361.780000000002"/>
    <n v="6319.7800000000025"/>
    <n v="0.29584519642089757"/>
    <n v="21361.780000000002"/>
    <n v="15042"/>
    <n v="6319.7800000000025"/>
    <n v="0.29584519642089757"/>
  </r>
  <r>
    <x v="0"/>
    <x v="0"/>
    <x v="0"/>
    <x v="0"/>
    <x v="0"/>
    <x v="2"/>
    <x v="2"/>
    <n v="300.99"/>
    <n v="210"/>
    <n v="85"/>
    <n v="25584.15"/>
    <n v="7734.1500000000005"/>
    <n v="0.30230240207315856"/>
    <n v="25584.15"/>
    <n v="17850"/>
    <n v="7734.1500000000015"/>
    <n v="0.30230240207315862"/>
  </r>
  <r>
    <x v="1"/>
    <x v="0"/>
    <x v="0"/>
    <x v="0"/>
    <x v="0"/>
    <x v="2"/>
    <x v="2"/>
    <n v="342.08900000000006"/>
    <n v="234.35000000000002"/>
    <n v="150"/>
    <n v="51313.350000000006"/>
    <n v="16160.850000000006"/>
    <n v="0.31494435658556696"/>
    <n v="51313.350000000006"/>
    <n v="35152.5"/>
    <n v="16160.850000000006"/>
    <n v="0.31494435658556696"/>
  </r>
  <r>
    <x v="0"/>
    <x v="0"/>
    <x v="0"/>
    <x v="1"/>
    <x v="0"/>
    <x v="2"/>
    <x v="2"/>
    <n v="400.99"/>
    <n v="280"/>
    <n v="52"/>
    <n v="20851.48"/>
    <n v="6291.4800000000005"/>
    <n v="0.30172822264894389"/>
    <n v="20851.48"/>
    <n v="14560"/>
    <n v="6291.48"/>
    <n v="0.30172822264894383"/>
  </r>
  <r>
    <x v="1"/>
    <x v="0"/>
    <x v="0"/>
    <x v="1"/>
    <x v="0"/>
    <x v="2"/>
    <x v="2"/>
    <n v="457.58900000000006"/>
    <n v="310.65000000000003"/>
    <n v="102"/>
    <n v="46674.078000000009"/>
    <n v="14987.778000000002"/>
    <n v="0.32111567367222549"/>
    <n v="46674.078000000009"/>
    <n v="31686.300000000003"/>
    <n v="14987.778000000006"/>
    <n v="0.3211156736722256"/>
  </r>
  <r>
    <x v="0"/>
    <x v="0"/>
    <x v="0"/>
    <x v="2"/>
    <x v="0"/>
    <x v="2"/>
    <x v="2"/>
    <n v="350.99"/>
    <n v="245"/>
    <n v="68"/>
    <n v="23867.32"/>
    <n v="7207.3200000000006"/>
    <n v="0.30197441522550506"/>
    <n v="23867.32"/>
    <n v="16660"/>
    <n v="7207.32"/>
    <n v="0.301974415225505"/>
  </r>
  <r>
    <x v="1"/>
    <x v="0"/>
    <x v="0"/>
    <x v="2"/>
    <x v="0"/>
    <x v="2"/>
    <x v="2"/>
    <n v="397.08900000000006"/>
    <n v="272.5"/>
    <n v="140"/>
    <n v="55592.460000000006"/>
    <n v="17442.460000000006"/>
    <n v="0.31375585825847613"/>
    <n v="55592.460000000006"/>
    <n v="38150"/>
    <n v="17442.460000000006"/>
    <n v="0.31375585825847613"/>
  </r>
  <r>
    <x v="0"/>
    <x v="0"/>
    <x v="0"/>
    <x v="3"/>
    <x v="0"/>
    <x v="2"/>
    <x v="2"/>
    <n v="325.99"/>
    <n v="227.5"/>
    <n v="76"/>
    <n v="24775.24"/>
    <n v="7485.2400000000007"/>
    <n v="0.30212583208073868"/>
    <n v="24775.24"/>
    <n v="17290"/>
    <n v="7485.2400000000016"/>
    <n v="0.30212583208073873"/>
  </r>
  <r>
    <x v="1"/>
    <x v="0"/>
    <x v="0"/>
    <x v="3"/>
    <x v="0"/>
    <x v="2"/>
    <x v="2"/>
    <n v="369.58900000000006"/>
    <n v="253.42500000000001"/>
    <n v="148"/>
    <n v="54699.172000000006"/>
    <n v="17192.272000000008"/>
    <n v="0.31430589113853508"/>
    <n v="54699.172000000006"/>
    <n v="37506.9"/>
    <n v="17192.272000000004"/>
    <n v="0.31430589113853502"/>
  </r>
  <r>
    <x v="0"/>
    <x v="1"/>
    <x v="0"/>
    <x v="0"/>
    <x v="0"/>
    <x v="2"/>
    <x v="2"/>
    <n v="295.99"/>
    <n v="210"/>
    <n v="92"/>
    <n v="27231.08"/>
    <n v="7911.0800000000008"/>
    <n v="0.29051657150579413"/>
    <n v="27231.08"/>
    <n v="19320"/>
    <n v="7911.0800000000017"/>
    <n v="0.29051657150579419"/>
  </r>
  <r>
    <x v="1"/>
    <x v="1"/>
    <x v="0"/>
    <x v="0"/>
    <x v="0"/>
    <x v="2"/>
    <x v="2"/>
    <n v="336.58900000000006"/>
    <n v="234.35000000000002"/>
    <n v="167"/>
    <n v="56210.363000000012"/>
    <n v="17073.913000000004"/>
    <n v="0.30375027110214536"/>
    <n v="56210.363000000012"/>
    <n v="39136.450000000004"/>
    <n v="17073.913000000008"/>
    <n v="0.30375027110214542"/>
  </r>
  <r>
    <x v="0"/>
    <x v="1"/>
    <x v="0"/>
    <x v="1"/>
    <x v="0"/>
    <x v="2"/>
    <x v="2"/>
    <n v="395.99"/>
    <n v="280"/>
    <n v="58"/>
    <n v="22967.420000000002"/>
    <n v="6727.42"/>
    <n v="0.29291143715750395"/>
    <n v="22967.420000000002"/>
    <n v="16240"/>
    <n v="6727.4200000000019"/>
    <n v="0.29291143715750406"/>
  </r>
  <r>
    <x v="1"/>
    <x v="1"/>
    <x v="0"/>
    <x v="1"/>
    <x v="0"/>
    <x v="2"/>
    <x v="2"/>
    <n v="452.08900000000006"/>
    <n v="310.65000000000003"/>
    <n v="102"/>
    <n v="46113.078000000009"/>
    <n v="14426.778000000002"/>
    <n v="0.31285653930973767"/>
    <n v="46113.078000000009"/>
    <n v="31686.300000000003"/>
    <n v="14426.778000000006"/>
    <n v="0.31285653930973772"/>
  </r>
  <r>
    <x v="0"/>
    <x v="1"/>
    <x v="0"/>
    <x v="2"/>
    <x v="0"/>
    <x v="2"/>
    <x v="2"/>
    <n v="345.99"/>
    <n v="245"/>
    <n v="75"/>
    <n v="25949.25"/>
    <n v="7574.2500000000009"/>
    <n v="0.29188704875863469"/>
    <n v="25949.25"/>
    <n v="18375"/>
    <n v="7574.25"/>
    <n v="0.29188704875863464"/>
  </r>
  <r>
    <x v="1"/>
    <x v="1"/>
    <x v="0"/>
    <x v="2"/>
    <x v="0"/>
    <x v="2"/>
    <x v="2"/>
    <n v="391.58900000000006"/>
    <n v="272.5"/>
    <n v="149"/>
    <n v="58346.761000000006"/>
    <n v="17744.26100000001"/>
    <n v="0.30411732709550077"/>
    <n v="58346.761000000006"/>
    <n v="40602.5"/>
    <n v="17744.261000000006"/>
    <n v="0.30411732709550071"/>
  </r>
  <r>
    <x v="0"/>
    <x v="1"/>
    <x v="0"/>
    <x v="3"/>
    <x v="0"/>
    <x v="2"/>
    <x v="2"/>
    <n v="320.99"/>
    <n v="227.5"/>
    <n v="82"/>
    <n v="26321.18"/>
    <n v="7666.18"/>
    <n v="0.29125517928907441"/>
    <n v="26321.18"/>
    <n v="18655"/>
    <n v="7666.18"/>
    <n v="0.29125517928907441"/>
  </r>
  <r>
    <x v="1"/>
    <x v="1"/>
    <x v="0"/>
    <x v="3"/>
    <x v="0"/>
    <x v="2"/>
    <x v="2"/>
    <n v="364.08900000000006"/>
    <n v="253.42500000000001"/>
    <n v="157"/>
    <n v="57161.973000000005"/>
    <n v="17374.248000000007"/>
    <n v="0.30394766114878513"/>
    <n v="57161.973000000005"/>
    <n v="39787.724999999999"/>
    <n v="17374.248000000007"/>
    <n v="0.30394766114878513"/>
  </r>
  <r>
    <x v="0"/>
    <x v="2"/>
    <x v="0"/>
    <x v="0"/>
    <x v="0"/>
    <x v="2"/>
    <x v="2"/>
    <n v="290.99"/>
    <n v="210"/>
    <n v="98"/>
    <n v="28517.02"/>
    <n v="7937.02"/>
    <n v="0.27832571566033198"/>
    <n v="28517.02"/>
    <n v="20580"/>
    <n v="7937.02"/>
    <n v="0.27832571566033198"/>
  </r>
  <r>
    <x v="1"/>
    <x v="2"/>
    <x v="0"/>
    <x v="0"/>
    <x v="0"/>
    <x v="2"/>
    <x v="2"/>
    <n v="331.08900000000006"/>
    <n v="234.35000000000002"/>
    <n v="193"/>
    <n v="63900.177000000011"/>
    <n v="18670.627000000008"/>
    <n v="0.29218427673525854"/>
    <n v="63900.177000000011"/>
    <n v="45229.55"/>
    <n v="18670.627000000008"/>
    <n v="0.29218427673525854"/>
  </r>
  <r>
    <x v="0"/>
    <x v="2"/>
    <x v="0"/>
    <x v="1"/>
    <x v="0"/>
    <x v="2"/>
    <x v="2"/>
    <n v="390.99"/>
    <n v="280"/>
    <n v="64"/>
    <n v="25023.360000000001"/>
    <n v="7103.3600000000006"/>
    <n v="0.28386915266375101"/>
    <n v="25023.360000000001"/>
    <n v="17920"/>
    <n v="7103.3600000000006"/>
    <n v="0.28386915266375101"/>
  </r>
  <r>
    <x v="1"/>
    <x v="2"/>
    <x v="0"/>
    <x v="1"/>
    <x v="0"/>
    <x v="2"/>
    <x v="2"/>
    <n v="446.58900000000006"/>
    <n v="310.65000000000003"/>
    <n v="132"/>
    <n v="58949.748000000007"/>
    <n v="17943.948000000004"/>
    <n v="0.30439397298186927"/>
    <n v="58949.748000000007"/>
    <n v="41005.800000000003"/>
    <n v="17943.948000000004"/>
    <n v="0.30439397298186927"/>
  </r>
  <r>
    <x v="0"/>
    <x v="2"/>
    <x v="0"/>
    <x v="2"/>
    <x v="0"/>
    <x v="2"/>
    <x v="2"/>
    <n v="340.99"/>
    <n v="245"/>
    <n v="82"/>
    <n v="27961.18"/>
    <n v="7871.18"/>
    <n v="0.28150385641807679"/>
    <n v="27961.18"/>
    <n v="20090"/>
    <n v="7871.18"/>
    <n v="0.28150385641807679"/>
  </r>
  <r>
    <x v="1"/>
    <x v="2"/>
    <x v="0"/>
    <x v="2"/>
    <x v="0"/>
    <x v="2"/>
    <x v="2"/>
    <n v="386.08900000000006"/>
    <n v="272.5"/>
    <n v="168"/>
    <n v="64862.952000000012"/>
    <n v="19082.952000000008"/>
    <n v="0.29420418608144761"/>
    <n v="64862.952000000012"/>
    <n v="45780"/>
    <n v="19082.952000000012"/>
    <n v="0.29420418608144766"/>
  </r>
  <r>
    <x v="0"/>
    <x v="2"/>
    <x v="0"/>
    <x v="3"/>
    <x v="0"/>
    <x v="2"/>
    <x v="2"/>
    <n v="315.99"/>
    <n v="227.5"/>
    <n v="88"/>
    <n v="27807.120000000003"/>
    <n v="7787.1200000000008"/>
    <n v="0.28004050761100036"/>
    <n v="27807.120000000003"/>
    <n v="20020"/>
    <n v="7787.1200000000026"/>
    <n v="0.28004050761100041"/>
  </r>
  <r>
    <x v="1"/>
    <x v="2"/>
    <x v="0"/>
    <x v="3"/>
    <x v="0"/>
    <x v="2"/>
    <x v="2"/>
    <n v="358.58900000000006"/>
    <n v="253.42500000000001"/>
    <n v="193"/>
    <n v="69207.677000000011"/>
    <n v="20296.652000000009"/>
    <n v="0.29327168429594891"/>
    <n v="69207.677000000011"/>
    <n v="48911.025000000001"/>
    <n v="20296.652000000009"/>
    <n v="0.29327168429594891"/>
  </r>
  <r>
    <x v="0"/>
    <x v="3"/>
    <x v="0"/>
    <x v="0"/>
    <x v="0"/>
    <x v="2"/>
    <x v="2"/>
    <n v="285.99"/>
    <n v="210"/>
    <n v="105"/>
    <n v="30028.95"/>
    <n v="7978.9500000000007"/>
    <n v="0.26570859120948287"/>
    <n v="30028.95"/>
    <n v="22050"/>
    <n v="7978.9500000000007"/>
    <n v="0.26570859120948287"/>
  </r>
  <r>
    <x v="1"/>
    <x v="3"/>
    <x v="0"/>
    <x v="0"/>
    <x v="0"/>
    <x v="2"/>
    <x v="2"/>
    <n v="325.58900000000006"/>
    <n v="234.35000000000002"/>
    <n v="196"/>
    <n v="63815.44400000001"/>
    <n v="17882.844000000005"/>
    <n v="0.28022752611421148"/>
    <n v="63815.44400000001"/>
    <n v="45932.600000000006"/>
    <n v="17882.844000000005"/>
    <n v="0.28022752611421148"/>
  </r>
  <r>
    <x v="0"/>
    <x v="3"/>
    <x v="0"/>
    <x v="1"/>
    <x v="0"/>
    <x v="2"/>
    <x v="2"/>
    <n v="385.99"/>
    <n v="280"/>
    <n v="71"/>
    <n v="27405.29"/>
    <n v="7525.2900000000009"/>
    <n v="0.27459260602606289"/>
    <n v="27405.29"/>
    <n v="19880"/>
    <n v="7525.2900000000009"/>
    <n v="0.27459260602606289"/>
  </r>
  <r>
    <x v="1"/>
    <x v="3"/>
    <x v="0"/>
    <x v="1"/>
    <x v="0"/>
    <x v="2"/>
    <x v="2"/>
    <n v="441.08900000000006"/>
    <n v="310.65000000000003"/>
    <n v="137"/>
    <n v="60429.193000000007"/>
    <n v="17870.143000000004"/>
    <n v="0.29572036482433256"/>
    <n v="60429.193000000007"/>
    <n v="42559.05"/>
    <n v="17870.143000000004"/>
    <n v="0.29572036482433256"/>
  </r>
  <r>
    <x v="0"/>
    <x v="3"/>
    <x v="0"/>
    <x v="2"/>
    <x v="0"/>
    <x v="2"/>
    <x v="2"/>
    <n v="335.99"/>
    <n v="245"/>
    <n v="89"/>
    <n v="29903.11"/>
    <n v="8098.1100000000006"/>
    <n v="0.27081163129855057"/>
    <n v="29903.11"/>
    <n v="21805"/>
    <n v="8098.1100000000006"/>
    <n v="0.27081163129855057"/>
  </r>
  <r>
    <x v="1"/>
    <x v="3"/>
    <x v="0"/>
    <x v="2"/>
    <x v="0"/>
    <x v="2"/>
    <x v="2"/>
    <n v="380.58900000000006"/>
    <n v="272.5"/>
    <n v="168"/>
    <n v="63938.952000000012"/>
    <n v="18158.952000000008"/>
    <n v="0.28400452982088298"/>
    <n v="63938.952000000012"/>
    <n v="45780"/>
    <n v="18158.952000000012"/>
    <n v="0.28400452982088303"/>
  </r>
  <r>
    <x v="0"/>
    <x v="3"/>
    <x v="0"/>
    <x v="3"/>
    <x v="0"/>
    <x v="2"/>
    <x v="2"/>
    <n v="310.99"/>
    <n v="227.5"/>
    <n v="95"/>
    <n v="29544.05"/>
    <n v="7931.5500000000011"/>
    <n v="0.26846522396218531"/>
    <n v="29544.05"/>
    <n v="21612.5"/>
    <n v="7931.5499999999993"/>
    <n v="0.26846522396218525"/>
  </r>
  <r>
    <x v="1"/>
    <x v="3"/>
    <x v="0"/>
    <x v="3"/>
    <x v="0"/>
    <x v="2"/>
    <x v="2"/>
    <n v="353.08900000000006"/>
    <n v="253.42500000000001"/>
    <n v="177"/>
    <n v="62496.753000000012"/>
    <n v="17640.528000000009"/>
    <n v="0.28226311213320165"/>
    <n v="62496.753000000012"/>
    <n v="44856.224999999999"/>
    <n v="17640.528000000013"/>
    <n v="0.28226311213320171"/>
  </r>
  <r>
    <x v="0"/>
    <x v="0"/>
    <x v="0"/>
    <x v="0"/>
    <x v="1"/>
    <x v="0"/>
    <x v="3"/>
    <n v="150.99"/>
    <n v="90"/>
    <n v="125"/>
    <n v="18873.75"/>
    <n v="7623.7500000000009"/>
    <n v="0.40393403536658062"/>
    <n v="18873.75"/>
    <n v="11250"/>
    <n v="7623.75"/>
    <n v="0.40393403536658057"/>
  </r>
  <r>
    <x v="1"/>
    <x v="0"/>
    <x v="0"/>
    <x v="0"/>
    <x v="1"/>
    <x v="0"/>
    <x v="3"/>
    <n v="166.90930000000003"/>
    <n v="105.8"/>
    <n v="118"/>
    <n v="19695.297400000003"/>
    <n v="7210.8974000000035"/>
    <n v="0.36612279843004564"/>
    <n v="19695.297400000003"/>
    <n v="12484.4"/>
    <n v="7210.8974000000035"/>
    <n v="0.36612279843004564"/>
  </r>
  <r>
    <x v="0"/>
    <x v="0"/>
    <x v="0"/>
    <x v="1"/>
    <x v="1"/>
    <x v="0"/>
    <x v="3"/>
    <n v="250.99"/>
    <n v="150"/>
    <n v="68"/>
    <n v="17067.32"/>
    <n v="6867.3200000000006"/>
    <n v="0.40236662815251606"/>
    <n v="17067.32"/>
    <n v="10200"/>
    <n v="6867.32"/>
    <n v="0.402366628152516"/>
  </r>
  <r>
    <x v="1"/>
    <x v="0"/>
    <x v="0"/>
    <x v="1"/>
    <x v="1"/>
    <x v="0"/>
    <x v="3"/>
    <n v="279.25930000000005"/>
    <n v="178.25"/>
    <n v="64"/>
    <n v="17872.595200000003"/>
    <n v="6464.5952000000034"/>
    <n v="0.36170433715188727"/>
    <n v="17872.595200000003"/>
    <n v="11408"/>
    <n v="6464.5952000000034"/>
    <n v="0.36170433715188727"/>
  </r>
  <r>
    <x v="0"/>
    <x v="0"/>
    <x v="0"/>
    <x v="2"/>
    <x v="1"/>
    <x v="0"/>
    <x v="3"/>
    <n v="200.99"/>
    <n v="120"/>
    <n v="92"/>
    <n v="18491.080000000002"/>
    <n v="7451.0800000000008"/>
    <n v="0.40295537091397582"/>
    <n v="18491.080000000002"/>
    <n v="11040"/>
    <n v="7451.0800000000017"/>
    <n v="0.40295537091397587"/>
  </r>
  <r>
    <x v="1"/>
    <x v="0"/>
    <x v="0"/>
    <x v="2"/>
    <x v="1"/>
    <x v="0"/>
    <x v="3"/>
    <n v="220.40930000000003"/>
    <n v="140.29999999999998"/>
    <n v="88"/>
    <n v="19396.018400000001"/>
    <n v="7049.6184000000039"/>
    <n v="0.36345698661535625"/>
    <n v="19396.018400000001"/>
    <n v="12346.399999999998"/>
    <n v="7049.618400000003"/>
    <n v="0.36345698661535619"/>
  </r>
  <r>
    <x v="0"/>
    <x v="0"/>
    <x v="0"/>
    <x v="3"/>
    <x v="1"/>
    <x v="0"/>
    <x v="3"/>
    <n v="175.99"/>
    <n v="105"/>
    <n v="108"/>
    <n v="19006.920000000002"/>
    <n v="7666.920000000001"/>
    <n v="0.40337519177225978"/>
    <n v="19006.920000000002"/>
    <n v="11340"/>
    <n v="7666.9200000000019"/>
    <n v="0.40337519177225983"/>
  </r>
  <r>
    <x v="1"/>
    <x v="0"/>
    <x v="0"/>
    <x v="3"/>
    <x v="1"/>
    <x v="0"/>
    <x v="3"/>
    <n v="193.65930000000003"/>
    <n v="123.05"/>
    <n v="102"/>
    <n v="19753.248600000003"/>
    <n v="7202.1486000000032"/>
    <n v="0.36460577932482469"/>
    <n v="19753.248600000003"/>
    <n v="12551.1"/>
    <n v="7202.1486000000023"/>
    <n v="0.36460577932482463"/>
  </r>
  <r>
    <x v="0"/>
    <x v="1"/>
    <x v="0"/>
    <x v="0"/>
    <x v="1"/>
    <x v="0"/>
    <x v="3"/>
    <n v="145.99"/>
    <n v="90"/>
    <n v="135"/>
    <n v="19708.650000000001"/>
    <n v="7558.6500000000015"/>
    <n v="0.38351941913829718"/>
    <n v="19708.650000000001"/>
    <n v="12150"/>
    <n v="7558.6500000000015"/>
    <n v="0.38351941913829718"/>
  </r>
  <r>
    <x v="1"/>
    <x v="1"/>
    <x v="0"/>
    <x v="0"/>
    <x v="1"/>
    <x v="0"/>
    <x v="3"/>
    <n v="161.55930000000001"/>
    <n v="105.8"/>
    <n v="128"/>
    <n v="20679.590400000001"/>
    <n v="7137.1904000000013"/>
    <n v="0.34513209700710518"/>
    <n v="20679.590400000001"/>
    <n v="13542.4"/>
    <n v="7137.1904000000013"/>
    <n v="0.34513209700710518"/>
  </r>
  <r>
    <x v="0"/>
    <x v="1"/>
    <x v="0"/>
    <x v="1"/>
    <x v="1"/>
    <x v="0"/>
    <x v="3"/>
    <n v="245.99"/>
    <n v="150"/>
    <n v="75"/>
    <n v="18449.25"/>
    <n v="7199.2500000000009"/>
    <n v="0.39021911459815445"/>
    <n v="18449.25"/>
    <n v="11250"/>
    <n v="7199.25"/>
    <n v="0.39021911459815439"/>
  </r>
  <r>
    <x v="1"/>
    <x v="1"/>
    <x v="0"/>
    <x v="1"/>
    <x v="1"/>
    <x v="0"/>
    <x v="3"/>
    <n v="273.90930000000003"/>
    <n v="178.25"/>
    <n v="71"/>
    <n v="19447.560300000001"/>
    <n v="6791.8103000000019"/>
    <n v="0.34923713798691763"/>
    <n v="19447.560300000001"/>
    <n v="12655.75"/>
    <n v="6791.810300000001"/>
    <n v="0.34923713798691758"/>
  </r>
  <r>
    <x v="0"/>
    <x v="1"/>
    <x v="0"/>
    <x v="2"/>
    <x v="1"/>
    <x v="0"/>
    <x v="3"/>
    <n v="195.99"/>
    <n v="120"/>
    <n v="102"/>
    <n v="19990.98"/>
    <n v="7750.9800000000014"/>
    <n v="0.3877238634624216"/>
    <n v="19990.98"/>
    <n v="12240"/>
    <n v="7750.98"/>
    <n v="0.38772386346242155"/>
  </r>
  <r>
    <x v="1"/>
    <x v="1"/>
    <x v="0"/>
    <x v="2"/>
    <x v="1"/>
    <x v="0"/>
    <x v="3"/>
    <n v="215.05930000000004"/>
    <n v="140.29999999999998"/>
    <n v="97"/>
    <n v="20860.752100000005"/>
    <n v="7251.6521000000048"/>
    <n v="0.34762179547687561"/>
    <n v="20860.752100000005"/>
    <n v="13609.099999999999"/>
    <n v="7251.6521000000066"/>
    <n v="0.34762179547687566"/>
  </r>
  <r>
    <x v="0"/>
    <x v="1"/>
    <x v="0"/>
    <x v="3"/>
    <x v="1"/>
    <x v="0"/>
    <x v="3"/>
    <n v="170.99"/>
    <n v="105"/>
    <n v="118"/>
    <n v="20176.82"/>
    <n v="7786.8200000000015"/>
    <n v="0.38592900169600569"/>
    <n v="20176.82"/>
    <n v="12390"/>
    <n v="7786.82"/>
    <n v="0.38592900169600558"/>
  </r>
  <r>
    <x v="1"/>
    <x v="1"/>
    <x v="0"/>
    <x v="3"/>
    <x v="1"/>
    <x v="0"/>
    <x v="3"/>
    <n v="188.30930000000001"/>
    <n v="123.05"/>
    <n v="112"/>
    <n v="21090.641600000003"/>
    <n v="7309.0416000000014"/>
    <n v="0.34655378146485599"/>
    <n v="21090.641600000003"/>
    <n v="13781.6"/>
    <n v="7309.0416000000023"/>
    <n v="0.34655378146485605"/>
  </r>
  <r>
    <x v="0"/>
    <x v="2"/>
    <x v="0"/>
    <x v="0"/>
    <x v="1"/>
    <x v="0"/>
    <x v="3"/>
    <n v="140.99"/>
    <n v="90"/>
    <n v="145"/>
    <n v="20443.550000000003"/>
    <n v="7393.5500000000011"/>
    <n v="0.36165685509610612"/>
    <n v="20443.550000000003"/>
    <n v="13050"/>
    <n v="7393.5500000000029"/>
    <n v="0.36165685509610618"/>
  </r>
  <r>
    <x v="1"/>
    <x v="2"/>
    <x v="0"/>
    <x v="0"/>
    <x v="1"/>
    <x v="0"/>
    <x v="3"/>
    <n v="156.20930000000001"/>
    <n v="105.8"/>
    <n v="138"/>
    <n v="21556.883400000002"/>
    <n v="6956.4834000000019"/>
    <n v="0.32270357782795267"/>
    <n v="21556.883400000002"/>
    <n v="14600.4"/>
    <n v="6956.4834000000028"/>
    <n v="0.32270357782795273"/>
  </r>
  <r>
    <x v="0"/>
    <x v="2"/>
    <x v="0"/>
    <x v="1"/>
    <x v="1"/>
    <x v="0"/>
    <x v="3"/>
    <n v="240.99"/>
    <n v="150"/>
    <n v="82"/>
    <n v="19761.18"/>
    <n v="7461.18"/>
    <n v="0.37756753392256942"/>
    <n v="19761.18"/>
    <n v="12300"/>
    <n v="7461.18"/>
    <n v="0.37756753392256942"/>
  </r>
  <r>
    <x v="1"/>
    <x v="2"/>
    <x v="0"/>
    <x v="1"/>
    <x v="1"/>
    <x v="0"/>
    <x v="3"/>
    <n v="268.55930000000001"/>
    <n v="178.25"/>
    <n v="78"/>
    <n v="20947.625400000001"/>
    <n v="7044.1254000000008"/>
    <n v="0.33627321787031766"/>
    <n v="20947.625400000001"/>
    <n v="13903.5"/>
    <n v="7044.1254000000008"/>
    <n v="0.33627321787031766"/>
  </r>
  <r>
    <x v="0"/>
    <x v="2"/>
    <x v="0"/>
    <x v="2"/>
    <x v="1"/>
    <x v="0"/>
    <x v="3"/>
    <n v="190.99"/>
    <n v="120"/>
    <n v="112"/>
    <n v="21390.880000000001"/>
    <n v="7950.880000000001"/>
    <n v="0.37169485313367195"/>
    <n v="21390.880000000001"/>
    <n v="13440"/>
    <n v="7950.880000000001"/>
    <n v="0.37169485313367195"/>
  </r>
  <r>
    <x v="1"/>
    <x v="2"/>
    <x v="0"/>
    <x v="2"/>
    <x v="1"/>
    <x v="0"/>
    <x v="3"/>
    <n v="209.70930000000001"/>
    <n v="140.29999999999998"/>
    <n v="107"/>
    <n v="22438.895100000002"/>
    <n v="7426.795100000003"/>
    <n v="0.33097864520076137"/>
    <n v="22438.895100000002"/>
    <n v="15012.099999999999"/>
    <n v="7426.795100000003"/>
    <n v="0.33097864520076137"/>
  </r>
  <r>
    <x v="0"/>
    <x v="2"/>
    <x v="0"/>
    <x v="3"/>
    <x v="1"/>
    <x v="0"/>
    <x v="3"/>
    <n v="165.99"/>
    <n v="105"/>
    <n v="128"/>
    <n v="21246.720000000001"/>
    <n v="7806.7200000000012"/>
    <n v="0.36743177299837343"/>
    <n v="21246.720000000001"/>
    <n v="13440"/>
    <n v="7806.7200000000012"/>
    <n v="0.36743177299837343"/>
  </r>
  <r>
    <x v="1"/>
    <x v="2"/>
    <x v="0"/>
    <x v="3"/>
    <x v="1"/>
    <x v="0"/>
    <x v="3"/>
    <n v="182.95930000000001"/>
    <n v="123.05"/>
    <n v="122"/>
    <n v="22321.034600000003"/>
    <n v="7308.9346000000023"/>
    <n v="0.32744604947657763"/>
    <n v="22321.034600000003"/>
    <n v="15012.1"/>
    <n v="7308.9346000000023"/>
    <n v="0.32744604947657763"/>
  </r>
  <r>
    <x v="0"/>
    <x v="3"/>
    <x v="0"/>
    <x v="0"/>
    <x v="1"/>
    <x v="0"/>
    <x v="3"/>
    <n v="135.99"/>
    <n v="90"/>
    <n v="155"/>
    <n v="21078.45"/>
    <n v="7128.4500000000016"/>
    <n v="0.33818663136995375"/>
    <n v="21078.45"/>
    <n v="13950"/>
    <n v="7128.4500000000007"/>
    <n v="0.33818663136995369"/>
  </r>
  <r>
    <x v="1"/>
    <x v="3"/>
    <x v="0"/>
    <x v="0"/>
    <x v="1"/>
    <x v="0"/>
    <x v="3"/>
    <n v="150.85930000000002"/>
    <n v="105.8"/>
    <n v="148"/>
    <n v="22327.176400000004"/>
    <n v="6668.7764000000034"/>
    <n v="0.29868427070787162"/>
    <n v="22327.176400000004"/>
    <n v="15658.4"/>
    <n v="6668.7764000000043"/>
    <n v="0.29868427070787162"/>
  </r>
  <r>
    <x v="0"/>
    <x v="3"/>
    <x v="0"/>
    <x v="1"/>
    <x v="1"/>
    <x v="0"/>
    <x v="3"/>
    <n v="235.99"/>
    <n v="150"/>
    <n v="89"/>
    <n v="21003.11"/>
    <n v="7653.1100000000006"/>
    <n v="0.36437984660366968"/>
    <n v="21003.11"/>
    <n v="13350"/>
    <n v="7653.1100000000006"/>
    <n v="0.36437984660366968"/>
  </r>
  <r>
    <x v="1"/>
    <x v="3"/>
    <x v="0"/>
    <x v="1"/>
    <x v="1"/>
    <x v="0"/>
    <x v="3"/>
    <n v="263.20930000000004"/>
    <n v="178.25"/>
    <n v="85"/>
    <n v="22372.790500000003"/>
    <n v="7221.5405000000037"/>
    <n v="0.32278228770791928"/>
    <n v="22372.790500000003"/>
    <n v="15151.25"/>
    <n v="7221.5405000000028"/>
    <n v="0.32278228770791922"/>
  </r>
  <r>
    <x v="0"/>
    <x v="3"/>
    <x v="0"/>
    <x v="2"/>
    <x v="1"/>
    <x v="0"/>
    <x v="3"/>
    <n v="185.99"/>
    <n v="120"/>
    <n v="122"/>
    <n v="22690.780000000002"/>
    <n v="8050.7800000000007"/>
    <n v="0.35480402172159792"/>
    <n v="22690.780000000002"/>
    <n v="14640"/>
    <n v="8050.7800000000025"/>
    <n v="0.35480402172159803"/>
  </r>
  <r>
    <x v="1"/>
    <x v="3"/>
    <x v="0"/>
    <x v="2"/>
    <x v="1"/>
    <x v="0"/>
    <x v="3"/>
    <n v="204.35930000000002"/>
    <n v="140.29999999999998"/>
    <n v="117"/>
    <n v="23910.038100000002"/>
    <n v="7494.9381000000039"/>
    <n v="0.31346408017643451"/>
    <n v="23910.038100000002"/>
    <n v="16415.099999999999"/>
    <n v="7494.938100000003"/>
    <n v="0.31346408017643446"/>
  </r>
  <r>
    <x v="0"/>
    <x v="3"/>
    <x v="0"/>
    <x v="3"/>
    <x v="1"/>
    <x v="0"/>
    <x v="3"/>
    <n v="160.99"/>
    <n v="105"/>
    <n v="138"/>
    <n v="22216.620000000003"/>
    <n v="7726.6200000000008"/>
    <n v="0.34778557674389715"/>
    <n v="22216.620000000003"/>
    <n v="14490"/>
    <n v="7726.6200000000026"/>
    <n v="0.34778557674389721"/>
  </r>
  <r>
    <x v="1"/>
    <x v="3"/>
    <x v="0"/>
    <x v="3"/>
    <x v="1"/>
    <x v="0"/>
    <x v="3"/>
    <n v="177.60930000000002"/>
    <n v="123.05"/>
    <n v="132"/>
    <n v="23444.427600000003"/>
    <n v="7201.8276000000033"/>
    <n v="0.30718717995059952"/>
    <n v="23444.427600000003"/>
    <n v="16242.6"/>
    <n v="7201.8276000000023"/>
    <n v="0.30718717995059952"/>
  </r>
  <r>
    <x v="0"/>
    <x v="0"/>
    <x v="0"/>
    <x v="0"/>
    <x v="1"/>
    <x v="2"/>
    <x v="4"/>
    <n v="70.989999999999995"/>
    <n v="35"/>
    <n v="185"/>
    <n v="13133.15"/>
    <n v="6658.1499999999987"/>
    <n v="0.50697281307226361"/>
    <n v="13133.15"/>
    <n v="6475"/>
    <n v="6658.15"/>
    <n v="0.50697281307226372"/>
  </r>
  <r>
    <x v="1"/>
    <x v="0"/>
    <x v="0"/>
    <x v="0"/>
    <x v="1"/>
    <x v="2"/>
    <x v="4"/>
    <n v="79.169299999999993"/>
    <n v="41.4"/>
    <n v="105"/>
    <n v="8312.7764999999999"/>
    <n v="3965.7764999999995"/>
    <n v="0.47707002588124431"/>
    <n v="8312.7764999999999"/>
    <n v="4347"/>
    <n v="3965.7764999999999"/>
    <n v="0.47707002588124436"/>
  </r>
  <r>
    <x v="0"/>
    <x v="0"/>
    <x v="0"/>
    <x v="1"/>
    <x v="1"/>
    <x v="2"/>
    <x v="4"/>
    <n v="115.99"/>
    <n v="57.5"/>
    <n v="128"/>
    <n v="14846.72"/>
    <n v="7486.7199999999993"/>
    <n v="0.50426760927666181"/>
    <n v="14846.72"/>
    <n v="7360"/>
    <n v="7486.7199999999993"/>
    <n v="0.50426760927666181"/>
  </r>
  <r>
    <x v="1"/>
    <x v="0"/>
    <x v="0"/>
    <x v="1"/>
    <x v="1"/>
    <x v="2"/>
    <x v="4"/>
    <n v="129.45930000000001"/>
    <n v="67.274999999999991"/>
    <n v="73"/>
    <n v="9450.5289000000012"/>
    <n v="4539.4539000000013"/>
    <n v="0.48033860835026926"/>
    <n v="9450.5289000000012"/>
    <n v="4911.0749999999998"/>
    <n v="4539.4539000000013"/>
    <n v="0.48033860835026926"/>
  </r>
  <r>
    <x v="0"/>
    <x v="0"/>
    <x v="0"/>
    <x v="2"/>
    <x v="1"/>
    <x v="2"/>
    <x v="4"/>
    <n v="93.49"/>
    <n v="46.25"/>
    <n v="156"/>
    <n v="14584.439999999999"/>
    <n v="7369.44"/>
    <n v="0.50529468392341426"/>
    <n v="14584.439999999999"/>
    <n v="7215"/>
    <n v="7369.4399999999987"/>
    <n v="0.50529468392341426"/>
  </r>
  <r>
    <x v="1"/>
    <x v="0"/>
    <x v="0"/>
    <x v="2"/>
    <x v="1"/>
    <x v="2"/>
    <x v="4"/>
    <n v="103.77930000000001"/>
    <n v="54.05"/>
    <n v="88"/>
    <n v="9132.5784000000003"/>
    <n v="4376.1784000000007"/>
    <n v="0.47918322825457493"/>
    <n v="9132.5784000000003"/>
    <n v="4756.3999999999996"/>
    <n v="4376.1784000000007"/>
    <n v="0.47918322825457493"/>
  </r>
  <r>
    <x v="0"/>
    <x v="0"/>
    <x v="0"/>
    <x v="3"/>
    <x v="1"/>
    <x v="2"/>
    <x v="4"/>
    <n v="82.24"/>
    <n v="40.619999999999997"/>
    <n v="172"/>
    <n v="14145.279999999999"/>
    <n v="7158.6399999999994"/>
    <n v="0.50607976653696496"/>
    <n v="14145.279999999999"/>
    <n v="6986.6399999999994"/>
    <n v="7158.6399999999994"/>
    <n v="0.50607976653696496"/>
  </r>
  <r>
    <x v="1"/>
    <x v="0"/>
    <x v="0"/>
    <x v="3"/>
    <x v="1"/>
    <x v="2"/>
    <x v="4"/>
    <n v="92.009299999999996"/>
    <n v="47.724999999999994"/>
    <n v="99"/>
    <n v="9108.9206999999988"/>
    <n v="4384.1457"/>
    <n v="0.4813024335583469"/>
    <n v="9108.9206999999988"/>
    <n v="4724.7749999999996"/>
    <n v="4384.1456999999991"/>
    <n v="0.48130243355834679"/>
  </r>
  <r>
    <x v="0"/>
    <x v="1"/>
    <x v="0"/>
    <x v="0"/>
    <x v="1"/>
    <x v="2"/>
    <x v="4"/>
    <n v="68.489999999999995"/>
    <n v="35"/>
    <n v="195"/>
    <n v="13355.55"/>
    <n v="6530.5499999999993"/>
    <n v="0.48897649291867423"/>
    <n v="13355.55"/>
    <n v="6825"/>
    <n v="6530.5499999999993"/>
    <n v="0.48897649291867423"/>
  </r>
  <r>
    <x v="1"/>
    <x v="1"/>
    <x v="0"/>
    <x v="0"/>
    <x v="1"/>
    <x v="2"/>
    <x v="4"/>
    <n v="77.029299999999992"/>
    <n v="41.4"/>
    <n v="111"/>
    <n v="8550.2522999999983"/>
    <n v="3954.8522999999991"/>
    <n v="0.46254217550983845"/>
    <n v="8550.2522999999983"/>
    <n v="4595.3999999999996"/>
    <n v="3954.8522999999986"/>
    <n v="0.46254217550983839"/>
  </r>
  <r>
    <x v="0"/>
    <x v="1"/>
    <x v="0"/>
    <x v="1"/>
    <x v="1"/>
    <x v="2"/>
    <x v="4"/>
    <n v="113.49"/>
    <n v="57.5"/>
    <n v="138"/>
    <n v="15661.619999999999"/>
    <n v="7726.619999999999"/>
    <n v="0.49334743149176136"/>
    <n v="15661.619999999999"/>
    <n v="7935"/>
    <n v="7726.619999999999"/>
    <n v="0.49334743149176136"/>
  </r>
  <r>
    <x v="1"/>
    <x v="1"/>
    <x v="0"/>
    <x v="1"/>
    <x v="1"/>
    <x v="2"/>
    <x v="4"/>
    <n v="127.3193"/>
    <n v="67.274999999999991"/>
    <n v="78"/>
    <n v="9930.9053999999996"/>
    <n v="4683.4554000000007"/>
    <n v="0.47160406945372785"/>
    <n v="9930.9053999999996"/>
    <n v="5247.4499999999989"/>
    <n v="4683.4554000000007"/>
    <n v="0.47160406945372785"/>
  </r>
  <r>
    <x v="0"/>
    <x v="1"/>
    <x v="0"/>
    <x v="2"/>
    <x v="1"/>
    <x v="2"/>
    <x v="4"/>
    <n v="90.99"/>
    <n v="46.25"/>
    <n v="168"/>
    <n v="15286.32"/>
    <n v="7516.3199999999988"/>
    <n v="0.49170238487745899"/>
    <n v="15286.32"/>
    <n v="7770"/>
    <n v="7516.32"/>
    <n v="0.49170238487745904"/>
  </r>
  <r>
    <x v="1"/>
    <x v="1"/>
    <x v="0"/>
    <x v="2"/>
    <x v="1"/>
    <x v="2"/>
    <x v="4"/>
    <n v="101.63930000000001"/>
    <n v="54.05"/>
    <n v="96"/>
    <n v="9757.372800000001"/>
    <n v="4568.5728000000008"/>
    <n v="0.4682175103527868"/>
    <n v="9757.372800000001"/>
    <n v="5188.7999999999993"/>
    <n v="4568.5728000000017"/>
    <n v="0.46821751035278691"/>
  </r>
  <r>
    <x v="0"/>
    <x v="1"/>
    <x v="0"/>
    <x v="3"/>
    <x v="1"/>
    <x v="2"/>
    <x v="4"/>
    <n v="79.739999999999995"/>
    <n v="40.619999999999997"/>
    <n v="185"/>
    <n v="14751.9"/>
    <n v="7237.2"/>
    <n v="0.49059443190368696"/>
    <n v="14751.9"/>
    <n v="7514.7"/>
    <n v="7237.2"/>
    <n v="0.49059443190368696"/>
  </r>
  <r>
    <x v="1"/>
    <x v="1"/>
    <x v="0"/>
    <x v="3"/>
    <x v="1"/>
    <x v="2"/>
    <x v="4"/>
    <n v="89.869299999999996"/>
    <n v="47.724999999999994"/>
    <n v="106"/>
    <n v="9526.1458000000002"/>
    <n v="4467.2957999999999"/>
    <n v="0.46895102109396641"/>
    <n v="9526.1458000000002"/>
    <n v="5058.8499999999995"/>
    <n v="4467.2958000000008"/>
    <n v="0.46895102109396652"/>
  </r>
  <r>
    <x v="0"/>
    <x v="2"/>
    <x v="0"/>
    <x v="0"/>
    <x v="1"/>
    <x v="2"/>
    <x v="4"/>
    <n v="65.989999999999995"/>
    <n v="35"/>
    <n v="205"/>
    <n v="13527.949999999999"/>
    <n v="6352.9499999999989"/>
    <n v="0.46961660857705706"/>
    <n v="13527.949999999999"/>
    <n v="7175"/>
    <n v="6352.9499999999989"/>
    <n v="0.46961660857705706"/>
  </r>
  <r>
    <x v="1"/>
    <x v="2"/>
    <x v="0"/>
    <x v="0"/>
    <x v="1"/>
    <x v="2"/>
    <x v="4"/>
    <n v="74.889300000000006"/>
    <n v="41.4"/>
    <n v="117"/>
    <n v="8762.0481"/>
    <n v="3918.2481000000007"/>
    <n v="0.44718404364842518"/>
    <n v="8762.0481"/>
    <n v="4843.8"/>
    <n v="3918.2480999999998"/>
    <n v="0.44718404364842507"/>
  </r>
  <r>
    <x v="0"/>
    <x v="2"/>
    <x v="0"/>
    <x v="1"/>
    <x v="1"/>
    <x v="2"/>
    <x v="4"/>
    <n v="110.99"/>
    <n v="57.5"/>
    <n v="148"/>
    <n v="16426.52"/>
    <n v="7916.5199999999995"/>
    <n v="0.48193530948734115"/>
    <n v="16426.52"/>
    <n v="8510"/>
    <n v="7916.52"/>
    <n v="0.4819353094873412"/>
  </r>
  <r>
    <x v="1"/>
    <x v="2"/>
    <x v="0"/>
    <x v="1"/>
    <x v="1"/>
    <x v="2"/>
    <x v="4"/>
    <n v="125.1793"/>
    <n v="67.274999999999991"/>
    <n v="84"/>
    <n v="10515.0612"/>
    <n v="4863.9612000000006"/>
    <n v="0.46257088831779702"/>
    <n v="10515.0612"/>
    <n v="5651.0999999999995"/>
    <n v="4863.9612000000006"/>
    <n v="0.46257088831779702"/>
  </r>
  <r>
    <x v="0"/>
    <x v="2"/>
    <x v="0"/>
    <x v="2"/>
    <x v="1"/>
    <x v="2"/>
    <x v="4"/>
    <n v="88.49"/>
    <n v="46.25"/>
    <n v="178"/>
    <n v="15751.22"/>
    <n v="7518.7199999999993"/>
    <n v="0.47734207255057065"/>
    <n v="15751.22"/>
    <n v="8232.5"/>
    <n v="7518.7199999999993"/>
    <n v="0.47734207255057065"/>
  </r>
  <r>
    <x v="1"/>
    <x v="2"/>
    <x v="0"/>
    <x v="2"/>
    <x v="1"/>
    <x v="2"/>
    <x v="4"/>
    <n v="99.499300000000005"/>
    <n v="54.05"/>
    <n v="102"/>
    <n v="10148.928600000001"/>
    <n v="4635.8286000000007"/>
    <n v="0.45678009795043789"/>
    <n v="10148.928600000001"/>
    <n v="5513.0999999999995"/>
    <n v="4635.8286000000016"/>
    <n v="0.45678009795043795"/>
  </r>
  <r>
    <x v="0"/>
    <x v="2"/>
    <x v="0"/>
    <x v="3"/>
    <x v="1"/>
    <x v="2"/>
    <x v="4"/>
    <n v="77.239999999999995"/>
    <n v="40.619999999999997"/>
    <n v="198"/>
    <n v="15293.519999999999"/>
    <n v="7250.7599999999993"/>
    <n v="0.47410668047643706"/>
    <n v="15293.519999999999"/>
    <n v="8042.7599999999993"/>
    <n v="7250.7599999999993"/>
    <n v="0.47410668047643706"/>
  </r>
  <r>
    <x v="1"/>
    <x v="2"/>
    <x v="0"/>
    <x v="3"/>
    <x v="1"/>
    <x v="2"/>
    <x v="4"/>
    <n v="87.729299999999995"/>
    <n v="47.724999999999994"/>
    <n v="114"/>
    <n v="10001.1402"/>
    <n v="4560.4902000000002"/>
    <n v="0.45599702721895652"/>
    <n v="10001.1402"/>
    <n v="5440.65"/>
    <n v="4560.4902000000002"/>
    <n v="0.45599702721895652"/>
  </r>
  <r>
    <x v="0"/>
    <x v="3"/>
    <x v="0"/>
    <x v="0"/>
    <x v="1"/>
    <x v="2"/>
    <x v="4"/>
    <n v="63.49"/>
    <n v="35"/>
    <n v="215"/>
    <n v="13650.35"/>
    <n v="6125.35"/>
    <n v="0.44873208379272328"/>
    <n v="13650.35"/>
    <n v="7525"/>
    <n v="6125.35"/>
    <n v="0.44873208379272328"/>
  </r>
  <r>
    <x v="1"/>
    <x v="3"/>
    <x v="0"/>
    <x v="0"/>
    <x v="1"/>
    <x v="2"/>
    <x v="4"/>
    <n v="72.749300000000005"/>
    <n v="41.4"/>
    <n v="123"/>
    <n v="8948.1639000000014"/>
    <n v="3855.9639000000006"/>
    <n v="0.43092235939039963"/>
    <n v="8948.1639000000014"/>
    <n v="5092.2"/>
    <n v="3855.9639000000016"/>
    <n v="0.43092235939039975"/>
  </r>
  <r>
    <x v="0"/>
    <x v="3"/>
    <x v="0"/>
    <x v="1"/>
    <x v="1"/>
    <x v="2"/>
    <x v="4"/>
    <n v="108.49"/>
    <n v="57.5"/>
    <n v="158"/>
    <n v="17141.419999999998"/>
    <n v="8056.4199999999992"/>
    <n v="0.46999723476818139"/>
    <n v="17141.419999999998"/>
    <n v="9085"/>
    <n v="8056.4199999999983"/>
    <n v="0.46999723476818134"/>
  </r>
  <r>
    <x v="1"/>
    <x v="3"/>
    <x v="0"/>
    <x v="1"/>
    <x v="1"/>
    <x v="2"/>
    <x v="4"/>
    <n v="123.0393"/>
    <n v="67.274999999999991"/>
    <n v="90"/>
    <n v="11073.537"/>
    <n v="5018.7870000000003"/>
    <n v="0.45322348225323128"/>
    <n v="11073.537"/>
    <n v="6054.7499999999991"/>
    <n v="5018.7870000000012"/>
    <n v="0.45322348225323139"/>
  </r>
  <r>
    <x v="0"/>
    <x v="3"/>
    <x v="0"/>
    <x v="2"/>
    <x v="1"/>
    <x v="2"/>
    <x v="4"/>
    <n v="85.99"/>
    <n v="46.25"/>
    <n v="188"/>
    <n v="16166.119999999999"/>
    <n v="7471.119999999999"/>
    <n v="0.46214676125130827"/>
    <n v="16166.119999999999"/>
    <n v="8695"/>
    <n v="7471.119999999999"/>
    <n v="0.46214676125130827"/>
  </r>
  <r>
    <x v="1"/>
    <x v="3"/>
    <x v="0"/>
    <x v="2"/>
    <x v="1"/>
    <x v="2"/>
    <x v="4"/>
    <n v="97.359300000000005"/>
    <n v="54.05"/>
    <n v="108"/>
    <n v="10514.804400000001"/>
    <n v="4677.4044000000013"/>
    <n v="0.44483988689318849"/>
    <n v="10514.804400000001"/>
    <n v="5837.4"/>
    <n v="4677.4044000000013"/>
    <n v="0.44483988689318849"/>
  </r>
  <r>
    <x v="0"/>
    <x v="3"/>
    <x v="0"/>
    <x v="3"/>
    <x v="1"/>
    <x v="2"/>
    <x v="4"/>
    <n v="74.739999999999995"/>
    <n v="40.619999999999997"/>
    <n v="208"/>
    <n v="15545.919999999998"/>
    <n v="7096.9599999999991"/>
    <n v="0.45651592186245649"/>
    <n v="15545.919999999998"/>
    <n v="8448.9599999999991"/>
    <n v="7096.9599999999991"/>
    <n v="0.45651592186245649"/>
  </r>
  <r>
    <x v="1"/>
    <x v="3"/>
    <x v="0"/>
    <x v="3"/>
    <x v="1"/>
    <x v="2"/>
    <x v="4"/>
    <n v="85.589299999999994"/>
    <n v="47.724999999999994"/>
    <n v="120"/>
    <n v="10270.715999999999"/>
    <n v="4543.7160000000003"/>
    <n v="0.44239525267761282"/>
    <n v="10270.715999999999"/>
    <n v="5726.9999999999991"/>
    <n v="4543.7159999999994"/>
    <n v="0.44239525267761276"/>
  </r>
  <r>
    <x v="0"/>
    <x v="0"/>
    <x v="0"/>
    <x v="0"/>
    <x v="2"/>
    <x v="2"/>
    <x v="5"/>
    <n v="90.99"/>
    <n v="54"/>
    <n v="95"/>
    <n v="8644.0499999999993"/>
    <n v="3514.0499999999997"/>
    <n v="0.40652818991097922"/>
    <n v="8644.0499999999993"/>
    <n v="5130"/>
    <n v="3514.0499999999993"/>
    <n v="0.40652818991097917"/>
  </r>
  <r>
    <x v="1"/>
    <x v="0"/>
    <x v="0"/>
    <x v="0"/>
    <x v="2"/>
    <x v="2"/>
    <x v="5"/>
    <n v="139.1"/>
    <n v="63.249999999999993"/>
    <n v="50"/>
    <n v="6955"/>
    <n v="3792.4999999999995"/>
    <n v="0.54529115744069012"/>
    <n v="6955"/>
    <n v="3162.4999999999995"/>
    <n v="3792.5000000000005"/>
    <n v="0.54529115744069023"/>
  </r>
  <r>
    <x v="0"/>
    <x v="0"/>
    <x v="0"/>
    <x v="1"/>
    <x v="2"/>
    <x v="2"/>
    <x v="5"/>
    <n v="150.99"/>
    <n v="90"/>
    <n v="58"/>
    <n v="8757.42"/>
    <n v="3537.4200000000005"/>
    <n v="0.40393403536658062"/>
    <n v="8757.42"/>
    <n v="5220"/>
    <n v="3537.42"/>
    <n v="0.40393403536658057"/>
  </r>
  <r>
    <x v="1"/>
    <x v="0"/>
    <x v="0"/>
    <x v="1"/>
    <x v="2"/>
    <x v="2"/>
    <x v="5"/>
    <n v="181.9"/>
    <n v="105.8"/>
    <n v="45"/>
    <n v="8185.5"/>
    <n v="3424.5000000000005"/>
    <n v="0.41836173721825182"/>
    <n v="8185.5"/>
    <n v="4761"/>
    <n v="3424.5"/>
    <n v="0.41836173721825176"/>
  </r>
  <r>
    <x v="0"/>
    <x v="0"/>
    <x v="0"/>
    <x v="2"/>
    <x v="2"/>
    <x v="2"/>
    <x v="5"/>
    <n v="120.99"/>
    <n v="72"/>
    <n v="76"/>
    <n v="9195.24"/>
    <n v="3723.24"/>
    <n v="0.40490949665261589"/>
    <n v="9195.24"/>
    <n v="5472"/>
    <n v="3723.24"/>
    <n v="0.40490949665261589"/>
  </r>
  <r>
    <x v="1"/>
    <x v="0"/>
    <x v="0"/>
    <x v="2"/>
    <x v="2"/>
    <x v="2"/>
    <x v="5"/>
    <n v="144.45000000000002"/>
    <n v="84.524999999999991"/>
    <n v="66"/>
    <n v="9533.7000000000007"/>
    <n v="3955.0500000000015"/>
    <n v="0.4148494288681206"/>
    <n v="9533.7000000000007"/>
    <n v="5578.65"/>
    <n v="3955.0500000000011"/>
    <n v="0.41484942886812054"/>
  </r>
  <r>
    <x v="0"/>
    <x v="0"/>
    <x v="0"/>
    <x v="3"/>
    <x v="2"/>
    <x v="2"/>
    <x v="5"/>
    <n v="105.99"/>
    <n v="63"/>
    <n v="88"/>
    <n v="9327.119999999999"/>
    <n v="3783.1199999999994"/>
    <n v="0.40560430229266908"/>
    <n v="9327.119999999999"/>
    <n v="5544"/>
    <n v="3783.119999999999"/>
    <n v="0.40560430229266903"/>
  </r>
  <r>
    <x v="1"/>
    <x v="0"/>
    <x v="0"/>
    <x v="3"/>
    <x v="2"/>
    <x v="2"/>
    <x v="5"/>
    <n v="139.1"/>
    <n v="74.174999999999997"/>
    <n v="72"/>
    <n v="10015.199999999999"/>
    <n v="4674.5999999999995"/>
    <n v="0.46675053918044573"/>
    <n v="10015.199999999999"/>
    <n v="5340.5999999999995"/>
    <n v="4674.5999999999995"/>
    <n v="0.46675053918044573"/>
  </r>
  <r>
    <x v="0"/>
    <x v="1"/>
    <x v="0"/>
    <x v="0"/>
    <x v="2"/>
    <x v="2"/>
    <x v="5"/>
    <n v="88.99"/>
    <n v="54"/>
    <n v="102"/>
    <n v="9076.98"/>
    <n v="3568.9799999999996"/>
    <n v="0.39319024609506681"/>
    <n v="9076.98"/>
    <n v="5508"/>
    <n v="3568.9799999999996"/>
    <n v="0.39319024609506681"/>
  </r>
  <r>
    <x v="1"/>
    <x v="1"/>
    <x v="0"/>
    <x v="0"/>
    <x v="2"/>
    <x v="2"/>
    <x v="5"/>
    <n v="128.4"/>
    <n v="63.249999999999993"/>
    <n v="77"/>
    <n v="9886.8000000000011"/>
    <n v="5016.55"/>
    <n v="0.50739875389408096"/>
    <n v="9886.8000000000011"/>
    <n v="4870.2499999999991"/>
    <n v="5016.550000000002"/>
    <n v="0.50739875389408118"/>
  </r>
  <r>
    <x v="0"/>
    <x v="1"/>
    <x v="0"/>
    <x v="1"/>
    <x v="2"/>
    <x v="2"/>
    <x v="5"/>
    <n v="148.99"/>
    <n v="90"/>
    <n v="65"/>
    <n v="9684.35"/>
    <n v="3834.3500000000004"/>
    <n v="0.39593261292704213"/>
    <n v="9684.35"/>
    <n v="5850"/>
    <n v="3834.3500000000004"/>
    <n v="0.39593261292704213"/>
  </r>
  <r>
    <x v="1"/>
    <x v="1"/>
    <x v="0"/>
    <x v="1"/>
    <x v="2"/>
    <x v="2"/>
    <x v="5"/>
    <n v="181.9"/>
    <n v="105.8"/>
    <n v="62"/>
    <n v="11277.800000000001"/>
    <n v="4718.2000000000007"/>
    <n v="0.41836173721825182"/>
    <n v="11277.800000000001"/>
    <n v="6559.5999999999995"/>
    <n v="4718.2000000000016"/>
    <n v="0.41836173721825187"/>
  </r>
  <r>
    <x v="0"/>
    <x v="1"/>
    <x v="0"/>
    <x v="2"/>
    <x v="2"/>
    <x v="2"/>
    <x v="5"/>
    <n v="118.99"/>
    <n v="72"/>
    <n v="82"/>
    <n v="9757.18"/>
    <n v="3853.1799999999994"/>
    <n v="0.39490713505336578"/>
    <n v="9757.18"/>
    <n v="5904"/>
    <n v="3853.1800000000003"/>
    <n v="0.39490713505336583"/>
  </r>
  <r>
    <x v="1"/>
    <x v="1"/>
    <x v="0"/>
    <x v="2"/>
    <x v="2"/>
    <x v="2"/>
    <x v="5"/>
    <n v="149.80000000000001"/>
    <n v="84.524999999999991"/>
    <n v="50"/>
    <n v="7490.0000000000009"/>
    <n v="3263.7500000000009"/>
    <n v="0.43574766355140193"/>
    <n v="7490.0000000000009"/>
    <n v="4226.25"/>
    <n v="3263.7500000000009"/>
    <n v="0.43574766355140193"/>
  </r>
  <r>
    <x v="0"/>
    <x v="1"/>
    <x v="0"/>
    <x v="3"/>
    <x v="2"/>
    <x v="2"/>
    <x v="5"/>
    <n v="103.99"/>
    <n v="63"/>
    <n v="95"/>
    <n v="9879.0499999999993"/>
    <n v="3894.0499999999997"/>
    <n v="0.39417251658813346"/>
    <n v="9879.0499999999993"/>
    <n v="5985"/>
    <n v="3894.0499999999993"/>
    <n v="0.3941725165881334"/>
  </r>
  <r>
    <x v="1"/>
    <x v="1"/>
    <x v="0"/>
    <x v="3"/>
    <x v="2"/>
    <x v="2"/>
    <x v="5"/>
    <n v="123.05000000000001"/>
    <n v="74.174999999999997"/>
    <n v="70"/>
    <n v="8613.5"/>
    <n v="3421.2500000000009"/>
    <n v="0.39719626168224309"/>
    <n v="8613.5"/>
    <n v="5192.25"/>
    <n v="3421.25"/>
    <n v="0.39719626168224298"/>
  </r>
  <r>
    <x v="0"/>
    <x v="2"/>
    <x v="0"/>
    <x v="0"/>
    <x v="2"/>
    <x v="2"/>
    <x v="5"/>
    <n v="85.99"/>
    <n v="54"/>
    <n v="108"/>
    <n v="9286.92"/>
    <n v="3454.9199999999996"/>
    <n v="0.37202000232585181"/>
    <n v="9286.92"/>
    <n v="5832"/>
    <n v="3454.92"/>
    <n v="0.37202000232585186"/>
  </r>
  <r>
    <x v="1"/>
    <x v="2"/>
    <x v="0"/>
    <x v="0"/>
    <x v="2"/>
    <x v="2"/>
    <x v="5"/>
    <n v="108.07000000000001"/>
    <n v="63.249999999999993"/>
    <n v="78"/>
    <n v="8429.4600000000009"/>
    <n v="3495.9600000000009"/>
    <n v="0.41473119274544284"/>
    <n v="8429.4600000000009"/>
    <n v="4933.4999999999991"/>
    <n v="3495.9600000000019"/>
    <n v="0.41473119274544296"/>
  </r>
  <r>
    <x v="0"/>
    <x v="2"/>
    <x v="0"/>
    <x v="1"/>
    <x v="2"/>
    <x v="2"/>
    <x v="5"/>
    <n v="145.99"/>
    <n v="90"/>
    <n v="72"/>
    <n v="10511.28"/>
    <n v="4031.2800000000007"/>
    <n v="0.38351941913829718"/>
    <n v="10511.28"/>
    <n v="6480"/>
    <n v="4031.2800000000007"/>
    <n v="0.38351941913829718"/>
  </r>
  <r>
    <x v="1"/>
    <x v="2"/>
    <x v="0"/>
    <x v="1"/>
    <x v="2"/>
    <x v="2"/>
    <x v="5"/>
    <n v="171.20000000000002"/>
    <n v="105.8"/>
    <n v="55"/>
    <n v="9416.0000000000018"/>
    <n v="3597.0000000000009"/>
    <n v="0.38200934579439255"/>
    <n v="9416.0000000000018"/>
    <n v="5819"/>
    <n v="3597.0000000000018"/>
    <n v="0.38200934579439266"/>
  </r>
  <r>
    <x v="0"/>
    <x v="2"/>
    <x v="0"/>
    <x v="2"/>
    <x v="2"/>
    <x v="2"/>
    <x v="5"/>
    <n v="115.99"/>
    <n v="72"/>
    <n v="88"/>
    <n v="10207.119999999999"/>
    <n v="3871.1199999999994"/>
    <n v="0.37925683248555908"/>
    <n v="10207.119999999999"/>
    <n v="6336"/>
    <n v="3871.119999999999"/>
    <n v="0.37925683248555903"/>
  </r>
  <r>
    <x v="1"/>
    <x v="2"/>
    <x v="0"/>
    <x v="2"/>
    <x v="2"/>
    <x v="2"/>
    <x v="5"/>
    <n v="151.94"/>
    <n v="84.524999999999991"/>
    <n v="70"/>
    <n v="10635.8"/>
    <n v="4719.05"/>
    <n v="0.44369487955772019"/>
    <n v="10635.8"/>
    <n v="5916.7499999999991"/>
    <n v="4719.05"/>
    <n v="0.44369487955772019"/>
  </r>
  <r>
    <x v="0"/>
    <x v="2"/>
    <x v="0"/>
    <x v="3"/>
    <x v="2"/>
    <x v="2"/>
    <x v="5"/>
    <n v="100.99"/>
    <n v="63"/>
    <n v="102"/>
    <n v="10300.98"/>
    <n v="3874.9799999999996"/>
    <n v="0.37617585899594019"/>
    <n v="10300.98"/>
    <n v="6426"/>
    <n v="3874.9799999999996"/>
    <n v="0.37617585899594019"/>
  </r>
  <r>
    <x v="1"/>
    <x v="2"/>
    <x v="0"/>
    <x v="3"/>
    <x v="2"/>
    <x v="2"/>
    <x v="5"/>
    <n v="124.12"/>
    <n v="74.174999999999997"/>
    <n v="87"/>
    <n v="10798.44"/>
    <n v="4345.2150000000011"/>
    <n v="0.40239284563325822"/>
    <n v="10798.44"/>
    <n v="6453.2249999999995"/>
    <n v="4345.2150000000011"/>
    <n v="0.40239284563325822"/>
  </r>
  <r>
    <x v="0"/>
    <x v="3"/>
    <x v="0"/>
    <x v="0"/>
    <x v="2"/>
    <x v="2"/>
    <x v="5"/>
    <n v="83.49"/>
    <n v="54"/>
    <n v="115"/>
    <n v="9601.3499999999985"/>
    <n v="3391.3499999999995"/>
    <n v="0.35321595400646782"/>
    <n v="9601.3499999999985"/>
    <n v="6210"/>
    <n v="3391.3499999999985"/>
    <n v="0.35321595400646777"/>
  </r>
  <r>
    <x v="1"/>
    <x v="3"/>
    <x v="0"/>
    <x v="0"/>
    <x v="2"/>
    <x v="2"/>
    <x v="5"/>
    <n v="101.65"/>
    <n v="63.249999999999993"/>
    <n v="124"/>
    <n v="12604.6"/>
    <n v="4761.6000000000013"/>
    <n v="0.3777668470241024"/>
    <n v="12604.6"/>
    <n v="7842.9999999999991"/>
    <n v="4761.6000000000013"/>
    <n v="0.3777668470241024"/>
  </r>
  <r>
    <x v="0"/>
    <x v="3"/>
    <x v="0"/>
    <x v="1"/>
    <x v="2"/>
    <x v="2"/>
    <x v="5"/>
    <n v="143.49"/>
    <n v="90"/>
    <n v="78"/>
    <n v="11192.220000000001"/>
    <n v="4172.2200000000012"/>
    <n v="0.37277859084256748"/>
    <n v="11192.220000000001"/>
    <n v="7020"/>
    <n v="4172.2200000000012"/>
    <n v="0.37277859084256748"/>
  </r>
  <r>
    <x v="1"/>
    <x v="3"/>
    <x v="0"/>
    <x v="1"/>
    <x v="2"/>
    <x v="2"/>
    <x v="5"/>
    <n v="177.62"/>
    <n v="105.8"/>
    <n v="65"/>
    <n v="11545.300000000001"/>
    <n v="4668.3"/>
    <n v="0.40434635739218555"/>
    <n v="11545.300000000001"/>
    <n v="6877"/>
    <n v="4668.3000000000011"/>
    <n v="0.40434635739218561"/>
  </r>
  <r>
    <x v="0"/>
    <x v="3"/>
    <x v="0"/>
    <x v="2"/>
    <x v="2"/>
    <x v="2"/>
    <x v="5"/>
    <n v="113.49"/>
    <n v="72"/>
    <n v="95"/>
    <n v="10781.55"/>
    <n v="3941.5499999999997"/>
    <n v="0.36558287073750989"/>
    <n v="10781.55"/>
    <n v="6840"/>
    <n v="3941.5499999999993"/>
    <n v="0.36558287073750989"/>
  </r>
  <r>
    <x v="1"/>
    <x v="3"/>
    <x v="0"/>
    <x v="2"/>
    <x v="2"/>
    <x v="2"/>
    <x v="5"/>
    <n v="136.96"/>
    <n v="84.524999999999991"/>
    <n v="82"/>
    <n v="11230.720000000001"/>
    <n v="4299.670000000001"/>
    <n v="0.38284900700934582"/>
    <n v="11230.720000000001"/>
    <n v="6931.0499999999993"/>
    <n v="4299.6700000000019"/>
    <n v="0.38284900700934593"/>
  </r>
  <r>
    <x v="0"/>
    <x v="3"/>
    <x v="0"/>
    <x v="3"/>
    <x v="2"/>
    <x v="2"/>
    <x v="5"/>
    <n v="98.49"/>
    <n v="63"/>
    <n v="108"/>
    <n v="10636.92"/>
    <n v="3832.9199999999996"/>
    <n v="0.36034115138592748"/>
    <n v="10636.92"/>
    <n v="6804"/>
    <n v="3832.92"/>
    <n v="0.36034115138592748"/>
  </r>
  <r>
    <x v="1"/>
    <x v="3"/>
    <x v="0"/>
    <x v="3"/>
    <x v="2"/>
    <x v="2"/>
    <x v="5"/>
    <n v="123.05000000000001"/>
    <n v="74.174999999999997"/>
    <n v="90"/>
    <n v="11074.500000000002"/>
    <n v="4398.7500000000009"/>
    <n v="0.39719626168224303"/>
    <n v="11074.500000000002"/>
    <n v="6675.75"/>
    <n v="4398.7500000000018"/>
    <n v="0.39719626168224309"/>
  </r>
  <r>
    <x v="0"/>
    <x v="0"/>
    <x v="0"/>
    <x v="0"/>
    <x v="2"/>
    <x v="1"/>
    <x v="6"/>
    <n v="130.99"/>
    <n v="78"/>
    <n v="65"/>
    <n v="8514.35"/>
    <n v="3444.3500000000004"/>
    <n v="0.4045346973051378"/>
    <n v="8514.35"/>
    <n v="5070"/>
    <n v="3444.3500000000004"/>
    <n v="0.4045346973051378"/>
  </r>
  <r>
    <x v="1"/>
    <x v="0"/>
    <x v="0"/>
    <x v="0"/>
    <x v="2"/>
    <x v="1"/>
    <x v="6"/>
    <n v="145.50930000000002"/>
    <n v="89.600000000000009"/>
    <n v="62"/>
    <n v="9021.5766000000021"/>
    <n v="3466.376600000001"/>
    <n v="0.38423179824244913"/>
    <n v="9021.5766000000021"/>
    <n v="5555.2000000000007"/>
    <n v="3466.3766000000014"/>
    <n v="0.38423179824244919"/>
  </r>
  <r>
    <x v="0"/>
    <x v="0"/>
    <x v="0"/>
    <x v="1"/>
    <x v="2"/>
    <x v="1"/>
    <x v="6"/>
    <n v="200.99"/>
    <n v="120"/>
    <n v="42"/>
    <n v="8441.58"/>
    <n v="3401.5800000000004"/>
    <n v="0.40295537091397587"/>
    <n v="8441.58"/>
    <n v="5040"/>
    <n v="3401.58"/>
    <n v="0.40295537091397582"/>
  </r>
  <r>
    <x v="1"/>
    <x v="0"/>
    <x v="0"/>
    <x v="1"/>
    <x v="2"/>
    <x v="1"/>
    <x v="6"/>
    <n v="225.75930000000002"/>
    <n v="136.64000000000001"/>
    <n v="38"/>
    <n v="8578.8534000000018"/>
    <n v="3386.5334000000003"/>
    <n v="0.39475361590862473"/>
    <n v="8578.8534000000018"/>
    <n v="5192.3200000000006"/>
    <n v="3386.5334000000012"/>
    <n v="0.39475361590862484"/>
  </r>
  <r>
    <x v="0"/>
    <x v="0"/>
    <x v="0"/>
    <x v="2"/>
    <x v="2"/>
    <x v="1"/>
    <x v="6"/>
    <n v="165.99"/>
    <n v="99"/>
    <n v="52"/>
    <n v="8631.48"/>
    <n v="3483.4800000000005"/>
    <n v="0.40357852882703787"/>
    <n v="8631.48"/>
    <n v="5148"/>
    <n v="3483.4799999999996"/>
    <n v="0.40357852882703776"/>
  </r>
  <r>
    <x v="1"/>
    <x v="0"/>
    <x v="0"/>
    <x v="2"/>
    <x v="2"/>
    <x v="1"/>
    <x v="6"/>
    <n v="185.09930000000003"/>
    <n v="113.12"/>
    <n v="49"/>
    <n v="9069.8657000000021"/>
    <n v="3526.9857000000011"/>
    <n v="0.38886856946514659"/>
    <n v="9069.8657000000021"/>
    <n v="5542.88"/>
    <n v="3526.985700000002"/>
    <n v="0.3888685694651467"/>
  </r>
  <r>
    <x v="0"/>
    <x v="0"/>
    <x v="0"/>
    <x v="3"/>
    <x v="2"/>
    <x v="1"/>
    <x v="6"/>
    <n v="148.49"/>
    <n v="88.5"/>
    <n v="58"/>
    <n v="8612.42"/>
    <n v="3479.4200000000005"/>
    <n v="0.40400026937840938"/>
    <n v="8612.42"/>
    <n v="5133"/>
    <n v="3479.42"/>
    <n v="0.40400026937840933"/>
  </r>
  <r>
    <x v="1"/>
    <x v="0"/>
    <x v="0"/>
    <x v="3"/>
    <x v="2"/>
    <x v="1"/>
    <x v="6"/>
    <n v="165.83930000000001"/>
    <n v="101.36000000000001"/>
    <n v="55"/>
    <n v="9121.1615000000002"/>
    <n v="3546.3614999999995"/>
    <n v="0.38880591029991074"/>
    <n v="9121.1615000000002"/>
    <n v="5574.8000000000011"/>
    <n v="3546.3614999999991"/>
    <n v="0.38880591029991068"/>
  </r>
  <r>
    <x v="0"/>
    <x v="1"/>
    <x v="0"/>
    <x v="0"/>
    <x v="2"/>
    <x v="1"/>
    <x v="6"/>
    <n v="128.49"/>
    <n v="78"/>
    <n v="70"/>
    <n v="8994.3000000000011"/>
    <n v="3534.3000000000006"/>
    <n v="0.39294886761615694"/>
    <n v="8994.3000000000011"/>
    <n v="5460"/>
    <n v="3534.3000000000011"/>
    <n v="0.39294886761615699"/>
  </r>
  <r>
    <x v="1"/>
    <x v="1"/>
    <x v="0"/>
    <x v="0"/>
    <x v="2"/>
    <x v="1"/>
    <x v="6"/>
    <n v="143.36930000000001"/>
    <n v="89.600000000000009"/>
    <n v="66"/>
    <n v="9462.3738000000012"/>
    <n v="3548.7737999999999"/>
    <n v="0.37504054215232963"/>
    <n v="9462.3738000000012"/>
    <n v="5913.6"/>
    <n v="3548.7738000000008"/>
    <n v="0.37504054215232974"/>
  </r>
  <r>
    <x v="0"/>
    <x v="1"/>
    <x v="0"/>
    <x v="1"/>
    <x v="2"/>
    <x v="1"/>
    <x v="6"/>
    <n v="198.49"/>
    <n v="120"/>
    <n v="45"/>
    <n v="8932.0500000000011"/>
    <n v="3532.05"/>
    <n v="0.39543553831427275"/>
    <n v="8932.0500000000011"/>
    <n v="5400"/>
    <n v="3532.0500000000011"/>
    <n v="0.39543553831427286"/>
  </r>
  <r>
    <x v="1"/>
    <x v="1"/>
    <x v="0"/>
    <x v="1"/>
    <x v="2"/>
    <x v="1"/>
    <x v="6"/>
    <n v="223.61930000000001"/>
    <n v="136.64000000000001"/>
    <n v="42"/>
    <n v="9392.0105999999996"/>
    <n v="3653.1306"/>
    <n v="0.38896150734753215"/>
    <n v="9392.0105999999996"/>
    <n v="5738.880000000001"/>
    <n v="3653.1305999999986"/>
    <n v="0.38896150734753204"/>
  </r>
  <r>
    <x v="0"/>
    <x v="1"/>
    <x v="0"/>
    <x v="2"/>
    <x v="2"/>
    <x v="1"/>
    <x v="6"/>
    <n v="163.49"/>
    <n v="99"/>
    <n v="56"/>
    <n v="9155.44"/>
    <n v="3611.4400000000005"/>
    <n v="0.39445837665912292"/>
    <n v="9155.44"/>
    <n v="5544"/>
    <n v="3611.4400000000005"/>
    <n v="0.39445837665912292"/>
  </r>
  <r>
    <x v="1"/>
    <x v="1"/>
    <x v="0"/>
    <x v="2"/>
    <x v="2"/>
    <x v="1"/>
    <x v="6"/>
    <n v="182.95930000000001"/>
    <n v="113.12"/>
    <n v="53"/>
    <n v="9696.8429000000015"/>
    <n v="3701.4829000000004"/>
    <n v="0.3817204154147944"/>
    <n v="9696.8429000000015"/>
    <n v="5995.3600000000006"/>
    <n v="3701.4829000000009"/>
    <n v="0.38172041541479446"/>
  </r>
  <r>
    <x v="0"/>
    <x v="1"/>
    <x v="0"/>
    <x v="3"/>
    <x v="2"/>
    <x v="1"/>
    <x v="6"/>
    <n v="145.99"/>
    <n v="88.5"/>
    <n v="62"/>
    <n v="9051.380000000001"/>
    <n v="3564.3800000000006"/>
    <n v="0.3937940954859922"/>
    <n v="9051.380000000001"/>
    <n v="5487"/>
    <n v="3564.380000000001"/>
    <n v="0.39379409548599226"/>
  </r>
  <r>
    <x v="1"/>
    <x v="1"/>
    <x v="0"/>
    <x v="3"/>
    <x v="2"/>
    <x v="1"/>
    <x v="6"/>
    <n v="163.69930000000002"/>
    <n v="101.36000000000001"/>
    <n v="59"/>
    <n v="9658.2587000000021"/>
    <n v="3678.0187000000005"/>
    <n v="0.38081592285367133"/>
    <n v="9658.2587000000021"/>
    <n v="5980.2400000000007"/>
    <n v="3678.0187000000014"/>
    <n v="0.38081592285367138"/>
  </r>
  <r>
    <x v="0"/>
    <x v="2"/>
    <x v="0"/>
    <x v="0"/>
    <x v="2"/>
    <x v="1"/>
    <x v="6"/>
    <n v="125.99"/>
    <n v="78"/>
    <n v="75"/>
    <n v="9449.25"/>
    <n v="3599.2499999999995"/>
    <n v="0.38090324628938799"/>
    <n v="9449.25"/>
    <n v="5850"/>
    <n v="3599.25"/>
    <n v="0.38090324628938804"/>
  </r>
  <r>
    <x v="1"/>
    <x v="2"/>
    <x v="0"/>
    <x v="0"/>
    <x v="2"/>
    <x v="1"/>
    <x v="6"/>
    <n v="140.15930000000003"/>
    <n v="89.600000000000009"/>
    <n v="72"/>
    <n v="10091.469600000002"/>
    <n v="3640.2696000000014"/>
    <n v="0.36072740089312666"/>
    <n v="10091.469600000002"/>
    <n v="6451.2000000000007"/>
    <n v="3640.2696000000014"/>
    <n v="0.36072740089312666"/>
  </r>
  <r>
    <x v="0"/>
    <x v="2"/>
    <x v="0"/>
    <x v="1"/>
    <x v="2"/>
    <x v="1"/>
    <x v="6"/>
    <n v="195.99"/>
    <n v="120"/>
    <n v="48"/>
    <n v="9407.52"/>
    <n v="3647.5200000000004"/>
    <n v="0.3877238634624216"/>
    <n v="9407.52"/>
    <n v="5760"/>
    <n v="3647.5200000000004"/>
    <n v="0.3877238634624216"/>
  </r>
  <r>
    <x v="1"/>
    <x v="2"/>
    <x v="0"/>
    <x v="1"/>
    <x v="2"/>
    <x v="1"/>
    <x v="6"/>
    <n v="220.40930000000003"/>
    <n v="136.64000000000001"/>
    <n v="45"/>
    <n v="9918.4185000000016"/>
    <n v="3769.6185000000005"/>
    <n v="0.38006245652973808"/>
    <n v="9918.4185000000016"/>
    <n v="6148.8000000000011"/>
    <n v="3769.6185000000005"/>
    <n v="0.38006245652973808"/>
  </r>
  <r>
    <x v="0"/>
    <x v="2"/>
    <x v="0"/>
    <x v="2"/>
    <x v="2"/>
    <x v="1"/>
    <x v="6"/>
    <n v="160.99"/>
    <n v="99"/>
    <n v="60"/>
    <n v="9659.4000000000015"/>
    <n v="3719.4000000000005"/>
    <n v="0.38505497235853159"/>
    <n v="9659.4000000000015"/>
    <n v="5940"/>
    <n v="3719.4000000000015"/>
    <n v="0.3850549723585317"/>
  </r>
  <r>
    <x v="1"/>
    <x v="2"/>
    <x v="0"/>
    <x v="2"/>
    <x v="2"/>
    <x v="1"/>
    <x v="6"/>
    <n v="180.81930000000003"/>
    <n v="113.12"/>
    <n v="57"/>
    <n v="10306.700100000002"/>
    <n v="3858.8601000000012"/>
    <n v="0.37440306427466541"/>
    <n v="10306.700100000002"/>
    <n v="6447.84"/>
    <n v="3858.8601000000017"/>
    <n v="0.37440306427466546"/>
  </r>
  <r>
    <x v="0"/>
    <x v="2"/>
    <x v="0"/>
    <x v="3"/>
    <x v="2"/>
    <x v="1"/>
    <x v="6"/>
    <n v="143.49"/>
    <n v="88.5"/>
    <n v="66"/>
    <n v="9470.34"/>
    <n v="3629.3400000000006"/>
    <n v="0.38323228099519135"/>
    <n v="9470.34"/>
    <n v="5841"/>
    <n v="3629.34"/>
    <n v="0.3832322809951913"/>
  </r>
  <r>
    <x v="1"/>
    <x v="2"/>
    <x v="0"/>
    <x v="3"/>
    <x v="2"/>
    <x v="1"/>
    <x v="6"/>
    <n v="161.55930000000001"/>
    <n v="101.36000000000001"/>
    <n v="63"/>
    <n v="10178.2359"/>
    <n v="3792.5558999999994"/>
    <n v="0.3726142660930073"/>
    <n v="10178.2359"/>
    <n v="6385.6800000000012"/>
    <n v="3792.5558999999985"/>
    <n v="0.37261426609300718"/>
  </r>
  <r>
    <x v="0"/>
    <x v="3"/>
    <x v="0"/>
    <x v="0"/>
    <x v="2"/>
    <x v="1"/>
    <x v="6"/>
    <n v="123.49"/>
    <n v="78"/>
    <n v="82"/>
    <n v="10126.18"/>
    <n v="3730.1799999999994"/>
    <n v="0.36836990849461487"/>
    <n v="10126.18"/>
    <n v="6396"/>
    <n v="3730.1800000000003"/>
    <n v="0.36836990849461498"/>
  </r>
  <r>
    <x v="1"/>
    <x v="3"/>
    <x v="0"/>
    <x v="0"/>
    <x v="2"/>
    <x v="1"/>
    <x v="6"/>
    <n v="138.01930000000002"/>
    <n v="89.600000000000009"/>
    <n v="78"/>
    <n v="10765.505400000002"/>
    <n v="3776.7054000000007"/>
    <n v="0.35081542943631799"/>
    <n v="10765.505400000002"/>
    <n v="6988.8000000000011"/>
    <n v="3776.7054000000007"/>
    <n v="0.35081542943631799"/>
  </r>
  <r>
    <x v="0"/>
    <x v="3"/>
    <x v="0"/>
    <x v="1"/>
    <x v="2"/>
    <x v="1"/>
    <x v="6"/>
    <n v="193.49"/>
    <n v="120"/>
    <n v="52"/>
    <n v="10061.48"/>
    <n v="3821.4800000000005"/>
    <n v="0.3798129102279188"/>
    <n v="10061.48"/>
    <n v="6240"/>
    <n v="3821.4799999999996"/>
    <n v="0.37981291022791874"/>
  </r>
  <r>
    <x v="1"/>
    <x v="3"/>
    <x v="0"/>
    <x v="1"/>
    <x v="2"/>
    <x v="1"/>
    <x v="6"/>
    <n v="218.26930000000002"/>
    <n v="136.64000000000001"/>
    <n v="48"/>
    <n v="10476.9264"/>
    <n v="3918.2064"/>
    <n v="0.37398433952919624"/>
    <n v="10476.9264"/>
    <n v="6558.7200000000012"/>
    <n v="3918.2063999999991"/>
    <n v="0.37398433952919619"/>
  </r>
  <r>
    <x v="0"/>
    <x v="3"/>
    <x v="0"/>
    <x v="2"/>
    <x v="2"/>
    <x v="1"/>
    <x v="6"/>
    <n v="158.49"/>
    <n v="99"/>
    <n v="64"/>
    <n v="10143.36"/>
    <n v="3807.3600000000006"/>
    <n v="0.37535491198182852"/>
    <n v="10143.36"/>
    <n v="6336"/>
    <n v="3807.3600000000006"/>
    <n v="0.37535491198182852"/>
  </r>
  <r>
    <x v="1"/>
    <x v="3"/>
    <x v="0"/>
    <x v="2"/>
    <x v="2"/>
    <x v="1"/>
    <x v="6"/>
    <n v="178.67930000000001"/>
    <n v="113.12"/>
    <n v="61"/>
    <n v="10899.437300000001"/>
    <n v="3999.1173000000003"/>
    <n v="0.36691043674337204"/>
    <n v="10899.437300000001"/>
    <n v="6900.3200000000006"/>
    <n v="3999.1173000000008"/>
    <n v="0.36691043674337209"/>
  </r>
  <r>
    <x v="0"/>
    <x v="3"/>
    <x v="0"/>
    <x v="3"/>
    <x v="2"/>
    <x v="1"/>
    <x v="6"/>
    <n v="140.99"/>
    <n v="88.5"/>
    <n v="70"/>
    <n v="9869.3000000000011"/>
    <n v="3674.3000000000006"/>
    <n v="0.37229590751117103"/>
    <n v="9869.3000000000011"/>
    <n v="6195"/>
    <n v="3674.3000000000011"/>
    <n v="0.37229590751117109"/>
  </r>
  <r>
    <x v="1"/>
    <x v="3"/>
    <x v="0"/>
    <x v="3"/>
    <x v="2"/>
    <x v="1"/>
    <x v="6"/>
    <n v="159.41930000000002"/>
    <n v="101.36000000000001"/>
    <n v="67"/>
    <n v="10681.093100000002"/>
    <n v="3889.9731000000006"/>
    <n v="0.36419241584927292"/>
    <n v="10681.093100000002"/>
    <n v="6791.1200000000008"/>
    <n v="3889.9731000000011"/>
    <n v="0.36419241584927298"/>
  </r>
  <r>
    <x v="0"/>
    <x v="0"/>
    <x v="0"/>
    <x v="0"/>
    <x v="3"/>
    <x v="1"/>
    <x v="7"/>
    <n v="451.48500000000001"/>
    <n v="180"/>
    <n v="35"/>
    <n v="15801.975"/>
    <n v="9501.9750000000004"/>
    <n v="0.60131565832751921"/>
    <n v="15801.975"/>
    <n v="6300"/>
    <n v="9501.9750000000004"/>
    <n v="0.60131565832751921"/>
  </r>
  <r>
    <x v="1"/>
    <x v="0"/>
    <x v="0"/>
    <x v="0"/>
    <x v="3"/>
    <x v="1"/>
    <x v="7"/>
    <n v="536.45774999999992"/>
    <n v="207.20000000000002"/>
    <n v="32"/>
    <n v="17166.647999999997"/>
    <n v="10536.247999999996"/>
    <n v="0.61376268680991175"/>
    <n v="17166.647999999997"/>
    <n v="6630.4000000000005"/>
    <n v="10536.247999999996"/>
    <n v="0.61376268680991175"/>
  </r>
  <r>
    <x v="0"/>
    <x v="0"/>
    <x v="0"/>
    <x v="1"/>
    <x v="3"/>
    <x v="1"/>
    <x v="7"/>
    <n v="751.48500000000001"/>
    <n v="300"/>
    <n v="22"/>
    <n v="16532.670000000002"/>
    <n v="9932.67"/>
    <n v="0.60079043493882112"/>
    <n v="16532.670000000002"/>
    <n v="6600"/>
    <n v="9932.6700000000019"/>
    <n v="0.60079043493882123"/>
  </r>
  <r>
    <x v="1"/>
    <x v="0"/>
    <x v="0"/>
    <x v="1"/>
    <x v="3"/>
    <x v="1"/>
    <x v="7"/>
    <n v="898.70774999999981"/>
    <n v="341.6"/>
    <n v="20"/>
    <n v="17974.154999999995"/>
    <n v="11142.154999999995"/>
    <n v="0.61989868230245027"/>
    <n v="17974.154999999995"/>
    <n v="6832"/>
    <n v="11142.154999999995"/>
    <n v="0.61989868230245027"/>
  </r>
  <r>
    <x v="0"/>
    <x v="0"/>
    <x v="0"/>
    <x v="2"/>
    <x v="3"/>
    <x v="1"/>
    <x v="7"/>
    <n v="601.48500000000001"/>
    <n v="240"/>
    <n v="28"/>
    <n v="16841.580000000002"/>
    <n v="10121.58"/>
    <n v="0.60098755579939644"/>
    <n v="16841.580000000002"/>
    <n v="6720"/>
    <n v="10121.580000000002"/>
    <n v="0.60098755579939656"/>
  </r>
  <r>
    <x v="1"/>
    <x v="0"/>
    <x v="0"/>
    <x v="2"/>
    <x v="3"/>
    <x v="1"/>
    <x v="7"/>
    <n v="717.58274999999992"/>
    <n v="274.40000000000003"/>
    <n v="26"/>
    <n v="18657.151499999996"/>
    <n v="11522.751499999997"/>
    <n v="0.61760507760254824"/>
    <n v="18657.151499999996"/>
    <n v="7134.4000000000005"/>
    <n v="11522.751499999995"/>
    <n v="0.61760507760254812"/>
  </r>
  <r>
    <x v="0"/>
    <x v="0"/>
    <x v="0"/>
    <x v="3"/>
    <x v="3"/>
    <x v="1"/>
    <x v="7"/>
    <n v="315.89100000000002"/>
    <n v="210"/>
    <n v="32"/>
    <n v="10108.512000000001"/>
    <n v="3388.5120000000006"/>
    <n v="0.33521372878619526"/>
    <n v="10108.512000000001"/>
    <n v="6720"/>
    <n v="3388.5120000000006"/>
    <n v="0.33521372878619526"/>
  </r>
  <r>
    <x v="1"/>
    <x v="0"/>
    <x v="0"/>
    <x v="3"/>
    <x v="3"/>
    <x v="1"/>
    <x v="7"/>
    <n v="378.79964999999993"/>
    <n v="240.8"/>
    <n v="30"/>
    <n v="11363.989499999998"/>
    <n v="4139.9894999999979"/>
    <n v="0.36430775477221256"/>
    <n v="11363.989499999998"/>
    <n v="7224"/>
    <n v="4139.9894999999979"/>
    <n v="0.36430775477221256"/>
  </r>
  <r>
    <x v="0"/>
    <x v="1"/>
    <x v="0"/>
    <x v="0"/>
    <x v="3"/>
    <x v="1"/>
    <x v="7"/>
    <n v="443.98500000000001"/>
    <n v="180"/>
    <n v="38"/>
    <n v="16871.43"/>
    <n v="10031.43"/>
    <n v="0.59458089800331093"/>
    <n v="16871.43"/>
    <n v="6840"/>
    <n v="10031.43"/>
    <n v="0.59458089800331093"/>
  </r>
  <r>
    <x v="1"/>
    <x v="1"/>
    <x v="0"/>
    <x v="0"/>
    <x v="3"/>
    <x v="1"/>
    <x v="7"/>
    <n v="527.83274999999992"/>
    <n v="207.20000000000002"/>
    <n v="35"/>
    <n v="18474.146249999998"/>
    <n v="11222.146249999996"/>
    <n v="0.60745141335015673"/>
    <n v="18474.146249999998"/>
    <n v="7252.0000000000009"/>
    <n v="11222.146249999998"/>
    <n v="0.60745141335015684"/>
  </r>
  <r>
    <x v="0"/>
    <x v="1"/>
    <x v="0"/>
    <x v="1"/>
    <x v="3"/>
    <x v="1"/>
    <x v="7"/>
    <n v="743.98500000000001"/>
    <n v="300"/>
    <n v="25"/>
    <n v="18599.625"/>
    <n v="11099.625"/>
    <n v="0.59676606383193209"/>
    <n v="18599.625"/>
    <n v="7500"/>
    <n v="11099.625"/>
    <n v="0.59676606383193209"/>
  </r>
  <r>
    <x v="1"/>
    <x v="1"/>
    <x v="0"/>
    <x v="1"/>
    <x v="3"/>
    <x v="1"/>
    <x v="7"/>
    <n v="890.08274999999981"/>
    <n v="341.6"/>
    <n v="23"/>
    <n v="20471.903249999996"/>
    <n v="12615.103249999995"/>
    <n v="0.6162154586188755"/>
    <n v="20471.903249999996"/>
    <n v="7856.8"/>
    <n v="12615.103249999996"/>
    <n v="0.61621545861887561"/>
  </r>
  <r>
    <x v="0"/>
    <x v="1"/>
    <x v="0"/>
    <x v="2"/>
    <x v="3"/>
    <x v="1"/>
    <x v="7"/>
    <n v="593.98500000000001"/>
    <n v="240"/>
    <n v="31"/>
    <n v="18413.535"/>
    <n v="10973.535"/>
    <n v="0.59594939266143088"/>
    <n v="18413.535"/>
    <n v="7440"/>
    <n v="10973.535"/>
    <n v="0.59594939266143088"/>
  </r>
  <r>
    <x v="1"/>
    <x v="1"/>
    <x v="0"/>
    <x v="2"/>
    <x v="3"/>
    <x v="1"/>
    <x v="7"/>
    <n v="708.95774999999992"/>
    <n v="274.40000000000003"/>
    <n v="29"/>
    <n v="20559.774749999997"/>
    <n v="12602.174749999996"/>
    <n v="0.61295295805709149"/>
    <n v="20559.774749999997"/>
    <n v="7957.6000000000013"/>
    <n v="12602.174749999995"/>
    <n v="0.61295295805709138"/>
  </r>
  <r>
    <x v="0"/>
    <x v="1"/>
    <x v="0"/>
    <x v="3"/>
    <x v="3"/>
    <x v="1"/>
    <x v="7"/>
    <n v="311.39100000000002"/>
    <n v="210"/>
    <n v="35"/>
    <n v="10898.685000000001"/>
    <n v="3548.6850000000009"/>
    <n v="0.32560671310346162"/>
    <n v="10898.685000000001"/>
    <n v="7350"/>
    <n v="3548.6850000000013"/>
    <n v="0.32560671310346162"/>
  </r>
  <r>
    <x v="1"/>
    <x v="1"/>
    <x v="0"/>
    <x v="3"/>
    <x v="3"/>
    <x v="1"/>
    <x v="7"/>
    <n v="373.62464999999992"/>
    <n v="240.8"/>
    <n v="33"/>
    <n v="12329.613449999997"/>
    <n v="4383.2134499999966"/>
    <n v="0.35550290913621446"/>
    <n v="12329.613449999997"/>
    <n v="7946.4000000000005"/>
    <n v="4383.2134499999966"/>
    <n v="0.35550290913621446"/>
  </r>
  <r>
    <x v="0"/>
    <x v="2"/>
    <x v="0"/>
    <x v="0"/>
    <x v="3"/>
    <x v="1"/>
    <x v="7"/>
    <n v="436.48500000000001"/>
    <n v="180"/>
    <n v="42"/>
    <n v="18332.37"/>
    <n v="10772.37"/>
    <n v="0.58761469466304694"/>
    <n v="18332.37"/>
    <n v="7560"/>
    <n v="10772.369999999999"/>
    <n v="0.58761469466304683"/>
  </r>
  <r>
    <x v="1"/>
    <x v="2"/>
    <x v="0"/>
    <x v="0"/>
    <x v="3"/>
    <x v="1"/>
    <x v="7"/>
    <n v="519.20774999999992"/>
    <n v="207.20000000000002"/>
    <n v="39"/>
    <n v="20249.102249999996"/>
    <n v="12168.302249999995"/>
    <n v="0.60093045606503359"/>
    <n v="20249.102249999996"/>
    <n v="8080.8000000000011"/>
    <n v="12168.302249999995"/>
    <n v="0.60093045606503359"/>
  </r>
  <r>
    <x v="0"/>
    <x v="2"/>
    <x v="0"/>
    <x v="1"/>
    <x v="3"/>
    <x v="1"/>
    <x v="7"/>
    <n v="736.48500000000001"/>
    <n v="300"/>
    <n v="28"/>
    <n v="20621.580000000002"/>
    <n v="12221.58"/>
    <n v="0.59265972830403868"/>
    <n v="20621.580000000002"/>
    <n v="8400"/>
    <n v="12221.580000000002"/>
    <n v="0.59265972830403879"/>
  </r>
  <r>
    <x v="1"/>
    <x v="2"/>
    <x v="0"/>
    <x v="1"/>
    <x v="3"/>
    <x v="1"/>
    <x v="7"/>
    <n v="881.45775000000003"/>
    <n v="341.6"/>
    <n v="26"/>
    <n v="22917.9015"/>
    <n v="14036.3015"/>
    <n v="0.61246015478336879"/>
    <n v="22917.9015"/>
    <n v="8881.6"/>
    <n v="14036.3015"/>
    <n v="0.61246015478336879"/>
  </r>
  <r>
    <x v="0"/>
    <x v="2"/>
    <x v="0"/>
    <x v="2"/>
    <x v="3"/>
    <x v="1"/>
    <x v="7"/>
    <n v="586.48500000000001"/>
    <n v="240"/>
    <n v="34"/>
    <n v="19940.490000000002"/>
    <n v="11780.49"/>
    <n v="0.59078237295071478"/>
    <n v="19940.490000000002"/>
    <n v="8160"/>
    <n v="11780.490000000002"/>
    <n v="0.5907823729507149"/>
  </r>
  <r>
    <x v="1"/>
    <x v="2"/>
    <x v="0"/>
    <x v="2"/>
    <x v="3"/>
    <x v="1"/>
    <x v="7"/>
    <n v="700.33274999999992"/>
    <n v="274.40000000000003"/>
    <n v="32"/>
    <n v="22410.647999999997"/>
    <n v="13629.847999999996"/>
    <n v="0.60818625146403615"/>
    <n v="22410.647999999997"/>
    <n v="8780.8000000000011"/>
    <n v="13629.847999999996"/>
    <n v="0.60818625146403615"/>
  </r>
  <r>
    <x v="0"/>
    <x v="2"/>
    <x v="0"/>
    <x v="3"/>
    <x v="3"/>
    <x v="1"/>
    <x v="7"/>
    <n v="306.89100000000002"/>
    <n v="210"/>
    <n v="38"/>
    <n v="11661.858"/>
    <n v="3681.8580000000006"/>
    <n v="0.3157179584934065"/>
    <n v="11661.858"/>
    <n v="7980"/>
    <n v="3681.8580000000002"/>
    <n v="0.31571795849340645"/>
  </r>
  <r>
    <x v="1"/>
    <x v="2"/>
    <x v="0"/>
    <x v="3"/>
    <x v="3"/>
    <x v="1"/>
    <x v="7"/>
    <n v="368.44964999999996"/>
    <n v="240.8"/>
    <n v="36"/>
    <n v="13264.187399999999"/>
    <n v="4595.3873999999978"/>
    <n v="0.34645072942802346"/>
    <n v="13264.187399999999"/>
    <n v="8668.8000000000011"/>
    <n v="4595.3873999999978"/>
    <n v="0.34645072942802346"/>
  </r>
  <r>
    <x v="0"/>
    <x v="3"/>
    <x v="0"/>
    <x v="0"/>
    <x v="3"/>
    <x v="1"/>
    <x v="7"/>
    <n v="428.98500000000001"/>
    <n v="180"/>
    <n v="45"/>
    <n v="19304.325000000001"/>
    <n v="11204.325000000001"/>
    <n v="0.58040490926256161"/>
    <n v="19304.325000000001"/>
    <n v="8100"/>
    <n v="11204.325000000001"/>
    <n v="0.58040490926256161"/>
  </r>
  <r>
    <x v="1"/>
    <x v="3"/>
    <x v="0"/>
    <x v="0"/>
    <x v="3"/>
    <x v="1"/>
    <x v="7"/>
    <n v="510.58274999999992"/>
    <n v="207.20000000000002"/>
    <n v="42"/>
    <n v="21444.475499999997"/>
    <n v="12742.075499999995"/>
    <n v="0.59418918872601934"/>
    <n v="21444.475499999997"/>
    <n v="8702.4000000000015"/>
    <n v="12742.075499999995"/>
    <n v="0.59418918872601934"/>
  </r>
  <r>
    <x v="0"/>
    <x v="3"/>
    <x v="0"/>
    <x v="1"/>
    <x v="3"/>
    <x v="1"/>
    <x v="7"/>
    <n v="728.98500000000001"/>
    <n v="300"/>
    <n v="31"/>
    <n v="22598.535"/>
    <n v="13298.535"/>
    <n v="0.5884688985370069"/>
    <n v="22598.535"/>
    <n v="9300"/>
    <n v="13298.535"/>
    <n v="0.5884688985370069"/>
  </r>
  <r>
    <x v="1"/>
    <x v="3"/>
    <x v="0"/>
    <x v="1"/>
    <x v="3"/>
    <x v="1"/>
    <x v="7"/>
    <n v="872.83275000000003"/>
    <n v="341.6"/>
    <n v="29"/>
    <n v="25312.14975"/>
    <n v="15405.749750000001"/>
    <n v="0.60863063399030348"/>
    <n v="25312.14975"/>
    <n v="9906.4000000000015"/>
    <n v="15405.749749999999"/>
    <n v="0.60863063399030337"/>
  </r>
  <r>
    <x v="0"/>
    <x v="3"/>
    <x v="0"/>
    <x v="2"/>
    <x v="3"/>
    <x v="1"/>
    <x v="7"/>
    <n v="578.98500000000001"/>
    <n v="240"/>
    <n v="37"/>
    <n v="21422.445"/>
    <n v="12542.445"/>
    <n v="0.58548148915775022"/>
    <n v="21422.445"/>
    <n v="8880"/>
    <n v="12542.445"/>
    <n v="0.58548148915775022"/>
  </r>
  <r>
    <x v="1"/>
    <x v="3"/>
    <x v="0"/>
    <x v="2"/>
    <x v="3"/>
    <x v="1"/>
    <x v="7"/>
    <n v="691.70774999999992"/>
    <n v="274.40000000000003"/>
    <n v="35"/>
    <n v="24209.771249999998"/>
    <n v="14605.771249999996"/>
    <n v="0.60330067141795063"/>
    <n v="24209.771249999998"/>
    <n v="9604.0000000000018"/>
    <n v="14605.771249999996"/>
    <n v="0.60330067141795063"/>
  </r>
  <r>
    <x v="0"/>
    <x v="3"/>
    <x v="0"/>
    <x v="3"/>
    <x v="3"/>
    <x v="1"/>
    <x v="7"/>
    <n v="302.39100000000002"/>
    <n v="210"/>
    <n v="41"/>
    <n v="12398.031000000001"/>
    <n v="3788.0310000000009"/>
    <n v="0.30553488695100056"/>
    <n v="12398.031000000001"/>
    <n v="8610"/>
    <n v="3788.0310000000009"/>
    <n v="0.30553488695100056"/>
  </r>
  <r>
    <x v="1"/>
    <x v="3"/>
    <x v="0"/>
    <x v="3"/>
    <x v="3"/>
    <x v="1"/>
    <x v="7"/>
    <n v="363.27464999999995"/>
    <n v="240.8"/>
    <n v="39"/>
    <n v="14167.711349999998"/>
    <n v="4776.5113499999979"/>
    <n v="0.33714064551435108"/>
    <n v="14167.711349999998"/>
    <n v="9391.2000000000007"/>
    <n v="4776.511349999997"/>
    <n v="0.33714064551435102"/>
  </r>
  <r>
    <x v="0"/>
    <x v="0"/>
    <x v="0"/>
    <x v="0"/>
    <x v="3"/>
    <x v="0"/>
    <x v="8"/>
    <n v="150.99"/>
    <n v="90"/>
    <n v="68"/>
    <n v="10267.32"/>
    <n v="4147.3200000000006"/>
    <n v="0.40393403536658062"/>
    <n v="10267.32"/>
    <n v="6120"/>
    <n v="4147.32"/>
    <n v="0.40393403536658057"/>
  </r>
  <r>
    <x v="1"/>
    <x v="0"/>
    <x v="0"/>
    <x v="0"/>
    <x v="3"/>
    <x v="0"/>
    <x v="8"/>
    <n v="179.38849999999999"/>
    <n v="103.04"/>
    <n v="65"/>
    <n v="11660.252499999999"/>
    <n v="4962.6524999999992"/>
    <n v="0.42560420539778188"/>
    <n v="11660.252499999999"/>
    <n v="6697.6"/>
    <n v="4962.6524999999983"/>
    <n v="0.42560420539778182"/>
  </r>
  <r>
    <x v="0"/>
    <x v="0"/>
    <x v="0"/>
    <x v="1"/>
    <x v="3"/>
    <x v="0"/>
    <x v="8"/>
    <n v="250.99"/>
    <n v="150"/>
    <n v="45"/>
    <n v="11294.550000000001"/>
    <n v="4544.55"/>
    <n v="0.402366628152516"/>
    <n v="11294.550000000001"/>
    <n v="6750"/>
    <n v="4544.5500000000011"/>
    <n v="0.40236662815251611"/>
  </r>
  <r>
    <x v="1"/>
    <x v="0"/>
    <x v="0"/>
    <x v="1"/>
    <x v="3"/>
    <x v="0"/>
    <x v="8"/>
    <n v="300.13849999999996"/>
    <n v="173.60000000000002"/>
    <n v="42"/>
    <n v="12605.816999999999"/>
    <n v="5314.6169999999975"/>
    <n v="0.42160036116659461"/>
    <n v="12605.816999999999"/>
    <n v="7291.2000000000007"/>
    <n v="5314.6169999999984"/>
    <n v="0.42160036116659466"/>
  </r>
  <r>
    <x v="0"/>
    <x v="0"/>
    <x v="0"/>
    <x v="2"/>
    <x v="3"/>
    <x v="0"/>
    <x v="8"/>
    <n v="200.99"/>
    <n v="120"/>
    <n v="56"/>
    <n v="11255.44"/>
    <n v="4535.4400000000005"/>
    <n v="0.40295537091397587"/>
    <n v="11255.44"/>
    <n v="6720"/>
    <n v="4535.4400000000005"/>
    <n v="0.40295537091397587"/>
  </r>
  <r>
    <x v="1"/>
    <x v="0"/>
    <x v="0"/>
    <x v="2"/>
    <x v="3"/>
    <x v="0"/>
    <x v="8"/>
    <n v="242.63849999999999"/>
    <n v="140"/>
    <n v="53"/>
    <n v="12859.8405"/>
    <n v="5439.8404999999993"/>
    <n v="0.42300995101766614"/>
    <n v="12859.8405"/>
    <n v="7420"/>
    <n v="5439.8405000000002"/>
    <n v="0.4230099510176662"/>
  </r>
  <r>
    <x v="0"/>
    <x v="0"/>
    <x v="0"/>
    <x v="3"/>
    <x v="3"/>
    <x v="0"/>
    <x v="8"/>
    <n v="175.99"/>
    <n v="105"/>
    <n v="62"/>
    <n v="10911.380000000001"/>
    <n v="4401.380000000001"/>
    <n v="0.40337519177225983"/>
    <n v="10911.380000000001"/>
    <n v="6510"/>
    <n v="4401.380000000001"/>
    <n v="0.40337519177225983"/>
  </r>
  <r>
    <x v="1"/>
    <x v="0"/>
    <x v="0"/>
    <x v="3"/>
    <x v="3"/>
    <x v="0"/>
    <x v="8"/>
    <n v="213.88849999999999"/>
    <n v="120.96000000000001"/>
    <n v="58"/>
    <n v="12405.532999999999"/>
    <n v="5389.8529999999992"/>
    <n v="0.43447169903945276"/>
    <n v="12405.532999999999"/>
    <n v="7015.68"/>
    <n v="5389.8529999999992"/>
    <n v="0.43447169903945276"/>
  </r>
  <r>
    <x v="0"/>
    <x v="1"/>
    <x v="0"/>
    <x v="0"/>
    <x v="3"/>
    <x v="0"/>
    <x v="8"/>
    <n v="145.99"/>
    <n v="90"/>
    <n v="75"/>
    <n v="10949.25"/>
    <n v="4199.2500000000009"/>
    <n v="0.38351941913829724"/>
    <n v="10949.25"/>
    <n v="6750"/>
    <n v="4199.25"/>
    <n v="0.38351941913829712"/>
  </r>
  <r>
    <x v="1"/>
    <x v="1"/>
    <x v="0"/>
    <x v="0"/>
    <x v="3"/>
    <x v="0"/>
    <x v="8"/>
    <n v="173.63849999999999"/>
    <n v="103.04"/>
    <n v="71"/>
    <n v="12328.333499999999"/>
    <n v="5012.4934999999987"/>
    <n v="0.4065832174316179"/>
    <n v="12328.333499999999"/>
    <n v="7315.84"/>
    <n v="5012.4934999999987"/>
    <n v="0.4065832174316179"/>
  </r>
  <r>
    <x v="0"/>
    <x v="1"/>
    <x v="0"/>
    <x v="1"/>
    <x v="3"/>
    <x v="0"/>
    <x v="8"/>
    <n v="245.99"/>
    <n v="150"/>
    <n v="52"/>
    <n v="12791.48"/>
    <n v="4991.4800000000005"/>
    <n v="0.39021911459815445"/>
    <n v="12791.48"/>
    <n v="7800"/>
    <n v="4991.4799999999996"/>
    <n v="0.39021911459815439"/>
  </r>
  <r>
    <x v="1"/>
    <x v="1"/>
    <x v="0"/>
    <x v="1"/>
    <x v="3"/>
    <x v="0"/>
    <x v="8"/>
    <n v="294.38849999999996"/>
    <n v="173.60000000000002"/>
    <n v="49"/>
    <n v="14425.036499999998"/>
    <n v="5918.6364999999969"/>
    <n v="0.41030305191948718"/>
    <n v="14425.036499999998"/>
    <n v="8506.4000000000015"/>
    <n v="5918.6364999999969"/>
    <n v="0.41030305191948718"/>
  </r>
  <r>
    <x v="0"/>
    <x v="1"/>
    <x v="0"/>
    <x v="2"/>
    <x v="3"/>
    <x v="0"/>
    <x v="8"/>
    <n v="195.99"/>
    <n v="120"/>
    <n v="63"/>
    <n v="12347.37"/>
    <n v="4787.3700000000008"/>
    <n v="0.3877238634624216"/>
    <n v="12347.37"/>
    <n v="7560"/>
    <n v="4787.3700000000008"/>
    <n v="0.3877238634624216"/>
  </r>
  <r>
    <x v="1"/>
    <x v="1"/>
    <x v="0"/>
    <x v="2"/>
    <x v="3"/>
    <x v="0"/>
    <x v="8"/>
    <n v="236.88849999999999"/>
    <n v="140"/>
    <n v="60"/>
    <n v="14213.31"/>
    <n v="5813.3099999999995"/>
    <n v="0.40900465830971111"/>
    <n v="14213.31"/>
    <n v="8400"/>
    <n v="5813.3099999999995"/>
    <n v="0.40900465830971111"/>
  </r>
  <r>
    <x v="0"/>
    <x v="1"/>
    <x v="0"/>
    <x v="3"/>
    <x v="3"/>
    <x v="0"/>
    <x v="8"/>
    <n v="170.99"/>
    <n v="105"/>
    <n v="69"/>
    <n v="11798.310000000001"/>
    <n v="4553.3100000000004"/>
    <n v="0.38592900169600558"/>
    <n v="11798.310000000001"/>
    <n v="7245"/>
    <n v="4553.3100000000013"/>
    <n v="0.38592900169600569"/>
  </r>
  <r>
    <x v="1"/>
    <x v="1"/>
    <x v="0"/>
    <x v="3"/>
    <x v="3"/>
    <x v="0"/>
    <x v="8"/>
    <n v="208.13849999999999"/>
    <n v="120.96000000000001"/>
    <n v="65"/>
    <n v="13529.002499999999"/>
    <n v="5666.6024999999991"/>
    <n v="0.41884850712386218"/>
    <n v="13529.002499999999"/>
    <n v="7862.4000000000005"/>
    <n v="5666.6024999999981"/>
    <n v="0.41884850712386212"/>
  </r>
  <r>
    <x v="0"/>
    <x v="2"/>
    <x v="0"/>
    <x v="0"/>
    <x v="3"/>
    <x v="0"/>
    <x v="8"/>
    <n v="140.99"/>
    <n v="90"/>
    <n v="82"/>
    <n v="11561.18"/>
    <n v="4181.18"/>
    <n v="0.36165685509610612"/>
    <n v="11561.18"/>
    <n v="7380"/>
    <n v="4181.18"/>
    <n v="0.36165685509610612"/>
  </r>
  <r>
    <x v="1"/>
    <x v="2"/>
    <x v="0"/>
    <x v="0"/>
    <x v="3"/>
    <x v="0"/>
    <x v="8"/>
    <n v="167.88849999999999"/>
    <n v="103.04"/>
    <n v="78"/>
    <n v="13095.303"/>
    <n v="5058.1829999999991"/>
    <n v="0.38625933283101577"/>
    <n v="13095.303"/>
    <n v="8037.1200000000008"/>
    <n v="5058.1829999999991"/>
    <n v="0.38625933283101577"/>
  </r>
  <r>
    <x v="0"/>
    <x v="2"/>
    <x v="0"/>
    <x v="1"/>
    <x v="3"/>
    <x v="0"/>
    <x v="8"/>
    <n v="240.99"/>
    <n v="150"/>
    <n v="59"/>
    <n v="14218.41"/>
    <n v="5368.4100000000008"/>
    <n v="0.37756753392256948"/>
    <n v="14218.41"/>
    <n v="8850"/>
    <n v="5368.41"/>
    <n v="0.37756753392256942"/>
  </r>
  <r>
    <x v="1"/>
    <x v="2"/>
    <x v="0"/>
    <x v="1"/>
    <x v="3"/>
    <x v="0"/>
    <x v="8"/>
    <n v="288.63849999999996"/>
    <n v="173.60000000000002"/>
    <n v="56"/>
    <n v="16163.755999999998"/>
    <n v="6442.1559999999972"/>
    <n v="0.39855563273783634"/>
    <n v="16163.755999999998"/>
    <n v="9721.6000000000022"/>
    <n v="6442.1559999999954"/>
    <n v="0.39855563273783623"/>
  </r>
  <r>
    <x v="0"/>
    <x v="2"/>
    <x v="0"/>
    <x v="2"/>
    <x v="3"/>
    <x v="0"/>
    <x v="8"/>
    <n v="190.99"/>
    <n v="120"/>
    <n v="70"/>
    <n v="13369.300000000001"/>
    <n v="4969.3000000000011"/>
    <n v="0.37169485313367195"/>
    <n v="13369.300000000001"/>
    <n v="8400"/>
    <n v="4969.3000000000011"/>
    <n v="0.37169485313367195"/>
  </r>
  <r>
    <x v="1"/>
    <x v="2"/>
    <x v="0"/>
    <x v="2"/>
    <x v="3"/>
    <x v="0"/>
    <x v="8"/>
    <n v="231.13849999999999"/>
    <n v="140"/>
    <n v="67"/>
    <n v="15486.279499999999"/>
    <n v="6106.2794999999996"/>
    <n v="0.3943025502025842"/>
    <n v="15486.279499999999"/>
    <n v="9380"/>
    <n v="6106.2794999999987"/>
    <n v="0.39430255020258409"/>
  </r>
  <r>
    <x v="0"/>
    <x v="2"/>
    <x v="0"/>
    <x v="3"/>
    <x v="3"/>
    <x v="0"/>
    <x v="8"/>
    <n v="165.99"/>
    <n v="105"/>
    <n v="76"/>
    <n v="12615.240000000002"/>
    <n v="4635.2400000000007"/>
    <n v="0.36743177299837343"/>
    <n v="12615.240000000002"/>
    <n v="7980"/>
    <n v="4635.2400000000016"/>
    <n v="0.36743177299837348"/>
  </r>
  <r>
    <x v="1"/>
    <x v="2"/>
    <x v="0"/>
    <x v="3"/>
    <x v="3"/>
    <x v="0"/>
    <x v="8"/>
    <n v="202.38849999999999"/>
    <n v="120.96000000000001"/>
    <n v="72"/>
    <n v="14571.972"/>
    <n v="5862.851999999999"/>
    <n v="0.40233758341012454"/>
    <n v="14571.972"/>
    <n v="8709.1200000000008"/>
    <n v="5862.851999999999"/>
    <n v="0.40233758341012454"/>
  </r>
  <r>
    <x v="0"/>
    <x v="3"/>
    <x v="0"/>
    <x v="0"/>
    <x v="3"/>
    <x v="0"/>
    <x v="8"/>
    <n v="135.99"/>
    <n v="90"/>
    <n v="89"/>
    <n v="12103.11"/>
    <n v="4093.1100000000006"/>
    <n v="0.33818663136995369"/>
    <n v="12103.11"/>
    <n v="8010"/>
    <n v="4093.1100000000006"/>
    <n v="0.33818663136995369"/>
  </r>
  <r>
    <x v="1"/>
    <x v="3"/>
    <x v="0"/>
    <x v="0"/>
    <x v="3"/>
    <x v="0"/>
    <x v="8"/>
    <n v="162.13849999999999"/>
    <n v="103.04"/>
    <n v="85"/>
    <n v="13781.772499999999"/>
    <n v="5023.3724999999986"/>
    <n v="0.36449393574012334"/>
    <n v="13781.772499999999"/>
    <n v="8758.4"/>
    <n v="5023.3724999999995"/>
    <n v="0.3644939357401234"/>
  </r>
  <r>
    <x v="0"/>
    <x v="3"/>
    <x v="0"/>
    <x v="1"/>
    <x v="3"/>
    <x v="0"/>
    <x v="8"/>
    <n v="235.99"/>
    <n v="150"/>
    <n v="66"/>
    <n v="15575.34"/>
    <n v="5675.34"/>
    <n v="0.36437984660366968"/>
    <n v="15575.34"/>
    <n v="9900"/>
    <n v="5675.34"/>
    <n v="0.36437984660366968"/>
  </r>
  <r>
    <x v="1"/>
    <x v="3"/>
    <x v="0"/>
    <x v="1"/>
    <x v="3"/>
    <x v="0"/>
    <x v="8"/>
    <n v="282.88849999999996"/>
    <n v="173.60000000000002"/>
    <n v="63"/>
    <n v="17821.975499999997"/>
    <n v="6885.1754999999966"/>
    <n v="0.3863306567782005"/>
    <n v="17821.975499999997"/>
    <n v="10936.800000000001"/>
    <n v="6885.1754999999957"/>
    <n v="0.38633065677820044"/>
  </r>
  <r>
    <x v="0"/>
    <x v="3"/>
    <x v="0"/>
    <x v="2"/>
    <x v="3"/>
    <x v="0"/>
    <x v="8"/>
    <n v="185.99"/>
    <n v="120"/>
    <n v="77"/>
    <n v="14321.230000000001"/>
    <n v="5081.2300000000005"/>
    <n v="0.35480402172159792"/>
    <n v="14321.230000000001"/>
    <n v="9240"/>
    <n v="5081.2300000000014"/>
    <n v="0.35480402172159797"/>
  </r>
  <r>
    <x v="1"/>
    <x v="3"/>
    <x v="0"/>
    <x v="2"/>
    <x v="3"/>
    <x v="0"/>
    <x v="8"/>
    <n v="225.38849999999999"/>
    <n v="140"/>
    <n v="74"/>
    <n v="16678.749"/>
    <n v="6318.7489999999998"/>
    <n v="0.37885029626622474"/>
    <n v="16678.749"/>
    <n v="10360"/>
    <n v="6318.7489999999998"/>
    <n v="0.37885029626622474"/>
  </r>
  <r>
    <x v="0"/>
    <x v="3"/>
    <x v="0"/>
    <x v="3"/>
    <x v="3"/>
    <x v="0"/>
    <x v="8"/>
    <n v="160.99"/>
    <n v="105"/>
    <n v="83"/>
    <n v="13362.17"/>
    <n v="4647.170000000001"/>
    <n v="0.34778557674389721"/>
    <n v="13362.17"/>
    <n v="8715"/>
    <n v="4647.17"/>
    <n v="0.34778557674389715"/>
  </r>
  <r>
    <x v="1"/>
    <x v="3"/>
    <x v="0"/>
    <x v="3"/>
    <x v="3"/>
    <x v="0"/>
    <x v="8"/>
    <n v="196.63849999999999"/>
    <n v="120.96000000000001"/>
    <n v="79"/>
    <n v="15534.441499999999"/>
    <n v="5978.6014999999989"/>
    <n v="0.38486105213373772"/>
    <n v="15534.441499999999"/>
    <n v="9555.84"/>
    <n v="5978.6014999999989"/>
    <n v="0.38486105213373772"/>
  </r>
  <r>
    <x v="0"/>
    <x v="0"/>
    <x v="0"/>
    <x v="0"/>
    <x v="3"/>
    <x v="0"/>
    <x v="9"/>
    <n v="200.99"/>
    <n v="120"/>
    <n v="52"/>
    <n v="10451.48"/>
    <n v="4211.4800000000005"/>
    <n v="0.40295537091397587"/>
    <n v="10451.48"/>
    <n v="6240"/>
    <n v="4211.4799999999996"/>
    <n v="0.40295537091397582"/>
  </r>
  <r>
    <x v="1"/>
    <x v="0"/>
    <x v="0"/>
    <x v="0"/>
    <x v="3"/>
    <x v="0"/>
    <x v="9"/>
    <n v="242.63849999999999"/>
    <n v="140"/>
    <n v="48"/>
    <n v="11646.647999999999"/>
    <n v="4926.6479999999992"/>
    <n v="0.42300995101766614"/>
    <n v="11646.647999999999"/>
    <n v="6720"/>
    <n v="4926.6479999999992"/>
    <n v="0.42300995101766614"/>
  </r>
  <r>
    <x v="0"/>
    <x v="0"/>
    <x v="0"/>
    <x v="1"/>
    <x v="3"/>
    <x v="0"/>
    <x v="9"/>
    <n v="330.99"/>
    <n v="198"/>
    <n v="32"/>
    <n v="10591.68"/>
    <n v="4255.68"/>
    <n v="0.40179461615154538"/>
    <n v="10591.68"/>
    <n v="6336"/>
    <n v="4255.68"/>
    <n v="0.40179461615154538"/>
  </r>
  <r>
    <x v="1"/>
    <x v="0"/>
    <x v="0"/>
    <x v="1"/>
    <x v="3"/>
    <x v="0"/>
    <x v="9"/>
    <n v="397.88849999999996"/>
    <n v="226.24"/>
    <n v="29"/>
    <n v="11538.7665"/>
    <n v="4977.8064999999988"/>
    <n v="0.43139849480444886"/>
    <n v="11538.7665"/>
    <n v="6560.96"/>
    <n v="4977.8064999999997"/>
    <n v="0.43139849480444897"/>
  </r>
  <r>
    <x v="0"/>
    <x v="0"/>
    <x v="0"/>
    <x v="2"/>
    <x v="3"/>
    <x v="0"/>
    <x v="9"/>
    <n v="265.99"/>
    <n v="159"/>
    <n v="42"/>
    <n v="11171.58"/>
    <n v="4493.58"/>
    <n v="0.40223316666040076"/>
    <n v="11171.58"/>
    <n v="6678"/>
    <n v="4493.58"/>
    <n v="0.40223316666040076"/>
  </r>
  <r>
    <x v="1"/>
    <x v="0"/>
    <x v="0"/>
    <x v="2"/>
    <x v="3"/>
    <x v="0"/>
    <x v="9"/>
    <n v="323.13849999999996"/>
    <n v="182.56000000000003"/>
    <n v="39"/>
    <n v="12602.401499999998"/>
    <n v="5482.5614999999971"/>
    <n v="0.4350410118261982"/>
    <n v="12602.401499999998"/>
    <n v="7119.8400000000011"/>
    <n v="5482.5614999999971"/>
    <n v="0.4350410118261982"/>
  </r>
  <r>
    <x v="0"/>
    <x v="0"/>
    <x v="0"/>
    <x v="3"/>
    <x v="3"/>
    <x v="0"/>
    <x v="9"/>
    <n v="233.49"/>
    <n v="139.5"/>
    <n v="48"/>
    <n v="11207.52"/>
    <n v="4511.5200000000004"/>
    <n v="0.40254400616728769"/>
    <n v="11207.52"/>
    <n v="6696"/>
    <n v="4511.5200000000004"/>
    <n v="0.40254400616728769"/>
  </r>
  <r>
    <x v="1"/>
    <x v="0"/>
    <x v="0"/>
    <x v="3"/>
    <x v="3"/>
    <x v="0"/>
    <x v="9"/>
    <n v="282.88849999999996"/>
    <n v="160.72000000000003"/>
    <n v="45"/>
    <n v="12729.982499999998"/>
    <n v="5497.5824999999968"/>
    <n v="0.43186096288820486"/>
    <n v="12729.982499999998"/>
    <n v="7232.4000000000015"/>
    <n v="5497.5824999999968"/>
    <n v="0.43186096288820486"/>
  </r>
  <r>
    <x v="0"/>
    <x v="1"/>
    <x v="0"/>
    <x v="0"/>
    <x v="3"/>
    <x v="0"/>
    <x v="9"/>
    <n v="195.99"/>
    <n v="120"/>
    <n v="58"/>
    <n v="11367.42"/>
    <n v="4407.42"/>
    <n v="0.38772386346242155"/>
    <n v="11367.42"/>
    <n v="6960"/>
    <n v="4407.42"/>
    <n v="0.38772386346242155"/>
  </r>
  <r>
    <x v="1"/>
    <x v="1"/>
    <x v="0"/>
    <x v="0"/>
    <x v="3"/>
    <x v="0"/>
    <x v="9"/>
    <n v="236.88849999999999"/>
    <n v="140"/>
    <n v="54"/>
    <n v="12791.978999999999"/>
    <n v="5231.9789999999994"/>
    <n v="0.40900465830971106"/>
    <n v="12791.978999999999"/>
    <n v="7560"/>
    <n v="5231.9789999999994"/>
    <n v="0.40900465830971106"/>
  </r>
  <r>
    <x v="0"/>
    <x v="1"/>
    <x v="0"/>
    <x v="1"/>
    <x v="3"/>
    <x v="0"/>
    <x v="9"/>
    <n v="325.99"/>
    <n v="198"/>
    <n v="36"/>
    <n v="11735.64"/>
    <n v="4607.6400000000003"/>
    <n v="0.39261940550323632"/>
    <n v="11735.64"/>
    <n v="7128"/>
    <n v="4607.6399999999994"/>
    <n v="0.39261940550323626"/>
  </r>
  <r>
    <x v="1"/>
    <x v="1"/>
    <x v="0"/>
    <x v="1"/>
    <x v="3"/>
    <x v="0"/>
    <x v="9"/>
    <n v="392.13849999999996"/>
    <n v="226.24"/>
    <n v="33"/>
    <n v="12940.570499999998"/>
    <n v="5474.6504999999988"/>
    <n v="0.42306098483061466"/>
    <n v="12940.570499999998"/>
    <n v="7465.92"/>
    <n v="5474.6504999999979"/>
    <n v="0.42306098483061461"/>
  </r>
  <r>
    <x v="0"/>
    <x v="1"/>
    <x v="0"/>
    <x v="2"/>
    <x v="3"/>
    <x v="0"/>
    <x v="9"/>
    <n v="260.99"/>
    <n v="159"/>
    <n v="46"/>
    <n v="12005.54"/>
    <n v="4691.5400000000009"/>
    <n v="0.39078125598681945"/>
    <n v="12005.54"/>
    <n v="7314"/>
    <n v="4691.5400000000009"/>
    <n v="0.39078125598681945"/>
  </r>
  <r>
    <x v="1"/>
    <x v="1"/>
    <x v="0"/>
    <x v="2"/>
    <x v="3"/>
    <x v="0"/>
    <x v="9"/>
    <n v="317.38849999999996"/>
    <n v="182.56000000000003"/>
    <n v="43"/>
    <n v="13647.705499999998"/>
    <n v="5797.6254999999974"/>
    <n v="0.42480587670945846"/>
    <n v="13647.705499999998"/>
    <n v="7850.0800000000017"/>
    <n v="5797.6254999999965"/>
    <n v="0.42480587670945841"/>
  </r>
  <r>
    <x v="0"/>
    <x v="1"/>
    <x v="0"/>
    <x v="3"/>
    <x v="3"/>
    <x v="0"/>
    <x v="9"/>
    <n v="228.49"/>
    <n v="139.5"/>
    <n v="52"/>
    <n v="11881.48"/>
    <n v="4627.4800000000005"/>
    <n v="0.3894699986870323"/>
    <n v="11881.48"/>
    <n v="7254"/>
    <n v="4627.4799999999996"/>
    <n v="0.38946999868703225"/>
  </r>
  <r>
    <x v="1"/>
    <x v="1"/>
    <x v="0"/>
    <x v="3"/>
    <x v="3"/>
    <x v="0"/>
    <x v="9"/>
    <n v="277.13849999999996"/>
    <n v="160.72000000000003"/>
    <n v="49"/>
    <n v="13579.786499999998"/>
    <n v="5704.5064999999968"/>
    <n v="0.4200733568233932"/>
    <n v="13579.786499999998"/>
    <n v="7875.2800000000016"/>
    <n v="5704.5064999999968"/>
    <n v="0.4200733568233932"/>
  </r>
  <r>
    <x v="0"/>
    <x v="2"/>
    <x v="0"/>
    <x v="0"/>
    <x v="3"/>
    <x v="0"/>
    <x v="9"/>
    <n v="190.99"/>
    <n v="120"/>
    <n v="64"/>
    <n v="12223.36"/>
    <n v="4543.3600000000006"/>
    <n v="0.37169485313367195"/>
    <n v="12223.36"/>
    <n v="7680"/>
    <n v="4543.3600000000006"/>
    <n v="0.37169485313367195"/>
  </r>
  <r>
    <x v="1"/>
    <x v="2"/>
    <x v="0"/>
    <x v="0"/>
    <x v="3"/>
    <x v="0"/>
    <x v="9"/>
    <n v="231.13849999999999"/>
    <n v="140"/>
    <n v="60"/>
    <n v="13868.31"/>
    <n v="5468.3099999999995"/>
    <n v="0.39430255020258415"/>
    <n v="13868.31"/>
    <n v="8400"/>
    <n v="5468.3099999999995"/>
    <n v="0.39430255020258415"/>
  </r>
  <r>
    <x v="0"/>
    <x v="2"/>
    <x v="0"/>
    <x v="1"/>
    <x v="3"/>
    <x v="0"/>
    <x v="9"/>
    <n v="320.99"/>
    <n v="198"/>
    <n v="40"/>
    <n v="12839.6"/>
    <n v="4919.6000000000004"/>
    <n v="0.38315835384279884"/>
    <n v="12839.6"/>
    <n v="7920"/>
    <n v="4919.6000000000004"/>
    <n v="0.38315835384279884"/>
  </r>
  <r>
    <x v="1"/>
    <x v="2"/>
    <x v="0"/>
    <x v="1"/>
    <x v="3"/>
    <x v="0"/>
    <x v="9"/>
    <n v="386.38849999999996"/>
    <n v="226.24"/>
    <n v="37"/>
    <n v="14296.374499999998"/>
    <n v="5925.494499999998"/>
    <n v="0.4144753272936435"/>
    <n v="14296.374499999998"/>
    <n v="8370.880000000001"/>
    <n v="5925.4944999999971"/>
    <n v="0.41447532729364345"/>
  </r>
  <r>
    <x v="0"/>
    <x v="2"/>
    <x v="0"/>
    <x v="2"/>
    <x v="3"/>
    <x v="0"/>
    <x v="9"/>
    <n v="255.99"/>
    <n v="159"/>
    <n v="50"/>
    <n v="12799.5"/>
    <n v="4849.5"/>
    <n v="0.37888198757763975"/>
    <n v="12799.5"/>
    <n v="7950"/>
    <n v="4849.5"/>
    <n v="0.37888198757763975"/>
  </r>
  <r>
    <x v="1"/>
    <x v="2"/>
    <x v="0"/>
    <x v="2"/>
    <x v="3"/>
    <x v="0"/>
    <x v="9"/>
    <n v="311.63849999999996"/>
    <n v="182.56000000000003"/>
    <n v="47"/>
    <n v="14647.009499999998"/>
    <n v="6066.6894999999968"/>
    <n v="0.41419304739305302"/>
    <n v="14647.009499999998"/>
    <n v="8580.3200000000015"/>
    <n v="6066.6894999999968"/>
    <n v="0.41419304739305302"/>
  </r>
  <r>
    <x v="0"/>
    <x v="2"/>
    <x v="0"/>
    <x v="3"/>
    <x v="3"/>
    <x v="0"/>
    <x v="9"/>
    <n v="223.49"/>
    <n v="139.5"/>
    <n v="56"/>
    <n v="12515.44"/>
    <n v="4703.4400000000005"/>
    <n v="0.37581099825495551"/>
    <n v="12515.44"/>
    <n v="7812"/>
    <n v="4703.4400000000005"/>
    <n v="0.37581099825495551"/>
  </r>
  <r>
    <x v="1"/>
    <x v="2"/>
    <x v="0"/>
    <x v="3"/>
    <x v="3"/>
    <x v="0"/>
    <x v="9"/>
    <n v="271.38849999999996"/>
    <n v="160.72000000000003"/>
    <n v="53"/>
    <n v="14383.590499999998"/>
    <n v="5865.4304999999968"/>
    <n v="0.40778625476024205"/>
    <n v="14383.590499999998"/>
    <n v="8518.1600000000017"/>
    <n v="5865.4304999999968"/>
    <n v="0.40778625476024205"/>
  </r>
  <r>
    <x v="0"/>
    <x v="3"/>
    <x v="0"/>
    <x v="0"/>
    <x v="3"/>
    <x v="0"/>
    <x v="9"/>
    <n v="185.99"/>
    <n v="120"/>
    <n v="70"/>
    <n v="13019.300000000001"/>
    <n v="4619.3000000000011"/>
    <n v="0.35480402172159797"/>
    <n v="13019.300000000001"/>
    <n v="8400"/>
    <n v="4619.3000000000011"/>
    <n v="0.35480402172159797"/>
  </r>
  <r>
    <x v="1"/>
    <x v="3"/>
    <x v="0"/>
    <x v="0"/>
    <x v="3"/>
    <x v="0"/>
    <x v="9"/>
    <n v="225.38849999999999"/>
    <n v="140"/>
    <n v="66"/>
    <n v="14875.641"/>
    <n v="5635.6409999999996"/>
    <n v="0.37885029626622474"/>
    <n v="14875.641"/>
    <n v="9240"/>
    <n v="5635.6409999999996"/>
    <n v="0.37885029626622474"/>
  </r>
  <r>
    <x v="0"/>
    <x v="3"/>
    <x v="0"/>
    <x v="1"/>
    <x v="3"/>
    <x v="0"/>
    <x v="9"/>
    <n v="315.99"/>
    <n v="198"/>
    <n v="44"/>
    <n v="13903.560000000001"/>
    <n v="5191.5600000000004"/>
    <n v="0.37339789233836512"/>
    <n v="13903.560000000001"/>
    <n v="8712"/>
    <n v="5191.5600000000013"/>
    <n v="0.37339789233836518"/>
  </r>
  <r>
    <x v="1"/>
    <x v="3"/>
    <x v="0"/>
    <x v="1"/>
    <x v="3"/>
    <x v="0"/>
    <x v="9"/>
    <n v="380.63849999999996"/>
    <n v="226.24"/>
    <n v="41"/>
    <n v="15606.178499999998"/>
    <n v="6330.338499999998"/>
    <n v="0.4056302764959403"/>
    <n v="15606.178499999998"/>
    <n v="9275.84"/>
    <n v="6330.338499999998"/>
    <n v="0.4056302764959403"/>
  </r>
  <r>
    <x v="0"/>
    <x v="3"/>
    <x v="0"/>
    <x v="2"/>
    <x v="3"/>
    <x v="0"/>
    <x v="9"/>
    <n v="250.99"/>
    <n v="159"/>
    <n v="54"/>
    <n v="13553.460000000001"/>
    <n v="4967.4600000000009"/>
    <n v="0.36650862584166705"/>
    <n v="13553.460000000001"/>
    <n v="8586"/>
    <n v="4967.4600000000009"/>
    <n v="0.36650862584166705"/>
  </r>
  <r>
    <x v="1"/>
    <x v="3"/>
    <x v="0"/>
    <x v="2"/>
    <x v="3"/>
    <x v="0"/>
    <x v="9"/>
    <n v="305.88849999999996"/>
    <n v="182.56000000000003"/>
    <n v="51"/>
    <n v="15600.313499999998"/>
    <n v="6289.7534999999971"/>
    <n v="0.40318122453116073"/>
    <n v="15600.313499999998"/>
    <n v="9310.5600000000013"/>
    <n v="6289.7534999999971"/>
    <n v="0.40318122453116073"/>
  </r>
  <r>
    <x v="0"/>
    <x v="3"/>
    <x v="0"/>
    <x v="3"/>
    <x v="3"/>
    <x v="0"/>
    <x v="9"/>
    <n v="218.49"/>
    <n v="139.5"/>
    <n v="60"/>
    <n v="13109.400000000001"/>
    <n v="4739.4000000000005"/>
    <n v="0.36152684333379104"/>
    <n v="13109.400000000001"/>
    <n v="8370"/>
    <n v="4739.4000000000015"/>
    <n v="0.36152684333379109"/>
  </r>
  <r>
    <x v="1"/>
    <x v="3"/>
    <x v="0"/>
    <x v="3"/>
    <x v="3"/>
    <x v="0"/>
    <x v="9"/>
    <n v="265.63849999999996"/>
    <n v="160.72000000000003"/>
    <n v="57"/>
    <n v="15141.394499999999"/>
    <n v="5980.3544999999967"/>
    <n v="0.39496722048949967"/>
    <n v="15141.394499999999"/>
    <n v="9161.0400000000009"/>
    <n v="5980.3544999999976"/>
    <n v="0.394967220489499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747E7-4875-4C85-B7DB-F0BAB9C596A9}" name="PivotTable" cacheId="27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C8:I19" firstHeaderRow="0" firstDataRow="1" firstDataCol="1" rowPageCount="6" colPageCount="1"/>
  <pivotFields count="17">
    <pivotField axis="axisPage"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3"/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4"/>
        <item x="8"/>
        <item x="5"/>
        <item x="6"/>
        <item x="2"/>
        <item x="1"/>
        <item x="0"/>
        <item x="7"/>
        <item x="9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5" hier="-1"/>
    <pageField fld="4" hier="-1"/>
    <pageField fld="3" hier="-1"/>
    <pageField fld="2" hier="-1"/>
    <pageField fld="1" hier="-1"/>
    <pageField fld="0" hier="-1"/>
  </pageFields>
  <dataFields count="6">
    <dataField name="Sum of Unit Price" fld="7" baseField="0" baseItem="0" numFmtId="182"/>
    <dataField name="Sum of Unit Cost" fld="8" baseField="0" baseItem="0" numFmtId="182"/>
    <dataField name="Sum of Sales Quantity" fld="9" baseField="0" baseItem="0"/>
    <dataField name="Sum of Gross Margin%" fld="12" baseField="0" baseItem="0" numFmtId="180"/>
    <dataField name="Sum of (Sales Quantity*Unit Price)" fld="13" baseField="0" baseItem="0"/>
    <dataField name="Sum of (Sales Quantity*Unit Cost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C3165-2C6F-4C62-B09B-D0A89EB8381C}" name="PivotTable" cacheId="28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C8:I19" firstHeaderRow="0" firstDataRow="1" firstDataCol="1" rowPageCount="6" colPageCount="1"/>
  <pivotFields count="17">
    <pivotField axis="axisPage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3"/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4"/>
        <item x="8"/>
        <item x="5"/>
        <item x="6"/>
        <item x="2"/>
        <item x="1"/>
        <item x="0"/>
        <item x="7"/>
        <item x="9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5" hier="-1"/>
    <pageField fld="4" hier="-1"/>
    <pageField fld="3" hier="-1"/>
    <pageField fld="2" hier="-1"/>
    <pageField fld="1" hier="-1"/>
    <pageField fld="0" hier="-1"/>
  </pageFields>
  <dataFields count="6">
    <dataField name="Sum of Unit Price" fld="7" baseField="0" baseItem="0" numFmtId="182"/>
    <dataField name="Sum of Unit Cost" fld="8" baseField="0" baseItem="0" numFmtId="182"/>
    <dataField name="Sum of Sales Quantity" fld="9" baseField="0" baseItem="0"/>
    <dataField name="Sum of Gross Margin%" fld="12" baseField="0" baseItem="0" numFmtId="180"/>
    <dataField name="Sum of (Sales Quantity*Unit Price)" fld="13" baseField="0" baseItem="0"/>
    <dataField name="Sum of (Sales Quantity*Unit Cost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A0E40-9192-433D-9D75-CFEF68CF4D1C}" name="PivotTable" cacheId="224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multipleFieldFilters="0">
  <location ref="C8:I19" firstHeaderRow="0" firstDataRow="1" firstDataCol="1" rowPageCount="6" colPageCount="1"/>
  <pivotFields count="17"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3"/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1"/>
        <item x="2"/>
        <item x="0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">
        <item x="4"/>
        <item x="8"/>
        <item x="5"/>
        <item x="6"/>
        <item x="2"/>
        <item x="1"/>
        <item x="0"/>
        <item x="7"/>
        <item x="9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82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8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6">
    <pageField fld="5" hier="-1"/>
    <pageField fld="4" hier="-1"/>
    <pageField fld="3" hier="-1"/>
    <pageField fld="2" hier="-1"/>
    <pageField fld="1" hier="-1"/>
    <pageField fld="0" hier="-1"/>
  </pageFields>
  <dataFields count="6">
    <dataField name="Sum of Unit Price" fld="7" baseField="0" baseItem="0" numFmtId="182"/>
    <dataField name="Sum of Unit Cost" fld="8" baseField="0" baseItem="0" numFmtId="182"/>
    <dataField name="Sum of Sales Quantity" fld="9" baseField="0" baseItem="0"/>
    <dataField name="Sum of Gross Margin%" fld="12" baseField="0" baseItem="0" numFmtId="180"/>
    <dataField name="Sum of (Sales Quantity*Unit Price)" fld="13" baseField="0" baseItem="0"/>
    <dataField name="Sum of (Sales Quantity*Unit Cost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321A84-FF87-4B09-84E3-C2195FEF7972}">
  <we:reference id="wa104380862" version="3.0.0.0" store="en-US" storeType="OMEX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8E40-2218-4A29-AEBC-B90EBB8FC68B}">
  <dimension ref="A1:H31"/>
  <sheetViews>
    <sheetView workbookViewId="0">
      <selection activeCell="B25" sqref="B25"/>
    </sheetView>
  </sheetViews>
  <sheetFormatPr defaultRowHeight="14.4"/>
  <sheetData>
    <row r="1" spans="1:8">
      <c r="A1" t="s">
        <v>8</v>
      </c>
      <c r="B1" t="s">
        <v>99</v>
      </c>
      <c r="D1" t="s">
        <v>47</v>
      </c>
      <c r="E1" t="s">
        <v>48</v>
      </c>
      <c r="G1" t="s">
        <v>49</v>
      </c>
      <c r="H1" t="s">
        <v>50</v>
      </c>
    </row>
    <row r="2" spans="1:8">
      <c r="B2" t="s">
        <v>90</v>
      </c>
      <c r="D2" t="s">
        <v>39</v>
      </c>
      <c r="E2" t="s">
        <v>6</v>
      </c>
    </row>
    <row r="3" spans="1:8">
      <c r="D3" t="s">
        <v>40</v>
      </c>
      <c r="E3" t="s">
        <v>6</v>
      </c>
    </row>
    <row r="4" spans="1:8">
      <c r="D4" t="s">
        <v>9</v>
      </c>
      <c r="E4" t="s">
        <v>6</v>
      </c>
    </row>
    <row r="5" spans="1:8">
      <c r="B5" t="s">
        <v>103</v>
      </c>
      <c r="D5" t="s">
        <v>12</v>
      </c>
      <c r="E5" t="s">
        <v>6</v>
      </c>
    </row>
    <row r="6" spans="1:8">
      <c r="B6" t="s">
        <v>104</v>
      </c>
      <c r="D6" t="s">
        <v>11</v>
      </c>
      <c r="E6" t="s">
        <v>6</v>
      </c>
    </row>
    <row r="7" spans="1:8">
      <c r="D7" t="s">
        <v>28</v>
      </c>
      <c r="E7" t="s">
        <v>6</v>
      </c>
    </row>
    <row r="8" spans="1:8">
      <c r="D8" t="s">
        <v>10</v>
      </c>
      <c r="E8" t="s">
        <v>5</v>
      </c>
    </row>
    <row r="9" spans="1:8">
      <c r="B9" t="s">
        <v>62</v>
      </c>
      <c r="D9" t="s">
        <v>37</v>
      </c>
      <c r="E9" t="s">
        <v>3</v>
      </c>
    </row>
    <row r="10" spans="1:8">
      <c r="B10" t="s">
        <v>63</v>
      </c>
      <c r="D10" t="s">
        <v>38</v>
      </c>
      <c r="E10" t="s">
        <v>3</v>
      </c>
    </row>
    <row r="11" spans="1:8">
      <c r="D11" t="s">
        <v>27</v>
      </c>
      <c r="E11" t="s">
        <v>4</v>
      </c>
    </row>
    <row r="12" spans="1:8">
      <c r="B12" t="s">
        <v>100</v>
      </c>
      <c r="D12" t="s">
        <v>65</v>
      </c>
      <c r="E12" t="s">
        <v>4</v>
      </c>
    </row>
    <row r="13" spans="1:8">
      <c r="B13" t="s">
        <v>91</v>
      </c>
      <c r="D13" t="s">
        <v>67</v>
      </c>
      <c r="E13" t="s">
        <v>4</v>
      </c>
    </row>
    <row r="14" spans="1:8">
      <c r="D14" t="s">
        <v>69</v>
      </c>
      <c r="E14" t="s">
        <v>7</v>
      </c>
    </row>
    <row r="15" spans="1:8">
      <c r="B15" t="s">
        <v>64</v>
      </c>
    </row>
    <row r="16" spans="1:8">
      <c r="B16" t="s">
        <v>95</v>
      </c>
    </row>
    <row r="18" spans="2:2">
      <c r="B18" t="s">
        <v>60</v>
      </c>
    </row>
    <row r="19" spans="2:2">
      <c r="B19" t="s">
        <v>94</v>
      </c>
    </row>
    <row r="24" spans="2:2">
      <c r="B24" t="s">
        <v>59</v>
      </c>
    </row>
    <row r="25" spans="2:2">
      <c r="B25" s="18">
        <v>0</v>
      </c>
    </row>
    <row r="27" spans="2:2">
      <c r="B27" t="s">
        <v>71</v>
      </c>
    </row>
    <row r="28" spans="2:2">
      <c r="B28" t="s">
        <v>96</v>
      </c>
    </row>
    <row r="30" spans="2:2">
      <c r="B30" t="s">
        <v>72</v>
      </c>
    </row>
    <row r="31" spans="2:2">
      <c r="B31" t="s">
        <v>74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ECD7-E9E9-4926-87DD-C666B864218F}">
  <dimension ref="C1:I20"/>
  <sheetViews>
    <sheetView workbookViewId="0"/>
  </sheetViews>
  <sheetFormatPr defaultRowHeight="14.4"/>
  <cols>
    <col min="3" max="3" width="26.6640625" bestFit="1" customWidth="1"/>
    <col min="4" max="4" width="17" bestFit="1" customWidth="1"/>
    <col min="5" max="5" width="16.21875" bestFit="1" customWidth="1"/>
    <col min="6" max="6" width="21" bestFit="1" customWidth="1"/>
    <col min="7" max="7" width="21.44140625" bestFit="1" customWidth="1"/>
    <col min="8" max="8" width="32.44140625" bestFit="1" customWidth="1"/>
    <col min="9" max="9" width="31.88671875" bestFit="1" customWidth="1"/>
  </cols>
  <sheetData>
    <row r="1" spans="3:9">
      <c r="C1" s="1" t="s">
        <v>28</v>
      </c>
      <c r="D1" t="s">
        <v>80</v>
      </c>
    </row>
    <row r="2" spans="3:9">
      <c r="C2" s="1" t="s">
        <v>11</v>
      </c>
      <c r="D2" t="s">
        <v>80</v>
      </c>
    </row>
    <row r="3" spans="3:9">
      <c r="C3" s="1" t="s">
        <v>12</v>
      </c>
      <c r="D3" t="s">
        <v>80</v>
      </c>
    </row>
    <row r="4" spans="3:9">
      <c r="C4" s="1" t="s">
        <v>9</v>
      </c>
      <c r="D4" t="s">
        <v>80</v>
      </c>
    </row>
    <row r="5" spans="3:9">
      <c r="C5" s="1" t="s">
        <v>40</v>
      </c>
      <c r="D5" t="s">
        <v>80</v>
      </c>
    </row>
    <row r="6" spans="3:9">
      <c r="C6" s="1" t="s">
        <v>39</v>
      </c>
      <c r="D6" t="s">
        <v>102</v>
      </c>
    </row>
    <row r="8" spans="3:9">
      <c r="C8" s="1" t="s">
        <v>10</v>
      </c>
      <c r="D8" t="s">
        <v>83</v>
      </c>
      <c r="E8" t="s">
        <v>82</v>
      </c>
      <c r="F8" t="s">
        <v>46</v>
      </c>
      <c r="G8" t="s">
        <v>84</v>
      </c>
      <c r="H8" t="s">
        <v>85</v>
      </c>
      <c r="I8" t="s">
        <v>86</v>
      </c>
    </row>
    <row r="9" spans="3:9">
      <c r="C9" t="s">
        <v>21</v>
      </c>
      <c r="D9" s="4">
        <v>1390.84</v>
      </c>
      <c r="E9" s="4">
        <v>717.48</v>
      </c>
      <c r="F9" s="28">
        <v>2825</v>
      </c>
      <c r="G9" s="18">
        <v>7.7276282867669615</v>
      </c>
      <c r="H9" s="28">
        <v>239267.99999999994</v>
      </c>
      <c r="I9" s="28">
        <v>123795.56</v>
      </c>
    </row>
    <row r="10" spans="3:9">
      <c r="C10" t="s">
        <v>35</v>
      </c>
      <c r="D10" s="4">
        <v>2995.8399999999992</v>
      </c>
      <c r="E10" s="4">
        <v>1860</v>
      </c>
      <c r="F10" s="28">
        <v>1092</v>
      </c>
      <c r="G10" s="18">
        <v>6.043529716690049</v>
      </c>
      <c r="H10" s="28">
        <v>198741.08000000002</v>
      </c>
      <c r="I10" s="28">
        <v>123930</v>
      </c>
    </row>
    <row r="11" spans="3:9">
      <c r="C11" t="s">
        <v>19</v>
      </c>
      <c r="D11" s="4">
        <v>1817.8400000000001</v>
      </c>
      <c r="E11" s="4">
        <v>1116</v>
      </c>
      <c r="F11" s="28">
        <v>1427</v>
      </c>
      <c r="G11" s="18">
        <v>6.1620692148045739</v>
      </c>
      <c r="H11" s="28">
        <v>156839.73000000001</v>
      </c>
      <c r="I11" s="28">
        <v>96561</v>
      </c>
    </row>
    <row r="12" spans="3:9">
      <c r="C12" t="s">
        <v>34</v>
      </c>
      <c r="D12" s="4">
        <v>2525.84</v>
      </c>
      <c r="E12" s="4">
        <v>1542</v>
      </c>
      <c r="F12" s="28">
        <v>967</v>
      </c>
      <c r="G12" s="18">
        <v>6.2244537458211715</v>
      </c>
      <c r="H12" s="28">
        <v>148519.83000000002</v>
      </c>
      <c r="I12" s="28">
        <v>90840</v>
      </c>
    </row>
    <row r="13" spans="3:9">
      <c r="C13" t="s">
        <v>32</v>
      </c>
      <c r="D13" s="4">
        <v>5395.8399999999983</v>
      </c>
      <c r="E13" s="4">
        <v>3850</v>
      </c>
      <c r="F13" s="28">
        <v>1280</v>
      </c>
      <c r="G13" s="18">
        <v>4.5780183935887955</v>
      </c>
      <c r="H13" s="28">
        <v>423737.19999999995</v>
      </c>
      <c r="I13" s="28">
        <v>302907.5</v>
      </c>
    </row>
    <row r="14" spans="3:9">
      <c r="C14" t="s">
        <v>30</v>
      </c>
      <c r="D14" s="4">
        <v>16275.839999999998</v>
      </c>
      <c r="E14" s="4">
        <v>11550</v>
      </c>
      <c r="F14" s="28">
        <v>240</v>
      </c>
      <c r="G14" s="18">
        <v>4.6425422771152425</v>
      </c>
      <c r="H14" s="28">
        <v>237812.59999999998</v>
      </c>
      <c r="I14" s="28">
        <v>168997.5</v>
      </c>
    </row>
    <row r="15" spans="3:9">
      <c r="C15" t="s">
        <v>14</v>
      </c>
      <c r="D15" s="4">
        <v>10744.840499999998</v>
      </c>
      <c r="E15" s="4">
        <v>7700</v>
      </c>
      <c r="F15" s="28">
        <v>690</v>
      </c>
      <c r="G15" s="18">
        <v>4.5230104561303506</v>
      </c>
      <c r="H15" s="28">
        <v>455187.12300000002</v>
      </c>
      <c r="I15" s="28">
        <v>326830</v>
      </c>
    </row>
    <row r="16" spans="3:9">
      <c r="C16" t="s">
        <v>17</v>
      </c>
      <c r="D16" s="4">
        <v>8319.3839999999982</v>
      </c>
      <c r="E16" s="4">
        <v>3720</v>
      </c>
      <c r="F16" s="28">
        <v>542</v>
      </c>
      <c r="G16" s="18">
        <v>8.3978753837715931</v>
      </c>
      <c r="H16" s="28">
        <v>270347.64600000001</v>
      </c>
      <c r="I16" s="28">
        <v>122460</v>
      </c>
    </row>
    <row r="17" spans="3:9">
      <c r="C17" t="s">
        <v>36</v>
      </c>
      <c r="D17" s="4">
        <v>4005.8399999999983</v>
      </c>
      <c r="E17" s="4">
        <v>2466</v>
      </c>
      <c r="F17" s="28">
        <v>804</v>
      </c>
      <c r="G17" s="18">
        <v>6.135905259577207</v>
      </c>
      <c r="H17" s="28">
        <v>194375.96000000002</v>
      </c>
      <c r="I17" s="28">
        <v>120036</v>
      </c>
    </row>
    <row r="18" spans="3:9">
      <c r="C18" t="s">
        <v>22</v>
      </c>
      <c r="D18" s="4">
        <v>2995.8399999999992</v>
      </c>
      <c r="E18" s="4">
        <v>1860</v>
      </c>
      <c r="F18" s="28">
        <v>1794</v>
      </c>
      <c r="G18" s="18">
        <v>6.0435297166900499</v>
      </c>
      <c r="H18" s="28">
        <v>321596.06000000006</v>
      </c>
      <c r="I18" s="28">
        <v>200520</v>
      </c>
    </row>
    <row r="19" spans="3:9">
      <c r="C19" t="s">
        <v>81</v>
      </c>
      <c r="D19" s="4">
        <v>56467.944499999991</v>
      </c>
      <c r="E19" s="4">
        <v>36381.479999999996</v>
      </c>
      <c r="F19" s="28">
        <v>11661</v>
      </c>
      <c r="G19" s="18">
        <v>60.478562450955998</v>
      </c>
      <c r="H19" s="28">
        <v>2646425.2290000003</v>
      </c>
      <c r="I19" s="28">
        <v>1676877.56</v>
      </c>
    </row>
    <row r="20" spans="3:9">
      <c r="D20" s="6" t="s">
        <v>37</v>
      </c>
      <c r="E20" s="6" t="s">
        <v>38</v>
      </c>
      <c r="F20" s="6" t="s">
        <v>27</v>
      </c>
      <c r="G20" s="6" t="s">
        <v>69</v>
      </c>
      <c r="H20" s="6" t="s">
        <v>76</v>
      </c>
      <c r="I20" s="6" t="s">
        <v>77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D779-9A78-4072-8271-881B54FE3351}">
  <dimension ref="C1:I20"/>
  <sheetViews>
    <sheetView workbookViewId="0"/>
  </sheetViews>
  <sheetFormatPr defaultRowHeight="14.4"/>
  <cols>
    <col min="3" max="3" width="26.6640625" bestFit="1" customWidth="1"/>
    <col min="4" max="4" width="17" bestFit="1" customWidth="1"/>
    <col min="5" max="5" width="16.21875" bestFit="1" customWidth="1"/>
    <col min="6" max="6" width="21" bestFit="1" customWidth="1"/>
    <col min="7" max="7" width="21.44140625" bestFit="1" customWidth="1"/>
    <col min="8" max="8" width="32.44140625" bestFit="1" customWidth="1"/>
    <col min="9" max="9" width="31.88671875" bestFit="1" customWidth="1"/>
  </cols>
  <sheetData>
    <row r="1" spans="3:9">
      <c r="C1" s="1" t="s">
        <v>28</v>
      </c>
      <c r="D1" t="s">
        <v>80</v>
      </c>
    </row>
    <row r="2" spans="3:9">
      <c r="C2" s="1" t="s">
        <v>11</v>
      </c>
      <c r="D2" t="s">
        <v>80</v>
      </c>
    </row>
    <row r="3" spans="3:9">
      <c r="C3" s="1" t="s">
        <v>12</v>
      </c>
      <c r="D3" t="s">
        <v>80</v>
      </c>
    </row>
    <row r="4" spans="3:9">
      <c r="C4" s="1" t="s">
        <v>9</v>
      </c>
      <c r="D4" t="s">
        <v>80</v>
      </c>
    </row>
    <row r="5" spans="3:9">
      <c r="C5" s="1" t="s">
        <v>40</v>
      </c>
      <c r="D5" t="s">
        <v>80</v>
      </c>
    </row>
    <row r="6" spans="3:9">
      <c r="C6" s="1" t="s">
        <v>39</v>
      </c>
      <c r="D6" t="s">
        <v>102</v>
      </c>
    </row>
    <row r="8" spans="3:9">
      <c r="C8" s="1" t="s">
        <v>10</v>
      </c>
      <c r="D8" t="s">
        <v>83</v>
      </c>
      <c r="E8" t="s">
        <v>82</v>
      </c>
      <c r="F8" t="s">
        <v>46</v>
      </c>
      <c r="G8" t="s">
        <v>84</v>
      </c>
      <c r="H8" t="s">
        <v>85</v>
      </c>
      <c r="I8" t="s">
        <v>86</v>
      </c>
    </row>
    <row r="9" spans="3:9">
      <c r="C9" t="s">
        <v>21</v>
      </c>
      <c r="D9" s="4">
        <v>1566.3088</v>
      </c>
      <c r="E9" s="4">
        <v>841.79999999999984</v>
      </c>
      <c r="F9" s="28">
        <v>1614</v>
      </c>
      <c r="G9" s="18">
        <v>7.3831221108048046</v>
      </c>
      <c r="H9" s="28">
        <v>154003.88019999996</v>
      </c>
      <c r="I9" s="28">
        <v>82989.749999999985</v>
      </c>
    </row>
    <row r="10" spans="3:9">
      <c r="C10" t="s">
        <v>35</v>
      </c>
      <c r="D10" s="4">
        <v>3606.2159999999999</v>
      </c>
      <c r="E10" s="4">
        <v>2150.4</v>
      </c>
      <c r="F10" s="28">
        <v>1037</v>
      </c>
      <c r="G10" s="18">
        <v>6.4454166915060203</v>
      </c>
      <c r="H10" s="28">
        <v>227161.37449999998</v>
      </c>
      <c r="I10" s="28">
        <v>135967.99999999997</v>
      </c>
    </row>
    <row r="11" spans="3:9">
      <c r="C11" t="s">
        <v>19</v>
      </c>
      <c r="D11" s="4">
        <v>2282.31</v>
      </c>
      <c r="E11" s="4">
        <v>1311</v>
      </c>
      <c r="F11" s="28">
        <v>1143</v>
      </c>
      <c r="G11" s="18">
        <v>6.8089440158921768</v>
      </c>
      <c r="H11" s="28">
        <v>157692.32000000004</v>
      </c>
      <c r="I11" s="28">
        <v>91140.375</v>
      </c>
    </row>
    <row r="12" spans="3:9">
      <c r="C12" t="s">
        <v>34</v>
      </c>
      <c r="D12" s="4">
        <v>2833.1888000000004</v>
      </c>
      <c r="E12" s="4">
        <v>1762.8799999999999</v>
      </c>
      <c r="F12" s="28">
        <v>915</v>
      </c>
      <c r="G12" s="18">
        <v>6.0269080910331549</v>
      </c>
      <c r="H12" s="28">
        <v>157318.72950000002</v>
      </c>
      <c r="I12" s="28">
        <v>98165.760000000024</v>
      </c>
    </row>
    <row r="13" spans="3:9">
      <c r="C13" t="s">
        <v>32</v>
      </c>
      <c r="D13" s="4">
        <v>6133.424</v>
      </c>
      <c r="E13" s="4">
        <v>4283.7000000000007</v>
      </c>
      <c r="F13" s="28">
        <v>2479</v>
      </c>
      <c r="G13" s="18">
        <v>4.815063231298125</v>
      </c>
      <c r="H13" s="28">
        <v>933712.13100000017</v>
      </c>
      <c r="I13" s="28">
        <v>653762.92500000005</v>
      </c>
    </row>
    <row r="14" spans="3:9">
      <c r="C14" t="s">
        <v>30</v>
      </c>
      <c r="D14" s="4">
        <v>18431.424000000003</v>
      </c>
      <c r="E14" s="4">
        <v>12709.400000000001</v>
      </c>
      <c r="F14" s="28">
        <v>216</v>
      </c>
      <c r="G14" s="18">
        <v>4.9565356610553541</v>
      </c>
      <c r="H14" s="28">
        <v>242103.22400000007</v>
      </c>
      <c r="I14" s="28">
        <v>167451.25</v>
      </c>
    </row>
    <row r="15" spans="3:9">
      <c r="C15" t="s">
        <v>14</v>
      </c>
      <c r="D15" s="4">
        <v>12117.424000000001</v>
      </c>
      <c r="E15" s="4">
        <v>8502.0000000000018</v>
      </c>
      <c r="F15" s="28">
        <v>1959</v>
      </c>
      <c r="G15" s="18">
        <v>4.7676898928582103</v>
      </c>
      <c r="H15" s="28">
        <v>1455535.8510000003</v>
      </c>
      <c r="I15" s="28">
        <v>1023166.65</v>
      </c>
    </row>
    <row r="16" spans="3:9">
      <c r="C16" t="s">
        <v>17</v>
      </c>
      <c r="D16" s="4">
        <v>9939.8915999999972</v>
      </c>
      <c r="E16" s="4">
        <v>4256</v>
      </c>
      <c r="F16" s="28">
        <v>506</v>
      </c>
      <c r="G16" s="18">
        <v>8.7189856720385492</v>
      </c>
      <c r="H16" s="28">
        <v>300973.3286999999</v>
      </c>
      <c r="I16" s="28">
        <v>130849.60000000001</v>
      </c>
    </row>
    <row r="17" spans="3:9">
      <c r="C17" t="s">
        <v>36</v>
      </c>
      <c r="D17" s="4">
        <v>4848.2159999999994</v>
      </c>
      <c r="E17" s="4">
        <v>2838.0800000000008</v>
      </c>
      <c r="F17" s="28">
        <v>752</v>
      </c>
      <c r="G17" s="18">
        <v>6.6116414946420434</v>
      </c>
      <c r="H17" s="28">
        <v>219896.65199999994</v>
      </c>
      <c r="I17" s="28">
        <v>129241.28000000001</v>
      </c>
    </row>
    <row r="18" spans="3:9">
      <c r="C18" t="s">
        <v>22</v>
      </c>
      <c r="D18" s="4">
        <v>3312.5488000000005</v>
      </c>
      <c r="E18" s="4">
        <v>2189.6</v>
      </c>
      <c r="F18" s="28">
        <v>1707</v>
      </c>
      <c r="G18" s="18">
        <v>5.4039540223763014</v>
      </c>
      <c r="H18" s="28">
        <v>338114.57510000002</v>
      </c>
      <c r="I18" s="28">
        <v>224374.2</v>
      </c>
    </row>
    <row r="19" spans="3:9">
      <c r="C19" t="s">
        <v>81</v>
      </c>
      <c r="D19" s="4">
        <v>65070.95199999999</v>
      </c>
      <c r="E19" s="4">
        <v>40844.86</v>
      </c>
      <c r="F19" s="28">
        <v>12328</v>
      </c>
      <c r="G19" s="18">
        <v>61.938260883504739</v>
      </c>
      <c r="H19" s="28">
        <v>4186512.0660000001</v>
      </c>
      <c r="I19" s="28">
        <v>2737109.79</v>
      </c>
    </row>
    <row r="20" spans="3:9">
      <c r="D20" s="6" t="s">
        <v>37</v>
      </c>
      <c r="E20" s="6" t="s">
        <v>38</v>
      </c>
      <c r="F20" s="6" t="s">
        <v>27</v>
      </c>
      <c r="G20" s="6" t="s">
        <v>69</v>
      </c>
      <c r="H20" s="6" t="s">
        <v>76</v>
      </c>
      <c r="I20" s="6" t="s">
        <v>77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125A-1633-490A-8C6F-FDDFEC928C41}">
  <dimension ref="C1:I20"/>
  <sheetViews>
    <sheetView workbookViewId="0"/>
  </sheetViews>
  <sheetFormatPr defaultRowHeight="14.4"/>
  <cols>
    <col min="3" max="3" width="26.6640625" bestFit="1" customWidth="1"/>
    <col min="4" max="4" width="16.6640625" bestFit="1" customWidth="1"/>
    <col min="5" max="5" width="16.21875" bestFit="1" customWidth="1"/>
    <col min="6" max="6" width="21" bestFit="1" customWidth="1"/>
    <col min="7" max="7" width="21.44140625" bestFit="1" customWidth="1"/>
    <col min="8" max="8" width="32.44140625" bestFit="1" customWidth="1"/>
    <col min="9" max="9" width="31.88671875" bestFit="1" customWidth="1"/>
  </cols>
  <sheetData>
    <row r="1" spans="3:9">
      <c r="C1" s="1" t="s">
        <v>28</v>
      </c>
      <c r="D1" t="s">
        <v>80</v>
      </c>
    </row>
    <row r="2" spans="3:9">
      <c r="C2" s="1" t="s">
        <v>11</v>
      </c>
      <c r="D2" t="s">
        <v>80</v>
      </c>
    </row>
    <row r="3" spans="3:9">
      <c r="C3" s="1" t="s">
        <v>12</v>
      </c>
      <c r="D3" t="s">
        <v>80</v>
      </c>
    </row>
    <row r="4" spans="3:9">
      <c r="C4" s="1" t="s">
        <v>9</v>
      </c>
      <c r="D4" t="s">
        <v>80</v>
      </c>
    </row>
    <row r="5" spans="3:9">
      <c r="C5" s="1" t="s">
        <v>40</v>
      </c>
      <c r="D5" t="s">
        <v>80</v>
      </c>
    </row>
    <row r="6" spans="3:9">
      <c r="C6" s="1" t="s">
        <v>39</v>
      </c>
      <c r="D6" t="s">
        <v>80</v>
      </c>
    </row>
    <row r="8" spans="3:9">
      <c r="C8" s="1" t="s">
        <v>10</v>
      </c>
      <c r="D8" t="s">
        <v>83</v>
      </c>
      <c r="E8" t="s">
        <v>82</v>
      </c>
      <c r="F8" t="s">
        <v>46</v>
      </c>
      <c r="G8" t="s">
        <v>84</v>
      </c>
      <c r="H8" t="s">
        <v>85</v>
      </c>
      <c r="I8" t="s">
        <v>86</v>
      </c>
    </row>
    <row r="9" spans="3:9">
      <c r="C9" t="s">
        <v>21</v>
      </c>
      <c r="D9" s="4">
        <v>2957.1487999999995</v>
      </c>
      <c r="E9" s="4">
        <v>1559.2799999999997</v>
      </c>
      <c r="F9" s="28">
        <v>4439</v>
      </c>
      <c r="G9" s="18">
        <v>15.110750397571762</v>
      </c>
      <c r="H9" s="28">
        <v>393271.88020000001</v>
      </c>
      <c r="I9" s="28">
        <v>206785.31000000003</v>
      </c>
    </row>
    <row r="10" spans="3:9">
      <c r="C10" t="s">
        <v>35</v>
      </c>
      <c r="D10" s="4">
        <v>6602.0559999999987</v>
      </c>
      <c r="E10" s="4">
        <v>4010.4</v>
      </c>
      <c r="F10" s="28">
        <v>2129</v>
      </c>
      <c r="G10" s="18">
        <v>12.488946408196071</v>
      </c>
      <c r="H10" s="28">
        <v>425902.45449999999</v>
      </c>
      <c r="I10" s="28">
        <v>259897.99999999997</v>
      </c>
    </row>
    <row r="11" spans="3:9">
      <c r="C11" t="s">
        <v>19</v>
      </c>
      <c r="D11" s="4">
        <v>4100.1499999999987</v>
      </c>
      <c r="E11" s="4">
        <v>2427.0000000000005</v>
      </c>
      <c r="F11" s="28">
        <v>2570</v>
      </c>
      <c r="G11" s="18">
        <v>12.971013230696752</v>
      </c>
      <c r="H11" s="28">
        <v>314532.05</v>
      </c>
      <c r="I11" s="28">
        <v>187701.375</v>
      </c>
    </row>
    <row r="12" spans="3:9">
      <c r="C12" t="s">
        <v>34</v>
      </c>
      <c r="D12" s="4">
        <v>5359.0288</v>
      </c>
      <c r="E12" s="4">
        <v>3304.88</v>
      </c>
      <c r="F12" s="28">
        <v>1882</v>
      </c>
      <c r="G12" s="18">
        <v>12.251361836854326</v>
      </c>
      <c r="H12" s="28">
        <v>305838.55949999997</v>
      </c>
      <c r="I12" s="28">
        <v>189005.76</v>
      </c>
    </row>
    <row r="13" spans="3:9">
      <c r="C13" t="s">
        <v>32</v>
      </c>
      <c r="D13" s="4">
        <v>11529.263999999997</v>
      </c>
      <c r="E13" s="4">
        <v>8133.7000000000007</v>
      </c>
      <c r="F13" s="28">
        <v>3759</v>
      </c>
      <c r="G13" s="18">
        <v>9.3930816248869213</v>
      </c>
      <c r="H13" s="28">
        <v>1357449.3310000005</v>
      </c>
      <c r="I13" s="28">
        <v>956670.42499999993</v>
      </c>
    </row>
    <row r="14" spans="3:9">
      <c r="C14" t="s">
        <v>30</v>
      </c>
      <c r="D14" s="4">
        <v>34707.26400000001</v>
      </c>
      <c r="E14" s="4">
        <v>24259.399999999998</v>
      </c>
      <c r="F14" s="28">
        <v>456</v>
      </c>
      <c r="G14" s="18">
        <v>9.5990779381705948</v>
      </c>
      <c r="H14" s="28">
        <v>479915.82400000002</v>
      </c>
      <c r="I14" s="28">
        <v>336448.75</v>
      </c>
    </row>
    <row r="15" spans="3:9">
      <c r="C15" t="s">
        <v>14</v>
      </c>
      <c r="D15" s="4">
        <v>22862.264500000005</v>
      </c>
      <c r="E15" s="4">
        <v>16201.999999999996</v>
      </c>
      <c r="F15" s="28">
        <v>2649</v>
      </c>
      <c r="G15" s="18">
        <v>9.29070034898856</v>
      </c>
      <c r="H15" s="28">
        <v>1910722.9740000002</v>
      </c>
      <c r="I15" s="28">
        <v>1349996.65</v>
      </c>
    </row>
    <row r="16" spans="3:9">
      <c r="C16" t="s">
        <v>17</v>
      </c>
      <c r="D16" s="4">
        <v>18259.275599999997</v>
      </c>
      <c r="E16" s="4">
        <v>7976</v>
      </c>
      <c r="F16" s="28">
        <v>1048</v>
      </c>
      <c r="G16" s="18">
        <v>17.116861055810141</v>
      </c>
      <c r="H16" s="28">
        <v>571320.9746999999</v>
      </c>
      <c r="I16" s="28">
        <v>253309.6</v>
      </c>
    </row>
    <row r="17" spans="3:9">
      <c r="C17" t="s">
        <v>36</v>
      </c>
      <c r="D17" s="4">
        <v>8854.0559999999969</v>
      </c>
      <c r="E17" s="4">
        <v>5304.08</v>
      </c>
      <c r="F17" s="28">
        <v>1556</v>
      </c>
      <c r="G17" s="18">
        <v>12.747546754219252</v>
      </c>
      <c r="H17" s="28">
        <v>414272.61199999996</v>
      </c>
      <c r="I17" s="28">
        <v>249277.28000000003</v>
      </c>
    </row>
    <row r="18" spans="3:9">
      <c r="C18" t="s">
        <v>22</v>
      </c>
      <c r="D18" s="4">
        <v>6308.3887999999997</v>
      </c>
      <c r="E18" s="4">
        <v>4049.6000000000008</v>
      </c>
      <c r="F18" s="28">
        <v>3501</v>
      </c>
      <c r="G18" s="18">
        <v>11.447483739066353</v>
      </c>
      <c r="H18" s="28">
        <v>659710.63510000019</v>
      </c>
      <c r="I18" s="28">
        <v>424894.19999999995</v>
      </c>
    </row>
    <row r="19" spans="3:9">
      <c r="C19" t="s">
        <v>81</v>
      </c>
      <c r="D19" s="4">
        <v>121538.8965</v>
      </c>
      <c r="E19" s="4">
        <v>77226.340000000011</v>
      </c>
      <c r="F19" s="28">
        <v>23989</v>
      </c>
      <c r="G19" s="18">
        <v>122.41682333446074</v>
      </c>
      <c r="H19" s="28">
        <v>6832937.2950000009</v>
      </c>
      <c r="I19" s="28">
        <v>4413987.3500000006</v>
      </c>
    </row>
    <row r="20" spans="3:9">
      <c r="D20" s="6" t="s">
        <v>37</v>
      </c>
      <c r="E20" s="6" t="s">
        <v>38</v>
      </c>
      <c r="F20" s="6" t="s">
        <v>27</v>
      </c>
      <c r="G20" s="6" t="s">
        <v>69</v>
      </c>
      <c r="H20" s="6" t="s">
        <v>76</v>
      </c>
      <c r="I20" s="6" t="s">
        <v>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E39B-B6C7-44CB-8EA1-D01E12D0FFC0}">
  <dimension ref="A1:R322"/>
  <sheetViews>
    <sheetView workbookViewId="0">
      <selection sqref="A1:N322"/>
    </sheetView>
  </sheetViews>
  <sheetFormatPr defaultRowHeight="14.4"/>
  <sheetData>
    <row r="1" spans="1:18">
      <c r="A1" s="31" t="s">
        <v>0</v>
      </c>
      <c r="B1" s="31" t="s">
        <v>6</v>
      </c>
      <c r="C1" s="31" t="s">
        <v>6</v>
      </c>
      <c r="D1" s="31" t="s">
        <v>6</v>
      </c>
      <c r="E1" s="31" t="s">
        <v>6</v>
      </c>
      <c r="F1" s="31" t="s">
        <v>6</v>
      </c>
      <c r="G1" s="31" t="s">
        <v>6</v>
      </c>
      <c r="H1" s="31" t="s">
        <v>5</v>
      </c>
      <c r="I1" s="31" t="s">
        <v>3</v>
      </c>
      <c r="J1" s="5" t="s">
        <v>3</v>
      </c>
      <c r="K1" s="31" t="s">
        <v>4</v>
      </c>
      <c r="L1" s="5" t="s">
        <v>4</v>
      </c>
      <c r="M1" s="31" t="s">
        <v>4</v>
      </c>
      <c r="N1" s="31" t="s">
        <v>7</v>
      </c>
      <c r="O1" t="s">
        <v>45</v>
      </c>
      <c r="P1" t="s">
        <v>45</v>
      </c>
      <c r="Q1" t="s">
        <v>75</v>
      </c>
      <c r="R1" t="s">
        <v>75</v>
      </c>
    </row>
    <row r="2" spans="1:18">
      <c r="A2" s="31" t="s">
        <v>1</v>
      </c>
      <c r="B2" s="32" t="s">
        <v>39</v>
      </c>
      <c r="C2" s="32" t="s">
        <v>40</v>
      </c>
      <c r="D2" s="32" t="s">
        <v>9</v>
      </c>
      <c r="E2" s="32" t="s">
        <v>12</v>
      </c>
      <c r="F2" s="32" t="s">
        <v>11</v>
      </c>
      <c r="G2" s="32" t="s">
        <v>28</v>
      </c>
      <c r="H2" s="32" t="s">
        <v>10</v>
      </c>
      <c r="I2" s="32" t="s">
        <v>37</v>
      </c>
      <c r="J2" s="3" t="s">
        <v>38</v>
      </c>
      <c r="K2" s="32" t="s">
        <v>27</v>
      </c>
      <c r="L2" s="3" t="s">
        <v>66</v>
      </c>
      <c r="M2" s="32" t="s">
        <v>68</v>
      </c>
      <c r="N2" s="32" t="s">
        <v>70</v>
      </c>
      <c r="O2" t="s">
        <v>76</v>
      </c>
      <c r="P2" t="s">
        <v>77</v>
      </c>
      <c r="Q2" t="s">
        <v>78</v>
      </c>
      <c r="R2" t="s">
        <v>79</v>
      </c>
    </row>
    <row r="3" spans="1:18">
      <c r="A3" s="31" t="s">
        <v>2</v>
      </c>
      <c r="B3" s="32">
        <v>2023</v>
      </c>
      <c r="C3" s="32" t="s">
        <v>41</v>
      </c>
      <c r="D3" s="32" t="s">
        <v>13</v>
      </c>
      <c r="E3" s="32" t="s">
        <v>23</v>
      </c>
      <c r="F3" s="32" t="s">
        <v>15</v>
      </c>
      <c r="G3" s="32" t="s">
        <v>29</v>
      </c>
      <c r="H3" s="32" t="s">
        <v>14</v>
      </c>
      <c r="I3" s="3">
        <v>569.9905</v>
      </c>
      <c r="J3" s="3">
        <v>420</v>
      </c>
      <c r="K3" s="32">
        <v>46</v>
      </c>
      <c r="L3" s="3">
        <f>I3*K3</f>
        <v>26219.562999999998</v>
      </c>
      <c r="M3" s="3">
        <f>(I3-J3)*K3</f>
        <v>6899.5630000000001</v>
      </c>
      <c r="N3" s="33">
        <f>M3/L3</f>
        <v>0.26314561383040597</v>
      </c>
      <c r="O3">
        <f>(K3*I3)</f>
        <v>26219.562999999998</v>
      </c>
      <c r="P3">
        <f>(K3*J3)</f>
        <v>19320</v>
      </c>
      <c r="Q3">
        <f>(O3-P3)</f>
        <v>6899.5629999999983</v>
      </c>
      <c r="R3">
        <f>(Q3/O3)</f>
        <v>0.26314561383040591</v>
      </c>
    </row>
    <row r="4" spans="1:18">
      <c r="A4" s="31"/>
      <c r="B4" s="32">
        <v>2024</v>
      </c>
      <c r="C4" s="32" t="s">
        <v>41</v>
      </c>
      <c r="D4" s="32" t="s">
        <v>13</v>
      </c>
      <c r="E4" s="32" t="s">
        <v>23</v>
      </c>
      <c r="F4" s="32" t="s">
        <v>15</v>
      </c>
      <c r="G4" s="32" t="s">
        <v>29</v>
      </c>
      <c r="H4" s="32" t="s">
        <v>14</v>
      </c>
      <c r="I4" s="3">
        <v>672.08900000000006</v>
      </c>
      <c r="J4" s="3">
        <v>463.25000000000006</v>
      </c>
      <c r="K4" s="32">
        <v>126</v>
      </c>
      <c r="L4" s="3">
        <f t="shared" ref="L4:L67" si="0">I4*K4</f>
        <v>84683.214000000007</v>
      </c>
      <c r="M4" s="3">
        <f t="shared" ref="M4:M67" si="1">(I4-J4)*K4</f>
        <v>26313.714</v>
      </c>
      <c r="N4" s="33">
        <f t="shared" ref="N4:N67" si="2">M4/L4</f>
        <v>0.31073116804470835</v>
      </c>
      <c r="O4">
        <f t="shared" ref="O4:O67" si="3">(K4*I4)</f>
        <v>84683.214000000007</v>
      </c>
      <c r="P4">
        <f t="shared" ref="P4:P67" si="4">(K4*J4)</f>
        <v>58369.500000000007</v>
      </c>
      <c r="Q4">
        <f t="shared" ref="Q4:Q67" si="5">(O4-P4)</f>
        <v>26313.714</v>
      </c>
      <c r="R4">
        <f t="shared" ref="R4:R67" si="6">(Q4/O4)</f>
        <v>0.31073116804470835</v>
      </c>
    </row>
    <row r="5" spans="1:18">
      <c r="A5" s="31"/>
      <c r="B5" s="32">
        <v>2023</v>
      </c>
      <c r="C5" s="32" t="s">
        <v>41</v>
      </c>
      <c r="D5" s="32" t="s">
        <v>13</v>
      </c>
      <c r="E5" s="32" t="s">
        <v>24</v>
      </c>
      <c r="F5" s="32" t="s">
        <v>15</v>
      </c>
      <c r="G5" s="32" t="s">
        <v>29</v>
      </c>
      <c r="H5" s="32" t="s">
        <v>14</v>
      </c>
      <c r="I5" s="3">
        <v>800.99</v>
      </c>
      <c r="J5" s="3">
        <v>560</v>
      </c>
      <c r="K5" s="32">
        <v>28</v>
      </c>
      <c r="L5" s="3">
        <f t="shared" si="0"/>
        <v>22427.72</v>
      </c>
      <c r="M5" s="3">
        <f t="shared" si="1"/>
        <v>6747.72</v>
      </c>
      <c r="N5" s="33">
        <f t="shared" si="2"/>
        <v>0.30086517934056606</v>
      </c>
      <c r="O5">
        <f t="shared" si="3"/>
        <v>22427.72</v>
      </c>
      <c r="P5">
        <f t="shared" si="4"/>
        <v>15680</v>
      </c>
      <c r="Q5">
        <f t="shared" si="5"/>
        <v>6747.7200000000012</v>
      </c>
      <c r="R5">
        <f t="shared" si="6"/>
        <v>0.30086517934056611</v>
      </c>
    </row>
    <row r="6" spans="1:18">
      <c r="A6" s="31"/>
      <c r="B6" s="32">
        <v>2024</v>
      </c>
      <c r="C6" s="32" t="s">
        <v>41</v>
      </c>
      <c r="D6" s="32" t="s">
        <v>13</v>
      </c>
      <c r="E6" s="32" t="s">
        <v>24</v>
      </c>
      <c r="F6" s="32" t="s">
        <v>15</v>
      </c>
      <c r="G6" s="32" t="s">
        <v>29</v>
      </c>
      <c r="H6" s="32" t="s">
        <v>14</v>
      </c>
      <c r="I6" s="3">
        <v>903.08900000000006</v>
      </c>
      <c r="J6" s="3">
        <v>621.30000000000007</v>
      </c>
      <c r="K6" s="32">
        <v>75</v>
      </c>
      <c r="L6" s="3">
        <f t="shared" si="0"/>
        <v>67731.675000000003</v>
      </c>
      <c r="M6" s="3">
        <f t="shared" si="1"/>
        <v>21134.174999999999</v>
      </c>
      <c r="N6" s="33">
        <f t="shared" si="2"/>
        <v>0.31202793966043213</v>
      </c>
      <c r="O6">
        <f t="shared" si="3"/>
        <v>67731.675000000003</v>
      </c>
      <c r="P6">
        <f t="shared" si="4"/>
        <v>46597.500000000007</v>
      </c>
      <c r="Q6">
        <f t="shared" si="5"/>
        <v>21134.174999999996</v>
      </c>
      <c r="R6">
        <f t="shared" si="6"/>
        <v>0.31202793966043207</v>
      </c>
    </row>
    <row r="7" spans="1:18">
      <c r="A7" s="31"/>
      <c r="B7" s="32">
        <v>2023</v>
      </c>
      <c r="C7" s="32" t="s">
        <v>41</v>
      </c>
      <c r="D7" s="32" t="s">
        <v>13</v>
      </c>
      <c r="E7" s="32" t="s">
        <v>25</v>
      </c>
      <c r="F7" s="32" t="s">
        <v>15</v>
      </c>
      <c r="G7" s="32" t="s">
        <v>29</v>
      </c>
      <c r="H7" s="32" t="s">
        <v>14</v>
      </c>
      <c r="I7" s="3">
        <v>700.99</v>
      </c>
      <c r="J7" s="3">
        <v>490</v>
      </c>
      <c r="K7" s="32">
        <v>38</v>
      </c>
      <c r="L7" s="3">
        <f t="shared" si="0"/>
        <v>26637.62</v>
      </c>
      <c r="M7" s="3">
        <f t="shared" si="1"/>
        <v>8017.6200000000008</v>
      </c>
      <c r="N7" s="33">
        <f t="shared" si="2"/>
        <v>0.30098860183454834</v>
      </c>
      <c r="O7">
        <f t="shared" si="3"/>
        <v>26637.62</v>
      </c>
      <c r="P7">
        <f t="shared" si="4"/>
        <v>18620</v>
      </c>
      <c r="Q7">
        <f t="shared" si="5"/>
        <v>8017.619999999999</v>
      </c>
      <c r="R7">
        <f t="shared" si="6"/>
        <v>0.30098860183454823</v>
      </c>
    </row>
    <row r="8" spans="1:18">
      <c r="A8" s="31"/>
      <c r="B8" s="32">
        <v>2024</v>
      </c>
      <c r="C8" s="32" t="s">
        <v>41</v>
      </c>
      <c r="D8" s="32" t="s">
        <v>13</v>
      </c>
      <c r="E8" s="32" t="s">
        <v>25</v>
      </c>
      <c r="F8" s="32" t="s">
        <v>15</v>
      </c>
      <c r="G8" s="32" t="s">
        <v>29</v>
      </c>
      <c r="H8" s="32" t="s">
        <v>14</v>
      </c>
      <c r="I8" s="3">
        <v>787.58900000000006</v>
      </c>
      <c r="J8" s="3">
        <v>539.55000000000007</v>
      </c>
      <c r="K8" s="32">
        <v>108</v>
      </c>
      <c r="L8" s="3">
        <f t="shared" si="0"/>
        <v>85059.612000000008</v>
      </c>
      <c r="M8" s="3">
        <f t="shared" si="1"/>
        <v>26788.212</v>
      </c>
      <c r="N8" s="33">
        <f t="shared" si="2"/>
        <v>0.31493456612522519</v>
      </c>
      <c r="O8">
        <f t="shared" si="3"/>
        <v>85059.612000000008</v>
      </c>
      <c r="P8">
        <f t="shared" si="4"/>
        <v>58271.400000000009</v>
      </c>
      <c r="Q8">
        <f t="shared" si="5"/>
        <v>26788.212</v>
      </c>
      <c r="R8">
        <f t="shared" si="6"/>
        <v>0.31493456612522519</v>
      </c>
    </row>
    <row r="9" spans="1:18">
      <c r="A9" s="31"/>
      <c r="B9" s="32">
        <v>2023</v>
      </c>
      <c r="C9" s="32" t="s">
        <v>41</v>
      </c>
      <c r="D9" s="32" t="s">
        <v>13</v>
      </c>
      <c r="E9" s="32" t="s">
        <v>26</v>
      </c>
      <c r="F9" s="32" t="s">
        <v>15</v>
      </c>
      <c r="G9" s="32" t="s">
        <v>29</v>
      </c>
      <c r="H9" s="32" t="s">
        <v>14</v>
      </c>
      <c r="I9" s="3">
        <v>650.99</v>
      </c>
      <c r="J9" s="3">
        <v>455</v>
      </c>
      <c r="K9" s="32">
        <v>42</v>
      </c>
      <c r="L9" s="3">
        <f t="shared" si="0"/>
        <v>27341.58</v>
      </c>
      <c r="M9" s="3">
        <f t="shared" si="1"/>
        <v>8231.58</v>
      </c>
      <c r="N9" s="33">
        <f t="shared" si="2"/>
        <v>0.30106453248129772</v>
      </c>
      <c r="O9">
        <f t="shared" si="3"/>
        <v>27341.58</v>
      </c>
      <c r="P9">
        <f t="shared" si="4"/>
        <v>19110</v>
      </c>
      <c r="Q9">
        <f t="shared" si="5"/>
        <v>8231.5800000000017</v>
      </c>
      <c r="R9">
        <f t="shared" si="6"/>
        <v>0.30106453248129778</v>
      </c>
    </row>
    <row r="10" spans="1:18">
      <c r="A10" s="31"/>
      <c r="B10" s="32">
        <v>2024</v>
      </c>
      <c r="C10" s="32" t="s">
        <v>41</v>
      </c>
      <c r="D10" s="32" t="s">
        <v>13</v>
      </c>
      <c r="E10" s="32" t="s">
        <v>26</v>
      </c>
      <c r="F10" s="32" t="s">
        <v>15</v>
      </c>
      <c r="G10" s="32" t="s">
        <v>29</v>
      </c>
      <c r="H10" s="32" t="s">
        <v>14</v>
      </c>
      <c r="I10" s="3">
        <v>732.58900000000006</v>
      </c>
      <c r="J10" s="3">
        <v>501.40000000000003</v>
      </c>
      <c r="K10" s="32">
        <v>117</v>
      </c>
      <c r="L10" s="3">
        <f t="shared" si="0"/>
        <v>85712.913</v>
      </c>
      <c r="M10" s="3">
        <f t="shared" si="1"/>
        <v>27049.113000000001</v>
      </c>
      <c r="N10" s="33">
        <f t="shared" si="2"/>
        <v>0.31557803898229431</v>
      </c>
      <c r="O10">
        <f t="shared" si="3"/>
        <v>85712.913</v>
      </c>
      <c r="P10">
        <f t="shared" si="4"/>
        <v>58663.8</v>
      </c>
      <c r="Q10">
        <f t="shared" si="5"/>
        <v>27049.112999999998</v>
      </c>
      <c r="R10">
        <f t="shared" si="6"/>
        <v>0.31557803898229425</v>
      </c>
    </row>
    <row r="11" spans="1:18">
      <c r="A11" s="31"/>
      <c r="B11" s="32">
        <v>2023</v>
      </c>
      <c r="C11" s="32" t="s">
        <v>42</v>
      </c>
      <c r="D11" s="32" t="s">
        <v>13</v>
      </c>
      <c r="E11" s="32" t="s">
        <v>23</v>
      </c>
      <c r="F11" s="32" t="s">
        <v>15</v>
      </c>
      <c r="G11" s="32" t="s">
        <v>29</v>
      </c>
      <c r="H11" s="32" t="s">
        <v>14</v>
      </c>
      <c r="I11" s="3">
        <v>590.99</v>
      </c>
      <c r="J11" s="3">
        <v>420</v>
      </c>
      <c r="K11" s="32">
        <v>48</v>
      </c>
      <c r="L11" s="3">
        <f t="shared" si="0"/>
        <v>28367.52</v>
      </c>
      <c r="M11" s="3">
        <f t="shared" si="1"/>
        <v>8207.52</v>
      </c>
      <c r="N11" s="33">
        <f t="shared" si="2"/>
        <v>0.28932807661720167</v>
      </c>
      <c r="O11">
        <f t="shared" si="3"/>
        <v>28367.52</v>
      </c>
      <c r="P11">
        <f t="shared" si="4"/>
        <v>20160</v>
      </c>
      <c r="Q11">
        <f t="shared" si="5"/>
        <v>8207.52</v>
      </c>
      <c r="R11">
        <f t="shared" si="6"/>
        <v>0.28932807661720167</v>
      </c>
    </row>
    <row r="12" spans="1:18">
      <c r="A12" s="31"/>
      <c r="B12" s="32">
        <v>2024</v>
      </c>
      <c r="C12" s="32" t="s">
        <v>42</v>
      </c>
      <c r="D12" s="32" t="s">
        <v>13</v>
      </c>
      <c r="E12" s="32" t="s">
        <v>23</v>
      </c>
      <c r="F12" s="32" t="s">
        <v>15</v>
      </c>
      <c r="G12" s="32" t="s">
        <v>29</v>
      </c>
      <c r="H12" s="32" t="s">
        <v>14</v>
      </c>
      <c r="I12" s="3">
        <v>661.08900000000006</v>
      </c>
      <c r="J12" s="3">
        <v>463.25000000000006</v>
      </c>
      <c r="K12" s="32">
        <v>138</v>
      </c>
      <c r="L12" s="3">
        <f t="shared" si="0"/>
        <v>91230.282000000007</v>
      </c>
      <c r="M12" s="3">
        <f t="shared" si="1"/>
        <v>27301.781999999999</v>
      </c>
      <c r="N12" s="33">
        <f t="shared" si="2"/>
        <v>0.299262277847612</v>
      </c>
      <c r="O12">
        <f t="shared" si="3"/>
        <v>91230.282000000007</v>
      </c>
      <c r="P12">
        <f t="shared" si="4"/>
        <v>63928.500000000007</v>
      </c>
      <c r="Q12">
        <f t="shared" si="5"/>
        <v>27301.781999999999</v>
      </c>
      <c r="R12">
        <f t="shared" si="6"/>
        <v>0.299262277847612</v>
      </c>
    </row>
    <row r="13" spans="1:18">
      <c r="A13" s="31"/>
      <c r="B13" s="32">
        <v>2023</v>
      </c>
      <c r="C13" s="32" t="s">
        <v>42</v>
      </c>
      <c r="D13" s="32" t="s">
        <v>13</v>
      </c>
      <c r="E13" s="32" t="s">
        <v>24</v>
      </c>
      <c r="F13" s="32" t="s">
        <v>15</v>
      </c>
      <c r="G13" s="32" t="s">
        <v>29</v>
      </c>
      <c r="H13" s="32" t="s">
        <v>14</v>
      </c>
      <c r="I13" s="3">
        <v>790.99</v>
      </c>
      <c r="J13" s="3">
        <v>560</v>
      </c>
      <c r="K13" s="32">
        <v>32</v>
      </c>
      <c r="L13" s="3">
        <f t="shared" si="0"/>
        <v>25311.68</v>
      </c>
      <c r="M13" s="3">
        <f t="shared" si="1"/>
        <v>7391.68</v>
      </c>
      <c r="N13" s="33">
        <f t="shared" si="2"/>
        <v>0.29202644786912602</v>
      </c>
      <c r="O13">
        <f t="shared" si="3"/>
        <v>25311.68</v>
      </c>
      <c r="P13">
        <f t="shared" si="4"/>
        <v>17920</v>
      </c>
      <c r="Q13">
        <f t="shared" si="5"/>
        <v>7391.68</v>
      </c>
      <c r="R13">
        <f t="shared" si="6"/>
        <v>0.29202644786912602</v>
      </c>
    </row>
    <row r="14" spans="1:18">
      <c r="A14" s="31"/>
      <c r="B14" s="32">
        <v>2024</v>
      </c>
      <c r="C14" s="32" t="s">
        <v>42</v>
      </c>
      <c r="D14" s="32" t="s">
        <v>13</v>
      </c>
      <c r="E14" s="32" t="s">
        <v>24</v>
      </c>
      <c r="F14" s="32" t="s">
        <v>15</v>
      </c>
      <c r="G14" s="32" t="s">
        <v>29</v>
      </c>
      <c r="H14" s="32" t="s">
        <v>14</v>
      </c>
      <c r="I14" s="3">
        <v>892.08900000000006</v>
      </c>
      <c r="J14" s="3">
        <v>621.30000000000007</v>
      </c>
      <c r="K14" s="32">
        <v>87</v>
      </c>
      <c r="L14" s="3">
        <f t="shared" si="0"/>
        <v>77611.743000000002</v>
      </c>
      <c r="M14" s="3">
        <f t="shared" si="1"/>
        <v>23558.643</v>
      </c>
      <c r="N14" s="33">
        <f t="shared" si="2"/>
        <v>0.30354482568443281</v>
      </c>
      <c r="O14">
        <f t="shared" si="3"/>
        <v>77611.743000000002</v>
      </c>
      <c r="P14">
        <f t="shared" si="4"/>
        <v>54053.100000000006</v>
      </c>
      <c r="Q14">
        <f t="shared" si="5"/>
        <v>23558.642999999996</v>
      </c>
      <c r="R14">
        <f t="shared" si="6"/>
        <v>0.30354482568443275</v>
      </c>
    </row>
    <row r="15" spans="1:18">
      <c r="A15" s="31"/>
      <c r="B15" s="32">
        <v>2023</v>
      </c>
      <c r="C15" s="32" t="s">
        <v>42</v>
      </c>
      <c r="D15" s="32" t="s">
        <v>13</v>
      </c>
      <c r="E15" s="32" t="s">
        <v>25</v>
      </c>
      <c r="F15" s="32" t="s">
        <v>15</v>
      </c>
      <c r="G15" s="32" t="s">
        <v>29</v>
      </c>
      <c r="H15" s="32" t="s">
        <v>14</v>
      </c>
      <c r="I15" s="3">
        <v>690.99</v>
      </c>
      <c r="J15" s="3">
        <v>490</v>
      </c>
      <c r="K15" s="32">
        <v>41</v>
      </c>
      <c r="L15" s="3">
        <f t="shared" si="0"/>
        <v>28330.59</v>
      </c>
      <c r="M15" s="3">
        <f t="shared" si="1"/>
        <v>8240.59</v>
      </c>
      <c r="N15" s="33">
        <f t="shared" si="2"/>
        <v>0.2908725162448082</v>
      </c>
      <c r="O15">
        <f t="shared" si="3"/>
        <v>28330.59</v>
      </c>
      <c r="P15">
        <f t="shared" si="4"/>
        <v>20090</v>
      </c>
      <c r="Q15">
        <f t="shared" si="5"/>
        <v>8240.59</v>
      </c>
      <c r="R15">
        <f t="shared" si="6"/>
        <v>0.2908725162448082</v>
      </c>
    </row>
    <row r="16" spans="1:18">
      <c r="A16" s="31"/>
      <c r="B16" s="32">
        <v>2024</v>
      </c>
      <c r="C16" s="32" t="s">
        <v>73</v>
      </c>
      <c r="D16" s="32" t="s">
        <v>13</v>
      </c>
      <c r="E16" s="32" t="s">
        <v>25</v>
      </c>
      <c r="F16" s="32" t="s">
        <v>15</v>
      </c>
      <c r="G16" s="32" t="s">
        <v>29</v>
      </c>
      <c r="H16" s="32" t="s">
        <v>14</v>
      </c>
      <c r="I16" s="3">
        <v>776.58900000000006</v>
      </c>
      <c r="J16" s="3">
        <v>539.55000000000007</v>
      </c>
      <c r="K16" s="32">
        <v>117</v>
      </c>
      <c r="L16" s="3">
        <f t="shared" si="0"/>
        <v>90860.913</v>
      </c>
      <c r="M16" s="3">
        <f t="shared" si="1"/>
        <v>27733.562999999998</v>
      </c>
      <c r="N16" s="33">
        <f t="shared" si="2"/>
        <v>0.30523095227977731</v>
      </c>
      <c r="O16">
        <f t="shared" si="3"/>
        <v>90860.913</v>
      </c>
      <c r="P16">
        <f t="shared" si="4"/>
        <v>63127.350000000006</v>
      </c>
      <c r="Q16">
        <f t="shared" si="5"/>
        <v>27733.562999999995</v>
      </c>
      <c r="R16">
        <f t="shared" si="6"/>
        <v>0.30523095227977726</v>
      </c>
    </row>
    <row r="17" spans="1:18">
      <c r="A17" s="31"/>
      <c r="B17" s="32">
        <v>2023</v>
      </c>
      <c r="C17" s="32" t="s">
        <v>42</v>
      </c>
      <c r="D17" s="32" t="s">
        <v>13</v>
      </c>
      <c r="E17" s="32" t="s">
        <v>26</v>
      </c>
      <c r="F17" s="32" t="s">
        <v>15</v>
      </c>
      <c r="G17" s="32" t="s">
        <v>29</v>
      </c>
      <c r="H17" s="32" t="s">
        <v>14</v>
      </c>
      <c r="I17" s="3">
        <v>640.99</v>
      </c>
      <c r="J17" s="3">
        <v>455</v>
      </c>
      <c r="K17" s="32">
        <v>45</v>
      </c>
      <c r="L17" s="3">
        <f t="shared" si="0"/>
        <v>28844.55</v>
      </c>
      <c r="M17" s="3">
        <f t="shared" si="1"/>
        <v>8369.5500000000011</v>
      </c>
      <c r="N17" s="33">
        <f t="shared" si="2"/>
        <v>0.29016053292563071</v>
      </c>
      <c r="O17">
        <f t="shared" si="3"/>
        <v>28844.55</v>
      </c>
      <c r="P17">
        <f t="shared" si="4"/>
        <v>20475</v>
      </c>
      <c r="Q17">
        <f t="shared" si="5"/>
        <v>8369.5499999999993</v>
      </c>
      <c r="R17">
        <f t="shared" si="6"/>
        <v>0.29016053292563065</v>
      </c>
    </row>
    <row r="18" spans="1:18">
      <c r="A18" s="31"/>
      <c r="B18" s="32">
        <v>2024</v>
      </c>
      <c r="C18" s="32" t="s">
        <v>42</v>
      </c>
      <c r="D18" s="32" t="s">
        <v>13</v>
      </c>
      <c r="E18" s="32" t="s">
        <v>26</v>
      </c>
      <c r="F18" s="32" t="s">
        <v>15</v>
      </c>
      <c r="G18" s="32" t="s">
        <v>29</v>
      </c>
      <c r="H18" s="32" t="s">
        <v>14</v>
      </c>
      <c r="I18" s="3">
        <v>721.58900000000006</v>
      </c>
      <c r="J18" s="3">
        <v>501.40000000000003</v>
      </c>
      <c r="K18" s="32">
        <v>129</v>
      </c>
      <c r="L18" s="3">
        <f t="shared" si="0"/>
        <v>93084.981000000014</v>
      </c>
      <c r="M18" s="3">
        <f t="shared" si="1"/>
        <v>28404.381000000001</v>
      </c>
      <c r="N18" s="33">
        <f t="shared" si="2"/>
        <v>0.30514461833536816</v>
      </c>
      <c r="O18">
        <f t="shared" si="3"/>
        <v>93084.981000000014</v>
      </c>
      <c r="P18">
        <f t="shared" si="4"/>
        <v>64680.600000000006</v>
      </c>
      <c r="Q18">
        <f t="shared" si="5"/>
        <v>28404.381000000008</v>
      </c>
      <c r="R18">
        <f t="shared" si="6"/>
        <v>0.30514461833536821</v>
      </c>
    </row>
    <row r="19" spans="1:18">
      <c r="A19" s="31"/>
      <c r="B19" s="32">
        <v>2023</v>
      </c>
      <c r="C19" s="32" t="s">
        <v>43</v>
      </c>
      <c r="D19" s="32" t="s">
        <v>13</v>
      </c>
      <c r="E19" s="32" t="s">
        <v>23</v>
      </c>
      <c r="F19" s="32" t="s">
        <v>15</v>
      </c>
      <c r="G19" s="32" t="s">
        <v>29</v>
      </c>
      <c r="H19" s="32" t="s">
        <v>14</v>
      </c>
      <c r="I19" s="3">
        <v>580.99</v>
      </c>
      <c r="J19" s="3">
        <v>420</v>
      </c>
      <c r="K19" s="32">
        <v>52</v>
      </c>
      <c r="L19" s="3">
        <f t="shared" si="0"/>
        <v>30211.48</v>
      </c>
      <c r="M19" s="3">
        <f t="shared" si="1"/>
        <v>8371.48</v>
      </c>
      <c r="N19" s="33">
        <f t="shared" si="2"/>
        <v>0.27709599132515189</v>
      </c>
      <c r="O19">
        <f t="shared" si="3"/>
        <v>30211.48</v>
      </c>
      <c r="P19">
        <f t="shared" si="4"/>
        <v>21840</v>
      </c>
      <c r="Q19">
        <f t="shared" si="5"/>
        <v>8371.48</v>
      </c>
      <c r="R19">
        <f t="shared" si="6"/>
        <v>0.27709599132515189</v>
      </c>
    </row>
    <row r="20" spans="1:18">
      <c r="A20" s="31"/>
      <c r="B20" s="32">
        <v>2024</v>
      </c>
      <c r="C20" s="32" t="s">
        <v>43</v>
      </c>
      <c r="D20" s="32" t="s">
        <v>13</v>
      </c>
      <c r="E20" s="32" t="s">
        <v>23</v>
      </c>
      <c r="F20" s="32" t="s">
        <v>15</v>
      </c>
      <c r="G20" s="32" t="s">
        <v>29</v>
      </c>
      <c r="H20" s="32" t="s">
        <v>14</v>
      </c>
      <c r="I20" s="3">
        <v>650.08900000000006</v>
      </c>
      <c r="J20" s="3">
        <v>463.25000000000006</v>
      </c>
      <c r="K20" s="32">
        <v>150</v>
      </c>
      <c r="L20" s="3">
        <f t="shared" si="0"/>
        <v>97513.35</v>
      </c>
      <c r="M20" s="3">
        <f t="shared" si="1"/>
        <v>28025.85</v>
      </c>
      <c r="N20" s="33">
        <f t="shared" si="2"/>
        <v>0.28740526297168539</v>
      </c>
      <c r="O20">
        <f t="shared" si="3"/>
        <v>97513.35</v>
      </c>
      <c r="P20">
        <f t="shared" si="4"/>
        <v>69487.500000000015</v>
      </c>
      <c r="Q20">
        <f t="shared" si="5"/>
        <v>28025.849999999991</v>
      </c>
      <c r="R20">
        <f t="shared" si="6"/>
        <v>0.28740526297168528</v>
      </c>
    </row>
    <row r="21" spans="1:18">
      <c r="A21" s="31"/>
      <c r="B21" s="32">
        <v>2023</v>
      </c>
      <c r="C21" s="32" t="s">
        <v>43</v>
      </c>
      <c r="D21" s="32" t="s">
        <v>13</v>
      </c>
      <c r="E21" s="32" t="s">
        <v>24</v>
      </c>
      <c r="F21" s="32" t="s">
        <v>15</v>
      </c>
      <c r="G21" s="32" t="s">
        <v>29</v>
      </c>
      <c r="H21" s="32" t="s">
        <v>14</v>
      </c>
      <c r="I21" s="3">
        <v>780.99</v>
      </c>
      <c r="J21" s="3">
        <v>560</v>
      </c>
      <c r="K21" s="32">
        <v>35</v>
      </c>
      <c r="L21" s="3">
        <f t="shared" si="0"/>
        <v>27334.65</v>
      </c>
      <c r="M21" s="3">
        <f t="shared" si="1"/>
        <v>7734.6500000000005</v>
      </c>
      <c r="N21" s="33">
        <f t="shared" si="2"/>
        <v>0.2829613695437842</v>
      </c>
      <c r="O21">
        <f t="shared" si="3"/>
        <v>27334.65</v>
      </c>
      <c r="P21">
        <f t="shared" si="4"/>
        <v>19600</v>
      </c>
      <c r="Q21">
        <f t="shared" si="5"/>
        <v>7734.6500000000015</v>
      </c>
      <c r="R21">
        <f t="shared" si="6"/>
        <v>0.2829613695437842</v>
      </c>
    </row>
    <row r="22" spans="1:18">
      <c r="A22" s="31"/>
      <c r="B22" s="32">
        <v>2024</v>
      </c>
      <c r="C22" s="32" t="s">
        <v>43</v>
      </c>
      <c r="D22" s="32" t="s">
        <v>13</v>
      </c>
      <c r="E22" s="32" t="s">
        <v>24</v>
      </c>
      <c r="F22" s="32" t="s">
        <v>15</v>
      </c>
      <c r="G22" s="32" t="s">
        <v>29</v>
      </c>
      <c r="H22" s="32" t="s">
        <v>14</v>
      </c>
      <c r="I22" s="3">
        <v>881.08900000000006</v>
      </c>
      <c r="J22" s="3">
        <v>621.30000000000007</v>
      </c>
      <c r="K22" s="32">
        <v>99</v>
      </c>
      <c r="L22" s="3">
        <f t="shared" si="0"/>
        <v>87227.811000000002</v>
      </c>
      <c r="M22" s="3">
        <f t="shared" si="1"/>
        <v>25719.110999999997</v>
      </c>
      <c r="N22" s="33">
        <f t="shared" si="2"/>
        <v>0.2948498959809962</v>
      </c>
      <c r="O22">
        <f t="shared" si="3"/>
        <v>87227.811000000002</v>
      </c>
      <c r="P22">
        <f t="shared" si="4"/>
        <v>61508.700000000004</v>
      </c>
      <c r="Q22">
        <f t="shared" si="5"/>
        <v>25719.110999999997</v>
      </c>
      <c r="R22">
        <f t="shared" si="6"/>
        <v>0.2948498959809962</v>
      </c>
    </row>
    <row r="23" spans="1:18">
      <c r="A23" s="31"/>
      <c r="B23" s="32">
        <v>2023</v>
      </c>
      <c r="C23" s="32" t="s">
        <v>43</v>
      </c>
      <c r="D23" s="32" t="s">
        <v>13</v>
      </c>
      <c r="E23" s="32" t="s">
        <v>25</v>
      </c>
      <c r="F23" s="32" t="s">
        <v>15</v>
      </c>
      <c r="G23" s="32" t="s">
        <v>29</v>
      </c>
      <c r="H23" s="32" t="s">
        <v>14</v>
      </c>
      <c r="I23" s="3">
        <v>680.99</v>
      </c>
      <c r="J23" s="3">
        <v>490</v>
      </c>
      <c r="K23" s="32">
        <v>44</v>
      </c>
      <c r="L23" s="3">
        <f t="shared" si="0"/>
        <v>29963.56</v>
      </c>
      <c r="M23" s="3">
        <f t="shared" si="1"/>
        <v>8403.5600000000013</v>
      </c>
      <c r="N23" s="33">
        <f t="shared" si="2"/>
        <v>0.28045933126771322</v>
      </c>
      <c r="O23">
        <f t="shared" si="3"/>
        <v>29963.56</v>
      </c>
      <c r="P23">
        <f t="shared" si="4"/>
        <v>21560</v>
      </c>
      <c r="Q23">
        <f t="shared" si="5"/>
        <v>8403.5600000000013</v>
      </c>
      <c r="R23">
        <f t="shared" si="6"/>
        <v>0.28045933126771322</v>
      </c>
    </row>
    <row r="24" spans="1:18">
      <c r="A24" s="31"/>
      <c r="B24" s="32">
        <v>2024</v>
      </c>
      <c r="C24" s="32" t="s">
        <v>43</v>
      </c>
      <c r="D24" s="32" t="s">
        <v>13</v>
      </c>
      <c r="E24" s="32" t="s">
        <v>25</v>
      </c>
      <c r="F24" s="32" t="s">
        <v>15</v>
      </c>
      <c r="G24" s="32" t="s">
        <v>29</v>
      </c>
      <c r="H24" s="32" t="s">
        <v>14</v>
      </c>
      <c r="I24" s="3">
        <v>765.58900000000006</v>
      </c>
      <c r="J24" s="3">
        <v>539.55000000000007</v>
      </c>
      <c r="K24" s="32">
        <v>126</v>
      </c>
      <c r="L24" s="3">
        <f t="shared" si="0"/>
        <v>96464.214000000007</v>
      </c>
      <c r="M24" s="3">
        <f t="shared" si="1"/>
        <v>28480.913999999997</v>
      </c>
      <c r="N24" s="33">
        <f t="shared" si="2"/>
        <v>0.29524849494964001</v>
      </c>
      <c r="O24">
        <f t="shared" si="3"/>
        <v>96464.214000000007</v>
      </c>
      <c r="P24">
        <f t="shared" si="4"/>
        <v>67983.3</v>
      </c>
      <c r="Q24">
        <f t="shared" si="5"/>
        <v>28480.914000000004</v>
      </c>
      <c r="R24">
        <f t="shared" si="6"/>
        <v>0.29524849494964012</v>
      </c>
    </row>
    <row r="25" spans="1:18">
      <c r="A25" s="31"/>
      <c r="B25" s="32">
        <v>2023</v>
      </c>
      <c r="C25" s="32" t="s">
        <v>43</v>
      </c>
      <c r="D25" s="32" t="s">
        <v>13</v>
      </c>
      <c r="E25" s="32" t="s">
        <v>26</v>
      </c>
      <c r="F25" s="32" t="s">
        <v>15</v>
      </c>
      <c r="G25" s="32" t="s">
        <v>29</v>
      </c>
      <c r="H25" s="32" t="s">
        <v>14</v>
      </c>
      <c r="I25" s="3">
        <v>630.99</v>
      </c>
      <c r="J25" s="3">
        <v>455</v>
      </c>
      <c r="K25" s="32">
        <v>48</v>
      </c>
      <c r="L25" s="3">
        <f t="shared" si="0"/>
        <v>30287.52</v>
      </c>
      <c r="M25" s="3">
        <f t="shared" si="1"/>
        <v>8447.52</v>
      </c>
      <c r="N25" s="33">
        <f t="shared" si="2"/>
        <v>0.27891091776414839</v>
      </c>
      <c r="O25">
        <f t="shared" si="3"/>
        <v>30287.52</v>
      </c>
      <c r="P25">
        <f t="shared" si="4"/>
        <v>21840</v>
      </c>
      <c r="Q25">
        <f t="shared" si="5"/>
        <v>8447.52</v>
      </c>
      <c r="R25">
        <f t="shared" si="6"/>
        <v>0.27891091776414839</v>
      </c>
    </row>
    <row r="26" spans="1:18">
      <c r="A26" s="31"/>
      <c r="B26" s="32">
        <v>2024</v>
      </c>
      <c r="C26" s="32" t="s">
        <v>43</v>
      </c>
      <c r="D26" s="32" t="s">
        <v>13</v>
      </c>
      <c r="E26" s="32" t="s">
        <v>26</v>
      </c>
      <c r="F26" s="32" t="s">
        <v>15</v>
      </c>
      <c r="G26" s="32" t="s">
        <v>29</v>
      </c>
      <c r="H26" s="32" t="s">
        <v>14</v>
      </c>
      <c r="I26" s="3">
        <v>710.58900000000006</v>
      </c>
      <c r="J26" s="3">
        <v>501.40000000000003</v>
      </c>
      <c r="K26" s="32">
        <v>138</v>
      </c>
      <c r="L26" s="3">
        <f t="shared" si="0"/>
        <v>98061.282000000007</v>
      </c>
      <c r="M26" s="3">
        <f t="shared" si="1"/>
        <v>28868.082000000002</v>
      </c>
      <c r="N26" s="33">
        <f t="shared" si="2"/>
        <v>0.29438817656901528</v>
      </c>
      <c r="O26">
        <f t="shared" si="3"/>
        <v>98061.282000000007</v>
      </c>
      <c r="P26">
        <f t="shared" si="4"/>
        <v>69193.200000000012</v>
      </c>
      <c r="Q26">
        <f t="shared" si="5"/>
        <v>28868.081999999995</v>
      </c>
      <c r="R26">
        <f t="shared" si="6"/>
        <v>0.29438817656901523</v>
      </c>
    </row>
    <row r="27" spans="1:18">
      <c r="A27" s="31"/>
      <c r="B27" s="32">
        <v>2023</v>
      </c>
      <c r="C27" s="32" t="s">
        <v>44</v>
      </c>
      <c r="D27" s="32" t="s">
        <v>13</v>
      </c>
      <c r="E27" s="32" t="s">
        <v>23</v>
      </c>
      <c r="F27" s="32" t="s">
        <v>15</v>
      </c>
      <c r="G27" s="32" t="s">
        <v>29</v>
      </c>
      <c r="H27" s="32" t="s">
        <v>14</v>
      </c>
      <c r="I27" s="3">
        <v>570.99</v>
      </c>
      <c r="J27" s="3">
        <v>420</v>
      </c>
      <c r="K27" s="32">
        <v>55</v>
      </c>
      <c r="L27" s="3">
        <f t="shared" si="0"/>
        <v>31404.45</v>
      </c>
      <c r="M27" s="3">
        <f t="shared" si="1"/>
        <v>8304.4500000000007</v>
      </c>
      <c r="N27" s="33">
        <f t="shared" si="2"/>
        <v>0.26443545421110703</v>
      </c>
      <c r="O27">
        <f t="shared" si="3"/>
        <v>31404.45</v>
      </c>
      <c r="P27">
        <f t="shared" si="4"/>
        <v>23100</v>
      </c>
      <c r="Q27">
        <f t="shared" si="5"/>
        <v>8304.4500000000007</v>
      </c>
      <c r="R27">
        <f t="shared" si="6"/>
        <v>0.26443545421110703</v>
      </c>
    </row>
    <row r="28" spans="1:18">
      <c r="A28" s="31"/>
      <c r="B28" s="32">
        <v>2024</v>
      </c>
      <c r="C28" s="32" t="s">
        <v>44</v>
      </c>
      <c r="D28" s="32" t="s">
        <v>13</v>
      </c>
      <c r="E28" s="32" t="s">
        <v>23</v>
      </c>
      <c r="F28" s="32" t="s">
        <v>15</v>
      </c>
      <c r="G28" s="32" t="s">
        <v>29</v>
      </c>
      <c r="H28" s="32" t="s">
        <v>14</v>
      </c>
      <c r="I28" s="3">
        <v>639.08900000000006</v>
      </c>
      <c r="J28" s="3">
        <v>463.25000000000006</v>
      </c>
      <c r="K28" s="32">
        <v>159</v>
      </c>
      <c r="L28" s="3">
        <f t="shared" si="0"/>
        <v>101615.15100000001</v>
      </c>
      <c r="M28" s="3">
        <f t="shared" si="1"/>
        <v>27958.400999999998</v>
      </c>
      <c r="N28" s="33">
        <f t="shared" si="2"/>
        <v>0.27514008221077185</v>
      </c>
      <c r="O28">
        <f t="shared" si="3"/>
        <v>101615.15100000001</v>
      </c>
      <c r="P28">
        <f t="shared" si="4"/>
        <v>73656.750000000015</v>
      </c>
      <c r="Q28">
        <f t="shared" si="5"/>
        <v>27958.400999999998</v>
      </c>
      <c r="R28">
        <f t="shared" si="6"/>
        <v>0.27514008221077185</v>
      </c>
    </row>
    <row r="29" spans="1:18">
      <c r="A29" s="31"/>
      <c r="B29" s="32">
        <v>2023</v>
      </c>
      <c r="C29" s="32" t="s">
        <v>44</v>
      </c>
      <c r="D29" s="32" t="s">
        <v>13</v>
      </c>
      <c r="E29" s="32" t="s">
        <v>24</v>
      </c>
      <c r="F29" s="32" t="s">
        <v>15</v>
      </c>
      <c r="G29" s="32" t="s">
        <v>29</v>
      </c>
      <c r="H29" s="32" t="s">
        <v>14</v>
      </c>
      <c r="I29" s="3">
        <v>770.99</v>
      </c>
      <c r="J29" s="3">
        <v>560</v>
      </c>
      <c r="K29" s="32">
        <v>38</v>
      </c>
      <c r="L29" s="3">
        <f t="shared" si="0"/>
        <v>29297.62</v>
      </c>
      <c r="M29" s="3">
        <f t="shared" si="1"/>
        <v>8017.6200000000008</v>
      </c>
      <c r="N29" s="33">
        <f t="shared" si="2"/>
        <v>0.27366113697972738</v>
      </c>
      <c r="O29">
        <f t="shared" si="3"/>
        <v>29297.62</v>
      </c>
      <c r="P29">
        <f t="shared" si="4"/>
        <v>21280</v>
      </c>
      <c r="Q29">
        <f t="shared" si="5"/>
        <v>8017.619999999999</v>
      </c>
      <c r="R29">
        <f t="shared" si="6"/>
        <v>0.27366113697972733</v>
      </c>
    </row>
    <row r="30" spans="1:18">
      <c r="A30" s="31"/>
      <c r="B30" s="32">
        <v>2024</v>
      </c>
      <c r="C30" s="32" t="s">
        <v>44</v>
      </c>
      <c r="D30" s="32" t="s">
        <v>13</v>
      </c>
      <c r="E30" s="32" t="s">
        <v>24</v>
      </c>
      <c r="F30" s="32" t="s">
        <v>15</v>
      </c>
      <c r="G30" s="32" t="s">
        <v>29</v>
      </c>
      <c r="H30" s="32" t="s">
        <v>14</v>
      </c>
      <c r="I30" s="3">
        <v>870.08900000000006</v>
      </c>
      <c r="J30" s="3">
        <v>621.30000000000007</v>
      </c>
      <c r="K30" s="32">
        <v>108</v>
      </c>
      <c r="L30" s="3">
        <f t="shared" si="0"/>
        <v>93969.612000000008</v>
      </c>
      <c r="M30" s="3">
        <f t="shared" si="1"/>
        <v>26869.212</v>
      </c>
      <c r="N30" s="33">
        <f t="shared" si="2"/>
        <v>0.28593511698228569</v>
      </c>
      <c r="O30">
        <f t="shared" si="3"/>
        <v>93969.612000000008</v>
      </c>
      <c r="P30">
        <f t="shared" si="4"/>
        <v>67100.400000000009</v>
      </c>
      <c r="Q30">
        <f t="shared" si="5"/>
        <v>26869.212</v>
      </c>
      <c r="R30">
        <f t="shared" si="6"/>
        <v>0.28593511698228569</v>
      </c>
    </row>
    <row r="31" spans="1:18">
      <c r="A31" s="31"/>
      <c r="B31" s="32">
        <v>2023</v>
      </c>
      <c r="C31" s="32" t="s">
        <v>44</v>
      </c>
      <c r="D31" s="32" t="s">
        <v>13</v>
      </c>
      <c r="E31" s="32" t="s">
        <v>25</v>
      </c>
      <c r="F31" s="32" t="s">
        <v>15</v>
      </c>
      <c r="G31" s="32" t="s">
        <v>29</v>
      </c>
      <c r="H31" s="32" t="s">
        <v>14</v>
      </c>
      <c r="I31" s="3">
        <v>670.99</v>
      </c>
      <c r="J31" s="3">
        <v>490</v>
      </c>
      <c r="K31" s="32">
        <v>47</v>
      </c>
      <c r="L31" s="3">
        <f t="shared" si="0"/>
        <v>31536.53</v>
      </c>
      <c r="M31" s="3">
        <f t="shared" si="1"/>
        <v>8506.5300000000007</v>
      </c>
      <c r="N31" s="33">
        <f t="shared" si="2"/>
        <v>0.26973576357322765</v>
      </c>
      <c r="O31">
        <f t="shared" si="3"/>
        <v>31536.53</v>
      </c>
      <c r="P31">
        <f t="shared" si="4"/>
        <v>23030</v>
      </c>
      <c r="Q31">
        <f t="shared" si="5"/>
        <v>8506.5299999999988</v>
      </c>
      <c r="R31">
        <f t="shared" si="6"/>
        <v>0.26973576357322759</v>
      </c>
    </row>
    <row r="32" spans="1:18">
      <c r="A32" s="31"/>
      <c r="B32" s="32">
        <v>2024</v>
      </c>
      <c r="C32" s="32" t="s">
        <v>44</v>
      </c>
      <c r="D32" s="32" t="s">
        <v>13</v>
      </c>
      <c r="E32" s="32" t="s">
        <v>25</v>
      </c>
      <c r="F32" s="32" t="s">
        <v>15</v>
      </c>
      <c r="G32" s="32" t="s">
        <v>29</v>
      </c>
      <c r="H32" s="32" t="s">
        <v>14</v>
      </c>
      <c r="I32" s="3">
        <v>754.58900000000006</v>
      </c>
      <c r="J32" s="3">
        <v>539.55000000000007</v>
      </c>
      <c r="K32" s="32">
        <v>135</v>
      </c>
      <c r="L32" s="3">
        <f t="shared" si="0"/>
        <v>101869.51500000001</v>
      </c>
      <c r="M32" s="3">
        <f t="shared" si="1"/>
        <v>29030.264999999999</v>
      </c>
      <c r="N32" s="33">
        <f t="shared" si="2"/>
        <v>0.28497499963556316</v>
      </c>
      <c r="O32">
        <f t="shared" si="3"/>
        <v>101869.51500000001</v>
      </c>
      <c r="P32">
        <f t="shared" si="4"/>
        <v>72839.250000000015</v>
      </c>
      <c r="Q32">
        <f t="shared" si="5"/>
        <v>29030.264999999999</v>
      </c>
      <c r="R32">
        <f t="shared" si="6"/>
        <v>0.28497499963556316</v>
      </c>
    </row>
    <row r="33" spans="1:18">
      <c r="A33" s="31"/>
      <c r="B33" s="32">
        <v>2023</v>
      </c>
      <c r="C33" s="32" t="s">
        <v>44</v>
      </c>
      <c r="D33" s="32" t="s">
        <v>13</v>
      </c>
      <c r="E33" s="32" t="s">
        <v>26</v>
      </c>
      <c r="F33" s="32" t="s">
        <v>15</v>
      </c>
      <c r="G33" s="32" t="s">
        <v>29</v>
      </c>
      <c r="H33" s="32" t="s">
        <v>14</v>
      </c>
      <c r="I33" s="3">
        <v>620.99</v>
      </c>
      <c r="J33" s="3">
        <v>455</v>
      </c>
      <c r="K33" s="32">
        <v>51</v>
      </c>
      <c r="L33" s="3">
        <f t="shared" si="0"/>
        <v>31670.49</v>
      </c>
      <c r="M33" s="3">
        <f t="shared" si="1"/>
        <v>8465.49</v>
      </c>
      <c r="N33" s="33">
        <f t="shared" si="2"/>
        <v>0.26729899032190535</v>
      </c>
      <c r="O33">
        <f t="shared" si="3"/>
        <v>31670.49</v>
      </c>
      <c r="P33">
        <f t="shared" si="4"/>
        <v>23205</v>
      </c>
      <c r="Q33">
        <f t="shared" si="5"/>
        <v>8465.4900000000016</v>
      </c>
      <c r="R33">
        <f t="shared" si="6"/>
        <v>0.26729899032190541</v>
      </c>
    </row>
    <row r="34" spans="1:18">
      <c r="A34" s="31"/>
      <c r="B34" s="32">
        <v>2024</v>
      </c>
      <c r="C34" s="32" t="s">
        <v>44</v>
      </c>
      <c r="D34" s="32" t="s">
        <v>13</v>
      </c>
      <c r="E34" s="32" t="s">
        <v>26</v>
      </c>
      <c r="F34" s="32" t="s">
        <v>15</v>
      </c>
      <c r="G34" s="32" t="s">
        <v>29</v>
      </c>
      <c r="H34" s="32" t="s">
        <v>14</v>
      </c>
      <c r="I34" s="3">
        <v>699.58900000000006</v>
      </c>
      <c r="J34" s="3">
        <v>501.40000000000003</v>
      </c>
      <c r="K34" s="32">
        <v>147</v>
      </c>
      <c r="L34" s="3">
        <f t="shared" si="0"/>
        <v>102839.58300000001</v>
      </c>
      <c r="M34" s="3">
        <f t="shared" si="1"/>
        <v>29133.783000000003</v>
      </c>
      <c r="N34" s="33">
        <f t="shared" si="2"/>
        <v>0.28329347659840276</v>
      </c>
      <c r="O34">
        <f t="shared" si="3"/>
        <v>102839.58300000001</v>
      </c>
      <c r="P34">
        <f t="shared" si="4"/>
        <v>73705.8</v>
      </c>
      <c r="Q34">
        <f t="shared" si="5"/>
        <v>29133.78300000001</v>
      </c>
      <c r="R34">
        <f t="shared" si="6"/>
        <v>0.28329347659840282</v>
      </c>
    </row>
    <row r="35" spans="1:18">
      <c r="A35" s="31"/>
      <c r="B35" s="32">
        <v>2023</v>
      </c>
      <c r="C35" s="32" t="s">
        <v>41</v>
      </c>
      <c r="D35" s="32" t="s">
        <v>13</v>
      </c>
      <c r="E35" s="32" t="s">
        <v>23</v>
      </c>
      <c r="F35" s="32" t="s">
        <v>15</v>
      </c>
      <c r="G35" s="32" t="s">
        <v>31</v>
      </c>
      <c r="H35" s="32" t="s">
        <v>30</v>
      </c>
      <c r="I35" s="3">
        <v>900.99</v>
      </c>
      <c r="J35" s="3">
        <v>630</v>
      </c>
      <c r="K35" s="32">
        <v>15</v>
      </c>
      <c r="L35" s="3">
        <f t="shared" si="0"/>
        <v>13514.85</v>
      </c>
      <c r="M35" s="3">
        <f t="shared" si="1"/>
        <v>4064.8500000000004</v>
      </c>
      <c r="N35" s="33">
        <f t="shared" si="2"/>
        <v>0.30076915393067627</v>
      </c>
      <c r="O35">
        <f t="shared" si="3"/>
        <v>13514.85</v>
      </c>
      <c r="P35">
        <f t="shared" si="4"/>
        <v>9450</v>
      </c>
      <c r="Q35">
        <f t="shared" si="5"/>
        <v>4064.8500000000004</v>
      </c>
      <c r="R35">
        <f t="shared" si="6"/>
        <v>0.30076915393067627</v>
      </c>
    </row>
    <row r="36" spans="1:18">
      <c r="A36" s="31"/>
      <c r="B36" s="32">
        <v>2024</v>
      </c>
      <c r="C36" s="32" t="s">
        <v>41</v>
      </c>
      <c r="D36" s="32" t="s">
        <v>13</v>
      </c>
      <c r="E36" s="32" t="s">
        <v>23</v>
      </c>
      <c r="F36" s="32" t="s">
        <v>15</v>
      </c>
      <c r="G36" s="32" t="s">
        <v>31</v>
      </c>
      <c r="H36" s="32" t="s">
        <v>30</v>
      </c>
      <c r="I36" s="3">
        <v>1013.0890000000001</v>
      </c>
      <c r="J36" s="3">
        <v>692.15000000000009</v>
      </c>
      <c r="K36" s="32">
        <v>13</v>
      </c>
      <c r="L36" s="3">
        <f t="shared" si="0"/>
        <v>13170.157000000001</v>
      </c>
      <c r="M36" s="3">
        <f t="shared" si="1"/>
        <v>4172.2069999999994</v>
      </c>
      <c r="N36" s="33">
        <f t="shared" si="2"/>
        <v>0.31679250292916017</v>
      </c>
      <c r="O36">
        <f t="shared" si="3"/>
        <v>13170.157000000001</v>
      </c>
      <c r="P36">
        <f t="shared" si="4"/>
        <v>8997.9500000000007</v>
      </c>
      <c r="Q36">
        <f t="shared" si="5"/>
        <v>4172.2070000000003</v>
      </c>
      <c r="R36">
        <f t="shared" si="6"/>
        <v>0.31679250292916022</v>
      </c>
    </row>
    <row r="37" spans="1:18">
      <c r="A37" s="31"/>
      <c r="B37" s="32">
        <v>2023</v>
      </c>
      <c r="C37" s="32" t="s">
        <v>41</v>
      </c>
      <c r="D37" s="32" t="s">
        <v>13</v>
      </c>
      <c r="E37" s="32" t="s">
        <v>24</v>
      </c>
      <c r="F37" s="32" t="s">
        <v>15</v>
      </c>
      <c r="G37" s="32" t="s">
        <v>31</v>
      </c>
      <c r="H37" s="32" t="s">
        <v>30</v>
      </c>
      <c r="I37" s="3">
        <v>1200.99</v>
      </c>
      <c r="J37" s="3">
        <v>840</v>
      </c>
      <c r="K37" s="32">
        <v>8</v>
      </c>
      <c r="L37" s="3">
        <f t="shared" si="0"/>
        <v>9607.92</v>
      </c>
      <c r="M37" s="3">
        <f t="shared" si="1"/>
        <v>2887.92</v>
      </c>
      <c r="N37" s="33">
        <f t="shared" si="2"/>
        <v>0.30057702395523694</v>
      </c>
      <c r="O37">
        <f t="shared" si="3"/>
        <v>9607.92</v>
      </c>
      <c r="P37">
        <f t="shared" si="4"/>
        <v>6720</v>
      </c>
      <c r="Q37">
        <f t="shared" si="5"/>
        <v>2887.92</v>
      </c>
      <c r="R37">
        <f t="shared" si="6"/>
        <v>0.30057702395523694</v>
      </c>
    </row>
    <row r="38" spans="1:18">
      <c r="A38" s="31"/>
      <c r="B38" s="32">
        <v>2024</v>
      </c>
      <c r="C38" s="32" t="s">
        <v>41</v>
      </c>
      <c r="D38" s="32" t="s">
        <v>13</v>
      </c>
      <c r="E38" s="32" t="s">
        <v>24</v>
      </c>
      <c r="F38" s="32" t="s">
        <v>15</v>
      </c>
      <c r="G38" s="32" t="s">
        <v>31</v>
      </c>
      <c r="H38" s="32" t="s">
        <v>30</v>
      </c>
      <c r="I38" s="3">
        <v>1376.0890000000002</v>
      </c>
      <c r="J38" s="3">
        <v>926.50000000000011</v>
      </c>
      <c r="K38" s="32">
        <v>7</v>
      </c>
      <c r="L38" s="3">
        <f t="shared" si="0"/>
        <v>9632.6230000000014</v>
      </c>
      <c r="M38" s="3">
        <f t="shared" si="1"/>
        <v>3147.1230000000005</v>
      </c>
      <c r="N38" s="33">
        <f t="shared" si="2"/>
        <v>0.32671505985441351</v>
      </c>
      <c r="O38">
        <f t="shared" si="3"/>
        <v>9632.6230000000014</v>
      </c>
      <c r="P38">
        <f t="shared" si="4"/>
        <v>6485.5000000000009</v>
      </c>
      <c r="Q38">
        <f t="shared" si="5"/>
        <v>3147.1230000000005</v>
      </c>
      <c r="R38">
        <f t="shared" si="6"/>
        <v>0.32671505985441351</v>
      </c>
    </row>
    <row r="39" spans="1:18">
      <c r="A39" s="31"/>
      <c r="B39" s="32">
        <v>2023</v>
      </c>
      <c r="C39" s="32" t="s">
        <v>41</v>
      </c>
      <c r="D39" s="32" t="s">
        <v>13</v>
      </c>
      <c r="E39" s="32" t="s">
        <v>25</v>
      </c>
      <c r="F39" s="32" t="s">
        <v>15</v>
      </c>
      <c r="G39" s="32" t="s">
        <v>31</v>
      </c>
      <c r="H39" s="32" t="s">
        <v>30</v>
      </c>
      <c r="I39" s="3">
        <v>1050.99</v>
      </c>
      <c r="J39" s="3">
        <v>735</v>
      </c>
      <c r="K39" s="32">
        <v>12</v>
      </c>
      <c r="L39" s="3">
        <f t="shared" si="0"/>
        <v>12611.880000000001</v>
      </c>
      <c r="M39" s="3">
        <f t="shared" si="1"/>
        <v>3791.88</v>
      </c>
      <c r="N39" s="33">
        <f t="shared" si="2"/>
        <v>0.30065937830045958</v>
      </c>
      <c r="O39">
        <f t="shared" si="3"/>
        <v>12611.880000000001</v>
      </c>
      <c r="P39">
        <f t="shared" si="4"/>
        <v>8820</v>
      </c>
      <c r="Q39">
        <f t="shared" si="5"/>
        <v>3791.880000000001</v>
      </c>
      <c r="R39">
        <f t="shared" si="6"/>
        <v>0.30065937830045963</v>
      </c>
    </row>
    <row r="40" spans="1:18">
      <c r="A40" s="31"/>
      <c r="B40" s="32">
        <v>2024</v>
      </c>
      <c r="C40" s="32" t="s">
        <v>41</v>
      </c>
      <c r="D40" s="32" t="s">
        <v>13</v>
      </c>
      <c r="E40" s="32" t="s">
        <v>25</v>
      </c>
      <c r="F40" s="32" t="s">
        <v>15</v>
      </c>
      <c r="G40" s="32" t="s">
        <v>31</v>
      </c>
      <c r="H40" s="32" t="s">
        <v>30</v>
      </c>
      <c r="I40" s="3">
        <v>1183.5890000000002</v>
      </c>
      <c r="J40" s="3">
        <v>806.6</v>
      </c>
      <c r="K40" s="32">
        <v>11</v>
      </c>
      <c r="L40" s="3">
        <f t="shared" si="0"/>
        <v>13019.479000000001</v>
      </c>
      <c r="M40" s="3">
        <f t="shared" si="1"/>
        <v>4146.8790000000017</v>
      </c>
      <c r="N40" s="33">
        <f t="shared" si="2"/>
        <v>0.31851343667438625</v>
      </c>
      <c r="O40">
        <f t="shared" si="3"/>
        <v>13019.479000000001</v>
      </c>
      <c r="P40">
        <f t="shared" si="4"/>
        <v>8872.6</v>
      </c>
      <c r="Q40">
        <f t="shared" si="5"/>
        <v>4146.8790000000008</v>
      </c>
      <c r="R40">
        <f t="shared" si="6"/>
        <v>0.31851343667438614</v>
      </c>
    </row>
    <row r="41" spans="1:18">
      <c r="A41" s="31"/>
      <c r="B41" s="32">
        <v>2023</v>
      </c>
      <c r="C41" s="32" t="s">
        <v>41</v>
      </c>
      <c r="D41" s="32" t="s">
        <v>13</v>
      </c>
      <c r="E41" s="32" t="s">
        <v>26</v>
      </c>
      <c r="F41" s="32" t="s">
        <v>15</v>
      </c>
      <c r="G41" s="32" t="s">
        <v>31</v>
      </c>
      <c r="H41" s="32" t="s">
        <v>30</v>
      </c>
      <c r="I41" s="3">
        <v>975.99</v>
      </c>
      <c r="J41" s="3">
        <v>682.5</v>
      </c>
      <c r="K41" s="32">
        <v>18</v>
      </c>
      <c r="L41" s="3">
        <f t="shared" si="0"/>
        <v>17567.82</v>
      </c>
      <c r="M41" s="3">
        <f t="shared" si="1"/>
        <v>5282.82</v>
      </c>
      <c r="N41" s="33">
        <f t="shared" si="2"/>
        <v>0.30071004825869119</v>
      </c>
      <c r="O41">
        <f t="shared" si="3"/>
        <v>17567.82</v>
      </c>
      <c r="P41">
        <f t="shared" si="4"/>
        <v>12285</v>
      </c>
      <c r="Q41">
        <f t="shared" si="5"/>
        <v>5282.82</v>
      </c>
      <c r="R41">
        <f t="shared" si="6"/>
        <v>0.30071004825869119</v>
      </c>
    </row>
    <row r="42" spans="1:18">
      <c r="A42" s="31"/>
      <c r="B42" s="32">
        <v>2024</v>
      </c>
      <c r="C42" s="32" t="s">
        <v>41</v>
      </c>
      <c r="D42" s="32" t="s">
        <v>13</v>
      </c>
      <c r="E42" s="32" t="s">
        <v>26</v>
      </c>
      <c r="F42" s="32" t="s">
        <v>15</v>
      </c>
      <c r="G42" s="32" t="s">
        <v>31</v>
      </c>
      <c r="H42" s="32" t="s">
        <v>30</v>
      </c>
      <c r="I42" s="3">
        <v>1101.0890000000002</v>
      </c>
      <c r="J42" s="3">
        <v>752.1</v>
      </c>
      <c r="K42" s="32">
        <v>16</v>
      </c>
      <c r="L42" s="3">
        <f t="shared" si="0"/>
        <v>17617.424000000003</v>
      </c>
      <c r="M42" s="3">
        <f t="shared" si="1"/>
        <v>5583.8240000000023</v>
      </c>
      <c r="N42" s="33">
        <f t="shared" si="2"/>
        <v>0.31694894781439109</v>
      </c>
      <c r="O42">
        <f t="shared" si="3"/>
        <v>17617.424000000003</v>
      </c>
      <c r="P42">
        <f t="shared" si="4"/>
        <v>12033.6</v>
      </c>
      <c r="Q42">
        <f t="shared" si="5"/>
        <v>5583.8240000000023</v>
      </c>
      <c r="R42">
        <f t="shared" si="6"/>
        <v>0.31694894781439109</v>
      </c>
    </row>
    <row r="43" spans="1:18">
      <c r="A43" s="31"/>
      <c r="B43" s="32">
        <v>2023</v>
      </c>
      <c r="C43" s="32" t="s">
        <v>42</v>
      </c>
      <c r="D43" s="32" t="s">
        <v>13</v>
      </c>
      <c r="E43" s="32" t="s">
        <v>23</v>
      </c>
      <c r="F43" s="32" t="s">
        <v>15</v>
      </c>
      <c r="G43" s="32" t="s">
        <v>31</v>
      </c>
      <c r="H43" s="32" t="s">
        <v>30</v>
      </c>
      <c r="I43" s="3">
        <v>890.99</v>
      </c>
      <c r="J43" s="3">
        <v>630</v>
      </c>
      <c r="K43" s="32">
        <v>16</v>
      </c>
      <c r="L43" s="3">
        <f t="shared" si="0"/>
        <v>14255.84</v>
      </c>
      <c r="M43" s="3">
        <f t="shared" si="1"/>
        <v>4175.84</v>
      </c>
      <c r="N43" s="33">
        <f t="shared" si="2"/>
        <v>0.29292135714205547</v>
      </c>
      <c r="O43">
        <f t="shared" si="3"/>
        <v>14255.84</v>
      </c>
      <c r="P43">
        <f t="shared" si="4"/>
        <v>10080</v>
      </c>
      <c r="Q43">
        <f t="shared" si="5"/>
        <v>4175.84</v>
      </c>
      <c r="R43">
        <f t="shared" si="6"/>
        <v>0.29292135714205547</v>
      </c>
    </row>
    <row r="44" spans="1:18">
      <c r="A44" s="31"/>
      <c r="B44" s="32">
        <v>2024</v>
      </c>
      <c r="C44" s="32" t="s">
        <v>42</v>
      </c>
      <c r="D44" s="32" t="s">
        <v>13</v>
      </c>
      <c r="E44" s="32" t="s">
        <v>23</v>
      </c>
      <c r="F44" s="32" t="s">
        <v>15</v>
      </c>
      <c r="G44" s="32" t="s">
        <v>31</v>
      </c>
      <c r="H44" s="32" t="s">
        <v>30</v>
      </c>
      <c r="I44" s="3">
        <v>1002.0890000000001</v>
      </c>
      <c r="J44" s="3">
        <v>692.15000000000009</v>
      </c>
      <c r="K44" s="32">
        <v>14</v>
      </c>
      <c r="L44" s="3">
        <f t="shared" si="0"/>
        <v>14029.246000000001</v>
      </c>
      <c r="M44" s="3">
        <f t="shared" si="1"/>
        <v>4339.1459999999997</v>
      </c>
      <c r="N44" s="33">
        <f t="shared" si="2"/>
        <v>0.30929288715872538</v>
      </c>
      <c r="O44">
        <f t="shared" si="3"/>
        <v>14029.246000000001</v>
      </c>
      <c r="P44">
        <f t="shared" si="4"/>
        <v>9690.1000000000022</v>
      </c>
      <c r="Q44">
        <f t="shared" si="5"/>
        <v>4339.1459999999988</v>
      </c>
      <c r="R44">
        <f t="shared" si="6"/>
        <v>0.30929288715872533</v>
      </c>
    </row>
    <row r="45" spans="1:18">
      <c r="A45" s="31"/>
      <c r="B45" s="32">
        <v>2023</v>
      </c>
      <c r="C45" s="32" t="s">
        <v>42</v>
      </c>
      <c r="D45" s="32" t="s">
        <v>13</v>
      </c>
      <c r="E45" s="32" t="s">
        <v>24</v>
      </c>
      <c r="F45" s="32" t="s">
        <v>15</v>
      </c>
      <c r="G45" s="32" t="s">
        <v>31</v>
      </c>
      <c r="H45" s="32" t="s">
        <v>30</v>
      </c>
      <c r="I45" s="3">
        <v>1190.99</v>
      </c>
      <c r="J45" s="3">
        <v>840</v>
      </c>
      <c r="K45" s="32">
        <v>9</v>
      </c>
      <c r="L45" s="3">
        <f t="shared" si="0"/>
        <v>10718.91</v>
      </c>
      <c r="M45" s="3">
        <f t="shared" si="1"/>
        <v>3158.91</v>
      </c>
      <c r="N45" s="33">
        <f t="shared" si="2"/>
        <v>0.29470440557855226</v>
      </c>
      <c r="O45">
        <f t="shared" si="3"/>
        <v>10718.91</v>
      </c>
      <c r="P45">
        <f t="shared" si="4"/>
        <v>7560</v>
      </c>
      <c r="Q45">
        <f t="shared" si="5"/>
        <v>3158.91</v>
      </c>
      <c r="R45">
        <f t="shared" si="6"/>
        <v>0.29470440557855226</v>
      </c>
    </row>
    <row r="46" spans="1:18">
      <c r="A46" s="31"/>
      <c r="B46" s="32">
        <v>2024</v>
      </c>
      <c r="C46" s="32" t="s">
        <v>42</v>
      </c>
      <c r="D46" s="32" t="s">
        <v>13</v>
      </c>
      <c r="E46" s="32" t="s">
        <v>24</v>
      </c>
      <c r="F46" s="32" t="s">
        <v>15</v>
      </c>
      <c r="G46" s="32" t="s">
        <v>31</v>
      </c>
      <c r="H46" s="32" t="s">
        <v>30</v>
      </c>
      <c r="I46" s="3">
        <v>1365.0890000000002</v>
      </c>
      <c r="J46" s="3">
        <v>926.50000000000011</v>
      </c>
      <c r="K46" s="32">
        <v>8</v>
      </c>
      <c r="L46" s="3">
        <f t="shared" si="0"/>
        <v>10920.712000000001</v>
      </c>
      <c r="M46" s="3">
        <f t="shared" si="1"/>
        <v>3508.7120000000004</v>
      </c>
      <c r="N46" s="33">
        <f t="shared" si="2"/>
        <v>0.32128967415311382</v>
      </c>
      <c r="O46">
        <f t="shared" si="3"/>
        <v>10920.712000000001</v>
      </c>
      <c r="P46">
        <f t="shared" si="4"/>
        <v>7412.0000000000009</v>
      </c>
      <c r="Q46">
        <f t="shared" si="5"/>
        <v>3508.7120000000004</v>
      </c>
      <c r="R46">
        <f t="shared" si="6"/>
        <v>0.32128967415311382</v>
      </c>
    </row>
    <row r="47" spans="1:18">
      <c r="A47" s="31"/>
      <c r="B47" s="32">
        <v>2023</v>
      </c>
      <c r="C47" s="32" t="s">
        <v>42</v>
      </c>
      <c r="D47" s="32" t="s">
        <v>13</v>
      </c>
      <c r="E47" s="32" t="s">
        <v>25</v>
      </c>
      <c r="F47" s="32" t="s">
        <v>15</v>
      </c>
      <c r="G47" s="32" t="s">
        <v>31</v>
      </c>
      <c r="H47" s="32" t="s">
        <v>30</v>
      </c>
      <c r="I47" s="3">
        <v>1040.99</v>
      </c>
      <c r="J47" s="3">
        <v>735</v>
      </c>
      <c r="K47" s="32">
        <v>13</v>
      </c>
      <c r="L47" s="3">
        <f t="shared" si="0"/>
        <v>13532.87</v>
      </c>
      <c r="M47" s="3">
        <f t="shared" si="1"/>
        <v>3977.87</v>
      </c>
      <c r="N47" s="33">
        <f t="shared" si="2"/>
        <v>0.29394134429725549</v>
      </c>
      <c r="O47">
        <f t="shared" si="3"/>
        <v>13532.87</v>
      </c>
      <c r="P47">
        <f t="shared" si="4"/>
        <v>9555</v>
      </c>
      <c r="Q47">
        <f t="shared" si="5"/>
        <v>3977.8700000000008</v>
      </c>
      <c r="R47">
        <f t="shared" si="6"/>
        <v>0.29394134429725555</v>
      </c>
    </row>
    <row r="48" spans="1:18">
      <c r="A48" s="31"/>
      <c r="B48" s="32">
        <v>2024</v>
      </c>
      <c r="C48" s="32" t="s">
        <v>42</v>
      </c>
      <c r="D48" s="32" t="s">
        <v>13</v>
      </c>
      <c r="E48" s="32" t="s">
        <v>25</v>
      </c>
      <c r="F48" s="32" t="s">
        <v>15</v>
      </c>
      <c r="G48" s="32" t="s">
        <v>31</v>
      </c>
      <c r="H48" s="32" t="s">
        <v>30</v>
      </c>
      <c r="I48" s="3">
        <v>1172.5890000000002</v>
      </c>
      <c r="J48" s="3">
        <v>806.6</v>
      </c>
      <c r="K48" s="32">
        <v>12</v>
      </c>
      <c r="L48" s="3">
        <f t="shared" si="0"/>
        <v>14071.068000000003</v>
      </c>
      <c r="M48" s="3">
        <f t="shared" si="1"/>
        <v>4391.8680000000022</v>
      </c>
      <c r="N48" s="33">
        <f t="shared" si="2"/>
        <v>0.31212044458885435</v>
      </c>
      <c r="O48">
        <f t="shared" si="3"/>
        <v>14071.068000000003</v>
      </c>
      <c r="P48">
        <f t="shared" si="4"/>
        <v>9679.2000000000007</v>
      </c>
      <c r="Q48">
        <f t="shared" si="5"/>
        <v>4391.8680000000022</v>
      </c>
      <c r="R48">
        <f t="shared" si="6"/>
        <v>0.31212044458885435</v>
      </c>
    </row>
    <row r="49" spans="1:18">
      <c r="A49" s="31"/>
      <c r="B49" s="32">
        <v>2023</v>
      </c>
      <c r="C49" s="32" t="s">
        <v>42</v>
      </c>
      <c r="D49" s="32" t="s">
        <v>13</v>
      </c>
      <c r="E49" s="32" t="s">
        <v>26</v>
      </c>
      <c r="F49" s="32" t="s">
        <v>15</v>
      </c>
      <c r="G49" s="32" t="s">
        <v>31</v>
      </c>
      <c r="H49" s="32" t="s">
        <v>30</v>
      </c>
      <c r="I49" s="3">
        <v>965.99</v>
      </c>
      <c r="J49" s="3">
        <v>682.5</v>
      </c>
      <c r="K49" s="32">
        <v>19</v>
      </c>
      <c r="L49" s="3">
        <f t="shared" si="0"/>
        <v>18353.810000000001</v>
      </c>
      <c r="M49" s="3">
        <f t="shared" si="1"/>
        <v>5386.31</v>
      </c>
      <c r="N49" s="33">
        <f t="shared" si="2"/>
        <v>0.29347094690421227</v>
      </c>
      <c r="O49">
        <f t="shared" si="3"/>
        <v>18353.810000000001</v>
      </c>
      <c r="P49">
        <f t="shared" si="4"/>
        <v>12967.5</v>
      </c>
      <c r="Q49">
        <f t="shared" si="5"/>
        <v>5386.3100000000013</v>
      </c>
      <c r="R49">
        <f t="shared" si="6"/>
        <v>0.29347094690421233</v>
      </c>
    </row>
    <row r="50" spans="1:18">
      <c r="A50" s="31"/>
      <c r="B50" s="32">
        <v>2024</v>
      </c>
      <c r="C50" s="32" t="s">
        <v>42</v>
      </c>
      <c r="D50" s="32" t="s">
        <v>13</v>
      </c>
      <c r="E50" s="32" t="s">
        <v>26</v>
      </c>
      <c r="F50" s="32" t="s">
        <v>15</v>
      </c>
      <c r="G50" s="32" t="s">
        <v>31</v>
      </c>
      <c r="H50" s="32" t="s">
        <v>30</v>
      </c>
      <c r="I50" s="3">
        <v>1090.0890000000002</v>
      </c>
      <c r="J50" s="3">
        <v>752.1</v>
      </c>
      <c r="K50" s="32">
        <v>17</v>
      </c>
      <c r="L50" s="3">
        <f t="shared" si="0"/>
        <v>18531.513000000003</v>
      </c>
      <c r="M50" s="3">
        <f t="shared" si="1"/>
        <v>5745.8130000000028</v>
      </c>
      <c r="N50" s="33">
        <f t="shared" si="2"/>
        <v>0.31005633484972339</v>
      </c>
      <c r="O50">
        <f t="shared" si="3"/>
        <v>18531.513000000003</v>
      </c>
      <c r="P50">
        <f t="shared" si="4"/>
        <v>12785.7</v>
      </c>
      <c r="Q50">
        <f t="shared" si="5"/>
        <v>5745.8130000000019</v>
      </c>
      <c r="R50">
        <f t="shared" si="6"/>
        <v>0.31005633484972334</v>
      </c>
    </row>
    <row r="51" spans="1:18">
      <c r="A51" s="31"/>
      <c r="B51" s="32">
        <v>2023</v>
      </c>
      <c r="C51" s="32" t="s">
        <v>43</v>
      </c>
      <c r="D51" s="32" t="s">
        <v>13</v>
      </c>
      <c r="E51" s="32" t="s">
        <v>23</v>
      </c>
      <c r="F51" s="32" t="s">
        <v>15</v>
      </c>
      <c r="G51" s="32" t="s">
        <v>31</v>
      </c>
      <c r="H51" s="32" t="s">
        <v>30</v>
      </c>
      <c r="I51" s="3">
        <v>880.99</v>
      </c>
      <c r="J51" s="3">
        <v>630</v>
      </c>
      <c r="K51" s="32">
        <v>18</v>
      </c>
      <c r="L51" s="3">
        <f t="shared" si="0"/>
        <v>15857.82</v>
      </c>
      <c r="M51" s="3">
        <f t="shared" si="1"/>
        <v>4517.82</v>
      </c>
      <c r="N51" s="33">
        <f t="shared" si="2"/>
        <v>0.28489540176392464</v>
      </c>
      <c r="O51">
        <f t="shared" si="3"/>
        <v>15857.82</v>
      </c>
      <c r="P51">
        <f t="shared" si="4"/>
        <v>11340</v>
      </c>
      <c r="Q51">
        <f t="shared" si="5"/>
        <v>4517.82</v>
      </c>
      <c r="R51">
        <f t="shared" si="6"/>
        <v>0.28489540176392464</v>
      </c>
    </row>
    <row r="52" spans="1:18">
      <c r="A52" s="31"/>
      <c r="B52" s="32">
        <v>2024</v>
      </c>
      <c r="C52" s="32" t="s">
        <v>43</v>
      </c>
      <c r="D52" s="32" t="s">
        <v>13</v>
      </c>
      <c r="E52" s="32" t="s">
        <v>23</v>
      </c>
      <c r="F52" s="32" t="s">
        <v>15</v>
      </c>
      <c r="G52" s="32" t="s">
        <v>31</v>
      </c>
      <c r="H52" s="32" t="s">
        <v>30</v>
      </c>
      <c r="I52" s="3">
        <v>991.08900000000006</v>
      </c>
      <c r="J52" s="3">
        <v>692.15000000000009</v>
      </c>
      <c r="K52" s="32">
        <v>16</v>
      </c>
      <c r="L52" s="3">
        <f t="shared" si="0"/>
        <v>15857.424000000001</v>
      </c>
      <c r="M52" s="3">
        <f t="shared" si="1"/>
        <v>4783.0239999999994</v>
      </c>
      <c r="N52" s="33">
        <f t="shared" si="2"/>
        <v>0.30162679638256501</v>
      </c>
      <c r="O52">
        <f t="shared" si="3"/>
        <v>15857.424000000001</v>
      </c>
      <c r="P52">
        <f t="shared" si="4"/>
        <v>11074.400000000001</v>
      </c>
      <c r="Q52">
        <f t="shared" si="5"/>
        <v>4783.0239999999994</v>
      </c>
      <c r="R52">
        <f t="shared" si="6"/>
        <v>0.30162679638256501</v>
      </c>
    </row>
    <row r="53" spans="1:18">
      <c r="A53" s="31"/>
      <c r="B53" s="32">
        <v>2023</v>
      </c>
      <c r="C53" s="32" t="s">
        <v>43</v>
      </c>
      <c r="D53" s="32" t="s">
        <v>13</v>
      </c>
      <c r="E53" s="32" t="s">
        <v>24</v>
      </c>
      <c r="F53" s="32" t="s">
        <v>15</v>
      </c>
      <c r="G53" s="32" t="s">
        <v>31</v>
      </c>
      <c r="H53" s="32" t="s">
        <v>30</v>
      </c>
      <c r="I53" s="3">
        <v>1180.99</v>
      </c>
      <c r="J53" s="3">
        <v>840</v>
      </c>
      <c r="K53" s="32">
        <v>10</v>
      </c>
      <c r="L53" s="3">
        <f t="shared" si="0"/>
        <v>11809.9</v>
      </c>
      <c r="M53" s="3">
        <f t="shared" si="1"/>
        <v>3409.9</v>
      </c>
      <c r="N53" s="33">
        <f t="shared" si="2"/>
        <v>0.28873233473611126</v>
      </c>
      <c r="O53">
        <f t="shared" si="3"/>
        <v>11809.9</v>
      </c>
      <c r="P53">
        <f t="shared" si="4"/>
        <v>8400</v>
      </c>
      <c r="Q53">
        <f t="shared" si="5"/>
        <v>3409.8999999999996</v>
      </c>
      <c r="R53">
        <f t="shared" si="6"/>
        <v>0.28873233473611121</v>
      </c>
    </row>
    <row r="54" spans="1:18">
      <c r="A54" s="31"/>
      <c r="B54" s="32">
        <v>2024</v>
      </c>
      <c r="C54" s="32" t="s">
        <v>43</v>
      </c>
      <c r="D54" s="32" t="s">
        <v>13</v>
      </c>
      <c r="E54" s="32" t="s">
        <v>24</v>
      </c>
      <c r="F54" s="32" t="s">
        <v>15</v>
      </c>
      <c r="G54" s="32" t="s">
        <v>31</v>
      </c>
      <c r="H54" s="32" t="s">
        <v>30</v>
      </c>
      <c r="I54" s="3">
        <v>1354.0890000000002</v>
      </c>
      <c r="J54" s="3">
        <v>926.50000000000011</v>
      </c>
      <c r="K54" s="32">
        <v>9</v>
      </c>
      <c r="L54" s="3">
        <f t="shared" si="0"/>
        <v>12186.801000000001</v>
      </c>
      <c r="M54" s="3">
        <f t="shared" si="1"/>
        <v>3848.3010000000004</v>
      </c>
      <c r="N54" s="33">
        <f t="shared" si="2"/>
        <v>0.31577614174548352</v>
      </c>
      <c r="O54">
        <f t="shared" si="3"/>
        <v>12186.801000000001</v>
      </c>
      <c r="P54">
        <f t="shared" si="4"/>
        <v>8338.5000000000018</v>
      </c>
      <c r="Q54">
        <f t="shared" si="5"/>
        <v>3848.3009999999995</v>
      </c>
      <c r="R54">
        <f t="shared" si="6"/>
        <v>0.31577614174548341</v>
      </c>
    </row>
    <row r="55" spans="1:18">
      <c r="A55" s="31"/>
      <c r="B55" s="32">
        <v>2023</v>
      </c>
      <c r="C55" s="32" t="s">
        <v>43</v>
      </c>
      <c r="D55" s="32" t="s">
        <v>13</v>
      </c>
      <c r="E55" s="32" t="s">
        <v>25</v>
      </c>
      <c r="F55" s="32" t="s">
        <v>15</v>
      </c>
      <c r="G55" s="32" t="s">
        <v>31</v>
      </c>
      <c r="H55" s="32" t="s">
        <v>30</v>
      </c>
      <c r="I55" s="3">
        <v>1030.99</v>
      </c>
      <c r="J55" s="3">
        <v>735</v>
      </c>
      <c r="K55" s="32">
        <v>14</v>
      </c>
      <c r="L55" s="3">
        <f t="shared" si="0"/>
        <v>14433.86</v>
      </c>
      <c r="M55" s="3">
        <f t="shared" si="1"/>
        <v>4143.8600000000006</v>
      </c>
      <c r="N55" s="33">
        <f t="shared" si="2"/>
        <v>0.287092988292806</v>
      </c>
      <c r="O55">
        <f t="shared" si="3"/>
        <v>14433.86</v>
      </c>
      <c r="P55">
        <f t="shared" si="4"/>
        <v>10290</v>
      </c>
      <c r="Q55">
        <f t="shared" si="5"/>
        <v>4143.8600000000006</v>
      </c>
      <c r="R55">
        <f t="shared" si="6"/>
        <v>0.287092988292806</v>
      </c>
    </row>
    <row r="56" spans="1:18">
      <c r="A56" s="31"/>
      <c r="B56" s="32">
        <v>2024</v>
      </c>
      <c r="C56" s="32" t="s">
        <v>43</v>
      </c>
      <c r="D56" s="32" t="s">
        <v>13</v>
      </c>
      <c r="E56" s="32" t="s">
        <v>25</v>
      </c>
      <c r="F56" s="32" t="s">
        <v>15</v>
      </c>
      <c r="G56" s="32" t="s">
        <v>31</v>
      </c>
      <c r="H56" s="32" t="s">
        <v>30</v>
      </c>
      <c r="I56" s="3">
        <v>1161.5890000000002</v>
      </c>
      <c r="J56" s="3">
        <v>806.6</v>
      </c>
      <c r="K56" s="32">
        <v>13</v>
      </c>
      <c r="L56" s="3">
        <f t="shared" si="0"/>
        <v>15100.657000000003</v>
      </c>
      <c r="M56" s="3">
        <f t="shared" si="1"/>
        <v>4614.8570000000018</v>
      </c>
      <c r="N56" s="33">
        <f t="shared" si="2"/>
        <v>0.30560637196116702</v>
      </c>
      <c r="O56">
        <f t="shared" si="3"/>
        <v>15100.657000000003</v>
      </c>
      <c r="P56">
        <f t="shared" si="4"/>
        <v>10485.800000000001</v>
      </c>
      <c r="Q56">
        <f t="shared" si="5"/>
        <v>4614.8570000000018</v>
      </c>
      <c r="R56">
        <f t="shared" si="6"/>
        <v>0.30560637196116702</v>
      </c>
    </row>
    <row r="57" spans="1:18">
      <c r="A57" s="31"/>
      <c r="B57" s="32">
        <v>2023</v>
      </c>
      <c r="C57" s="32" t="s">
        <v>43</v>
      </c>
      <c r="D57" s="32" t="s">
        <v>13</v>
      </c>
      <c r="E57" s="32" t="s">
        <v>26</v>
      </c>
      <c r="F57" s="32" t="s">
        <v>15</v>
      </c>
      <c r="G57" s="32" t="s">
        <v>31</v>
      </c>
      <c r="H57" s="32" t="s">
        <v>30</v>
      </c>
      <c r="I57" s="3">
        <v>955.99</v>
      </c>
      <c r="J57" s="3">
        <v>682.5</v>
      </c>
      <c r="K57" s="32">
        <v>20</v>
      </c>
      <c r="L57" s="3">
        <f t="shared" si="0"/>
        <v>19119.8</v>
      </c>
      <c r="M57" s="3">
        <f t="shared" si="1"/>
        <v>5469.8</v>
      </c>
      <c r="N57" s="33">
        <f t="shared" si="2"/>
        <v>0.28608039833052651</v>
      </c>
      <c r="O57">
        <f t="shared" si="3"/>
        <v>19119.8</v>
      </c>
      <c r="P57">
        <f t="shared" si="4"/>
        <v>13650</v>
      </c>
      <c r="Q57">
        <f t="shared" si="5"/>
        <v>5469.7999999999993</v>
      </c>
      <c r="R57">
        <f t="shared" si="6"/>
        <v>0.28608039833052645</v>
      </c>
    </row>
    <row r="58" spans="1:18">
      <c r="A58" s="31"/>
      <c r="B58" s="32">
        <v>2024</v>
      </c>
      <c r="C58" s="32" t="s">
        <v>43</v>
      </c>
      <c r="D58" s="32" t="s">
        <v>13</v>
      </c>
      <c r="E58" s="32" t="s">
        <v>26</v>
      </c>
      <c r="F58" s="32" t="s">
        <v>15</v>
      </c>
      <c r="G58" s="32" t="s">
        <v>31</v>
      </c>
      <c r="H58" s="32" t="s">
        <v>30</v>
      </c>
      <c r="I58" s="3">
        <v>1079.0890000000002</v>
      </c>
      <c r="J58" s="3">
        <v>752.1</v>
      </c>
      <c r="K58" s="32">
        <v>18</v>
      </c>
      <c r="L58" s="3">
        <f t="shared" si="0"/>
        <v>19423.602000000003</v>
      </c>
      <c r="M58" s="3">
        <f t="shared" si="1"/>
        <v>5885.8020000000024</v>
      </c>
      <c r="N58" s="33">
        <f t="shared" si="2"/>
        <v>0.30302319827187574</v>
      </c>
      <c r="O58">
        <f t="shared" si="3"/>
        <v>19423.602000000003</v>
      </c>
      <c r="P58">
        <f t="shared" si="4"/>
        <v>13537.800000000001</v>
      </c>
      <c r="Q58">
        <f t="shared" si="5"/>
        <v>5885.8020000000015</v>
      </c>
      <c r="R58">
        <f t="shared" si="6"/>
        <v>0.30302319827187568</v>
      </c>
    </row>
    <row r="59" spans="1:18">
      <c r="A59" s="31"/>
      <c r="B59" s="32">
        <v>2023</v>
      </c>
      <c r="C59" s="32" t="s">
        <v>44</v>
      </c>
      <c r="D59" s="32" t="s">
        <v>13</v>
      </c>
      <c r="E59" s="32" t="s">
        <v>23</v>
      </c>
      <c r="F59" s="32" t="s">
        <v>15</v>
      </c>
      <c r="G59" s="32" t="s">
        <v>31</v>
      </c>
      <c r="H59" s="32" t="s">
        <v>30</v>
      </c>
      <c r="I59" s="3">
        <v>870.99</v>
      </c>
      <c r="J59" s="3">
        <v>630</v>
      </c>
      <c r="K59" s="32">
        <v>20</v>
      </c>
      <c r="L59" s="3">
        <f t="shared" si="0"/>
        <v>17419.8</v>
      </c>
      <c r="M59" s="3">
        <f t="shared" si="1"/>
        <v>4819.8</v>
      </c>
      <c r="N59" s="33">
        <f t="shared" si="2"/>
        <v>0.27668515137946476</v>
      </c>
      <c r="O59">
        <f t="shared" si="3"/>
        <v>17419.8</v>
      </c>
      <c r="P59">
        <f t="shared" si="4"/>
        <v>12600</v>
      </c>
      <c r="Q59">
        <f t="shared" si="5"/>
        <v>4819.7999999999993</v>
      </c>
      <c r="R59">
        <f t="shared" si="6"/>
        <v>0.2766851513794647</v>
      </c>
    </row>
    <row r="60" spans="1:18">
      <c r="A60" s="31"/>
      <c r="B60" s="32">
        <v>2024</v>
      </c>
      <c r="C60" s="32" t="s">
        <v>44</v>
      </c>
      <c r="D60" s="32" t="s">
        <v>13</v>
      </c>
      <c r="E60" s="32" t="s">
        <v>23</v>
      </c>
      <c r="F60" s="32" t="s">
        <v>15</v>
      </c>
      <c r="G60" s="32" t="s">
        <v>31</v>
      </c>
      <c r="H60" s="32" t="s">
        <v>30</v>
      </c>
      <c r="I60" s="3">
        <v>980.08900000000006</v>
      </c>
      <c r="J60" s="3">
        <v>692.15000000000009</v>
      </c>
      <c r="K60" s="32">
        <v>18</v>
      </c>
      <c r="L60" s="3">
        <f t="shared" si="0"/>
        <v>17641.602000000003</v>
      </c>
      <c r="M60" s="3">
        <f t="shared" si="1"/>
        <v>5182.9019999999991</v>
      </c>
      <c r="N60" s="33">
        <f t="shared" si="2"/>
        <v>0.29378862531872096</v>
      </c>
      <c r="O60">
        <f t="shared" si="3"/>
        <v>17641.602000000003</v>
      </c>
      <c r="P60">
        <f t="shared" si="4"/>
        <v>12458.7</v>
      </c>
      <c r="Q60">
        <f t="shared" si="5"/>
        <v>5182.9020000000019</v>
      </c>
      <c r="R60">
        <f t="shared" si="6"/>
        <v>0.29378862531872113</v>
      </c>
    </row>
    <row r="61" spans="1:18">
      <c r="A61" s="31"/>
      <c r="B61" s="32">
        <v>2023</v>
      </c>
      <c r="C61" s="32" t="s">
        <v>44</v>
      </c>
      <c r="D61" s="32" t="s">
        <v>13</v>
      </c>
      <c r="E61" s="32" t="s">
        <v>24</v>
      </c>
      <c r="F61" s="32" t="s">
        <v>15</v>
      </c>
      <c r="G61" s="32" t="s">
        <v>31</v>
      </c>
      <c r="H61" s="32" t="s">
        <v>30</v>
      </c>
      <c r="I61" s="3">
        <v>1170.99</v>
      </c>
      <c r="J61" s="3">
        <v>840</v>
      </c>
      <c r="K61" s="32">
        <v>11</v>
      </c>
      <c r="L61" s="3">
        <f t="shared" si="0"/>
        <v>12880.89</v>
      </c>
      <c r="M61" s="3">
        <f t="shared" si="1"/>
        <v>3640.8900000000003</v>
      </c>
      <c r="N61" s="33">
        <f t="shared" si="2"/>
        <v>0.2826582635206108</v>
      </c>
      <c r="O61">
        <f t="shared" si="3"/>
        <v>12880.89</v>
      </c>
      <c r="P61">
        <f t="shared" si="4"/>
        <v>9240</v>
      </c>
      <c r="Q61">
        <f t="shared" si="5"/>
        <v>3640.8899999999994</v>
      </c>
      <c r="R61">
        <f t="shared" si="6"/>
        <v>0.28265826352061074</v>
      </c>
    </row>
    <row r="62" spans="1:18">
      <c r="A62" s="31"/>
      <c r="B62" s="32">
        <v>2024</v>
      </c>
      <c r="C62" s="32" t="s">
        <v>44</v>
      </c>
      <c r="D62" s="32" t="s">
        <v>13</v>
      </c>
      <c r="E62" s="32" t="s">
        <v>24</v>
      </c>
      <c r="F62" s="32" t="s">
        <v>15</v>
      </c>
      <c r="G62" s="32" t="s">
        <v>31</v>
      </c>
      <c r="H62" s="32" t="s">
        <v>30</v>
      </c>
      <c r="I62" s="3">
        <v>1343.0890000000002</v>
      </c>
      <c r="J62" s="3">
        <v>926.50000000000011</v>
      </c>
      <c r="K62" s="32">
        <v>10</v>
      </c>
      <c r="L62" s="3">
        <f t="shared" si="0"/>
        <v>13430.890000000001</v>
      </c>
      <c r="M62" s="3">
        <f t="shared" si="1"/>
        <v>4165.8900000000003</v>
      </c>
      <c r="N62" s="33">
        <f t="shared" si="2"/>
        <v>0.31017229684704439</v>
      </c>
      <c r="O62">
        <f t="shared" si="3"/>
        <v>13430.890000000001</v>
      </c>
      <c r="P62">
        <f t="shared" si="4"/>
        <v>9265.0000000000018</v>
      </c>
      <c r="Q62">
        <f t="shared" si="5"/>
        <v>4165.8899999999994</v>
      </c>
      <c r="R62">
        <f t="shared" si="6"/>
        <v>0.31017229684704434</v>
      </c>
    </row>
    <row r="63" spans="1:18">
      <c r="A63" s="31"/>
      <c r="B63" s="32">
        <v>2023</v>
      </c>
      <c r="C63" s="32" t="s">
        <v>44</v>
      </c>
      <c r="D63" s="32" t="s">
        <v>13</v>
      </c>
      <c r="E63" s="32" t="s">
        <v>25</v>
      </c>
      <c r="F63" s="32" t="s">
        <v>15</v>
      </c>
      <c r="G63" s="32" t="s">
        <v>31</v>
      </c>
      <c r="H63" s="32" t="s">
        <v>30</v>
      </c>
      <c r="I63" s="3">
        <v>1020.99</v>
      </c>
      <c r="J63" s="3">
        <v>735</v>
      </c>
      <c r="K63" s="32">
        <v>15</v>
      </c>
      <c r="L63" s="3">
        <f t="shared" si="0"/>
        <v>15314.85</v>
      </c>
      <c r="M63" s="3">
        <f t="shared" si="1"/>
        <v>4289.8500000000004</v>
      </c>
      <c r="N63" s="33">
        <f t="shared" si="2"/>
        <v>0.2801104810037317</v>
      </c>
      <c r="O63">
        <f t="shared" si="3"/>
        <v>15314.85</v>
      </c>
      <c r="P63">
        <f t="shared" si="4"/>
        <v>11025</v>
      </c>
      <c r="Q63">
        <f t="shared" si="5"/>
        <v>4289.8500000000004</v>
      </c>
      <c r="R63">
        <f t="shared" si="6"/>
        <v>0.2801104810037317</v>
      </c>
    </row>
    <row r="64" spans="1:18">
      <c r="A64" s="31"/>
      <c r="B64" s="32">
        <v>2024</v>
      </c>
      <c r="C64" s="32" t="s">
        <v>44</v>
      </c>
      <c r="D64" s="32" t="s">
        <v>13</v>
      </c>
      <c r="E64" s="32" t="s">
        <v>25</v>
      </c>
      <c r="F64" s="32" t="s">
        <v>15</v>
      </c>
      <c r="G64" s="32" t="s">
        <v>31</v>
      </c>
      <c r="H64" s="32" t="s">
        <v>30</v>
      </c>
      <c r="I64" s="3">
        <v>1150.5890000000002</v>
      </c>
      <c r="J64" s="3">
        <v>806.6</v>
      </c>
      <c r="K64" s="32">
        <v>14</v>
      </c>
      <c r="L64" s="3">
        <f t="shared" si="0"/>
        <v>16108.246000000003</v>
      </c>
      <c r="M64" s="3">
        <f t="shared" si="1"/>
        <v>4815.8460000000023</v>
      </c>
      <c r="N64" s="33">
        <f t="shared" si="2"/>
        <v>0.2989677460848314</v>
      </c>
      <c r="O64">
        <f t="shared" si="3"/>
        <v>16108.246000000003</v>
      </c>
      <c r="P64">
        <f t="shared" si="4"/>
        <v>11292.4</v>
      </c>
      <c r="Q64">
        <f t="shared" si="5"/>
        <v>4815.8460000000032</v>
      </c>
      <c r="R64">
        <f t="shared" si="6"/>
        <v>0.29896774608483145</v>
      </c>
    </row>
    <row r="65" spans="1:18">
      <c r="A65" s="31"/>
      <c r="B65" s="32">
        <v>2023</v>
      </c>
      <c r="C65" s="32" t="s">
        <v>44</v>
      </c>
      <c r="D65" s="32" t="s">
        <v>13</v>
      </c>
      <c r="E65" s="32" t="s">
        <v>26</v>
      </c>
      <c r="F65" s="32" t="s">
        <v>15</v>
      </c>
      <c r="G65" s="32" t="s">
        <v>31</v>
      </c>
      <c r="H65" s="32" t="s">
        <v>30</v>
      </c>
      <c r="I65" s="3">
        <v>945.99</v>
      </c>
      <c r="J65" s="3">
        <v>682.5</v>
      </c>
      <c r="K65" s="32">
        <v>22</v>
      </c>
      <c r="L65" s="3">
        <f t="shared" si="0"/>
        <v>20811.78</v>
      </c>
      <c r="M65" s="3">
        <f t="shared" si="1"/>
        <v>5796.7800000000007</v>
      </c>
      <c r="N65" s="33">
        <f t="shared" si="2"/>
        <v>0.27853359972092734</v>
      </c>
      <c r="O65">
        <f t="shared" si="3"/>
        <v>20811.78</v>
      </c>
      <c r="P65">
        <f t="shared" si="4"/>
        <v>15015</v>
      </c>
      <c r="Q65">
        <f t="shared" si="5"/>
        <v>5796.7799999999988</v>
      </c>
      <c r="R65">
        <f t="shared" si="6"/>
        <v>0.27853359972092723</v>
      </c>
    </row>
    <row r="66" spans="1:18">
      <c r="A66" s="31"/>
      <c r="B66" s="32">
        <v>2024</v>
      </c>
      <c r="C66" s="32" t="s">
        <v>44</v>
      </c>
      <c r="D66" s="32" t="s">
        <v>13</v>
      </c>
      <c r="E66" s="32" t="s">
        <v>26</v>
      </c>
      <c r="F66" s="32" t="s">
        <v>15</v>
      </c>
      <c r="G66" s="32" t="s">
        <v>31</v>
      </c>
      <c r="H66" s="32" t="s">
        <v>30</v>
      </c>
      <c r="I66" s="3">
        <v>1068.0890000000002</v>
      </c>
      <c r="J66" s="3">
        <v>752.1</v>
      </c>
      <c r="K66" s="32">
        <v>20</v>
      </c>
      <c r="L66" s="3">
        <f t="shared" si="0"/>
        <v>21361.780000000002</v>
      </c>
      <c r="M66" s="3">
        <f t="shared" si="1"/>
        <v>6319.7800000000025</v>
      </c>
      <c r="N66" s="33">
        <f t="shared" si="2"/>
        <v>0.29584519642089757</v>
      </c>
      <c r="O66">
        <f t="shared" si="3"/>
        <v>21361.780000000002</v>
      </c>
      <c r="P66">
        <f t="shared" si="4"/>
        <v>15042</v>
      </c>
      <c r="Q66">
        <f t="shared" si="5"/>
        <v>6319.7800000000025</v>
      </c>
      <c r="R66">
        <f t="shared" si="6"/>
        <v>0.29584519642089757</v>
      </c>
    </row>
    <row r="67" spans="1:18">
      <c r="A67" s="31"/>
      <c r="B67" s="32">
        <v>2023</v>
      </c>
      <c r="C67" s="32" t="s">
        <v>41</v>
      </c>
      <c r="D67" s="32" t="s">
        <v>13</v>
      </c>
      <c r="E67" s="32" t="s">
        <v>23</v>
      </c>
      <c r="F67" s="32" t="s">
        <v>15</v>
      </c>
      <c r="G67" s="32" t="s">
        <v>33</v>
      </c>
      <c r="H67" s="32" t="s">
        <v>32</v>
      </c>
      <c r="I67" s="3">
        <v>300.99</v>
      </c>
      <c r="J67" s="3">
        <v>210</v>
      </c>
      <c r="K67" s="32">
        <v>85</v>
      </c>
      <c r="L67" s="3">
        <f t="shared" si="0"/>
        <v>25584.15</v>
      </c>
      <c r="M67" s="3">
        <f t="shared" si="1"/>
        <v>7734.1500000000005</v>
      </c>
      <c r="N67" s="33">
        <f t="shared" si="2"/>
        <v>0.30230240207315856</v>
      </c>
      <c r="O67">
        <f t="shared" si="3"/>
        <v>25584.15</v>
      </c>
      <c r="P67">
        <f t="shared" si="4"/>
        <v>17850</v>
      </c>
      <c r="Q67">
        <f t="shared" si="5"/>
        <v>7734.1500000000015</v>
      </c>
      <c r="R67">
        <f t="shared" si="6"/>
        <v>0.30230240207315862</v>
      </c>
    </row>
    <row r="68" spans="1:18">
      <c r="A68" s="31"/>
      <c r="B68" s="32">
        <v>2024</v>
      </c>
      <c r="C68" s="32" t="s">
        <v>41</v>
      </c>
      <c r="D68" s="32" t="s">
        <v>13</v>
      </c>
      <c r="E68" s="32" t="s">
        <v>23</v>
      </c>
      <c r="F68" s="32" t="s">
        <v>15</v>
      </c>
      <c r="G68" s="32" t="s">
        <v>33</v>
      </c>
      <c r="H68" s="32" t="s">
        <v>32</v>
      </c>
      <c r="I68" s="3">
        <v>342.08900000000006</v>
      </c>
      <c r="J68" s="3">
        <v>234.35000000000002</v>
      </c>
      <c r="K68" s="32">
        <v>150</v>
      </c>
      <c r="L68" s="3">
        <f t="shared" ref="L68:L131" si="7">I68*K68</f>
        <v>51313.350000000006</v>
      </c>
      <c r="M68" s="3">
        <f t="shared" ref="M68:M131" si="8">(I68-J68)*K68</f>
        <v>16160.850000000006</v>
      </c>
      <c r="N68" s="33">
        <f t="shared" ref="N68:N131" si="9">M68/L68</f>
        <v>0.31494435658556696</v>
      </c>
      <c r="O68">
        <f t="shared" ref="O68:O131" si="10">(K68*I68)</f>
        <v>51313.350000000006</v>
      </c>
      <c r="P68">
        <f t="shared" ref="P68:P131" si="11">(K68*J68)</f>
        <v>35152.5</v>
      </c>
      <c r="Q68">
        <f t="shared" ref="Q68:Q131" si="12">(O68-P68)</f>
        <v>16160.850000000006</v>
      </c>
      <c r="R68">
        <f t="shared" ref="R68:R131" si="13">(Q68/O68)</f>
        <v>0.31494435658556696</v>
      </c>
    </row>
    <row r="69" spans="1:18">
      <c r="A69" s="31"/>
      <c r="B69" s="32">
        <v>2023</v>
      </c>
      <c r="C69" s="32" t="s">
        <v>41</v>
      </c>
      <c r="D69" s="32" t="s">
        <v>13</v>
      </c>
      <c r="E69" s="32" t="s">
        <v>24</v>
      </c>
      <c r="F69" s="32" t="s">
        <v>15</v>
      </c>
      <c r="G69" s="32" t="s">
        <v>33</v>
      </c>
      <c r="H69" s="32" t="s">
        <v>32</v>
      </c>
      <c r="I69" s="3">
        <v>400.99</v>
      </c>
      <c r="J69" s="3">
        <v>280</v>
      </c>
      <c r="K69" s="32">
        <v>52</v>
      </c>
      <c r="L69" s="3">
        <f t="shared" si="7"/>
        <v>20851.48</v>
      </c>
      <c r="M69" s="3">
        <f t="shared" si="8"/>
        <v>6291.4800000000005</v>
      </c>
      <c r="N69" s="33">
        <f t="shared" si="9"/>
        <v>0.30172822264894389</v>
      </c>
      <c r="O69">
        <f t="shared" si="10"/>
        <v>20851.48</v>
      </c>
      <c r="P69">
        <f t="shared" si="11"/>
        <v>14560</v>
      </c>
      <c r="Q69">
        <f t="shared" si="12"/>
        <v>6291.48</v>
      </c>
      <c r="R69">
        <f t="shared" si="13"/>
        <v>0.30172822264894383</v>
      </c>
    </row>
    <row r="70" spans="1:18">
      <c r="A70" s="31"/>
      <c r="B70" s="32">
        <v>2024</v>
      </c>
      <c r="C70" s="32" t="s">
        <v>41</v>
      </c>
      <c r="D70" s="32" t="s">
        <v>13</v>
      </c>
      <c r="E70" s="32" t="s">
        <v>24</v>
      </c>
      <c r="F70" s="32" t="s">
        <v>15</v>
      </c>
      <c r="G70" s="32" t="s">
        <v>33</v>
      </c>
      <c r="H70" s="32" t="s">
        <v>32</v>
      </c>
      <c r="I70" s="3">
        <v>457.58900000000006</v>
      </c>
      <c r="J70" s="3">
        <v>310.65000000000003</v>
      </c>
      <c r="K70" s="32">
        <v>102</v>
      </c>
      <c r="L70" s="3">
        <f t="shared" si="7"/>
        <v>46674.078000000009</v>
      </c>
      <c r="M70" s="3">
        <f t="shared" si="8"/>
        <v>14987.778000000002</v>
      </c>
      <c r="N70" s="33">
        <f t="shared" si="9"/>
        <v>0.32111567367222549</v>
      </c>
      <c r="O70">
        <f t="shared" si="10"/>
        <v>46674.078000000009</v>
      </c>
      <c r="P70">
        <f t="shared" si="11"/>
        <v>31686.300000000003</v>
      </c>
      <c r="Q70">
        <f t="shared" si="12"/>
        <v>14987.778000000006</v>
      </c>
      <c r="R70">
        <f t="shared" si="13"/>
        <v>0.3211156736722256</v>
      </c>
    </row>
    <row r="71" spans="1:18">
      <c r="A71" s="31"/>
      <c r="B71" s="32">
        <v>2023</v>
      </c>
      <c r="C71" s="32" t="s">
        <v>41</v>
      </c>
      <c r="D71" s="32" t="s">
        <v>13</v>
      </c>
      <c r="E71" s="32" t="s">
        <v>25</v>
      </c>
      <c r="F71" s="32" t="s">
        <v>15</v>
      </c>
      <c r="G71" s="32" t="s">
        <v>33</v>
      </c>
      <c r="H71" s="32" t="s">
        <v>32</v>
      </c>
      <c r="I71" s="3">
        <v>350.99</v>
      </c>
      <c r="J71" s="3">
        <v>245</v>
      </c>
      <c r="K71" s="32">
        <v>68</v>
      </c>
      <c r="L71" s="3">
        <f t="shared" si="7"/>
        <v>23867.32</v>
      </c>
      <c r="M71" s="3">
        <f t="shared" si="8"/>
        <v>7207.3200000000006</v>
      </c>
      <c r="N71" s="33">
        <f t="shared" si="9"/>
        <v>0.30197441522550506</v>
      </c>
      <c r="O71">
        <f t="shared" si="10"/>
        <v>23867.32</v>
      </c>
      <c r="P71">
        <f t="shared" si="11"/>
        <v>16660</v>
      </c>
      <c r="Q71">
        <f t="shared" si="12"/>
        <v>7207.32</v>
      </c>
      <c r="R71">
        <f t="shared" si="13"/>
        <v>0.301974415225505</v>
      </c>
    </row>
    <row r="72" spans="1:18">
      <c r="A72" s="31"/>
      <c r="B72" s="32">
        <v>2024</v>
      </c>
      <c r="C72" s="32" t="s">
        <v>41</v>
      </c>
      <c r="D72" s="32" t="s">
        <v>13</v>
      </c>
      <c r="E72" s="32" t="s">
        <v>25</v>
      </c>
      <c r="F72" s="32" t="s">
        <v>15</v>
      </c>
      <c r="G72" s="32" t="s">
        <v>33</v>
      </c>
      <c r="H72" s="32" t="s">
        <v>32</v>
      </c>
      <c r="I72" s="3">
        <v>397.08900000000006</v>
      </c>
      <c r="J72" s="3">
        <v>272.5</v>
      </c>
      <c r="K72" s="32">
        <v>140</v>
      </c>
      <c r="L72" s="3">
        <f t="shared" si="7"/>
        <v>55592.460000000006</v>
      </c>
      <c r="M72" s="3">
        <f t="shared" si="8"/>
        <v>17442.460000000006</v>
      </c>
      <c r="N72" s="33">
        <f t="shared" si="9"/>
        <v>0.31375585825847613</v>
      </c>
      <c r="O72">
        <f t="shared" si="10"/>
        <v>55592.460000000006</v>
      </c>
      <c r="P72">
        <f t="shared" si="11"/>
        <v>38150</v>
      </c>
      <c r="Q72">
        <f t="shared" si="12"/>
        <v>17442.460000000006</v>
      </c>
      <c r="R72">
        <f t="shared" si="13"/>
        <v>0.31375585825847613</v>
      </c>
    </row>
    <row r="73" spans="1:18">
      <c r="A73" s="31"/>
      <c r="B73" s="32">
        <v>2023</v>
      </c>
      <c r="C73" s="32" t="s">
        <v>41</v>
      </c>
      <c r="D73" s="32" t="s">
        <v>13</v>
      </c>
      <c r="E73" s="32" t="s">
        <v>26</v>
      </c>
      <c r="F73" s="32" t="s">
        <v>15</v>
      </c>
      <c r="G73" s="32" t="s">
        <v>33</v>
      </c>
      <c r="H73" s="32" t="s">
        <v>32</v>
      </c>
      <c r="I73" s="3">
        <v>325.99</v>
      </c>
      <c r="J73" s="3">
        <v>227.5</v>
      </c>
      <c r="K73" s="32">
        <v>76</v>
      </c>
      <c r="L73" s="3">
        <f t="shared" si="7"/>
        <v>24775.24</v>
      </c>
      <c r="M73" s="3">
        <f t="shared" si="8"/>
        <v>7485.2400000000007</v>
      </c>
      <c r="N73" s="33">
        <f t="shared" si="9"/>
        <v>0.30212583208073868</v>
      </c>
      <c r="O73">
        <f t="shared" si="10"/>
        <v>24775.24</v>
      </c>
      <c r="P73">
        <f t="shared" si="11"/>
        <v>17290</v>
      </c>
      <c r="Q73">
        <f t="shared" si="12"/>
        <v>7485.2400000000016</v>
      </c>
      <c r="R73">
        <f t="shared" si="13"/>
        <v>0.30212583208073873</v>
      </c>
    </row>
    <row r="74" spans="1:18">
      <c r="A74" s="31"/>
      <c r="B74" s="32">
        <v>2024</v>
      </c>
      <c r="C74" s="32" t="s">
        <v>41</v>
      </c>
      <c r="D74" s="32" t="s">
        <v>13</v>
      </c>
      <c r="E74" s="32" t="s">
        <v>26</v>
      </c>
      <c r="F74" s="32" t="s">
        <v>15</v>
      </c>
      <c r="G74" s="32" t="s">
        <v>33</v>
      </c>
      <c r="H74" s="32" t="s">
        <v>32</v>
      </c>
      <c r="I74" s="3">
        <v>369.58900000000006</v>
      </c>
      <c r="J74" s="3">
        <v>253.42500000000001</v>
      </c>
      <c r="K74" s="32">
        <v>148</v>
      </c>
      <c r="L74" s="3">
        <f t="shared" si="7"/>
        <v>54699.172000000006</v>
      </c>
      <c r="M74" s="3">
        <f t="shared" si="8"/>
        <v>17192.272000000008</v>
      </c>
      <c r="N74" s="33">
        <f t="shared" si="9"/>
        <v>0.31430589113853508</v>
      </c>
      <c r="O74">
        <f t="shared" si="10"/>
        <v>54699.172000000006</v>
      </c>
      <c r="P74">
        <f t="shared" si="11"/>
        <v>37506.9</v>
      </c>
      <c r="Q74">
        <f t="shared" si="12"/>
        <v>17192.272000000004</v>
      </c>
      <c r="R74">
        <f t="shared" si="13"/>
        <v>0.31430589113853502</v>
      </c>
    </row>
    <row r="75" spans="1:18">
      <c r="A75" s="31"/>
      <c r="B75" s="32">
        <v>2023</v>
      </c>
      <c r="C75" s="32" t="s">
        <v>42</v>
      </c>
      <c r="D75" s="32" t="s">
        <v>13</v>
      </c>
      <c r="E75" s="32" t="s">
        <v>23</v>
      </c>
      <c r="F75" s="32" t="s">
        <v>15</v>
      </c>
      <c r="G75" s="32" t="s">
        <v>33</v>
      </c>
      <c r="H75" s="32" t="s">
        <v>32</v>
      </c>
      <c r="I75" s="3">
        <v>295.99</v>
      </c>
      <c r="J75" s="3">
        <v>210</v>
      </c>
      <c r="K75" s="32">
        <v>92</v>
      </c>
      <c r="L75" s="3">
        <f t="shared" si="7"/>
        <v>27231.08</v>
      </c>
      <c r="M75" s="3">
        <f t="shared" si="8"/>
        <v>7911.0800000000008</v>
      </c>
      <c r="N75" s="33">
        <f t="shared" si="9"/>
        <v>0.29051657150579413</v>
      </c>
      <c r="O75">
        <f t="shared" si="10"/>
        <v>27231.08</v>
      </c>
      <c r="P75">
        <f t="shared" si="11"/>
        <v>19320</v>
      </c>
      <c r="Q75">
        <f t="shared" si="12"/>
        <v>7911.0800000000017</v>
      </c>
      <c r="R75">
        <f t="shared" si="13"/>
        <v>0.29051657150579419</v>
      </c>
    </row>
    <row r="76" spans="1:18">
      <c r="A76" s="31"/>
      <c r="B76" s="32">
        <v>2024</v>
      </c>
      <c r="C76" s="32" t="s">
        <v>42</v>
      </c>
      <c r="D76" s="32" t="s">
        <v>13</v>
      </c>
      <c r="E76" s="32" t="s">
        <v>23</v>
      </c>
      <c r="F76" s="32" t="s">
        <v>15</v>
      </c>
      <c r="G76" s="32" t="s">
        <v>33</v>
      </c>
      <c r="H76" s="32" t="s">
        <v>32</v>
      </c>
      <c r="I76" s="3">
        <v>336.58900000000006</v>
      </c>
      <c r="J76" s="3">
        <v>234.35000000000002</v>
      </c>
      <c r="K76" s="32">
        <v>167</v>
      </c>
      <c r="L76" s="3">
        <f t="shared" si="7"/>
        <v>56210.363000000012</v>
      </c>
      <c r="M76" s="3">
        <f t="shared" si="8"/>
        <v>17073.913000000004</v>
      </c>
      <c r="N76" s="33">
        <f t="shared" si="9"/>
        <v>0.30375027110214536</v>
      </c>
      <c r="O76">
        <f t="shared" si="10"/>
        <v>56210.363000000012</v>
      </c>
      <c r="P76">
        <f t="shared" si="11"/>
        <v>39136.450000000004</v>
      </c>
      <c r="Q76">
        <f t="shared" si="12"/>
        <v>17073.913000000008</v>
      </c>
      <c r="R76">
        <f t="shared" si="13"/>
        <v>0.30375027110214542</v>
      </c>
    </row>
    <row r="77" spans="1:18">
      <c r="A77" s="31"/>
      <c r="B77" s="32">
        <v>2023</v>
      </c>
      <c r="C77" s="32" t="s">
        <v>42</v>
      </c>
      <c r="D77" s="32" t="s">
        <v>13</v>
      </c>
      <c r="E77" s="32" t="s">
        <v>24</v>
      </c>
      <c r="F77" s="32" t="s">
        <v>15</v>
      </c>
      <c r="G77" s="32" t="s">
        <v>33</v>
      </c>
      <c r="H77" s="32" t="s">
        <v>32</v>
      </c>
      <c r="I77" s="3">
        <v>395.99</v>
      </c>
      <c r="J77" s="3">
        <v>280</v>
      </c>
      <c r="K77" s="32">
        <v>58</v>
      </c>
      <c r="L77" s="3">
        <f t="shared" si="7"/>
        <v>22967.420000000002</v>
      </c>
      <c r="M77" s="3">
        <f t="shared" si="8"/>
        <v>6727.42</v>
      </c>
      <c r="N77" s="33">
        <f t="shared" si="9"/>
        <v>0.29291143715750395</v>
      </c>
      <c r="O77">
        <f t="shared" si="10"/>
        <v>22967.420000000002</v>
      </c>
      <c r="P77">
        <f t="shared" si="11"/>
        <v>16240</v>
      </c>
      <c r="Q77">
        <f t="shared" si="12"/>
        <v>6727.4200000000019</v>
      </c>
      <c r="R77">
        <f t="shared" si="13"/>
        <v>0.29291143715750406</v>
      </c>
    </row>
    <row r="78" spans="1:18">
      <c r="A78" s="31"/>
      <c r="B78" s="32">
        <v>2024</v>
      </c>
      <c r="C78" s="32" t="s">
        <v>42</v>
      </c>
      <c r="D78" s="32" t="s">
        <v>13</v>
      </c>
      <c r="E78" s="32" t="s">
        <v>24</v>
      </c>
      <c r="F78" s="32" t="s">
        <v>15</v>
      </c>
      <c r="G78" s="32" t="s">
        <v>33</v>
      </c>
      <c r="H78" s="32" t="s">
        <v>32</v>
      </c>
      <c r="I78" s="3">
        <v>452.08900000000006</v>
      </c>
      <c r="J78" s="3">
        <v>310.65000000000003</v>
      </c>
      <c r="K78" s="32">
        <v>102</v>
      </c>
      <c r="L78" s="3">
        <f t="shared" si="7"/>
        <v>46113.078000000009</v>
      </c>
      <c r="M78" s="3">
        <f t="shared" si="8"/>
        <v>14426.778000000002</v>
      </c>
      <c r="N78" s="33">
        <f t="shared" si="9"/>
        <v>0.31285653930973767</v>
      </c>
      <c r="O78">
        <f t="shared" si="10"/>
        <v>46113.078000000009</v>
      </c>
      <c r="P78">
        <f t="shared" si="11"/>
        <v>31686.300000000003</v>
      </c>
      <c r="Q78">
        <f t="shared" si="12"/>
        <v>14426.778000000006</v>
      </c>
      <c r="R78">
        <f t="shared" si="13"/>
        <v>0.31285653930973772</v>
      </c>
    </row>
    <row r="79" spans="1:18">
      <c r="A79" s="31"/>
      <c r="B79" s="32">
        <v>2023</v>
      </c>
      <c r="C79" s="32" t="s">
        <v>42</v>
      </c>
      <c r="D79" s="32" t="s">
        <v>13</v>
      </c>
      <c r="E79" s="32" t="s">
        <v>25</v>
      </c>
      <c r="F79" s="32" t="s">
        <v>15</v>
      </c>
      <c r="G79" s="32" t="s">
        <v>33</v>
      </c>
      <c r="H79" s="32" t="s">
        <v>32</v>
      </c>
      <c r="I79" s="3">
        <v>345.99</v>
      </c>
      <c r="J79" s="3">
        <v>245</v>
      </c>
      <c r="K79" s="32">
        <v>75</v>
      </c>
      <c r="L79" s="3">
        <f t="shared" si="7"/>
        <v>25949.25</v>
      </c>
      <c r="M79" s="3">
        <f t="shared" si="8"/>
        <v>7574.2500000000009</v>
      </c>
      <c r="N79" s="33">
        <f t="shared" si="9"/>
        <v>0.29188704875863469</v>
      </c>
      <c r="O79">
        <f t="shared" si="10"/>
        <v>25949.25</v>
      </c>
      <c r="P79">
        <f t="shared" si="11"/>
        <v>18375</v>
      </c>
      <c r="Q79">
        <f t="shared" si="12"/>
        <v>7574.25</v>
      </c>
      <c r="R79">
        <f t="shared" si="13"/>
        <v>0.29188704875863464</v>
      </c>
    </row>
    <row r="80" spans="1:18">
      <c r="A80" s="31"/>
      <c r="B80" s="32">
        <v>2024</v>
      </c>
      <c r="C80" s="32" t="s">
        <v>42</v>
      </c>
      <c r="D80" s="32" t="s">
        <v>13</v>
      </c>
      <c r="E80" s="32" t="s">
        <v>25</v>
      </c>
      <c r="F80" s="32" t="s">
        <v>15</v>
      </c>
      <c r="G80" s="32" t="s">
        <v>33</v>
      </c>
      <c r="H80" s="32" t="s">
        <v>32</v>
      </c>
      <c r="I80" s="3">
        <v>391.58900000000006</v>
      </c>
      <c r="J80" s="3">
        <v>272.5</v>
      </c>
      <c r="K80" s="32">
        <v>149</v>
      </c>
      <c r="L80" s="3">
        <f t="shared" si="7"/>
        <v>58346.761000000006</v>
      </c>
      <c r="M80" s="3">
        <f t="shared" si="8"/>
        <v>17744.26100000001</v>
      </c>
      <c r="N80" s="33">
        <f t="shared" si="9"/>
        <v>0.30411732709550077</v>
      </c>
      <c r="O80">
        <f t="shared" si="10"/>
        <v>58346.761000000006</v>
      </c>
      <c r="P80">
        <f t="shared" si="11"/>
        <v>40602.5</v>
      </c>
      <c r="Q80">
        <f t="shared" si="12"/>
        <v>17744.261000000006</v>
      </c>
      <c r="R80">
        <f t="shared" si="13"/>
        <v>0.30411732709550071</v>
      </c>
    </row>
    <row r="81" spans="1:18">
      <c r="A81" s="31"/>
      <c r="B81" s="32">
        <v>2023</v>
      </c>
      <c r="C81" s="32" t="s">
        <v>42</v>
      </c>
      <c r="D81" s="32" t="s">
        <v>13</v>
      </c>
      <c r="E81" s="32" t="s">
        <v>26</v>
      </c>
      <c r="F81" s="32" t="s">
        <v>15</v>
      </c>
      <c r="G81" s="32" t="s">
        <v>33</v>
      </c>
      <c r="H81" s="32" t="s">
        <v>32</v>
      </c>
      <c r="I81" s="3">
        <v>320.99</v>
      </c>
      <c r="J81" s="3">
        <v>227.5</v>
      </c>
      <c r="K81" s="32">
        <v>82</v>
      </c>
      <c r="L81" s="3">
        <f t="shared" si="7"/>
        <v>26321.18</v>
      </c>
      <c r="M81" s="3">
        <f t="shared" si="8"/>
        <v>7666.18</v>
      </c>
      <c r="N81" s="33">
        <f t="shared" si="9"/>
        <v>0.29125517928907441</v>
      </c>
      <c r="O81">
        <f t="shared" si="10"/>
        <v>26321.18</v>
      </c>
      <c r="P81">
        <f t="shared" si="11"/>
        <v>18655</v>
      </c>
      <c r="Q81">
        <f t="shared" si="12"/>
        <v>7666.18</v>
      </c>
      <c r="R81">
        <f t="shared" si="13"/>
        <v>0.29125517928907441</v>
      </c>
    </row>
    <row r="82" spans="1:18">
      <c r="A82" s="31"/>
      <c r="B82" s="32">
        <v>2024</v>
      </c>
      <c r="C82" s="32" t="s">
        <v>42</v>
      </c>
      <c r="D82" s="32" t="s">
        <v>13</v>
      </c>
      <c r="E82" s="32" t="s">
        <v>26</v>
      </c>
      <c r="F82" s="32" t="s">
        <v>15</v>
      </c>
      <c r="G82" s="32" t="s">
        <v>33</v>
      </c>
      <c r="H82" s="32" t="s">
        <v>32</v>
      </c>
      <c r="I82" s="3">
        <v>364.08900000000006</v>
      </c>
      <c r="J82" s="3">
        <v>253.42500000000001</v>
      </c>
      <c r="K82" s="32">
        <v>157</v>
      </c>
      <c r="L82" s="3">
        <f t="shared" si="7"/>
        <v>57161.973000000005</v>
      </c>
      <c r="M82" s="3">
        <f t="shared" si="8"/>
        <v>17374.248000000007</v>
      </c>
      <c r="N82" s="33">
        <f t="shared" si="9"/>
        <v>0.30394766114878513</v>
      </c>
      <c r="O82">
        <f t="shared" si="10"/>
        <v>57161.973000000005</v>
      </c>
      <c r="P82">
        <f t="shared" si="11"/>
        <v>39787.724999999999</v>
      </c>
      <c r="Q82">
        <f t="shared" si="12"/>
        <v>17374.248000000007</v>
      </c>
      <c r="R82">
        <f t="shared" si="13"/>
        <v>0.30394766114878513</v>
      </c>
    </row>
    <row r="83" spans="1:18">
      <c r="A83" s="31"/>
      <c r="B83" s="32">
        <v>2023</v>
      </c>
      <c r="C83" s="32" t="s">
        <v>43</v>
      </c>
      <c r="D83" s="32" t="s">
        <v>13</v>
      </c>
      <c r="E83" s="32" t="s">
        <v>23</v>
      </c>
      <c r="F83" s="32" t="s">
        <v>15</v>
      </c>
      <c r="G83" s="32" t="s">
        <v>33</v>
      </c>
      <c r="H83" s="32" t="s">
        <v>32</v>
      </c>
      <c r="I83" s="3">
        <v>290.99</v>
      </c>
      <c r="J83" s="3">
        <v>210</v>
      </c>
      <c r="K83" s="32">
        <v>98</v>
      </c>
      <c r="L83" s="3">
        <f t="shared" si="7"/>
        <v>28517.02</v>
      </c>
      <c r="M83" s="3">
        <f t="shared" si="8"/>
        <v>7937.02</v>
      </c>
      <c r="N83" s="33">
        <f t="shared" si="9"/>
        <v>0.27832571566033198</v>
      </c>
      <c r="O83">
        <f t="shared" si="10"/>
        <v>28517.02</v>
      </c>
      <c r="P83">
        <f t="shared" si="11"/>
        <v>20580</v>
      </c>
      <c r="Q83">
        <f t="shared" si="12"/>
        <v>7937.02</v>
      </c>
      <c r="R83">
        <f t="shared" si="13"/>
        <v>0.27832571566033198</v>
      </c>
    </row>
    <row r="84" spans="1:18">
      <c r="A84" s="31"/>
      <c r="B84" s="32">
        <v>2024</v>
      </c>
      <c r="C84" s="32" t="s">
        <v>43</v>
      </c>
      <c r="D84" s="32" t="s">
        <v>13</v>
      </c>
      <c r="E84" s="32" t="s">
        <v>23</v>
      </c>
      <c r="F84" s="32" t="s">
        <v>15</v>
      </c>
      <c r="G84" s="32" t="s">
        <v>33</v>
      </c>
      <c r="H84" s="32" t="s">
        <v>32</v>
      </c>
      <c r="I84" s="3">
        <v>331.08900000000006</v>
      </c>
      <c r="J84" s="3">
        <v>234.35000000000002</v>
      </c>
      <c r="K84" s="32">
        <v>193</v>
      </c>
      <c r="L84" s="3">
        <f t="shared" si="7"/>
        <v>63900.177000000011</v>
      </c>
      <c r="M84" s="3">
        <f t="shared" si="8"/>
        <v>18670.627000000008</v>
      </c>
      <c r="N84" s="33">
        <f t="shared" si="9"/>
        <v>0.29218427673525854</v>
      </c>
      <c r="O84">
        <f t="shared" si="10"/>
        <v>63900.177000000011</v>
      </c>
      <c r="P84">
        <f t="shared" si="11"/>
        <v>45229.55</v>
      </c>
      <c r="Q84">
        <f t="shared" si="12"/>
        <v>18670.627000000008</v>
      </c>
      <c r="R84">
        <f t="shared" si="13"/>
        <v>0.29218427673525854</v>
      </c>
    </row>
    <row r="85" spans="1:18">
      <c r="A85" s="31"/>
      <c r="B85" s="32">
        <v>2023</v>
      </c>
      <c r="C85" s="32" t="s">
        <v>43</v>
      </c>
      <c r="D85" s="32" t="s">
        <v>13</v>
      </c>
      <c r="E85" s="32" t="s">
        <v>24</v>
      </c>
      <c r="F85" s="32" t="s">
        <v>15</v>
      </c>
      <c r="G85" s="32" t="s">
        <v>33</v>
      </c>
      <c r="H85" s="32" t="s">
        <v>32</v>
      </c>
      <c r="I85" s="3">
        <v>390.99</v>
      </c>
      <c r="J85" s="3">
        <v>280</v>
      </c>
      <c r="K85" s="32">
        <v>64</v>
      </c>
      <c r="L85" s="3">
        <f t="shared" si="7"/>
        <v>25023.360000000001</v>
      </c>
      <c r="M85" s="3">
        <f t="shared" si="8"/>
        <v>7103.3600000000006</v>
      </c>
      <c r="N85" s="33">
        <f t="shared" si="9"/>
        <v>0.28386915266375101</v>
      </c>
      <c r="O85">
        <f t="shared" si="10"/>
        <v>25023.360000000001</v>
      </c>
      <c r="P85">
        <f t="shared" si="11"/>
        <v>17920</v>
      </c>
      <c r="Q85">
        <f t="shared" si="12"/>
        <v>7103.3600000000006</v>
      </c>
      <c r="R85">
        <f t="shared" si="13"/>
        <v>0.28386915266375101</v>
      </c>
    </row>
    <row r="86" spans="1:18">
      <c r="A86" s="31"/>
      <c r="B86" s="32">
        <v>2024</v>
      </c>
      <c r="C86" s="32" t="s">
        <v>43</v>
      </c>
      <c r="D86" s="32" t="s">
        <v>13</v>
      </c>
      <c r="E86" s="32" t="s">
        <v>24</v>
      </c>
      <c r="F86" s="32" t="s">
        <v>15</v>
      </c>
      <c r="G86" s="32" t="s">
        <v>33</v>
      </c>
      <c r="H86" s="32" t="s">
        <v>32</v>
      </c>
      <c r="I86" s="3">
        <v>446.58900000000006</v>
      </c>
      <c r="J86" s="3">
        <v>310.65000000000003</v>
      </c>
      <c r="K86" s="32">
        <v>132</v>
      </c>
      <c r="L86" s="3">
        <f t="shared" si="7"/>
        <v>58949.748000000007</v>
      </c>
      <c r="M86" s="3">
        <f t="shared" si="8"/>
        <v>17943.948000000004</v>
      </c>
      <c r="N86" s="33">
        <f t="shared" si="9"/>
        <v>0.30439397298186927</v>
      </c>
      <c r="O86">
        <f t="shared" si="10"/>
        <v>58949.748000000007</v>
      </c>
      <c r="P86">
        <f t="shared" si="11"/>
        <v>41005.800000000003</v>
      </c>
      <c r="Q86">
        <f t="shared" si="12"/>
        <v>17943.948000000004</v>
      </c>
      <c r="R86">
        <f t="shared" si="13"/>
        <v>0.30439397298186927</v>
      </c>
    </row>
    <row r="87" spans="1:18">
      <c r="A87" s="31"/>
      <c r="B87" s="32">
        <v>2023</v>
      </c>
      <c r="C87" s="32" t="s">
        <v>43</v>
      </c>
      <c r="D87" s="32" t="s">
        <v>13</v>
      </c>
      <c r="E87" s="32" t="s">
        <v>25</v>
      </c>
      <c r="F87" s="32" t="s">
        <v>15</v>
      </c>
      <c r="G87" s="32" t="s">
        <v>33</v>
      </c>
      <c r="H87" s="32" t="s">
        <v>32</v>
      </c>
      <c r="I87" s="3">
        <v>340.99</v>
      </c>
      <c r="J87" s="3">
        <v>245</v>
      </c>
      <c r="K87" s="32">
        <v>82</v>
      </c>
      <c r="L87" s="3">
        <f t="shared" si="7"/>
        <v>27961.18</v>
      </c>
      <c r="M87" s="3">
        <f t="shared" si="8"/>
        <v>7871.18</v>
      </c>
      <c r="N87" s="33">
        <f t="shared" si="9"/>
        <v>0.28150385641807679</v>
      </c>
      <c r="O87">
        <f t="shared" si="10"/>
        <v>27961.18</v>
      </c>
      <c r="P87">
        <f t="shared" si="11"/>
        <v>20090</v>
      </c>
      <c r="Q87">
        <f t="shared" si="12"/>
        <v>7871.18</v>
      </c>
      <c r="R87">
        <f t="shared" si="13"/>
        <v>0.28150385641807679</v>
      </c>
    </row>
    <row r="88" spans="1:18">
      <c r="A88" s="31"/>
      <c r="B88" s="32">
        <v>2024</v>
      </c>
      <c r="C88" s="32" t="s">
        <v>43</v>
      </c>
      <c r="D88" s="32" t="s">
        <v>13</v>
      </c>
      <c r="E88" s="32" t="s">
        <v>25</v>
      </c>
      <c r="F88" s="32" t="s">
        <v>15</v>
      </c>
      <c r="G88" s="32" t="s">
        <v>33</v>
      </c>
      <c r="H88" s="32" t="s">
        <v>32</v>
      </c>
      <c r="I88" s="3">
        <v>386.08900000000006</v>
      </c>
      <c r="J88" s="3">
        <v>272.5</v>
      </c>
      <c r="K88" s="32">
        <v>168</v>
      </c>
      <c r="L88" s="3">
        <f t="shared" si="7"/>
        <v>64862.952000000012</v>
      </c>
      <c r="M88" s="3">
        <f t="shared" si="8"/>
        <v>19082.952000000008</v>
      </c>
      <c r="N88" s="33">
        <f t="shared" si="9"/>
        <v>0.29420418608144761</v>
      </c>
      <c r="O88">
        <f t="shared" si="10"/>
        <v>64862.952000000012</v>
      </c>
      <c r="P88">
        <f t="shared" si="11"/>
        <v>45780</v>
      </c>
      <c r="Q88">
        <f t="shared" si="12"/>
        <v>19082.952000000012</v>
      </c>
      <c r="R88">
        <f t="shared" si="13"/>
        <v>0.29420418608144766</v>
      </c>
    </row>
    <row r="89" spans="1:18">
      <c r="A89" s="31"/>
      <c r="B89" s="32">
        <v>2023</v>
      </c>
      <c r="C89" s="32" t="s">
        <v>43</v>
      </c>
      <c r="D89" s="32" t="s">
        <v>13</v>
      </c>
      <c r="E89" s="32" t="s">
        <v>26</v>
      </c>
      <c r="F89" s="32" t="s">
        <v>15</v>
      </c>
      <c r="G89" s="32" t="s">
        <v>33</v>
      </c>
      <c r="H89" s="32" t="s">
        <v>32</v>
      </c>
      <c r="I89" s="3">
        <v>315.99</v>
      </c>
      <c r="J89" s="3">
        <v>227.5</v>
      </c>
      <c r="K89" s="32">
        <v>88</v>
      </c>
      <c r="L89" s="3">
        <f t="shared" si="7"/>
        <v>27807.120000000003</v>
      </c>
      <c r="M89" s="3">
        <f t="shared" si="8"/>
        <v>7787.1200000000008</v>
      </c>
      <c r="N89" s="33">
        <f t="shared" si="9"/>
        <v>0.28004050761100036</v>
      </c>
      <c r="O89">
        <f t="shared" si="10"/>
        <v>27807.120000000003</v>
      </c>
      <c r="P89">
        <f t="shared" si="11"/>
        <v>20020</v>
      </c>
      <c r="Q89">
        <f t="shared" si="12"/>
        <v>7787.1200000000026</v>
      </c>
      <c r="R89">
        <f t="shared" si="13"/>
        <v>0.28004050761100041</v>
      </c>
    </row>
    <row r="90" spans="1:18">
      <c r="A90" s="31"/>
      <c r="B90" s="32">
        <v>2024</v>
      </c>
      <c r="C90" s="32" t="s">
        <v>43</v>
      </c>
      <c r="D90" s="32" t="s">
        <v>13</v>
      </c>
      <c r="E90" s="32" t="s">
        <v>26</v>
      </c>
      <c r="F90" s="32" t="s">
        <v>15</v>
      </c>
      <c r="G90" s="32" t="s">
        <v>33</v>
      </c>
      <c r="H90" s="32" t="s">
        <v>32</v>
      </c>
      <c r="I90" s="3">
        <v>358.58900000000006</v>
      </c>
      <c r="J90" s="3">
        <v>253.42500000000001</v>
      </c>
      <c r="K90" s="32">
        <v>193</v>
      </c>
      <c r="L90" s="3">
        <f t="shared" si="7"/>
        <v>69207.677000000011</v>
      </c>
      <c r="M90" s="3">
        <f t="shared" si="8"/>
        <v>20296.652000000009</v>
      </c>
      <c r="N90" s="33">
        <f t="shared" si="9"/>
        <v>0.29327168429594891</v>
      </c>
      <c r="O90">
        <f t="shared" si="10"/>
        <v>69207.677000000011</v>
      </c>
      <c r="P90">
        <f t="shared" si="11"/>
        <v>48911.025000000001</v>
      </c>
      <c r="Q90">
        <f t="shared" si="12"/>
        <v>20296.652000000009</v>
      </c>
      <c r="R90">
        <f t="shared" si="13"/>
        <v>0.29327168429594891</v>
      </c>
    </row>
    <row r="91" spans="1:18">
      <c r="A91" s="31"/>
      <c r="B91" s="32">
        <v>2023</v>
      </c>
      <c r="C91" s="32" t="s">
        <v>44</v>
      </c>
      <c r="D91" s="32" t="s">
        <v>13</v>
      </c>
      <c r="E91" s="32" t="s">
        <v>23</v>
      </c>
      <c r="F91" s="32" t="s">
        <v>15</v>
      </c>
      <c r="G91" s="32" t="s">
        <v>33</v>
      </c>
      <c r="H91" s="32" t="s">
        <v>32</v>
      </c>
      <c r="I91" s="3">
        <v>285.99</v>
      </c>
      <c r="J91" s="3">
        <v>210</v>
      </c>
      <c r="K91" s="32">
        <v>105</v>
      </c>
      <c r="L91" s="3">
        <f t="shared" si="7"/>
        <v>30028.95</v>
      </c>
      <c r="M91" s="3">
        <f t="shared" si="8"/>
        <v>7978.9500000000007</v>
      </c>
      <c r="N91" s="33">
        <f t="shared" si="9"/>
        <v>0.26570859120948287</v>
      </c>
      <c r="O91">
        <f t="shared" si="10"/>
        <v>30028.95</v>
      </c>
      <c r="P91">
        <f t="shared" si="11"/>
        <v>22050</v>
      </c>
      <c r="Q91">
        <f t="shared" si="12"/>
        <v>7978.9500000000007</v>
      </c>
      <c r="R91">
        <f t="shared" si="13"/>
        <v>0.26570859120948287</v>
      </c>
    </row>
    <row r="92" spans="1:18">
      <c r="A92" s="31"/>
      <c r="B92" s="32">
        <v>2024</v>
      </c>
      <c r="C92" s="32" t="s">
        <v>44</v>
      </c>
      <c r="D92" s="32" t="s">
        <v>13</v>
      </c>
      <c r="E92" s="32" t="s">
        <v>23</v>
      </c>
      <c r="F92" s="32" t="s">
        <v>15</v>
      </c>
      <c r="G92" s="32" t="s">
        <v>33</v>
      </c>
      <c r="H92" s="32" t="s">
        <v>32</v>
      </c>
      <c r="I92" s="3">
        <v>325.58900000000006</v>
      </c>
      <c r="J92" s="3">
        <v>234.35000000000002</v>
      </c>
      <c r="K92" s="32">
        <v>196</v>
      </c>
      <c r="L92" s="3">
        <f t="shared" si="7"/>
        <v>63815.44400000001</v>
      </c>
      <c r="M92" s="3">
        <f t="shared" si="8"/>
        <v>17882.844000000005</v>
      </c>
      <c r="N92" s="33">
        <f t="shared" si="9"/>
        <v>0.28022752611421148</v>
      </c>
      <c r="O92">
        <f t="shared" si="10"/>
        <v>63815.44400000001</v>
      </c>
      <c r="P92">
        <f t="shared" si="11"/>
        <v>45932.600000000006</v>
      </c>
      <c r="Q92">
        <f t="shared" si="12"/>
        <v>17882.844000000005</v>
      </c>
      <c r="R92">
        <f t="shared" si="13"/>
        <v>0.28022752611421148</v>
      </c>
    </row>
    <row r="93" spans="1:18">
      <c r="A93" s="31"/>
      <c r="B93" s="32">
        <v>2023</v>
      </c>
      <c r="C93" s="32" t="s">
        <v>44</v>
      </c>
      <c r="D93" s="32" t="s">
        <v>13</v>
      </c>
      <c r="E93" s="32" t="s">
        <v>24</v>
      </c>
      <c r="F93" s="32" t="s">
        <v>15</v>
      </c>
      <c r="G93" s="32" t="s">
        <v>33</v>
      </c>
      <c r="H93" s="32" t="s">
        <v>32</v>
      </c>
      <c r="I93" s="3">
        <v>385.99</v>
      </c>
      <c r="J93" s="3">
        <v>280</v>
      </c>
      <c r="K93" s="32">
        <v>71</v>
      </c>
      <c r="L93" s="3">
        <f t="shared" si="7"/>
        <v>27405.29</v>
      </c>
      <c r="M93" s="3">
        <f t="shared" si="8"/>
        <v>7525.2900000000009</v>
      </c>
      <c r="N93" s="33">
        <f t="shared" si="9"/>
        <v>0.27459260602606289</v>
      </c>
      <c r="O93">
        <f t="shared" si="10"/>
        <v>27405.29</v>
      </c>
      <c r="P93">
        <f t="shared" si="11"/>
        <v>19880</v>
      </c>
      <c r="Q93">
        <f t="shared" si="12"/>
        <v>7525.2900000000009</v>
      </c>
      <c r="R93">
        <f t="shared" si="13"/>
        <v>0.27459260602606289</v>
      </c>
    </row>
    <row r="94" spans="1:18">
      <c r="A94" s="31"/>
      <c r="B94" s="32">
        <v>2024</v>
      </c>
      <c r="C94" s="32" t="s">
        <v>44</v>
      </c>
      <c r="D94" s="32" t="s">
        <v>13</v>
      </c>
      <c r="E94" s="32" t="s">
        <v>24</v>
      </c>
      <c r="F94" s="32" t="s">
        <v>15</v>
      </c>
      <c r="G94" s="32" t="s">
        <v>33</v>
      </c>
      <c r="H94" s="32" t="s">
        <v>32</v>
      </c>
      <c r="I94" s="3">
        <v>441.08900000000006</v>
      </c>
      <c r="J94" s="3">
        <v>310.65000000000003</v>
      </c>
      <c r="K94" s="32">
        <v>137</v>
      </c>
      <c r="L94" s="3">
        <f t="shared" si="7"/>
        <v>60429.193000000007</v>
      </c>
      <c r="M94" s="3">
        <f t="shared" si="8"/>
        <v>17870.143000000004</v>
      </c>
      <c r="N94" s="33">
        <f t="shared" si="9"/>
        <v>0.29572036482433256</v>
      </c>
      <c r="O94">
        <f t="shared" si="10"/>
        <v>60429.193000000007</v>
      </c>
      <c r="P94">
        <f t="shared" si="11"/>
        <v>42559.05</v>
      </c>
      <c r="Q94">
        <f t="shared" si="12"/>
        <v>17870.143000000004</v>
      </c>
      <c r="R94">
        <f t="shared" si="13"/>
        <v>0.29572036482433256</v>
      </c>
    </row>
    <row r="95" spans="1:18">
      <c r="A95" s="31"/>
      <c r="B95" s="32">
        <v>2023</v>
      </c>
      <c r="C95" s="32" t="s">
        <v>44</v>
      </c>
      <c r="D95" s="32" t="s">
        <v>13</v>
      </c>
      <c r="E95" s="32" t="s">
        <v>25</v>
      </c>
      <c r="F95" s="32" t="s">
        <v>15</v>
      </c>
      <c r="G95" s="32" t="s">
        <v>33</v>
      </c>
      <c r="H95" s="32" t="s">
        <v>32</v>
      </c>
      <c r="I95" s="3">
        <v>335.99</v>
      </c>
      <c r="J95" s="3">
        <v>245</v>
      </c>
      <c r="K95" s="32">
        <v>89</v>
      </c>
      <c r="L95" s="3">
        <f t="shared" si="7"/>
        <v>29903.11</v>
      </c>
      <c r="M95" s="3">
        <f t="shared" si="8"/>
        <v>8098.1100000000006</v>
      </c>
      <c r="N95" s="33">
        <f t="shared" si="9"/>
        <v>0.27081163129855057</v>
      </c>
      <c r="O95">
        <f t="shared" si="10"/>
        <v>29903.11</v>
      </c>
      <c r="P95">
        <f t="shared" si="11"/>
        <v>21805</v>
      </c>
      <c r="Q95">
        <f t="shared" si="12"/>
        <v>8098.1100000000006</v>
      </c>
      <c r="R95">
        <f t="shared" si="13"/>
        <v>0.27081163129855057</v>
      </c>
    </row>
    <row r="96" spans="1:18">
      <c r="A96" s="31"/>
      <c r="B96" s="32">
        <v>2024</v>
      </c>
      <c r="C96" s="32" t="s">
        <v>44</v>
      </c>
      <c r="D96" s="32" t="s">
        <v>13</v>
      </c>
      <c r="E96" s="32" t="s">
        <v>25</v>
      </c>
      <c r="F96" s="32" t="s">
        <v>15</v>
      </c>
      <c r="G96" s="32" t="s">
        <v>33</v>
      </c>
      <c r="H96" s="32" t="s">
        <v>32</v>
      </c>
      <c r="I96" s="3">
        <v>380.58900000000006</v>
      </c>
      <c r="J96" s="3">
        <v>272.5</v>
      </c>
      <c r="K96" s="32">
        <v>168</v>
      </c>
      <c r="L96" s="3">
        <f t="shared" si="7"/>
        <v>63938.952000000012</v>
      </c>
      <c r="M96" s="3">
        <f t="shared" si="8"/>
        <v>18158.952000000008</v>
      </c>
      <c r="N96" s="33">
        <f t="shared" si="9"/>
        <v>0.28400452982088298</v>
      </c>
      <c r="O96">
        <f t="shared" si="10"/>
        <v>63938.952000000012</v>
      </c>
      <c r="P96">
        <f t="shared" si="11"/>
        <v>45780</v>
      </c>
      <c r="Q96">
        <f t="shared" si="12"/>
        <v>18158.952000000012</v>
      </c>
      <c r="R96">
        <f t="shared" si="13"/>
        <v>0.28400452982088303</v>
      </c>
    </row>
    <row r="97" spans="1:18">
      <c r="A97" s="31"/>
      <c r="B97" s="32">
        <v>2023</v>
      </c>
      <c r="C97" s="32" t="s">
        <v>44</v>
      </c>
      <c r="D97" s="32" t="s">
        <v>13</v>
      </c>
      <c r="E97" s="32" t="s">
        <v>26</v>
      </c>
      <c r="F97" s="32" t="s">
        <v>15</v>
      </c>
      <c r="G97" s="32" t="s">
        <v>33</v>
      </c>
      <c r="H97" s="32" t="s">
        <v>32</v>
      </c>
      <c r="I97" s="3">
        <v>310.99</v>
      </c>
      <c r="J97" s="3">
        <v>227.5</v>
      </c>
      <c r="K97" s="32">
        <v>95</v>
      </c>
      <c r="L97" s="3">
        <f t="shared" si="7"/>
        <v>29544.05</v>
      </c>
      <c r="M97" s="3">
        <f t="shared" si="8"/>
        <v>7931.5500000000011</v>
      </c>
      <c r="N97" s="33">
        <f t="shared" si="9"/>
        <v>0.26846522396218531</v>
      </c>
      <c r="O97">
        <f t="shared" si="10"/>
        <v>29544.05</v>
      </c>
      <c r="P97">
        <f t="shared" si="11"/>
        <v>21612.5</v>
      </c>
      <c r="Q97">
        <f t="shared" si="12"/>
        <v>7931.5499999999993</v>
      </c>
      <c r="R97">
        <f t="shared" si="13"/>
        <v>0.26846522396218525</v>
      </c>
    </row>
    <row r="98" spans="1:18">
      <c r="A98" s="31"/>
      <c r="B98" s="32">
        <v>2024</v>
      </c>
      <c r="C98" s="32" t="s">
        <v>44</v>
      </c>
      <c r="D98" s="32" t="s">
        <v>13</v>
      </c>
      <c r="E98" s="32" t="s">
        <v>26</v>
      </c>
      <c r="F98" s="32" t="s">
        <v>15</v>
      </c>
      <c r="G98" s="32" t="s">
        <v>33</v>
      </c>
      <c r="H98" s="32" t="s">
        <v>32</v>
      </c>
      <c r="I98" s="3">
        <v>353.08900000000006</v>
      </c>
      <c r="J98" s="3">
        <v>253.42500000000001</v>
      </c>
      <c r="K98" s="32">
        <v>177</v>
      </c>
      <c r="L98" s="3">
        <f t="shared" si="7"/>
        <v>62496.753000000012</v>
      </c>
      <c r="M98" s="3">
        <f t="shared" si="8"/>
        <v>17640.528000000009</v>
      </c>
      <c r="N98" s="33">
        <f t="shared" si="9"/>
        <v>0.28226311213320165</v>
      </c>
      <c r="O98">
        <f t="shared" si="10"/>
        <v>62496.753000000012</v>
      </c>
      <c r="P98">
        <f t="shared" si="11"/>
        <v>44856.224999999999</v>
      </c>
      <c r="Q98">
        <f t="shared" si="12"/>
        <v>17640.528000000013</v>
      </c>
      <c r="R98">
        <f t="shared" si="13"/>
        <v>0.28226311213320171</v>
      </c>
    </row>
    <row r="99" spans="1:18">
      <c r="A99" s="31"/>
      <c r="B99" s="32">
        <v>2023</v>
      </c>
      <c r="C99" s="32" t="s">
        <v>41</v>
      </c>
      <c r="D99" s="32" t="s">
        <v>13</v>
      </c>
      <c r="E99" s="32" t="s">
        <v>23</v>
      </c>
      <c r="F99" s="32" t="s">
        <v>16</v>
      </c>
      <c r="G99" s="32" t="s">
        <v>29</v>
      </c>
      <c r="H99" s="32" t="s">
        <v>22</v>
      </c>
      <c r="I99" s="3">
        <v>150.99</v>
      </c>
      <c r="J99" s="3">
        <v>90</v>
      </c>
      <c r="K99" s="32">
        <v>125</v>
      </c>
      <c r="L99" s="3">
        <f t="shared" si="7"/>
        <v>18873.75</v>
      </c>
      <c r="M99" s="3">
        <f t="shared" si="8"/>
        <v>7623.7500000000009</v>
      </c>
      <c r="N99" s="33">
        <f t="shared" si="9"/>
        <v>0.40393403536658062</v>
      </c>
      <c r="O99">
        <f t="shared" si="10"/>
        <v>18873.75</v>
      </c>
      <c r="P99">
        <f t="shared" si="11"/>
        <v>11250</v>
      </c>
      <c r="Q99">
        <f t="shared" si="12"/>
        <v>7623.75</v>
      </c>
      <c r="R99">
        <f t="shared" si="13"/>
        <v>0.40393403536658057</v>
      </c>
    </row>
    <row r="100" spans="1:18">
      <c r="A100" s="31"/>
      <c r="B100" s="32">
        <v>2024</v>
      </c>
      <c r="C100" s="32" t="s">
        <v>41</v>
      </c>
      <c r="D100" s="32" t="s">
        <v>13</v>
      </c>
      <c r="E100" s="32" t="s">
        <v>23</v>
      </c>
      <c r="F100" s="32" t="s">
        <v>16</v>
      </c>
      <c r="G100" s="32" t="s">
        <v>29</v>
      </c>
      <c r="H100" s="32" t="s">
        <v>22</v>
      </c>
      <c r="I100" s="3">
        <v>166.90930000000003</v>
      </c>
      <c r="J100" s="3">
        <v>105.8</v>
      </c>
      <c r="K100" s="32">
        <v>118</v>
      </c>
      <c r="L100" s="3">
        <f t="shared" si="7"/>
        <v>19695.297400000003</v>
      </c>
      <c r="M100" s="3">
        <f t="shared" si="8"/>
        <v>7210.8974000000035</v>
      </c>
      <c r="N100" s="33">
        <f t="shared" si="9"/>
        <v>0.36612279843004564</v>
      </c>
      <c r="O100">
        <f t="shared" si="10"/>
        <v>19695.297400000003</v>
      </c>
      <c r="P100">
        <f t="shared" si="11"/>
        <v>12484.4</v>
      </c>
      <c r="Q100">
        <f t="shared" si="12"/>
        <v>7210.8974000000035</v>
      </c>
      <c r="R100">
        <f t="shared" si="13"/>
        <v>0.36612279843004564</v>
      </c>
    </row>
    <row r="101" spans="1:18">
      <c r="A101" s="31"/>
      <c r="B101" s="32">
        <v>2023</v>
      </c>
      <c r="C101" s="32" t="s">
        <v>41</v>
      </c>
      <c r="D101" s="32" t="s">
        <v>13</v>
      </c>
      <c r="E101" s="32" t="s">
        <v>24</v>
      </c>
      <c r="F101" s="32" t="s">
        <v>16</v>
      </c>
      <c r="G101" s="32" t="s">
        <v>29</v>
      </c>
      <c r="H101" s="32" t="s">
        <v>22</v>
      </c>
      <c r="I101" s="3">
        <v>250.99</v>
      </c>
      <c r="J101" s="3">
        <v>150</v>
      </c>
      <c r="K101" s="32">
        <v>68</v>
      </c>
      <c r="L101" s="3">
        <f t="shared" si="7"/>
        <v>17067.32</v>
      </c>
      <c r="M101" s="3">
        <f t="shared" si="8"/>
        <v>6867.3200000000006</v>
      </c>
      <c r="N101" s="33">
        <f t="shared" si="9"/>
        <v>0.40236662815251606</v>
      </c>
      <c r="O101">
        <f t="shared" si="10"/>
        <v>17067.32</v>
      </c>
      <c r="P101">
        <f t="shared" si="11"/>
        <v>10200</v>
      </c>
      <c r="Q101">
        <f t="shared" si="12"/>
        <v>6867.32</v>
      </c>
      <c r="R101">
        <f t="shared" si="13"/>
        <v>0.402366628152516</v>
      </c>
    </row>
    <row r="102" spans="1:18">
      <c r="A102" s="31"/>
      <c r="B102" s="32">
        <v>2024</v>
      </c>
      <c r="C102" s="32" t="s">
        <v>41</v>
      </c>
      <c r="D102" s="32" t="s">
        <v>13</v>
      </c>
      <c r="E102" s="32" t="s">
        <v>24</v>
      </c>
      <c r="F102" s="32" t="s">
        <v>16</v>
      </c>
      <c r="G102" s="32" t="s">
        <v>29</v>
      </c>
      <c r="H102" s="32" t="s">
        <v>22</v>
      </c>
      <c r="I102" s="3">
        <v>279.25930000000005</v>
      </c>
      <c r="J102" s="3">
        <v>178.25</v>
      </c>
      <c r="K102" s="32">
        <v>64</v>
      </c>
      <c r="L102" s="3">
        <f t="shared" si="7"/>
        <v>17872.595200000003</v>
      </c>
      <c r="M102" s="3">
        <f t="shared" si="8"/>
        <v>6464.5952000000034</v>
      </c>
      <c r="N102" s="33">
        <f t="shared" si="9"/>
        <v>0.36170433715188727</v>
      </c>
      <c r="O102">
        <f t="shared" si="10"/>
        <v>17872.595200000003</v>
      </c>
      <c r="P102">
        <f t="shared" si="11"/>
        <v>11408</v>
      </c>
      <c r="Q102">
        <f t="shared" si="12"/>
        <v>6464.5952000000034</v>
      </c>
      <c r="R102">
        <f t="shared" si="13"/>
        <v>0.36170433715188727</v>
      </c>
    </row>
    <row r="103" spans="1:18">
      <c r="A103" s="31"/>
      <c r="B103" s="32">
        <v>2023</v>
      </c>
      <c r="C103" s="32" t="s">
        <v>41</v>
      </c>
      <c r="D103" s="32" t="s">
        <v>13</v>
      </c>
      <c r="E103" s="32" t="s">
        <v>25</v>
      </c>
      <c r="F103" s="32" t="s">
        <v>16</v>
      </c>
      <c r="G103" s="32" t="s">
        <v>29</v>
      </c>
      <c r="H103" s="32" t="s">
        <v>22</v>
      </c>
      <c r="I103" s="3">
        <v>200.99</v>
      </c>
      <c r="J103" s="3">
        <v>120</v>
      </c>
      <c r="K103" s="32">
        <v>92</v>
      </c>
      <c r="L103" s="3">
        <f t="shared" si="7"/>
        <v>18491.080000000002</v>
      </c>
      <c r="M103" s="3">
        <f t="shared" si="8"/>
        <v>7451.0800000000008</v>
      </c>
      <c r="N103" s="33">
        <f t="shared" si="9"/>
        <v>0.40295537091397582</v>
      </c>
      <c r="O103">
        <f t="shared" si="10"/>
        <v>18491.080000000002</v>
      </c>
      <c r="P103">
        <f t="shared" si="11"/>
        <v>11040</v>
      </c>
      <c r="Q103">
        <f t="shared" si="12"/>
        <v>7451.0800000000017</v>
      </c>
      <c r="R103">
        <f t="shared" si="13"/>
        <v>0.40295537091397587</v>
      </c>
    </row>
    <row r="104" spans="1:18">
      <c r="A104" s="31"/>
      <c r="B104" s="32">
        <v>2024</v>
      </c>
      <c r="C104" s="32" t="s">
        <v>41</v>
      </c>
      <c r="D104" s="32" t="s">
        <v>13</v>
      </c>
      <c r="E104" s="32" t="s">
        <v>25</v>
      </c>
      <c r="F104" s="32" t="s">
        <v>16</v>
      </c>
      <c r="G104" s="32" t="s">
        <v>29</v>
      </c>
      <c r="H104" s="32" t="s">
        <v>22</v>
      </c>
      <c r="I104" s="3">
        <v>220.40930000000003</v>
      </c>
      <c r="J104" s="3">
        <v>140.29999999999998</v>
      </c>
      <c r="K104" s="32">
        <v>88</v>
      </c>
      <c r="L104" s="3">
        <f t="shared" si="7"/>
        <v>19396.018400000001</v>
      </c>
      <c r="M104" s="3">
        <f t="shared" si="8"/>
        <v>7049.6184000000039</v>
      </c>
      <c r="N104" s="33">
        <f t="shared" si="9"/>
        <v>0.36345698661535625</v>
      </c>
      <c r="O104">
        <f t="shared" si="10"/>
        <v>19396.018400000001</v>
      </c>
      <c r="P104">
        <f t="shared" si="11"/>
        <v>12346.399999999998</v>
      </c>
      <c r="Q104">
        <f t="shared" si="12"/>
        <v>7049.618400000003</v>
      </c>
      <c r="R104">
        <f t="shared" si="13"/>
        <v>0.36345698661535619</v>
      </c>
    </row>
    <row r="105" spans="1:18">
      <c r="A105" s="31"/>
      <c r="B105" s="32">
        <v>2023</v>
      </c>
      <c r="C105" s="32" t="s">
        <v>41</v>
      </c>
      <c r="D105" s="32" t="s">
        <v>13</v>
      </c>
      <c r="E105" s="32" t="s">
        <v>26</v>
      </c>
      <c r="F105" s="32" t="s">
        <v>16</v>
      </c>
      <c r="G105" s="32" t="s">
        <v>29</v>
      </c>
      <c r="H105" s="32" t="s">
        <v>22</v>
      </c>
      <c r="I105" s="3">
        <v>175.99</v>
      </c>
      <c r="J105" s="3">
        <v>105</v>
      </c>
      <c r="K105" s="32">
        <v>108</v>
      </c>
      <c r="L105" s="3">
        <f t="shared" si="7"/>
        <v>19006.920000000002</v>
      </c>
      <c r="M105" s="3">
        <f t="shared" si="8"/>
        <v>7666.920000000001</v>
      </c>
      <c r="N105" s="33">
        <f t="shared" si="9"/>
        <v>0.40337519177225978</v>
      </c>
      <c r="O105">
        <f t="shared" si="10"/>
        <v>19006.920000000002</v>
      </c>
      <c r="P105">
        <f t="shared" si="11"/>
        <v>11340</v>
      </c>
      <c r="Q105">
        <f t="shared" si="12"/>
        <v>7666.9200000000019</v>
      </c>
      <c r="R105">
        <f t="shared" si="13"/>
        <v>0.40337519177225983</v>
      </c>
    </row>
    <row r="106" spans="1:18">
      <c r="A106" s="31"/>
      <c r="B106" s="32">
        <v>2024</v>
      </c>
      <c r="C106" s="32" t="s">
        <v>41</v>
      </c>
      <c r="D106" s="32" t="s">
        <v>13</v>
      </c>
      <c r="E106" s="32" t="s">
        <v>26</v>
      </c>
      <c r="F106" s="32" t="s">
        <v>16</v>
      </c>
      <c r="G106" s="32" t="s">
        <v>29</v>
      </c>
      <c r="H106" s="32" t="s">
        <v>22</v>
      </c>
      <c r="I106" s="3">
        <v>193.65930000000003</v>
      </c>
      <c r="J106" s="3">
        <v>123.05</v>
      </c>
      <c r="K106" s="32">
        <v>102</v>
      </c>
      <c r="L106" s="3">
        <f t="shared" si="7"/>
        <v>19753.248600000003</v>
      </c>
      <c r="M106" s="3">
        <f t="shared" si="8"/>
        <v>7202.1486000000032</v>
      </c>
      <c r="N106" s="33">
        <f t="shared" si="9"/>
        <v>0.36460577932482469</v>
      </c>
      <c r="O106">
        <f t="shared" si="10"/>
        <v>19753.248600000003</v>
      </c>
      <c r="P106">
        <f t="shared" si="11"/>
        <v>12551.1</v>
      </c>
      <c r="Q106">
        <f t="shared" si="12"/>
        <v>7202.1486000000023</v>
      </c>
      <c r="R106">
        <f t="shared" si="13"/>
        <v>0.36460577932482463</v>
      </c>
    </row>
    <row r="107" spans="1:18">
      <c r="A107" s="31"/>
      <c r="B107" s="32">
        <v>2023</v>
      </c>
      <c r="C107" s="32" t="s">
        <v>42</v>
      </c>
      <c r="D107" s="32" t="s">
        <v>13</v>
      </c>
      <c r="E107" s="32" t="s">
        <v>23</v>
      </c>
      <c r="F107" s="32" t="s">
        <v>16</v>
      </c>
      <c r="G107" s="32" t="s">
        <v>29</v>
      </c>
      <c r="H107" s="32" t="s">
        <v>22</v>
      </c>
      <c r="I107" s="3">
        <v>145.99</v>
      </c>
      <c r="J107" s="3">
        <v>90</v>
      </c>
      <c r="K107" s="32">
        <v>135</v>
      </c>
      <c r="L107" s="3">
        <f t="shared" si="7"/>
        <v>19708.650000000001</v>
      </c>
      <c r="M107" s="3">
        <f t="shared" si="8"/>
        <v>7558.6500000000015</v>
      </c>
      <c r="N107" s="33">
        <f t="shared" si="9"/>
        <v>0.38351941913829718</v>
      </c>
      <c r="O107">
        <f t="shared" si="10"/>
        <v>19708.650000000001</v>
      </c>
      <c r="P107">
        <f t="shared" si="11"/>
        <v>12150</v>
      </c>
      <c r="Q107">
        <f t="shared" si="12"/>
        <v>7558.6500000000015</v>
      </c>
      <c r="R107">
        <f t="shared" si="13"/>
        <v>0.38351941913829718</v>
      </c>
    </row>
    <row r="108" spans="1:18">
      <c r="A108" s="31"/>
      <c r="B108" s="32">
        <v>2024</v>
      </c>
      <c r="C108" s="32" t="s">
        <v>42</v>
      </c>
      <c r="D108" s="32" t="s">
        <v>13</v>
      </c>
      <c r="E108" s="32" t="s">
        <v>23</v>
      </c>
      <c r="F108" s="32" t="s">
        <v>16</v>
      </c>
      <c r="G108" s="32" t="s">
        <v>29</v>
      </c>
      <c r="H108" s="32" t="s">
        <v>22</v>
      </c>
      <c r="I108" s="3">
        <v>161.55930000000001</v>
      </c>
      <c r="J108" s="3">
        <v>105.8</v>
      </c>
      <c r="K108" s="32">
        <v>128</v>
      </c>
      <c r="L108" s="3">
        <f t="shared" si="7"/>
        <v>20679.590400000001</v>
      </c>
      <c r="M108" s="3">
        <f t="shared" si="8"/>
        <v>7137.1904000000013</v>
      </c>
      <c r="N108" s="33">
        <f t="shared" si="9"/>
        <v>0.34513209700710518</v>
      </c>
      <c r="O108">
        <f t="shared" si="10"/>
        <v>20679.590400000001</v>
      </c>
      <c r="P108">
        <f t="shared" si="11"/>
        <v>13542.4</v>
      </c>
      <c r="Q108">
        <f t="shared" si="12"/>
        <v>7137.1904000000013</v>
      </c>
      <c r="R108">
        <f t="shared" si="13"/>
        <v>0.34513209700710518</v>
      </c>
    </row>
    <row r="109" spans="1:18">
      <c r="A109" s="31"/>
      <c r="B109" s="32">
        <v>2023</v>
      </c>
      <c r="C109" s="32" t="s">
        <v>42</v>
      </c>
      <c r="D109" s="32" t="s">
        <v>13</v>
      </c>
      <c r="E109" s="32" t="s">
        <v>24</v>
      </c>
      <c r="F109" s="32" t="s">
        <v>16</v>
      </c>
      <c r="G109" s="32" t="s">
        <v>29</v>
      </c>
      <c r="H109" s="32" t="s">
        <v>22</v>
      </c>
      <c r="I109" s="3">
        <v>245.99</v>
      </c>
      <c r="J109" s="3">
        <v>150</v>
      </c>
      <c r="K109" s="32">
        <v>75</v>
      </c>
      <c r="L109" s="3">
        <f t="shared" si="7"/>
        <v>18449.25</v>
      </c>
      <c r="M109" s="3">
        <f t="shared" si="8"/>
        <v>7199.2500000000009</v>
      </c>
      <c r="N109" s="33">
        <f t="shared" si="9"/>
        <v>0.39021911459815445</v>
      </c>
      <c r="O109">
        <f t="shared" si="10"/>
        <v>18449.25</v>
      </c>
      <c r="P109">
        <f t="shared" si="11"/>
        <v>11250</v>
      </c>
      <c r="Q109">
        <f t="shared" si="12"/>
        <v>7199.25</v>
      </c>
      <c r="R109">
        <f t="shared" si="13"/>
        <v>0.39021911459815439</v>
      </c>
    </row>
    <row r="110" spans="1:18">
      <c r="A110" s="31"/>
      <c r="B110" s="32">
        <v>2024</v>
      </c>
      <c r="C110" s="32" t="s">
        <v>42</v>
      </c>
      <c r="D110" s="32" t="s">
        <v>13</v>
      </c>
      <c r="E110" s="32" t="s">
        <v>24</v>
      </c>
      <c r="F110" s="32" t="s">
        <v>16</v>
      </c>
      <c r="G110" s="32" t="s">
        <v>29</v>
      </c>
      <c r="H110" s="32" t="s">
        <v>22</v>
      </c>
      <c r="I110" s="3">
        <v>273.90930000000003</v>
      </c>
      <c r="J110" s="3">
        <v>178.25</v>
      </c>
      <c r="K110" s="32">
        <v>71</v>
      </c>
      <c r="L110" s="3">
        <f t="shared" si="7"/>
        <v>19447.560300000001</v>
      </c>
      <c r="M110" s="3">
        <f t="shared" si="8"/>
        <v>6791.8103000000019</v>
      </c>
      <c r="N110" s="33">
        <f t="shared" si="9"/>
        <v>0.34923713798691763</v>
      </c>
      <c r="O110">
        <f t="shared" si="10"/>
        <v>19447.560300000001</v>
      </c>
      <c r="P110">
        <f t="shared" si="11"/>
        <v>12655.75</v>
      </c>
      <c r="Q110">
        <f t="shared" si="12"/>
        <v>6791.810300000001</v>
      </c>
      <c r="R110">
        <f t="shared" si="13"/>
        <v>0.34923713798691758</v>
      </c>
    </row>
    <row r="111" spans="1:18">
      <c r="A111" s="31"/>
      <c r="B111" s="32">
        <v>2023</v>
      </c>
      <c r="C111" s="32" t="s">
        <v>42</v>
      </c>
      <c r="D111" s="32" t="s">
        <v>13</v>
      </c>
      <c r="E111" s="32" t="s">
        <v>25</v>
      </c>
      <c r="F111" s="32" t="s">
        <v>16</v>
      </c>
      <c r="G111" s="32" t="s">
        <v>29</v>
      </c>
      <c r="H111" s="32" t="s">
        <v>22</v>
      </c>
      <c r="I111" s="3">
        <v>195.99</v>
      </c>
      <c r="J111" s="3">
        <v>120</v>
      </c>
      <c r="K111" s="32">
        <v>102</v>
      </c>
      <c r="L111" s="3">
        <f t="shared" si="7"/>
        <v>19990.98</v>
      </c>
      <c r="M111" s="3">
        <f t="shared" si="8"/>
        <v>7750.9800000000014</v>
      </c>
      <c r="N111" s="33">
        <f t="shared" si="9"/>
        <v>0.3877238634624216</v>
      </c>
      <c r="O111">
        <f t="shared" si="10"/>
        <v>19990.98</v>
      </c>
      <c r="P111">
        <f t="shared" si="11"/>
        <v>12240</v>
      </c>
      <c r="Q111">
        <f t="shared" si="12"/>
        <v>7750.98</v>
      </c>
      <c r="R111">
        <f t="shared" si="13"/>
        <v>0.38772386346242155</v>
      </c>
    </row>
    <row r="112" spans="1:18">
      <c r="A112" s="31"/>
      <c r="B112" s="32">
        <v>2024</v>
      </c>
      <c r="C112" s="32" t="s">
        <v>42</v>
      </c>
      <c r="D112" s="32" t="s">
        <v>13</v>
      </c>
      <c r="E112" s="32" t="s">
        <v>25</v>
      </c>
      <c r="F112" s="32" t="s">
        <v>16</v>
      </c>
      <c r="G112" s="32" t="s">
        <v>29</v>
      </c>
      <c r="H112" s="32" t="s">
        <v>22</v>
      </c>
      <c r="I112" s="3">
        <v>215.05930000000004</v>
      </c>
      <c r="J112" s="3">
        <v>140.29999999999998</v>
      </c>
      <c r="K112" s="32">
        <v>97</v>
      </c>
      <c r="L112" s="3">
        <f t="shared" si="7"/>
        <v>20860.752100000005</v>
      </c>
      <c r="M112" s="3">
        <f t="shared" si="8"/>
        <v>7251.6521000000048</v>
      </c>
      <c r="N112" s="33">
        <f t="shared" si="9"/>
        <v>0.34762179547687561</v>
      </c>
      <c r="O112">
        <f t="shared" si="10"/>
        <v>20860.752100000005</v>
      </c>
      <c r="P112">
        <f t="shared" si="11"/>
        <v>13609.099999999999</v>
      </c>
      <c r="Q112">
        <f t="shared" si="12"/>
        <v>7251.6521000000066</v>
      </c>
      <c r="R112">
        <f t="shared" si="13"/>
        <v>0.34762179547687566</v>
      </c>
    </row>
    <row r="113" spans="1:18">
      <c r="A113" s="31"/>
      <c r="B113" s="32">
        <v>2023</v>
      </c>
      <c r="C113" s="32" t="s">
        <v>42</v>
      </c>
      <c r="D113" s="32" t="s">
        <v>13</v>
      </c>
      <c r="E113" s="32" t="s">
        <v>26</v>
      </c>
      <c r="F113" s="32" t="s">
        <v>16</v>
      </c>
      <c r="G113" s="32" t="s">
        <v>29</v>
      </c>
      <c r="H113" s="32" t="s">
        <v>22</v>
      </c>
      <c r="I113" s="3">
        <v>170.99</v>
      </c>
      <c r="J113" s="3">
        <v>105</v>
      </c>
      <c r="K113" s="32">
        <v>118</v>
      </c>
      <c r="L113" s="3">
        <f t="shared" si="7"/>
        <v>20176.82</v>
      </c>
      <c r="M113" s="3">
        <f t="shared" si="8"/>
        <v>7786.8200000000015</v>
      </c>
      <c r="N113" s="33">
        <f t="shared" si="9"/>
        <v>0.38592900169600569</v>
      </c>
      <c r="O113">
        <f t="shared" si="10"/>
        <v>20176.82</v>
      </c>
      <c r="P113">
        <f t="shared" si="11"/>
        <v>12390</v>
      </c>
      <c r="Q113">
        <f t="shared" si="12"/>
        <v>7786.82</v>
      </c>
      <c r="R113">
        <f t="shared" si="13"/>
        <v>0.38592900169600558</v>
      </c>
    </row>
    <row r="114" spans="1:18">
      <c r="A114" s="31"/>
      <c r="B114" s="32">
        <v>2024</v>
      </c>
      <c r="C114" s="32" t="s">
        <v>42</v>
      </c>
      <c r="D114" s="32" t="s">
        <v>13</v>
      </c>
      <c r="E114" s="32" t="s">
        <v>26</v>
      </c>
      <c r="F114" s="32" t="s">
        <v>16</v>
      </c>
      <c r="G114" s="32" t="s">
        <v>29</v>
      </c>
      <c r="H114" s="32" t="s">
        <v>22</v>
      </c>
      <c r="I114" s="3">
        <v>188.30930000000001</v>
      </c>
      <c r="J114" s="3">
        <v>123.05</v>
      </c>
      <c r="K114" s="32">
        <v>112</v>
      </c>
      <c r="L114" s="3">
        <f t="shared" si="7"/>
        <v>21090.641600000003</v>
      </c>
      <c r="M114" s="3">
        <f t="shared" si="8"/>
        <v>7309.0416000000014</v>
      </c>
      <c r="N114" s="33">
        <f t="shared" si="9"/>
        <v>0.34655378146485599</v>
      </c>
      <c r="O114">
        <f t="shared" si="10"/>
        <v>21090.641600000003</v>
      </c>
      <c r="P114">
        <f t="shared" si="11"/>
        <v>13781.6</v>
      </c>
      <c r="Q114">
        <f t="shared" si="12"/>
        <v>7309.0416000000023</v>
      </c>
      <c r="R114">
        <f t="shared" si="13"/>
        <v>0.34655378146485605</v>
      </c>
    </row>
    <row r="115" spans="1:18">
      <c r="A115" s="31"/>
      <c r="B115" s="32">
        <v>2023</v>
      </c>
      <c r="C115" s="32" t="s">
        <v>43</v>
      </c>
      <c r="D115" s="32" t="s">
        <v>13</v>
      </c>
      <c r="E115" s="32" t="s">
        <v>23</v>
      </c>
      <c r="F115" s="32" t="s">
        <v>16</v>
      </c>
      <c r="G115" s="32" t="s">
        <v>29</v>
      </c>
      <c r="H115" s="32" t="s">
        <v>22</v>
      </c>
      <c r="I115" s="3">
        <v>140.99</v>
      </c>
      <c r="J115" s="3">
        <v>90</v>
      </c>
      <c r="K115" s="32">
        <v>145</v>
      </c>
      <c r="L115" s="3">
        <f t="shared" si="7"/>
        <v>20443.550000000003</v>
      </c>
      <c r="M115" s="3">
        <f t="shared" si="8"/>
        <v>7393.5500000000011</v>
      </c>
      <c r="N115" s="33">
        <f t="shared" si="9"/>
        <v>0.36165685509610612</v>
      </c>
      <c r="O115">
        <f t="shared" si="10"/>
        <v>20443.550000000003</v>
      </c>
      <c r="P115">
        <f t="shared" si="11"/>
        <v>13050</v>
      </c>
      <c r="Q115">
        <f t="shared" si="12"/>
        <v>7393.5500000000029</v>
      </c>
      <c r="R115">
        <f t="shared" si="13"/>
        <v>0.36165685509610618</v>
      </c>
    </row>
    <row r="116" spans="1:18">
      <c r="A116" s="31"/>
      <c r="B116" s="32">
        <v>2024</v>
      </c>
      <c r="C116" s="32" t="s">
        <v>43</v>
      </c>
      <c r="D116" s="32" t="s">
        <v>13</v>
      </c>
      <c r="E116" s="32" t="s">
        <v>23</v>
      </c>
      <c r="F116" s="32" t="s">
        <v>16</v>
      </c>
      <c r="G116" s="32" t="s">
        <v>29</v>
      </c>
      <c r="H116" s="32" t="s">
        <v>22</v>
      </c>
      <c r="I116" s="3">
        <v>156.20930000000001</v>
      </c>
      <c r="J116" s="3">
        <v>105.8</v>
      </c>
      <c r="K116" s="32">
        <v>138</v>
      </c>
      <c r="L116" s="3">
        <f t="shared" si="7"/>
        <v>21556.883400000002</v>
      </c>
      <c r="M116" s="3">
        <f t="shared" si="8"/>
        <v>6956.4834000000019</v>
      </c>
      <c r="N116" s="33">
        <f t="shared" si="9"/>
        <v>0.32270357782795267</v>
      </c>
      <c r="O116">
        <f t="shared" si="10"/>
        <v>21556.883400000002</v>
      </c>
      <c r="P116">
        <f t="shared" si="11"/>
        <v>14600.4</v>
      </c>
      <c r="Q116">
        <f t="shared" si="12"/>
        <v>6956.4834000000028</v>
      </c>
      <c r="R116">
        <f t="shared" si="13"/>
        <v>0.32270357782795273</v>
      </c>
    </row>
    <row r="117" spans="1:18">
      <c r="A117" s="31"/>
      <c r="B117" s="32">
        <v>2023</v>
      </c>
      <c r="C117" s="32" t="s">
        <v>43</v>
      </c>
      <c r="D117" s="32" t="s">
        <v>13</v>
      </c>
      <c r="E117" s="32" t="s">
        <v>24</v>
      </c>
      <c r="F117" s="32" t="s">
        <v>16</v>
      </c>
      <c r="G117" s="32" t="s">
        <v>29</v>
      </c>
      <c r="H117" s="32" t="s">
        <v>22</v>
      </c>
      <c r="I117" s="3">
        <v>240.99</v>
      </c>
      <c r="J117" s="3">
        <v>150</v>
      </c>
      <c r="K117" s="32">
        <v>82</v>
      </c>
      <c r="L117" s="3">
        <f t="shared" si="7"/>
        <v>19761.18</v>
      </c>
      <c r="M117" s="3">
        <f t="shared" si="8"/>
        <v>7461.18</v>
      </c>
      <c r="N117" s="33">
        <f t="shared" si="9"/>
        <v>0.37756753392256942</v>
      </c>
      <c r="O117">
        <f t="shared" si="10"/>
        <v>19761.18</v>
      </c>
      <c r="P117">
        <f t="shared" si="11"/>
        <v>12300</v>
      </c>
      <c r="Q117">
        <f t="shared" si="12"/>
        <v>7461.18</v>
      </c>
      <c r="R117">
        <f t="shared" si="13"/>
        <v>0.37756753392256942</v>
      </c>
    </row>
    <row r="118" spans="1:18">
      <c r="A118" s="31"/>
      <c r="B118" s="32">
        <v>2024</v>
      </c>
      <c r="C118" s="32" t="s">
        <v>43</v>
      </c>
      <c r="D118" s="32" t="s">
        <v>13</v>
      </c>
      <c r="E118" s="32" t="s">
        <v>24</v>
      </c>
      <c r="F118" s="32" t="s">
        <v>16</v>
      </c>
      <c r="G118" s="32" t="s">
        <v>29</v>
      </c>
      <c r="H118" s="32" t="s">
        <v>22</v>
      </c>
      <c r="I118" s="3">
        <v>268.55930000000001</v>
      </c>
      <c r="J118" s="3">
        <v>178.25</v>
      </c>
      <c r="K118" s="32">
        <v>78</v>
      </c>
      <c r="L118" s="3">
        <f t="shared" si="7"/>
        <v>20947.625400000001</v>
      </c>
      <c r="M118" s="3">
        <f t="shared" si="8"/>
        <v>7044.1254000000008</v>
      </c>
      <c r="N118" s="33">
        <f t="shared" si="9"/>
        <v>0.33627321787031766</v>
      </c>
      <c r="O118">
        <f t="shared" si="10"/>
        <v>20947.625400000001</v>
      </c>
      <c r="P118">
        <f t="shared" si="11"/>
        <v>13903.5</v>
      </c>
      <c r="Q118">
        <f t="shared" si="12"/>
        <v>7044.1254000000008</v>
      </c>
      <c r="R118">
        <f t="shared" si="13"/>
        <v>0.33627321787031766</v>
      </c>
    </row>
    <row r="119" spans="1:18">
      <c r="A119" s="31"/>
      <c r="B119" s="32">
        <v>2023</v>
      </c>
      <c r="C119" s="32" t="s">
        <v>43</v>
      </c>
      <c r="D119" s="32" t="s">
        <v>13</v>
      </c>
      <c r="E119" s="32" t="s">
        <v>25</v>
      </c>
      <c r="F119" s="32" t="s">
        <v>16</v>
      </c>
      <c r="G119" s="32" t="s">
        <v>29</v>
      </c>
      <c r="H119" s="32" t="s">
        <v>22</v>
      </c>
      <c r="I119" s="3">
        <v>190.99</v>
      </c>
      <c r="J119" s="3">
        <v>120</v>
      </c>
      <c r="K119" s="32">
        <v>112</v>
      </c>
      <c r="L119" s="3">
        <f t="shared" si="7"/>
        <v>21390.880000000001</v>
      </c>
      <c r="M119" s="3">
        <f t="shared" si="8"/>
        <v>7950.880000000001</v>
      </c>
      <c r="N119" s="33">
        <f t="shared" si="9"/>
        <v>0.37169485313367195</v>
      </c>
      <c r="O119">
        <f t="shared" si="10"/>
        <v>21390.880000000001</v>
      </c>
      <c r="P119">
        <f t="shared" si="11"/>
        <v>13440</v>
      </c>
      <c r="Q119">
        <f t="shared" si="12"/>
        <v>7950.880000000001</v>
      </c>
      <c r="R119">
        <f t="shared" si="13"/>
        <v>0.37169485313367195</v>
      </c>
    </row>
    <row r="120" spans="1:18">
      <c r="A120" s="31"/>
      <c r="B120" s="32">
        <v>2024</v>
      </c>
      <c r="C120" s="32" t="s">
        <v>43</v>
      </c>
      <c r="D120" s="32" t="s">
        <v>13</v>
      </c>
      <c r="E120" s="32" t="s">
        <v>25</v>
      </c>
      <c r="F120" s="32" t="s">
        <v>16</v>
      </c>
      <c r="G120" s="32" t="s">
        <v>29</v>
      </c>
      <c r="H120" s="32" t="s">
        <v>22</v>
      </c>
      <c r="I120" s="3">
        <v>209.70930000000001</v>
      </c>
      <c r="J120" s="3">
        <v>140.29999999999998</v>
      </c>
      <c r="K120" s="32">
        <v>107</v>
      </c>
      <c r="L120" s="3">
        <f t="shared" si="7"/>
        <v>22438.895100000002</v>
      </c>
      <c r="M120" s="3">
        <f t="shared" si="8"/>
        <v>7426.795100000003</v>
      </c>
      <c r="N120" s="33">
        <f t="shared" si="9"/>
        <v>0.33097864520076137</v>
      </c>
      <c r="O120">
        <f t="shared" si="10"/>
        <v>22438.895100000002</v>
      </c>
      <c r="P120">
        <f t="shared" si="11"/>
        <v>15012.099999999999</v>
      </c>
      <c r="Q120">
        <f t="shared" si="12"/>
        <v>7426.795100000003</v>
      </c>
      <c r="R120">
        <f t="shared" si="13"/>
        <v>0.33097864520076137</v>
      </c>
    </row>
    <row r="121" spans="1:18">
      <c r="A121" s="32"/>
      <c r="B121" s="32">
        <v>2023</v>
      </c>
      <c r="C121" s="32" t="s">
        <v>43</v>
      </c>
      <c r="D121" s="32" t="s">
        <v>13</v>
      </c>
      <c r="E121" s="32" t="s">
        <v>26</v>
      </c>
      <c r="F121" s="32" t="s">
        <v>16</v>
      </c>
      <c r="G121" s="32" t="s">
        <v>29</v>
      </c>
      <c r="H121" s="32" t="s">
        <v>22</v>
      </c>
      <c r="I121" s="3">
        <v>165.99</v>
      </c>
      <c r="J121" s="3">
        <v>105</v>
      </c>
      <c r="K121" s="32">
        <v>128</v>
      </c>
      <c r="L121" s="3">
        <f t="shared" si="7"/>
        <v>21246.720000000001</v>
      </c>
      <c r="M121" s="3">
        <f t="shared" si="8"/>
        <v>7806.7200000000012</v>
      </c>
      <c r="N121" s="33">
        <f t="shared" si="9"/>
        <v>0.36743177299837343</v>
      </c>
      <c r="O121">
        <f t="shared" si="10"/>
        <v>21246.720000000001</v>
      </c>
      <c r="P121">
        <f t="shared" si="11"/>
        <v>13440</v>
      </c>
      <c r="Q121">
        <f t="shared" si="12"/>
        <v>7806.7200000000012</v>
      </c>
      <c r="R121">
        <f t="shared" si="13"/>
        <v>0.36743177299837343</v>
      </c>
    </row>
    <row r="122" spans="1:18">
      <c r="A122" s="32"/>
      <c r="B122" s="32">
        <v>2024</v>
      </c>
      <c r="C122" s="32" t="s">
        <v>43</v>
      </c>
      <c r="D122" s="32" t="s">
        <v>13</v>
      </c>
      <c r="E122" s="32" t="s">
        <v>26</v>
      </c>
      <c r="F122" s="32" t="s">
        <v>16</v>
      </c>
      <c r="G122" s="32" t="s">
        <v>29</v>
      </c>
      <c r="H122" s="32" t="s">
        <v>22</v>
      </c>
      <c r="I122" s="3">
        <v>182.95930000000001</v>
      </c>
      <c r="J122" s="3">
        <v>123.05</v>
      </c>
      <c r="K122" s="32">
        <v>122</v>
      </c>
      <c r="L122" s="3">
        <f t="shared" si="7"/>
        <v>22321.034600000003</v>
      </c>
      <c r="M122" s="3">
        <f t="shared" si="8"/>
        <v>7308.9346000000023</v>
      </c>
      <c r="N122" s="33">
        <f t="shared" si="9"/>
        <v>0.32744604947657763</v>
      </c>
      <c r="O122">
        <f t="shared" si="10"/>
        <v>22321.034600000003</v>
      </c>
      <c r="P122">
        <f t="shared" si="11"/>
        <v>15012.1</v>
      </c>
      <c r="Q122">
        <f t="shared" si="12"/>
        <v>7308.9346000000023</v>
      </c>
      <c r="R122">
        <f t="shared" si="13"/>
        <v>0.32744604947657763</v>
      </c>
    </row>
    <row r="123" spans="1:18">
      <c r="A123" s="32"/>
      <c r="B123" s="32">
        <v>2023</v>
      </c>
      <c r="C123" s="32" t="s">
        <v>44</v>
      </c>
      <c r="D123" s="32" t="s">
        <v>13</v>
      </c>
      <c r="E123" s="32" t="s">
        <v>23</v>
      </c>
      <c r="F123" s="32" t="s">
        <v>16</v>
      </c>
      <c r="G123" s="32" t="s">
        <v>29</v>
      </c>
      <c r="H123" s="32" t="s">
        <v>22</v>
      </c>
      <c r="I123" s="3">
        <v>135.99</v>
      </c>
      <c r="J123" s="3">
        <v>90</v>
      </c>
      <c r="K123" s="32">
        <v>155</v>
      </c>
      <c r="L123" s="3">
        <f t="shared" si="7"/>
        <v>21078.45</v>
      </c>
      <c r="M123" s="3">
        <f t="shared" si="8"/>
        <v>7128.4500000000016</v>
      </c>
      <c r="N123" s="33">
        <f t="shared" si="9"/>
        <v>0.33818663136995375</v>
      </c>
      <c r="O123">
        <f t="shared" si="10"/>
        <v>21078.45</v>
      </c>
      <c r="P123">
        <f t="shared" si="11"/>
        <v>13950</v>
      </c>
      <c r="Q123">
        <f t="shared" si="12"/>
        <v>7128.4500000000007</v>
      </c>
      <c r="R123">
        <f t="shared" si="13"/>
        <v>0.33818663136995369</v>
      </c>
    </row>
    <row r="124" spans="1:18">
      <c r="A124" s="32"/>
      <c r="B124" s="32">
        <v>2024</v>
      </c>
      <c r="C124" s="32" t="s">
        <v>44</v>
      </c>
      <c r="D124" s="32" t="s">
        <v>13</v>
      </c>
      <c r="E124" s="32" t="s">
        <v>23</v>
      </c>
      <c r="F124" s="32" t="s">
        <v>16</v>
      </c>
      <c r="G124" s="32" t="s">
        <v>29</v>
      </c>
      <c r="H124" s="32" t="s">
        <v>22</v>
      </c>
      <c r="I124" s="3">
        <v>150.85930000000002</v>
      </c>
      <c r="J124" s="3">
        <v>105.8</v>
      </c>
      <c r="K124" s="32">
        <v>148</v>
      </c>
      <c r="L124" s="3">
        <f t="shared" si="7"/>
        <v>22327.176400000004</v>
      </c>
      <c r="M124" s="3">
        <f t="shared" si="8"/>
        <v>6668.7764000000034</v>
      </c>
      <c r="N124" s="33">
        <f t="shared" si="9"/>
        <v>0.29868427070787162</v>
      </c>
      <c r="O124">
        <f t="shared" si="10"/>
        <v>22327.176400000004</v>
      </c>
      <c r="P124">
        <f t="shared" si="11"/>
        <v>15658.4</v>
      </c>
      <c r="Q124">
        <f t="shared" si="12"/>
        <v>6668.7764000000043</v>
      </c>
      <c r="R124">
        <f t="shared" si="13"/>
        <v>0.29868427070787162</v>
      </c>
    </row>
    <row r="125" spans="1:18">
      <c r="A125" s="32"/>
      <c r="B125" s="32">
        <v>2023</v>
      </c>
      <c r="C125" s="32" t="s">
        <v>44</v>
      </c>
      <c r="D125" s="32" t="s">
        <v>13</v>
      </c>
      <c r="E125" s="32" t="s">
        <v>24</v>
      </c>
      <c r="F125" s="32" t="s">
        <v>16</v>
      </c>
      <c r="G125" s="32" t="s">
        <v>29</v>
      </c>
      <c r="H125" s="32" t="s">
        <v>22</v>
      </c>
      <c r="I125" s="3">
        <v>235.99</v>
      </c>
      <c r="J125" s="3">
        <v>150</v>
      </c>
      <c r="K125" s="32">
        <v>89</v>
      </c>
      <c r="L125" s="3">
        <f t="shared" si="7"/>
        <v>21003.11</v>
      </c>
      <c r="M125" s="3">
        <f t="shared" si="8"/>
        <v>7653.1100000000006</v>
      </c>
      <c r="N125" s="33">
        <f t="shared" si="9"/>
        <v>0.36437984660366968</v>
      </c>
      <c r="O125">
        <f t="shared" si="10"/>
        <v>21003.11</v>
      </c>
      <c r="P125">
        <f t="shared" si="11"/>
        <v>13350</v>
      </c>
      <c r="Q125">
        <f t="shared" si="12"/>
        <v>7653.1100000000006</v>
      </c>
      <c r="R125">
        <f t="shared" si="13"/>
        <v>0.36437984660366968</v>
      </c>
    </row>
    <row r="126" spans="1:18">
      <c r="A126" s="32"/>
      <c r="B126" s="32">
        <v>2024</v>
      </c>
      <c r="C126" s="32" t="s">
        <v>44</v>
      </c>
      <c r="D126" s="32" t="s">
        <v>13</v>
      </c>
      <c r="E126" s="32" t="s">
        <v>24</v>
      </c>
      <c r="F126" s="32" t="s">
        <v>16</v>
      </c>
      <c r="G126" s="32" t="s">
        <v>29</v>
      </c>
      <c r="H126" s="32" t="s">
        <v>22</v>
      </c>
      <c r="I126" s="3">
        <v>263.20930000000004</v>
      </c>
      <c r="J126" s="3">
        <v>178.25</v>
      </c>
      <c r="K126" s="32">
        <v>85</v>
      </c>
      <c r="L126" s="3">
        <f t="shared" si="7"/>
        <v>22372.790500000003</v>
      </c>
      <c r="M126" s="3">
        <f t="shared" si="8"/>
        <v>7221.5405000000037</v>
      </c>
      <c r="N126" s="33">
        <f t="shared" si="9"/>
        <v>0.32278228770791928</v>
      </c>
      <c r="O126">
        <f t="shared" si="10"/>
        <v>22372.790500000003</v>
      </c>
      <c r="P126">
        <f t="shared" si="11"/>
        <v>15151.25</v>
      </c>
      <c r="Q126">
        <f t="shared" si="12"/>
        <v>7221.5405000000028</v>
      </c>
      <c r="R126">
        <f t="shared" si="13"/>
        <v>0.32278228770791922</v>
      </c>
    </row>
    <row r="127" spans="1:18">
      <c r="A127" s="32"/>
      <c r="B127" s="32">
        <v>2023</v>
      </c>
      <c r="C127" s="32" t="s">
        <v>44</v>
      </c>
      <c r="D127" s="32" t="s">
        <v>13</v>
      </c>
      <c r="E127" s="32" t="s">
        <v>25</v>
      </c>
      <c r="F127" s="32" t="s">
        <v>16</v>
      </c>
      <c r="G127" s="32" t="s">
        <v>29</v>
      </c>
      <c r="H127" s="32" t="s">
        <v>22</v>
      </c>
      <c r="I127" s="3">
        <v>185.99</v>
      </c>
      <c r="J127" s="3">
        <v>120</v>
      </c>
      <c r="K127" s="32">
        <v>122</v>
      </c>
      <c r="L127" s="3">
        <f t="shared" si="7"/>
        <v>22690.780000000002</v>
      </c>
      <c r="M127" s="3">
        <f t="shared" si="8"/>
        <v>8050.7800000000007</v>
      </c>
      <c r="N127" s="33">
        <f t="shared" si="9"/>
        <v>0.35480402172159792</v>
      </c>
      <c r="O127">
        <f t="shared" si="10"/>
        <v>22690.780000000002</v>
      </c>
      <c r="P127">
        <f t="shared" si="11"/>
        <v>14640</v>
      </c>
      <c r="Q127">
        <f t="shared" si="12"/>
        <v>8050.7800000000025</v>
      </c>
      <c r="R127">
        <f t="shared" si="13"/>
        <v>0.35480402172159803</v>
      </c>
    </row>
    <row r="128" spans="1:18">
      <c r="A128" s="32"/>
      <c r="B128" s="32">
        <v>2024</v>
      </c>
      <c r="C128" s="32" t="s">
        <v>44</v>
      </c>
      <c r="D128" s="32" t="s">
        <v>13</v>
      </c>
      <c r="E128" s="32" t="s">
        <v>25</v>
      </c>
      <c r="F128" s="32" t="s">
        <v>16</v>
      </c>
      <c r="G128" s="32" t="s">
        <v>29</v>
      </c>
      <c r="H128" s="32" t="s">
        <v>22</v>
      </c>
      <c r="I128" s="3">
        <v>204.35930000000002</v>
      </c>
      <c r="J128" s="3">
        <v>140.29999999999998</v>
      </c>
      <c r="K128" s="32">
        <v>117</v>
      </c>
      <c r="L128" s="3">
        <f t="shared" si="7"/>
        <v>23910.038100000002</v>
      </c>
      <c r="M128" s="3">
        <f t="shared" si="8"/>
        <v>7494.9381000000039</v>
      </c>
      <c r="N128" s="33">
        <f t="shared" si="9"/>
        <v>0.31346408017643451</v>
      </c>
      <c r="O128">
        <f t="shared" si="10"/>
        <v>23910.038100000002</v>
      </c>
      <c r="P128">
        <f t="shared" si="11"/>
        <v>16415.099999999999</v>
      </c>
      <c r="Q128">
        <f t="shared" si="12"/>
        <v>7494.938100000003</v>
      </c>
      <c r="R128">
        <f t="shared" si="13"/>
        <v>0.31346408017643446</v>
      </c>
    </row>
    <row r="129" spans="1:18">
      <c r="A129" s="32"/>
      <c r="B129" s="32">
        <v>2023</v>
      </c>
      <c r="C129" s="32" t="s">
        <v>44</v>
      </c>
      <c r="D129" s="32" t="s">
        <v>13</v>
      </c>
      <c r="E129" s="32" t="s">
        <v>26</v>
      </c>
      <c r="F129" s="32" t="s">
        <v>16</v>
      </c>
      <c r="G129" s="32" t="s">
        <v>29</v>
      </c>
      <c r="H129" s="32" t="s">
        <v>22</v>
      </c>
      <c r="I129" s="3">
        <v>160.99</v>
      </c>
      <c r="J129" s="3">
        <v>105</v>
      </c>
      <c r="K129" s="32">
        <v>138</v>
      </c>
      <c r="L129" s="3">
        <f t="shared" si="7"/>
        <v>22216.620000000003</v>
      </c>
      <c r="M129" s="3">
        <f t="shared" si="8"/>
        <v>7726.6200000000008</v>
      </c>
      <c r="N129" s="33">
        <f t="shared" si="9"/>
        <v>0.34778557674389715</v>
      </c>
      <c r="O129">
        <f t="shared" si="10"/>
        <v>22216.620000000003</v>
      </c>
      <c r="P129">
        <f t="shared" si="11"/>
        <v>14490</v>
      </c>
      <c r="Q129">
        <f t="shared" si="12"/>
        <v>7726.6200000000026</v>
      </c>
      <c r="R129">
        <f t="shared" si="13"/>
        <v>0.34778557674389721</v>
      </c>
    </row>
    <row r="130" spans="1:18">
      <c r="A130" s="32"/>
      <c r="B130" s="32">
        <v>2024</v>
      </c>
      <c r="C130" s="32" t="s">
        <v>44</v>
      </c>
      <c r="D130" s="32" t="s">
        <v>13</v>
      </c>
      <c r="E130" s="32" t="s">
        <v>26</v>
      </c>
      <c r="F130" s="32" t="s">
        <v>16</v>
      </c>
      <c r="G130" s="32" t="s">
        <v>29</v>
      </c>
      <c r="H130" s="32" t="s">
        <v>22</v>
      </c>
      <c r="I130" s="3">
        <v>177.60930000000002</v>
      </c>
      <c r="J130" s="3">
        <v>123.05</v>
      </c>
      <c r="K130" s="32">
        <v>132</v>
      </c>
      <c r="L130" s="3">
        <f t="shared" si="7"/>
        <v>23444.427600000003</v>
      </c>
      <c r="M130" s="3">
        <f t="shared" si="8"/>
        <v>7201.8276000000033</v>
      </c>
      <c r="N130" s="33">
        <f t="shared" si="9"/>
        <v>0.30718717995059952</v>
      </c>
      <c r="O130">
        <f t="shared" si="10"/>
        <v>23444.427600000003</v>
      </c>
      <c r="P130">
        <f t="shared" si="11"/>
        <v>16242.6</v>
      </c>
      <c r="Q130">
        <f t="shared" si="12"/>
        <v>7201.8276000000023</v>
      </c>
      <c r="R130">
        <f t="shared" si="13"/>
        <v>0.30718717995059952</v>
      </c>
    </row>
    <row r="131" spans="1:18">
      <c r="A131" s="32"/>
      <c r="B131" s="32">
        <v>2023</v>
      </c>
      <c r="C131" s="32" t="s">
        <v>41</v>
      </c>
      <c r="D131" s="32" t="s">
        <v>13</v>
      </c>
      <c r="E131" s="32" t="s">
        <v>23</v>
      </c>
      <c r="F131" s="32" t="s">
        <v>16</v>
      </c>
      <c r="G131" s="32" t="s">
        <v>33</v>
      </c>
      <c r="H131" s="32" t="s">
        <v>21</v>
      </c>
      <c r="I131" s="3">
        <v>70.989999999999995</v>
      </c>
      <c r="J131" s="3">
        <v>35</v>
      </c>
      <c r="K131" s="32">
        <v>185</v>
      </c>
      <c r="L131" s="3">
        <f t="shared" si="7"/>
        <v>13133.15</v>
      </c>
      <c r="M131" s="3">
        <f t="shared" si="8"/>
        <v>6658.1499999999987</v>
      </c>
      <c r="N131" s="33">
        <f t="shared" si="9"/>
        <v>0.50697281307226361</v>
      </c>
      <c r="O131">
        <f t="shared" si="10"/>
        <v>13133.15</v>
      </c>
      <c r="P131">
        <f t="shared" si="11"/>
        <v>6475</v>
      </c>
      <c r="Q131">
        <f t="shared" si="12"/>
        <v>6658.15</v>
      </c>
      <c r="R131">
        <f t="shared" si="13"/>
        <v>0.50697281307226372</v>
      </c>
    </row>
    <row r="132" spans="1:18">
      <c r="A132" s="32"/>
      <c r="B132" s="32">
        <v>2024</v>
      </c>
      <c r="C132" s="32" t="s">
        <v>41</v>
      </c>
      <c r="D132" s="32" t="s">
        <v>13</v>
      </c>
      <c r="E132" s="32" t="s">
        <v>23</v>
      </c>
      <c r="F132" s="32" t="s">
        <v>16</v>
      </c>
      <c r="G132" s="32" t="s">
        <v>33</v>
      </c>
      <c r="H132" s="32" t="s">
        <v>21</v>
      </c>
      <c r="I132" s="3">
        <v>79.169299999999993</v>
      </c>
      <c r="J132" s="3">
        <v>41.4</v>
      </c>
      <c r="K132" s="32">
        <v>105</v>
      </c>
      <c r="L132" s="3">
        <f t="shared" ref="L132:L195" si="14">I132*K132</f>
        <v>8312.7764999999999</v>
      </c>
      <c r="M132" s="3">
        <f t="shared" ref="M132:M195" si="15">(I132-J132)*K132</f>
        <v>3965.7764999999995</v>
      </c>
      <c r="N132" s="33">
        <f t="shared" ref="N132:N195" si="16">M132/L132</f>
        <v>0.47707002588124431</v>
      </c>
      <c r="O132">
        <f t="shared" ref="O132:O195" si="17">(K132*I132)</f>
        <v>8312.7764999999999</v>
      </c>
      <c r="P132">
        <f t="shared" ref="P132:P195" si="18">(K132*J132)</f>
        <v>4347</v>
      </c>
      <c r="Q132">
        <f t="shared" ref="Q132:Q195" si="19">(O132-P132)</f>
        <v>3965.7764999999999</v>
      </c>
      <c r="R132">
        <f t="shared" ref="R132:R195" si="20">(Q132/O132)</f>
        <v>0.47707002588124436</v>
      </c>
    </row>
    <row r="133" spans="1:18">
      <c r="A133" s="32"/>
      <c r="B133" s="32">
        <v>2023</v>
      </c>
      <c r="C133" s="32" t="s">
        <v>41</v>
      </c>
      <c r="D133" s="32" t="s">
        <v>13</v>
      </c>
      <c r="E133" s="32" t="s">
        <v>24</v>
      </c>
      <c r="F133" s="32" t="s">
        <v>16</v>
      </c>
      <c r="G133" s="32" t="s">
        <v>33</v>
      </c>
      <c r="H133" s="32" t="s">
        <v>21</v>
      </c>
      <c r="I133" s="3">
        <v>115.99</v>
      </c>
      <c r="J133" s="3">
        <v>57.5</v>
      </c>
      <c r="K133" s="32">
        <v>128</v>
      </c>
      <c r="L133" s="3">
        <f t="shared" si="14"/>
        <v>14846.72</v>
      </c>
      <c r="M133" s="3">
        <f t="shared" si="15"/>
        <v>7486.7199999999993</v>
      </c>
      <c r="N133" s="33">
        <f t="shared" si="16"/>
        <v>0.50426760927666181</v>
      </c>
      <c r="O133">
        <f t="shared" si="17"/>
        <v>14846.72</v>
      </c>
      <c r="P133">
        <f t="shared" si="18"/>
        <v>7360</v>
      </c>
      <c r="Q133">
        <f t="shared" si="19"/>
        <v>7486.7199999999993</v>
      </c>
      <c r="R133">
        <f t="shared" si="20"/>
        <v>0.50426760927666181</v>
      </c>
    </row>
    <row r="134" spans="1:18">
      <c r="A134" s="32"/>
      <c r="B134" s="32">
        <v>2024</v>
      </c>
      <c r="C134" s="32" t="s">
        <v>41</v>
      </c>
      <c r="D134" s="32" t="s">
        <v>13</v>
      </c>
      <c r="E134" s="32" t="s">
        <v>24</v>
      </c>
      <c r="F134" s="32" t="s">
        <v>16</v>
      </c>
      <c r="G134" s="32" t="s">
        <v>33</v>
      </c>
      <c r="H134" s="32" t="s">
        <v>21</v>
      </c>
      <c r="I134" s="3">
        <v>129.45930000000001</v>
      </c>
      <c r="J134" s="3">
        <v>67.274999999999991</v>
      </c>
      <c r="K134" s="32">
        <v>73</v>
      </c>
      <c r="L134" s="3">
        <f t="shared" si="14"/>
        <v>9450.5289000000012</v>
      </c>
      <c r="M134" s="3">
        <f t="shared" si="15"/>
        <v>4539.4539000000013</v>
      </c>
      <c r="N134" s="33">
        <f t="shared" si="16"/>
        <v>0.48033860835026926</v>
      </c>
      <c r="O134">
        <f t="shared" si="17"/>
        <v>9450.5289000000012</v>
      </c>
      <c r="P134">
        <f t="shared" si="18"/>
        <v>4911.0749999999998</v>
      </c>
      <c r="Q134">
        <f t="shared" si="19"/>
        <v>4539.4539000000013</v>
      </c>
      <c r="R134">
        <f t="shared" si="20"/>
        <v>0.48033860835026926</v>
      </c>
    </row>
    <row r="135" spans="1:18">
      <c r="A135" s="32"/>
      <c r="B135" s="32">
        <v>2023</v>
      </c>
      <c r="C135" s="32" t="s">
        <v>41</v>
      </c>
      <c r="D135" s="32" t="s">
        <v>13</v>
      </c>
      <c r="E135" s="32" t="s">
        <v>25</v>
      </c>
      <c r="F135" s="32" t="s">
        <v>16</v>
      </c>
      <c r="G135" s="32" t="s">
        <v>33</v>
      </c>
      <c r="H135" s="32" t="s">
        <v>21</v>
      </c>
      <c r="I135" s="3">
        <v>93.49</v>
      </c>
      <c r="J135" s="3">
        <v>46.25</v>
      </c>
      <c r="K135" s="32">
        <v>156</v>
      </c>
      <c r="L135" s="3">
        <f t="shared" si="14"/>
        <v>14584.439999999999</v>
      </c>
      <c r="M135" s="3">
        <f t="shared" si="15"/>
        <v>7369.44</v>
      </c>
      <c r="N135" s="33">
        <f t="shared" si="16"/>
        <v>0.50529468392341426</v>
      </c>
      <c r="O135">
        <f t="shared" si="17"/>
        <v>14584.439999999999</v>
      </c>
      <c r="P135">
        <f t="shared" si="18"/>
        <v>7215</v>
      </c>
      <c r="Q135">
        <f t="shared" si="19"/>
        <v>7369.4399999999987</v>
      </c>
      <c r="R135">
        <f t="shared" si="20"/>
        <v>0.50529468392341426</v>
      </c>
    </row>
    <row r="136" spans="1:18">
      <c r="A136" s="32"/>
      <c r="B136" s="32">
        <v>2024</v>
      </c>
      <c r="C136" s="32" t="s">
        <v>41</v>
      </c>
      <c r="D136" s="32" t="s">
        <v>13</v>
      </c>
      <c r="E136" s="32" t="s">
        <v>25</v>
      </c>
      <c r="F136" s="32" t="s">
        <v>16</v>
      </c>
      <c r="G136" s="32" t="s">
        <v>33</v>
      </c>
      <c r="H136" s="32" t="s">
        <v>21</v>
      </c>
      <c r="I136" s="3">
        <v>103.77930000000001</v>
      </c>
      <c r="J136" s="3">
        <v>54.05</v>
      </c>
      <c r="K136" s="32">
        <v>88</v>
      </c>
      <c r="L136" s="3">
        <f t="shared" si="14"/>
        <v>9132.5784000000003</v>
      </c>
      <c r="M136" s="3">
        <f t="shared" si="15"/>
        <v>4376.1784000000007</v>
      </c>
      <c r="N136" s="33">
        <f t="shared" si="16"/>
        <v>0.47918322825457493</v>
      </c>
      <c r="O136">
        <f t="shared" si="17"/>
        <v>9132.5784000000003</v>
      </c>
      <c r="P136">
        <f t="shared" si="18"/>
        <v>4756.3999999999996</v>
      </c>
      <c r="Q136">
        <f t="shared" si="19"/>
        <v>4376.1784000000007</v>
      </c>
      <c r="R136">
        <f t="shared" si="20"/>
        <v>0.47918322825457493</v>
      </c>
    </row>
    <row r="137" spans="1:18">
      <c r="A137" s="32"/>
      <c r="B137" s="32">
        <v>2023</v>
      </c>
      <c r="C137" s="32" t="s">
        <v>41</v>
      </c>
      <c r="D137" s="32" t="s">
        <v>13</v>
      </c>
      <c r="E137" s="32" t="s">
        <v>26</v>
      </c>
      <c r="F137" s="32" t="s">
        <v>16</v>
      </c>
      <c r="G137" s="32" t="s">
        <v>33</v>
      </c>
      <c r="H137" s="32" t="s">
        <v>21</v>
      </c>
      <c r="I137" s="3">
        <v>82.24</v>
      </c>
      <c r="J137" s="3">
        <v>40.619999999999997</v>
      </c>
      <c r="K137" s="32">
        <v>172</v>
      </c>
      <c r="L137" s="3">
        <f t="shared" si="14"/>
        <v>14145.279999999999</v>
      </c>
      <c r="M137" s="3">
        <f t="shared" si="15"/>
        <v>7158.6399999999994</v>
      </c>
      <c r="N137" s="33">
        <f t="shared" si="16"/>
        <v>0.50607976653696496</v>
      </c>
      <c r="O137">
        <f t="shared" si="17"/>
        <v>14145.279999999999</v>
      </c>
      <c r="P137">
        <f t="shared" si="18"/>
        <v>6986.6399999999994</v>
      </c>
      <c r="Q137">
        <f t="shared" si="19"/>
        <v>7158.6399999999994</v>
      </c>
      <c r="R137">
        <f t="shared" si="20"/>
        <v>0.50607976653696496</v>
      </c>
    </row>
    <row r="138" spans="1:18">
      <c r="A138" s="32"/>
      <c r="B138" s="32">
        <v>2024</v>
      </c>
      <c r="C138" s="32" t="s">
        <v>41</v>
      </c>
      <c r="D138" s="32" t="s">
        <v>13</v>
      </c>
      <c r="E138" s="32" t="s">
        <v>26</v>
      </c>
      <c r="F138" s="32" t="s">
        <v>16</v>
      </c>
      <c r="G138" s="32" t="s">
        <v>33</v>
      </c>
      <c r="H138" s="32" t="s">
        <v>21</v>
      </c>
      <c r="I138" s="3">
        <v>92.009299999999996</v>
      </c>
      <c r="J138" s="3">
        <v>47.724999999999994</v>
      </c>
      <c r="K138" s="32">
        <v>99</v>
      </c>
      <c r="L138" s="3">
        <f t="shared" si="14"/>
        <v>9108.9206999999988</v>
      </c>
      <c r="M138" s="3">
        <f t="shared" si="15"/>
        <v>4384.1457</v>
      </c>
      <c r="N138" s="33">
        <f t="shared" si="16"/>
        <v>0.4813024335583469</v>
      </c>
      <c r="O138">
        <f t="shared" si="17"/>
        <v>9108.9206999999988</v>
      </c>
      <c r="P138">
        <f t="shared" si="18"/>
        <v>4724.7749999999996</v>
      </c>
      <c r="Q138">
        <f t="shared" si="19"/>
        <v>4384.1456999999991</v>
      </c>
      <c r="R138">
        <f t="shared" si="20"/>
        <v>0.48130243355834679</v>
      </c>
    </row>
    <row r="139" spans="1:18">
      <c r="A139" s="32"/>
      <c r="B139" s="32">
        <v>2023</v>
      </c>
      <c r="C139" s="32" t="s">
        <v>42</v>
      </c>
      <c r="D139" s="32" t="s">
        <v>13</v>
      </c>
      <c r="E139" s="32" t="s">
        <v>23</v>
      </c>
      <c r="F139" s="32" t="s">
        <v>16</v>
      </c>
      <c r="G139" s="32" t="s">
        <v>33</v>
      </c>
      <c r="H139" s="32" t="s">
        <v>21</v>
      </c>
      <c r="I139" s="3">
        <v>68.489999999999995</v>
      </c>
      <c r="J139" s="3">
        <v>35</v>
      </c>
      <c r="K139" s="32">
        <v>195</v>
      </c>
      <c r="L139" s="3">
        <f t="shared" si="14"/>
        <v>13355.55</v>
      </c>
      <c r="M139" s="3">
        <f t="shared" si="15"/>
        <v>6530.5499999999993</v>
      </c>
      <c r="N139" s="33">
        <f t="shared" si="16"/>
        <v>0.48897649291867423</v>
      </c>
      <c r="O139">
        <f t="shared" si="17"/>
        <v>13355.55</v>
      </c>
      <c r="P139">
        <f t="shared" si="18"/>
        <v>6825</v>
      </c>
      <c r="Q139">
        <f t="shared" si="19"/>
        <v>6530.5499999999993</v>
      </c>
      <c r="R139">
        <f t="shared" si="20"/>
        <v>0.48897649291867423</v>
      </c>
    </row>
    <row r="140" spans="1:18">
      <c r="A140" s="32"/>
      <c r="B140" s="32">
        <v>2024</v>
      </c>
      <c r="C140" s="32" t="s">
        <v>42</v>
      </c>
      <c r="D140" s="32" t="s">
        <v>13</v>
      </c>
      <c r="E140" s="32" t="s">
        <v>23</v>
      </c>
      <c r="F140" s="32" t="s">
        <v>16</v>
      </c>
      <c r="G140" s="32" t="s">
        <v>33</v>
      </c>
      <c r="H140" s="32" t="s">
        <v>21</v>
      </c>
      <c r="I140" s="3">
        <v>77.029299999999992</v>
      </c>
      <c r="J140" s="3">
        <v>41.4</v>
      </c>
      <c r="K140" s="32">
        <v>111</v>
      </c>
      <c r="L140" s="3">
        <f t="shared" si="14"/>
        <v>8550.2522999999983</v>
      </c>
      <c r="M140" s="3">
        <f t="shared" si="15"/>
        <v>3954.8522999999991</v>
      </c>
      <c r="N140" s="33">
        <f t="shared" si="16"/>
        <v>0.46254217550983845</v>
      </c>
      <c r="O140">
        <f t="shared" si="17"/>
        <v>8550.2522999999983</v>
      </c>
      <c r="P140">
        <f t="shared" si="18"/>
        <v>4595.3999999999996</v>
      </c>
      <c r="Q140">
        <f t="shared" si="19"/>
        <v>3954.8522999999986</v>
      </c>
      <c r="R140">
        <f t="shared" si="20"/>
        <v>0.46254217550983839</v>
      </c>
    </row>
    <row r="141" spans="1:18">
      <c r="A141" s="32"/>
      <c r="B141" s="32">
        <v>2023</v>
      </c>
      <c r="C141" s="32" t="s">
        <v>42</v>
      </c>
      <c r="D141" s="32" t="s">
        <v>13</v>
      </c>
      <c r="E141" s="32" t="s">
        <v>24</v>
      </c>
      <c r="F141" s="32" t="s">
        <v>16</v>
      </c>
      <c r="G141" s="32" t="s">
        <v>33</v>
      </c>
      <c r="H141" s="32" t="s">
        <v>21</v>
      </c>
      <c r="I141" s="3">
        <v>113.49</v>
      </c>
      <c r="J141" s="3">
        <v>57.5</v>
      </c>
      <c r="K141" s="32">
        <v>138</v>
      </c>
      <c r="L141" s="3">
        <f t="shared" si="14"/>
        <v>15661.619999999999</v>
      </c>
      <c r="M141" s="3">
        <f t="shared" si="15"/>
        <v>7726.619999999999</v>
      </c>
      <c r="N141" s="33">
        <f t="shared" si="16"/>
        <v>0.49334743149176136</v>
      </c>
      <c r="O141">
        <f t="shared" si="17"/>
        <v>15661.619999999999</v>
      </c>
      <c r="P141">
        <f t="shared" si="18"/>
        <v>7935</v>
      </c>
      <c r="Q141">
        <f t="shared" si="19"/>
        <v>7726.619999999999</v>
      </c>
      <c r="R141">
        <f t="shared" si="20"/>
        <v>0.49334743149176136</v>
      </c>
    </row>
    <row r="142" spans="1:18">
      <c r="A142" s="32"/>
      <c r="B142" s="32">
        <v>2024</v>
      </c>
      <c r="C142" s="32" t="s">
        <v>42</v>
      </c>
      <c r="D142" s="32" t="s">
        <v>13</v>
      </c>
      <c r="E142" s="32" t="s">
        <v>24</v>
      </c>
      <c r="F142" s="32" t="s">
        <v>16</v>
      </c>
      <c r="G142" s="32" t="s">
        <v>33</v>
      </c>
      <c r="H142" s="32" t="s">
        <v>21</v>
      </c>
      <c r="I142" s="3">
        <v>127.3193</v>
      </c>
      <c r="J142" s="3">
        <v>67.274999999999991</v>
      </c>
      <c r="K142" s="32">
        <v>78</v>
      </c>
      <c r="L142" s="3">
        <f t="shared" si="14"/>
        <v>9930.9053999999996</v>
      </c>
      <c r="M142" s="3">
        <f t="shared" si="15"/>
        <v>4683.4554000000007</v>
      </c>
      <c r="N142" s="33">
        <f t="shared" si="16"/>
        <v>0.47160406945372785</v>
      </c>
      <c r="O142">
        <f t="shared" si="17"/>
        <v>9930.9053999999996</v>
      </c>
      <c r="P142">
        <f t="shared" si="18"/>
        <v>5247.4499999999989</v>
      </c>
      <c r="Q142">
        <f t="shared" si="19"/>
        <v>4683.4554000000007</v>
      </c>
      <c r="R142">
        <f t="shared" si="20"/>
        <v>0.47160406945372785</v>
      </c>
    </row>
    <row r="143" spans="1:18">
      <c r="A143" s="32"/>
      <c r="B143" s="32">
        <v>2023</v>
      </c>
      <c r="C143" s="32" t="s">
        <v>42</v>
      </c>
      <c r="D143" s="32" t="s">
        <v>13</v>
      </c>
      <c r="E143" s="32" t="s">
        <v>25</v>
      </c>
      <c r="F143" s="32" t="s">
        <v>16</v>
      </c>
      <c r="G143" s="32" t="s">
        <v>33</v>
      </c>
      <c r="H143" s="32" t="s">
        <v>21</v>
      </c>
      <c r="I143" s="3">
        <v>90.99</v>
      </c>
      <c r="J143" s="3">
        <v>46.25</v>
      </c>
      <c r="K143" s="32">
        <v>168</v>
      </c>
      <c r="L143" s="3">
        <f t="shared" si="14"/>
        <v>15286.32</v>
      </c>
      <c r="M143" s="3">
        <f t="shared" si="15"/>
        <v>7516.3199999999988</v>
      </c>
      <c r="N143" s="33">
        <f t="shared" si="16"/>
        <v>0.49170238487745899</v>
      </c>
      <c r="O143">
        <f t="shared" si="17"/>
        <v>15286.32</v>
      </c>
      <c r="P143">
        <f t="shared" si="18"/>
        <v>7770</v>
      </c>
      <c r="Q143">
        <f t="shared" si="19"/>
        <v>7516.32</v>
      </c>
      <c r="R143">
        <f t="shared" si="20"/>
        <v>0.49170238487745904</v>
      </c>
    </row>
    <row r="144" spans="1:18">
      <c r="A144" s="32"/>
      <c r="B144" s="32">
        <v>2024</v>
      </c>
      <c r="C144" s="32" t="s">
        <v>42</v>
      </c>
      <c r="D144" s="32" t="s">
        <v>13</v>
      </c>
      <c r="E144" s="32" t="s">
        <v>25</v>
      </c>
      <c r="F144" s="32" t="s">
        <v>16</v>
      </c>
      <c r="G144" s="32" t="s">
        <v>33</v>
      </c>
      <c r="H144" s="32" t="s">
        <v>21</v>
      </c>
      <c r="I144" s="3">
        <v>101.63930000000001</v>
      </c>
      <c r="J144" s="3">
        <v>54.05</v>
      </c>
      <c r="K144" s="32">
        <v>96</v>
      </c>
      <c r="L144" s="3">
        <f t="shared" si="14"/>
        <v>9757.372800000001</v>
      </c>
      <c r="M144" s="3">
        <f t="shared" si="15"/>
        <v>4568.5728000000008</v>
      </c>
      <c r="N144" s="33">
        <f t="shared" si="16"/>
        <v>0.4682175103527868</v>
      </c>
      <c r="O144">
        <f t="shared" si="17"/>
        <v>9757.372800000001</v>
      </c>
      <c r="P144">
        <f t="shared" si="18"/>
        <v>5188.7999999999993</v>
      </c>
      <c r="Q144">
        <f t="shared" si="19"/>
        <v>4568.5728000000017</v>
      </c>
      <c r="R144">
        <f t="shared" si="20"/>
        <v>0.46821751035278691</v>
      </c>
    </row>
    <row r="145" spans="1:18">
      <c r="A145" s="32"/>
      <c r="B145" s="32">
        <v>2023</v>
      </c>
      <c r="C145" s="32" t="s">
        <v>42</v>
      </c>
      <c r="D145" s="32" t="s">
        <v>13</v>
      </c>
      <c r="E145" s="32" t="s">
        <v>26</v>
      </c>
      <c r="F145" s="32" t="s">
        <v>16</v>
      </c>
      <c r="G145" s="32" t="s">
        <v>33</v>
      </c>
      <c r="H145" s="32" t="s">
        <v>21</v>
      </c>
      <c r="I145" s="3">
        <v>79.739999999999995</v>
      </c>
      <c r="J145" s="3">
        <v>40.619999999999997</v>
      </c>
      <c r="K145" s="32">
        <v>185</v>
      </c>
      <c r="L145" s="3">
        <f t="shared" si="14"/>
        <v>14751.9</v>
      </c>
      <c r="M145" s="3">
        <f t="shared" si="15"/>
        <v>7237.2</v>
      </c>
      <c r="N145" s="33">
        <f t="shared" si="16"/>
        <v>0.49059443190368696</v>
      </c>
      <c r="O145">
        <f t="shared" si="17"/>
        <v>14751.9</v>
      </c>
      <c r="P145">
        <f t="shared" si="18"/>
        <v>7514.7</v>
      </c>
      <c r="Q145">
        <f t="shared" si="19"/>
        <v>7237.2</v>
      </c>
      <c r="R145">
        <f t="shared" si="20"/>
        <v>0.49059443190368696</v>
      </c>
    </row>
    <row r="146" spans="1:18">
      <c r="A146" s="32"/>
      <c r="B146" s="32">
        <v>2024</v>
      </c>
      <c r="C146" s="32" t="s">
        <v>42</v>
      </c>
      <c r="D146" s="32" t="s">
        <v>13</v>
      </c>
      <c r="E146" s="32" t="s">
        <v>26</v>
      </c>
      <c r="F146" s="32" t="s">
        <v>16</v>
      </c>
      <c r="G146" s="32" t="s">
        <v>33</v>
      </c>
      <c r="H146" s="32" t="s">
        <v>21</v>
      </c>
      <c r="I146" s="3">
        <v>89.869299999999996</v>
      </c>
      <c r="J146" s="3">
        <v>47.724999999999994</v>
      </c>
      <c r="K146" s="32">
        <v>106</v>
      </c>
      <c r="L146" s="3">
        <f t="shared" si="14"/>
        <v>9526.1458000000002</v>
      </c>
      <c r="M146" s="3">
        <f t="shared" si="15"/>
        <v>4467.2957999999999</v>
      </c>
      <c r="N146" s="33">
        <f t="shared" si="16"/>
        <v>0.46895102109396641</v>
      </c>
      <c r="O146">
        <f t="shared" si="17"/>
        <v>9526.1458000000002</v>
      </c>
      <c r="P146">
        <f t="shared" si="18"/>
        <v>5058.8499999999995</v>
      </c>
      <c r="Q146">
        <f t="shared" si="19"/>
        <v>4467.2958000000008</v>
      </c>
      <c r="R146">
        <f t="shared" si="20"/>
        <v>0.46895102109396652</v>
      </c>
    </row>
    <row r="147" spans="1:18">
      <c r="A147" s="32"/>
      <c r="B147" s="32">
        <v>2023</v>
      </c>
      <c r="C147" s="32" t="s">
        <v>43</v>
      </c>
      <c r="D147" s="32" t="s">
        <v>13</v>
      </c>
      <c r="E147" s="32" t="s">
        <v>23</v>
      </c>
      <c r="F147" s="32" t="s">
        <v>16</v>
      </c>
      <c r="G147" s="32" t="s">
        <v>33</v>
      </c>
      <c r="H147" s="32" t="s">
        <v>21</v>
      </c>
      <c r="I147" s="3">
        <v>65.989999999999995</v>
      </c>
      <c r="J147" s="3">
        <v>35</v>
      </c>
      <c r="K147" s="32">
        <v>205</v>
      </c>
      <c r="L147" s="3">
        <f t="shared" si="14"/>
        <v>13527.949999999999</v>
      </c>
      <c r="M147" s="3">
        <f t="shared" si="15"/>
        <v>6352.9499999999989</v>
      </c>
      <c r="N147" s="33">
        <f t="shared" si="16"/>
        <v>0.46961660857705706</v>
      </c>
      <c r="O147">
        <f t="shared" si="17"/>
        <v>13527.949999999999</v>
      </c>
      <c r="P147">
        <f t="shared" si="18"/>
        <v>7175</v>
      </c>
      <c r="Q147">
        <f t="shared" si="19"/>
        <v>6352.9499999999989</v>
      </c>
      <c r="R147">
        <f t="shared" si="20"/>
        <v>0.46961660857705706</v>
      </c>
    </row>
    <row r="148" spans="1:18">
      <c r="A148" s="32"/>
      <c r="B148" s="32">
        <v>2024</v>
      </c>
      <c r="C148" s="32" t="s">
        <v>43</v>
      </c>
      <c r="D148" s="32" t="s">
        <v>13</v>
      </c>
      <c r="E148" s="32" t="s">
        <v>23</v>
      </c>
      <c r="F148" s="32" t="s">
        <v>16</v>
      </c>
      <c r="G148" s="32" t="s">
        <v>33</v>
      </c>
      <c r="H148" s="32" t="s">
        <v>21</v>
      </c>
      <c r="I148" s="3">
        <v>74.889300000000006</v>
      </c>
      <c r="J148" s="3">
        <v>41.4</v>
      </c>
      <c r="K148" s="32">
        <v>117</v>
      </c>
      <c r="L148" s="3">
        <f t="shared" si="14"/>
        <v>8762.0481</v>
      </c>
      <c r="M148" s="3">
        <f t="shared" si="15"/>
        <v>3918.2481000000007</v>
      </c>
      <c r="N148" s="33">
        <f t="shared" si="16"/>
        <v>0.44718404364842518</v>
      </c>
      <c r="O148">
        <f t="shared" si="17"/>
        <v>8762.0481</v>
      </c>
      <c r="P148">
        <f t="shared" si="18"/>
        <v>4843.8</v>
      </c>
      <c r="Q148">
        <f t="shared" si="19"/>
        <v>3918.2480999999998</v>
      </c>
      <c r="R148">
        <f t="shared" si="20"/>
        <v>0.44718404364842507</v>
      </c>
    </row>
    <row r="149" spans="1:18">
      <c r="A149" s="32"/>
      <c r="B149" s="32">
        <v>2023</v>
      </c>
      <c r="C149" s="32" t="s">
        <v>43</v>
      </c>
      <c r="D149" s="32" t="s">
        <v>13</v>
      </c>
      <c r="E149" s="32" t="s">
        <v>24</v>
      </c>
      <c r="F149" s="32" t="s">
        <v>16</v>
      </c>
      <c r="G149" s="32" t="s">
        <v>33</v>
      </c>
      <c r="H149" s="32" t="s">
        <v>21</v>
      </c>
      <c r="I149" s="3">
        <v>110.99</v>
      </c>
      <c r="J149" s="3">
        <v>57.5</v>
      </c>
      <c r="K149" s="32">
        <v>148</v>
      </c>
      <c r="L149" s="3">
        <f t="shared" si="14"/>
        <v>16426.52</v>
      </c>
      <c r="M149" s="3">
        <f t="shared" si="15"/>
        <v>7916.5199999999995</v>
      </c>
      <c r="N149" s="33">
        <f t="shared" si="16"/>
        <v>0.48193530948734115</v>
      </c>
      <c r="O149">
        <f t="shared" si="17"/>
        <v>16426.52</v>
      </c>
      <c r="P149">
        <f t="shared" si="18"/>
        <v>8510</v>
      </c>
      <c r="Q149">
        <f t="shared" si="19"/>
        <v>7916.52</v>
      </c>
      <c r="R149">
        <f t="shared" si="20"/>
        <v>0.4819353094873412</v>
      </c>
    </row>
    <row r="150" spans="1:18">
      <c r="A150" s="32"/>
      <c r="B150" s="32">
        <v>2024</v>
      </c>
      <c r="C150" s="32" t="s">
        <v>43</v>
      </c>
      <c r="D150" s="32" t="s">
        <v>13</v>
      </c>
      <c r="E150" s="32" t="s">
        <v>24</v>
      </c>
      <c r="F150" s="32" t="s">
        <v>16</v>
      </c>
      <c r="G150" s="32" t="s">
        <v>33</v>
      </c>
      <c r="H150" s="32" t="s">
        <v>21</v>
      </c>
      <c r="I150" s="3">
        <v>125.1793</v>
      </c>
      <c r="J150" s="3">
        <v>67.274999999999991</v>
      </c>
      <c r="K150" s="32">
        <v>84</v>
      </c>
      <c r="L150" s="3">
        <f t="shared" si="14"/>
        <v>10515.0612</v>
      </c>
      <c r="M150" s="3">
        <f t="shared" si="15"/>
        <v>4863.9612000000006</v>
      </c>
      <c r="N150" s="33">
        <f t="shared" si="16"/>
        <v>0.46257088831779702</v>
      </c>
      <c r="O150">
        <f t="shared" si="17"/>
        <v>10515.0612</v>
      </c>
      <c r="P150">
        <f t="shared" si="18"/>
        <v>5651.0999999999995</v>
      </c>
      <c r="Q150">
        <f t="shared" si="19"/>
        <v>4863.9612000000006</v>
      </c>
      <c r="R150">
        <f t="shared" si="20"/>
        <v>0.46257088831779702</v>
      </c>
    </row>
    <row r="151" spans="1:18">
      <c r="A151" s="32"/>
      <c r="B151" s="32">
        <v>2023</v>
      </c>
      <c r="C151" s="32" t="s">
        <v>43</v>
      </c>
      <c r="D151" s="32" t="s">
        <v>13</v>
      </c>
      <c r="E151" s="32" t="s">
        <v>25</v>
      </c>
      <c r="F151" s="32" t="s">
        <v>16</v>
      </c>
      <c r="G151" s="32" t="s">
        <v>33</v>
      </c>
      <c r="H151" s="32" t="s">
        <v>21</v>
      </c>
      <c r="I151" s="3">
        <v>88.49</v>
      </c>
      <c r="J151" s="3">
        <v>46.25</v>
      </c>
      <c r="K151" s="32">
        <v>178</v>
      </c>
      <c r="L151" s="3">
        <f t="shared" si="14"/>
        <v>15751.22</v>
      </c>
      <c r="M151" s="3">
        <f t="shared" si="15"/>
        <v>7518.7199999999993</v>
      </c>
      <c r="N151" s="33">
        <f t="shared" si="16"/>
        <v>0.47734207255057065</v>
      </c>
      <c r="O151">
        <f t="shared" si="17"/>
        <v>15751.22</v>
      </c>
      <c r="P151">
        <f t="shared" si="18"/>
        <v>8232.5</v>
      </c>
      <c r="Q151">
        <f t="shared" si="19"/>
        <v>7518.7199999999993</v>
      </c>
      <c r="R151">
        <f t="shared" si="20"/>
        <v>0.47734207255057065</v>
      </c>
    </row>
    <row r="152" spans="1:18">
      <c r="A152" s="32"/>
      <c r="B152" s="32">
        <v>2024</v>
      </c>
      <c r="C152" s="32" t="s">
        <v>43</v>
      </c>
      <c r="D152" s="32" t="s">
        <v>13</v>
      </c>
      <c r="E152" s="32" t="s">
        <v>25</v>
      </c>
      <c r="F152" s="32" t="s">
        <v>16</v>
      </c>
      <c r="G152" s="32" t="s">
        <v>33</v>
      </c>
      <c r="H152" s="32" t="s">
        <v>21</v>
      </c>
      <c r="I152" s="3">
        <v>99.499300000000005</v>
      </c>
      <c r="J152" s="3">
        <v>54.05</v>
      </c>
      <c r="K152" s="32">
        <v>102</v>
      </c>
      <c r="L152" s="3">
        <f t="shared" si="14"/>
        <v>10148.928600000001</v>
      </c>
      <c r="M152" s="3">
        <f t="shared" si="15"/>
        <v>4635.8286000000007</v>
      </c>
      <c r="N152" s="33">
        <f t="shared" si="16"/>
        <v>0.45678009795043789</v>
      </c>
      <c r="O152">
        <f t="shared" si="17"/>
        <v>10148.928600000001</v>
      </c>
      <c r="P152">
        <f t="shared" si="18"/>
        <v>5513.0999999999995</v>
      </c>
      <c r="Q152">
        <f t="shared" si="19"/>
        <v>4635.8286000000016</v>
      </c>
      <c r="R152">
        <f t="shared" si="20"/>
        <v>0.45678009795043795</v>
      </c>
    </row>
    <row r="153" spans="1:18">
      <c r="A153" s="32"/>
      <c r="B153" s="32">
        <v>2023</v>
      </c>
      <c r="C153" s="32" t="s">
        <v>43</v>
      </c>
      <c r="D153" s="32" t="s">
        <v>13</v>
      </c>
      <c r="E153" s="32" t="s">
        <v>26</v>
      </c>
      <c r="F153" s="32" t="s">
        <v>16</v>
      </c>
      <c r="G153" s="32" t="s">
        <v>33</v>
      </c>
      <c r="H153" s="32" t="s">
        <v>21</v>
      </c>
      <c r="I153" s="3">
        <v>77.239999999999995</v>
      </c>
      <c r="J153" s="3">
        <v>40.619999999999997</v>
      </c>
      <c r="K153" s="32">
        <v>198</v>
      </c>
      <c r="L153" s="3">
        <f t="shared" si="14"/>
        <v>15293.519999999999</v>
      </c>
      <c r="M153" s="3">
        <f t="shared" si="15"/>
        <v>7250.7599999999993</v>
      </c>
      <c r="N153" s="33">
        <f t="shared" si="16"/>
        <v>0.47410668047643706</v>
      </c>
      <c r="O153">
        <f t="shared" si="17"/>
        <v>15293.519999999999</v>
      </c>
      <c r="P153">
        <f t="shared" si="18"/>
        <v>8042.7599999999993</v>
      </c>
      <c r="Q153">
        <f t="shared" si="19"/>
        <v>7250.7599999999993</v>
      </c>
      <c r="R153">
        <f t="shared" si="20"/>
        <v>0.47410668047643706</v>
      </c>
    </row>
    <row r="154" spans="1:18">
      <c r="A154" s="32"/>
      <c r="B154" s="32">
        <v>2024</v>
      </c>
      <c r="C154" s="32" t="s">
        <v>43</v>
      </c>
      <c r="D154" s="32" t="s">
        <v>13</v>
      </c>
      <c r="E154" s="32" t="s">
        <v>26</v>
      </c>
      <c r="F154" s="32" t="s">
        <v>16</v>
      </c>
      <c r="G154" s="32" t="s">
        <v>33</v>
      </c>
      <c r="H154" s="32" t="s">
        <v>21</v>
      </c>
      <c r="I154" s="3">
        <v>87.729299999999995</v>
      </c>
      <c r="J154" s="3">
        <v>47.724999999999994</v>
      </c>
      <c r="K154" s="32">
        <v>114</v>
      </c>
      <c r="L154" s="3">
        <f t="shared" si="14"/>
        <v>10001.1402</v>
      </c>
      <c r="M154" s="3">
        <f t="shared" si="15"/>
        <v>4560.4902000000002</v>
      </c>
      <c r="N154" s="33">
        <f t="shared" si="16"/>
        <v>0.45599702721895652</v>
      </c>
      <c r="O154">
        <f t="shared" si="17"/>
        <v>10001.1402</v>
      </c>
      <c r="P154">
        <f t="shared" si="18"/>
        <v>5440.65</v>
      </c>
      <c r="Q154">
        <f t="shared" si="19"/>
        <v>4560.4902000000002</v>
      </c>
      <c r="R154">
        <f t="shared" si="20"/>
        <v>0.45599702721895652</v>
      </c>
    </row>
    <row r="155" spans="1:18">
      <c r="A155" s="32"/>
      <c r="B155" s="32">
        <v>2023</v>
      </c>
      <c r="C155" s="32" t="s">
        <v>44</v>
      </c>
      <c r="D155" s="32" t="s">
        <v>13</v>
      </c>
      <c r="E155" s="32" t="s">
        <v>23</v>
      </c>
      <c r="F155" s="32" t="s">
        <v>16</v>
      </c>
      <c r="G155" s="32" t="s">
        <v>33</v>
      </c>
      <c r="H155" s="32" t="s">
        <v>21</v>
      </c>
      <c r="I155" s="3">
        <v>63.49</v>
      </c>
      <c r="J155" s="3">
        <v>35</v>
      </c>
      <c r="K155" s="32">
        <v>215</v>
      </c>
      <c r="L155" s="3">
        <f t="shared" si="14"/>
        <v>13650.35</v>
      </c>
      <c r="M155" s="3">
        <f t="shared" si="15"/>
        <v>6125.35</v>
      </c>
      <c r="N155" s="33">
        <f t="shared" si="16"/>
        <v>0.44873208379272328</v>
      </c>
      <c r="O155">
        <f t="shared" si="17"/>
        <v>13650.35</v>
      </c>
      <c r="P155">
        <f t="shared" si="18"/>
        <v>7525</v>
      </c>
      <c r="Q155">
        <f t="shared" si="19"/>
        <v>6125.35</v>
      </c>
      <c r="R155">
        <f t="shared" si="20"/>
        <v>0.44873208379272328</v>
      </c>
    </row>
    <row r="156" spans="1:18">
      <c r="A156" s="32"/>
      <c r="B156" s="32">
        <v>2024</v>
      </c>
      <c r="C156" s="32" t="s">
        <v>44</v>
      </c>
      <c r="D156" s="32" t="s">
        <v>13</v>
      </c>
      <c r="E156" s="32" t="s">
        <v>23</v>
      </c>
      <c r="F156" s="32" t="s">
        <v>16</v>
      </c>
      <c r="G156" s="32" t="s">
        <v>33</v>
      </c>
      <c r="H156" s="32" t="s">
        <v>21</v>
      </c>
      <c r="I156" s="3">
        <v>72.749300000000005</v>
      </c>
      <c r="J156" s="3">
        <v>41.4</v>
      </c>
      <c r="K156" s="32">
        <v>123</v>
      </c>
      <c r="L156" s="3">
        <f t="shared" si="14"/>
        <v>8948.1639000000014</v>
      </c>
      <c r="M156" s="3">
        <f t="shared" si="15"/>
        <v>3855.9639000000006</v>
      </c>
      <c r="N156" s="33">
        <f t="shared" si="16"/>
        <v>0.43092235939039963</v>
      </c>
      <c r="O156">
        <f t="shared" si="17"/>
        <v>8948.1639000000014</v>
      </c>
      <c r="P156">
        <f t="shared" si="18"/>
        <v>5092.2</v>
      </c>
      <c r="Q156">
        <f t="shared" si="19"/>
        <v>3855.9639000000016</v>
      </c>
      <c r="R156">
        <f t="shared" si="20"/>
        <v>0.43092235939039975</v>
      </c>
    </row>
    <row r="157" spans="1:18">
      <c r="A157" s="32"/>
      <c r="B157" s="32">
        <v>2023</v>
      </c>
      <c r="C157" s="32" t="s">
        <v>44</v>
      </c>
      <c r="D157" s="32" t="s">
        <v>13</v>
      </c>
      <c r="E157" s="32" t="s">
        <v>24</v>
      </c>
      <c r="F157" s="32" t="s">
        <v>16</v>
      </c>
      <c r="G157" s="32" t="s">
        <v>33</v>
      </c>
      <c r="H157" s="32" t="s">
        <v>21</v>
      </c>
      <c r="I157" s="3">
        <v>108.49</v>
      </c>
      <c r="J157" s="3">
        <v>57.5</v>
      </c>
      <c r="K157" s="32">
        <v>158</v>
      </c>
      <c r="L157" s="3">
        <f t="shared" si="14"/>
        <v>17141.419999999998</v>
      </c>
      <c r="M157" s="3">
        <f t="shared" si="15"/>
        <v>8056.4199999999992</v>
      </c>
      <c r="N157" s="33">
        <f t="shared" si="16"/>
        <v>0.46999723476818139</v>
      </c>
      <c r="O157">
        <f t="shared" si="17"/>
        <v>17141.419999999998</v>
      </c>
      <c r="P157">
        <f t="shared" si="18"/>
        <v>9085</v>
      </c>
      <c r="Q157">
        <f t="shared" si="19"/>
        <v>8056.4199999999983</v>
      </c>
      <c r="R157">
        <f t="shared" si="20"/>
        <v>0.46999723476818134</v>
      </c>
    </row>
    <row r="158" spans="1:18">
      <c r="A158" s="32"/>
      <c r="B158" s="32">
        <v>2024</v>
      </c>
      <c r="C158" s="32" t="s">
        <v>44</v>
      </c>
      <c r="D158" s="32" t="s">
        <v>13</v>
      </c>
      <c r="E158" s="32" t="s">
        <v>24</v>
      </c>
      <c r="F158" s="32" t="s">
        <v>16</v>
      </c>
      <c r="G158" s="32" t="s">
        <v>33</v>
      </c>
      <c r="H158" s="32" t="s">
        <v>21</v>
      </c>
      <c r="I158" s="3">
        <v>123.0393</v>
      </c>
      <c r="J158" s="3">
        <v>67.274999999999991</v>
      </c>
      <c r="K158" s="32">
        <v>90</v>
      </c>
      <c r="L158" s="3">
        <f t="shared" si="14"/>
        <v>11073.537</v>
      </c>
      <c r="M158" s="3">
        <f t="shared" si="15"/>
        <v>5018.7870000000003</v>
      </c>
      <c r="N158" s="33">
        <f t="shared" si="16"/>
        <v>0.45322348225323128</v>
      </c>
      <c r="O158">
        <f t="shared" si="17"/>
        <v>11073.537</v>
      </c>
      <c r="P158">
        <f t="shared" si="18"/>
        <v>6054.7499999999991</v>
      </c>
      <c r="Q158">
        <f t="shared" si="19"/>
        <v>5018.7870000000012</v>
      </c>
      <c r="R158">
        <f t="shared" si="20"/>
        <v>0.45322348225323139</v>
      </c>
    </row>
    <row r="159" spans="1:18">
      <c r="A159" s="32"/>
      <c r="B159" s="32">
        <v>2023</v>
      </c>
      <c r="C159" s="32" t="s">
        <v>44</v>
      </c>
      <c r="D159" s="32" t="s">
        <v>13</v>
      </c>
      <c r="E159" s="32" t="s">
        <v>25</v>
      </c>
      <c r="F159" s="32" t="s">
        <v>16</v>
      </c>
      <c r="G159" s="32" t="s">
        <v>33</v>
      </c>
      <c r="H159" s="32" t="s">
        <v>21</v>
      </c>
      <c r="I159" s="3">
        <v>85.99</v>
      </c>
      <c r="J159" s="3">
        <v>46.25</v>
      </c>
      <c r="K159" s="32">
        <v>188</v>
      </c>
      <c r="L159" s="3">
        <f t="shared" si="14"/>
        <v>16166.119999999999</v>
      </c>
      <c r="M159" s="3">
        <f t="shared" si="15"/>
        <v>7471.119999999999</v>
      </c>
      <c r="N159" s="33">
        <f t="shared" si="16"/>
        <v>0.46214676125130827</v>
      </c>
      <c r="O159">
        <f t="shared" si="17"/>
        <v>16166.119999999999</v>
      </c>
      <c r="P159">
        <f t="shared" si="18"/>
        <v>8695</v>
      </c>
      <c r="Q159">
        <f t="shared" si="19"/>
        <v>7471.119999999999</v>
      </c>
      <c r="R159">
        <f t="shared" si="20"/>
        <v>0.46214676125130827</v>
      </c>
    </row>
    <row r="160" spans="1:18">
      <c r="A160" s="32"/>
      <c r="B160" s="32">
        <v>2024</v>
      </c>
      <c r="C160" s="32" t="s">
        <v>44</v>
      </c>
      <c r="D160" s="32" t="s">
        <v>13</v>
      </c>
      <c r="E160" s="32" t="s">
        <v>25</v>
      </c>
      <c r="F160" s="32" t="s">
        <v>16</v>
      </c>
      <c r="G160" s="32" t="s">
        <v>33</v>
      </c>
      <c r="H160" s="32" t="s">
        <v>21</v>
      </c>
      <c r="I160" s="3">
        <v>97.359300000000005</v>
      </c>
      <c r="J160" s="3">
        <v>54.05</v>
      </c>
      <c r="K160" s="32">
        <v>108</v>
      </c>
      <c r="L160" s="3">
        <f t="shared" si="14"/>
        <v>10514.804400000001</v>
      </c>
      <c r="M160" s="3">
        <f t="shared" si="15"/>
        <v>4677.4044000000013</v>
      </c>
      <c r="N160" s="33">
        <f t="shared" si="16"/>
        <v>0.44483988689318849</v>
      </c>
      <c r="O160">
        <f t="shared" si="17"/>
        <v>10514.804400000001</v>
      </c>
      <c r="P160">
        <f t="shared" si="18"/>
        <v>5837.4</v>
      </c>
      <c r="Q160">
        <f t="shared" si="19"/>
        <v>4677.4044000000013</v>
      </c>
      <c r="R160">
        <f t="shared" si="20"/>
        <v>0.44483988689318849</v>
      </c>
    </row>
    <row r="161" spans="1:18">
      <c r="A161" s="32"/>
      <c r="B161" s="32">
        <v>2023</v>
      </c>
      <c r="C161" s="32" t="s">
        <v>44</v>
      </c>
      <c r="D161" s="32" t="s">
        <v>13</v>
      </c>
      <c r="E161" s="32" t="s">
        <v>26</v>
      </c>
      <c r="F161" s="32" t="s">
        <v>16</v>
      </c>
      <c r="G161" s="32" t="s">
        <v>33</v>
      </c>
      <c r="H161" s="32" t="s">
        <v>21</v>
      </c>
      <c r="I161" s="3">
        <v>74.739999999999995</v>
      </c>
      <c r="J161" s="3">
        <v>40.619999999999997</v>
      </c>
      <c r="K161" s="32">
        <v>208</v>
      </c>
      <c r="L161" s="3">
        <f t="shared" si="14"/>
        <v>15545.919999999998</v>
      </c>
      <c r="M161" s="3">
        <f t="shared" si="15"/>
        <v>7096.9599999999991</v>
      </c>
      <c r="N161" s="33">
        <f t="shared" si="16"/>
        <v>0.45651592186245649</v>
      </c>
      <c r="O161">
        <f t="shared" si="17"/>
        <v>15545.919999999998</v>
      </c>
      <c r="P161">
        <f t="shared" si="18"/>
        <v>8448.9599999999991</v>
      </c>
      <c r="Q161">
        <f t="shared" si="19"/>
        <v>7096.9599999999991</v>
      </c>
      <c r="R161">
        <f t="shared" si="20"/>
        <v>0.45651592186245649</v>
      </c>
    </row>
    <row r="162" spans="1:18">
      <c r="A162" s="32"/>
      <c r="B162" s="32">
        <v>2024</v>
      </c>
      <c r="C162" s="32" t="s">
        <v>44</v>
      </c>
      <c r="D162" s="32" t="s">
        <v>13</v>
      </c>
      <c r="E162" s="32" t="s">
        <v>26</v>
      </c>
      <c r="F162" s="32" t="s">
        <v>16</v>
      </c>
      <c r="G162" s="32" t="s">
        <v>33</v>
      </c>
      <c r="H162" s="32" t="s">
        <v>21</v>
      </c>
      <c r="I162" s="3">
        <v>85.589299999999994</v>
      </c>
      <c r="J162" s="3">
        <v>47.724999999999994</v>
      </c>
      <c r="K162" s="32">
        <v>120</v>
      </c>
      <c r="L162" s="3">
        <f t="shared" si="14"/>
        <v>10270.715999999999</v>
      </c>
      <c r="M162" s="3">
        <f t="shared" si="15"/>
        <v>4543.7160000000003</v>
      </c>
      <c r="N162" s="33">
        <f t="shared" si="16"/>
        <v>0.44239525267761282</v>
      </c>
      <c r="O162">
        <f t="shared" si="17"/>
        <v>10270.715999999999</v>
      </c>
      <c r="P162">
        <f t="shared" si="18"/>
        <v>5726.9999999999991</v>
      </c>
      <c r="Q162">
        <f t="shared" si="19"/>
        <v>4543.7159999999994</v>
      </c>
      <c r="R162">
        <f t="shared" si="20"/>
        <v>0.44239525267761276</v>
      </c>
    </row>
    <row r="163" spans="1:18">
      <c r="A163" s="32"/>
      <c r="B163" s="32">
        <v>2023</v>
      </c>
      <c r="C163" s="32" t="s">
        <v>41</v>
      </c>
      <c r="D163" s="32" t="s">
        <v>13</v>
      </c>
      <c r="E163" s="32" t="s">
        <v>23</v>
      </c>
      <c r="F163" s="32" t="s">
        <v>20</v>
      </c>
      <c r="G163" s="32" t="s">
        <v>33</v>
      </c>
      <c r="H163" s="32" t="s">
        <v>19</v>
      </c>
      <c r="I163" s="3">
        <v>90.99</v>
      </c>
      <c r="J163" s="3">
        <v>54</v>
      </c>
      <c r="K163" s="32">
        <v>95</v>
      </c>
      <c r="L163" s="3">
        <f t="shared" si="14"/>
        <v>8644.0499999999993</v>
      </c>
      <c r="M163" s="3">
        <f t="shared" si="15"/>
        <v>3514.0499999999997</v>
      </c>
      <c r="N163" s="33">
        <f t="shared" si="16"/>
        <v>0.40652818991097922</v>
      </c>
      <c r="O163">
        <f t="shared" si="17"/>
        <v>8644.0499999999993</v>
      </c>
      <c r="P163">
        <f t="shared" si="18"/>
        <v>5130</v>
      </c>
      <c r="Q163">
        <f t="shared" si="19"/>
        <v>3514.0499999999993</v>
      </c>
      <c r="R163">
        <f t="shared" si="20"/>
        <v>0.40652818991097917</v>
      </c>
    </row>
    <row r="164" spans="1:18">
      <c r="A164" s="32"/>
      <c r="B164" s="32">
        <v>2024</v>
      </c>
      <c r="C164" s="32" t="s">
        <v>41</v>
      </c>
      <c r="D164" s="32" t="s">
        <v>13</v>
      </c>
      <c r="E164" s="32" t="s">
        <v>23</v>
      </c>
      <c r="F164" s="32" t="s">
        <v>20</v>
      </c>
      <c r="G164" s="32" t="s">
        <v>33</v>
      </c>
      <c r="H164" s="32" t="s">
        <v>19</v>
      </c>
      <c r="I164" s="3">
        <v>139.1</v>
      </c>
      <c r="J164" s="3">
        <v>63.249999999999993</v>
      </c>
      <c r="K164" s="32">
        <v>50</v>
      </c>
      <c r="L164" s="3">
        <f t="shared" si="14"/>
        <v>6955</v>
      </c>
      <c r="M164" s="3">
        <f t="shared" si="15"/>
        <v>3792.4999999999995</v>
      </c>
      <c r="N164" s="33">
        <f t="shared" si="16"/>
        <v>0.54529115744069012</v>
      </c>
      <c r="O164">
        <f t="shared" si="17"/>
        <v>6955</v>
      </c>
      <c r="P164">
        <f t="shared" si="18"/>
        <v>3162.4999999999995</v>
      </c>
      <c r="Q164">
        <f t="shared" si="19"/>
        <v>3792.5000000000005</v>
      </c>
      <c r="R164">
        <f t="shared" si="20"/>
        <v>0.54529115744069023</v>
      </c>
    </row>
    <row r="165" spans="1:18">
      <c r="A165" s="32"/>
      <c r="B165" s="32">
        <v>2023</v>
      </c>
      <c r="C165" s="32" t="s">
        <v>41</v>
      </c>
      <c r="D165" s="32" t="s">
        <v>13</v>
      </c>
      <c r="E165" s="32" t="s">
        <v>24</v>
      </c>
      <c r="F165" s="32" t="s">
        <v>20</v>
      </c>
      <c r="G165" s="32" t="s">
        <v>33</v>
      </c>
      <c r="H165" s="32" t="s">
        <v>19</v>
      </c>
      <c r="I165" s="3">
        <v>150.99</v>
      </c>
      <c r="J165" s="3">
        <v>90</v>
      </c>
      <c r="K165" s="32">
        <v>58</v>
      </c>
      <c r="L165" s="3">
        <f t="shared" si="14"/>
        <v>8757.42</v>
      </c>
      <c r="M165" s="3">
        <f t="shared" si="15"/>
        <v>3537.4200000000005</v>
      </c>
      <c r="N165" s="33">
        <f t="shared" si="16"/>
        <v>0.40393403536658062</v>
      </c>
      <c r="O165">
        <f t="shared" si="17"/>
        <v>8757.42</v>
      </c>
      <c r="P165">
        <f t="shared" si="18"/>
        <v>5220</v>
      </c>
      <c r="Q165">
        <f t="shared" si="19"/>
        <v>3537.42</v>
      </c>
      <c r="R165">
        <f t="shared" si="20"/>
        <v>0.40393403536658057</v>
      </c>
    </row>
    <row r="166" spans="1:18">
      <c r="A166" s="32"/>
      <c r="B166" s="32">
        <v>2024</v>
      </c>
      <c r="C166" s="32" t="s">
        <v>41</v>
      </c>
      <c r="D166" s="32" t="s">
        <v>13</v>
      </c>
      <c r="E166" s="32" t="s">
        <v>24</v>
      </c>
      <c r="F166" s="32" t="s">
        <v>20</v>
      </c>
      <c r="G166" s="32" t="s">
        <v>33</v>
      </c>
      <c r="H166" s="32" t="s">
        <v>19</v>
      </c>
      <c r="I166" s="3">
        <v>181.9</v>
      </c>
      <c r="J166" s="3">
        <v>105.8</v>
      </c>
      <c r="K166" s="32">
        <v>45</v>
      </c>
      <c r="L166" s="3">
        <f t="shared" si="14"/>
        <v>8185.5</v>
      </c>
      <c r="M166" s="3">
        <f t="shared" si="15"/>
        <v>3424.5000000000005</v>
      </c>
      <c r="N166" s="33">
        <f t="shared" si="16"/>
        <v>0.41836173721825182</v>
      </c>
      <c r="O166">
        <f t="shared" si="17"/>
        <v>8185.5</v>
      </c>
      <c r="P166">
        <f t="shared" si="18"/>
        <v>4761</v>
      </c>
      <c r="Q166">
        <f t="shared" si="19"/>
        <v>3424.5</v>
      </c>
      <c r="R166">
        <f t="shared" si="20"/>
        <v>0.41836173721825176</v>
      </c>
    </row>
    <row r="167" spans="1:18">
      <c r="A167" s="32"/>
      <c r="B167" s="32">
        <v>2023</v>
      </c>
      <c r="C167" s="32" t="s">
        <v>41</v>
      </c>
      <c r="D167" s="32" t="s">
        <v>13</v>
      </c>
      <c r="E167" s="32" t="s">
        <v>25</v>
      </c>
      <c r="F167" s="32" t="s">
        <v>20</v>
      </c>
      <c r="G167" s="32" t="s">
        <v>33</v>
      </c>
      <c r="H167" s="32" t="s">
        <v>19</v>
      </c>
      <c r="I167" s="3">
        <v>120.99</v>
      </c>
      <c r="J167" s="3">
        <v>72</v>
      </c>
      <c r="K167" s="32">
        <v>76</v>
      </c>
      <c r="L167" s="3">
        <f t="shared" si="14"/>
        <v>9195.24</v>
      </c>
      <c r="M167" s="3">
        <f t="shared" si="15"/>
        <v>3723.24</v>
      </c>
      <c r="N167" s="33">
        <f t="shared" si="16"/>
        <v>0.40490949665261589</v>
      </c>
      <c r="O167">
        <f t="shared" si="17"/>
        <v>9195.24</v>
      </c>
      <c r="P167">
        <f t="shared" si="18"/>
        <v>5472</v>
      </c>
      <c r="Q167">
        <f t="shared" si="19"/>
        <v>3723.24</v>
      </c>
      <c r="R167">
        <f t="shared" si="20"/>
        <v>0.40490949665261589</v>
      </c>
    </row>
    <row r="168" spans="1:18">
      <c r="A168" s="32"/>
      <c r="B168" s="32">
        <v>2024</v>
      </c>
      <c r="C168" s="32" t="s">
        <v>41</v>
      </c>
      <c r="D168" s="32" t="s">
        <v>13</v>
      </c>
      <c r="E168" s="32" t="s">
        <v>25</v>
      </c>
      <c r="F168" s="32" t="s">
        <v>20</v>
      </c>
      <c r="G168" s="32" t="s">
        <v>33</v>
      </c>
      <c r="H168" s="32" t="s">
        <v>19</v>
      </c>
      <c r="I168" s="3">
        <v>144.45000000000002</v>
      </c>
      <c r="J168" s="3">
        <v>84.524999999999991</v>
      </c>
      <c r="K168" s="32">
        <v>66</v>
      </c>
      <c r="L168" s="3">
        <f t="shared" si="14"/>
        <v>9533.7000000000007</v>
      </c>
      <c r="M168" s="3">
        <f t="shared" si="15"/>
        <v>3955.0500000000015</v>
      </c>
      <c r="N168" s="33">
        <f t="shared" si="16"/>
        <v>0.4148494288681206</v>
      </c>
      <c r="O168">
        <f t="shared" si="17"/>
        <v>9533.7000000000007</v>
      </c>
      <c r="P168">
        <f t="shared" si="18"/>
        <v>5578.65</v>
      </c>
      <c r="Q168">
        <f t="shared" si="19"/>
        <v>3955.0500000000011</v>
      </c>
      <c r="R168">
        <f t="shared" si="20"/>
        <v>0.41484942886812054</v>
      </c>
    </row>
    <row r="169" spans="1:18">
      <c r="A169" s="32"/>
      <c r="B169" s="32">
        <v>2023</v>
      </c>
      <c r="C169" s="32" t="s">
        <v>41</v>
      </c>
      <c r="D169" s="32" t="s">
        <v>13</v>
      </c>
      <c r="E169" s="32" t="s">
        <v>26</v>
      </c>
      <c r="F169" s="32" t="s">
        <v>20</v>
      </c>
      <c r="G169" s="32" t="s">
        <v>33</v>
      </c>
      <c r="H169" s="32" t="s">
        <v>19</v>
      </c>
      <c r="I169" s="3">
        <v>105.99</v>
      </c>
      <c r="J169" s="3">
        <v>63</v>
      </c>
      <c r="K169" s="32">
        <v>88</v>
      </c>
      <c r="L169" s="3">
        <f t="shared" si="14"/>
        <v>9327.119999999999</v>
      </c>
      <c r="M169" s="3">
        <f t="shared" si="15"/>
        <v>3783.1199999999994</v>
      </c>
      <c r="N169" s="33">
        <f t="shared" si="16"/>
        <v>0.40560430229266908</v>
      </c>
      <c r="O169">
        <f t="shared" si="17"/>
        <v>9327.119999999999</v>
      </c>
      <c r="P169">
        <f t="shared" si="18"/>
        <v>5544</v>
      </c>
      <c r="Q169">
        <f t="shared" si="19"/>
        <v>3783.119999999999</v>
      </c>
      <c r="R169">
        <f t="shared" si="20"/>
        <v>0.40560430229266903</v>
      </c>
    </row>
    <row r="170" spans="1:18">
      <c r="A170" s="32"/>
      <c r="B170" s="32">
        <v>2024</v>
      </c>
      <c r="C170" s="32" t="s">
        <v>41</v>
      </c>
      <c r="D170" s="32" t="s">
        <v>13</v>
      </c>
      <c r="E170" s="32" t="s">
        <v>26</v>
      </c>
      <c r="F170" s="32" t="s">
        <v>20</v>
      </c>
      <c r="G170" s="32" t="s">
        <v>33</v>
      </c>
      <c r="H170" s="32" t="s">
        <v>19</v>
      </c>
      <c r="I170" s="3">
        <v>139.1</v>
      </c>
      <c r="J170" s="3">
        <v>74.174999999999997</v>
      </c>
      <c r="K170" s="32">
        <v>72</v>
      </c>
      <c r="L170" s="3">
        <f t="shared" si="14"/>
        <v>10015.199999999999</v>
      </c>
      <c r="M170" s="3">
        <f t="shared" si="15"/>
        <v>4674.5999999999995</v>
      </c>
      <c r="N170" s="33">
        <f t="shared" si="16"/>
        <v>0.46675053918044573</v>
      </c>
      <c r="O170">
        <f t="shared" si="17"/>
        <v>10015.199999999999</v>
      </c>
      <c r="P170">
        <f t="shared" si="18"/>
        <v>5340.5999999999995</v>
      </c>
      <c r="Q170">
        <f t="shared" si="19"/>
        <v>4674.5999999999995</v>
      </c>
      <c r="R170">
        <f t="shared" si="20"/>
        <v>0.46675053918044573</v>
      </c>
    </row>
    <row r="171" spans="1:18">
      <c r="A171" s="32"/>
      <c r="B171" s="32">
        <v>2023</v>
      </c>
      <c r="C171" s="32" t="s">
        <v>42</v>
      </c>
      <c r="D171" s="32" t="s">
        <v>13</v>
      </c>
      <c r="E171" s="32" t="s">
        <v>23</v>
      </c>
      <c r="F171" s="32" t="s">
        <v>20</v>
      </c>
      <c r="G171" s="32" t="s">
        <v>33</v>
      </c>
      <c r="H171" s="32" t="s">
        <v>19</v>
      </c>
      <c r="I171" s="3">
        <v>88.99</v>
      </c>
      <c r="J171" s="3">
        <v>54</v>
      </c>
      <c r="K171" s="32">
        <v>102</v>
      </c>
      <c r="L171" s="3">
        <f t="shared" si="14"/>
        <v>9076.98</v>
      </c>
      <c r="M171" s="3">
        <f t="shared" si="15"/>
        <v>3568.9799999999996</v>
      </c>
      <c r="N171" s="33">
        <f t="shared" si="16"/>
        <v>0.39319024609506681</v>
      </c>
      <c r="O171">
        <f t="shared" si="17"/>
        <v>9076.98</v>
      </c>
      <c r="P171">
        <f t="shared" si="18"/>
        <v>5508</v>
      </c>
      <c r="Q171">
        <f t="shared" si="19"/>
        <v>3568.9799999999996</v>
      </c>
      <c r="R171">
        <f t="shared" si="20"/>
        <v>0.39319024609506681</v>
      </c>
    </row>
    <row r="172" spans="1:18">
      <c r="A172" s="32"/>
      <c r="B172" s="32">
        <v>2024</v>
      </c>
      <c r="C172" s="32" t="s">
        <v>42</v>
      </c>
      <c r="D172" s="32" t="s">
        <v>13</v>
      </c>
      <c r="E172" s="32" t="s">
        <v>23</v>
      </c>
      <c r="F172" s="32" t="s">
        <v>20</v>
      </c>
      <c r="G172" s="32" t="s">
        <v>33</v>
      </c>
      <c r="H172" s="32" t="s">
        <v>19</v>
      </c>
      <c r="I172" s="3">
        <v>128.4</v>
      </c>
      <c r="J172" s="3">
        <v>63.249999999999993</v>
      </c>
      <c r="K172" s="32">
        <v>77</v>
      </c>
      <c r="L172" s="3">
        <f t="shared" si="14"/>
        <v>9886.8000000000011</v>
      </c>
      <c r="M172" s="3">
        <f t="shared" si="15"/>
        <v>5016.55</v>
      </c>
      <c r="N172" s="33">
        <f t="shared" si="16"/>
        <v>0.50739875389408096</v>
      </c>
      <c r="O172">
        <f t="shared" si="17"/>
        <v>9886.8000000000011</v>
      </c>
      <c r="P172">
        <f t="shared" si="18"/>
        <v>4870.2499999999991</v>
      </c>
      <c r="Q172">
        <f t="shared" si="19"/>
        <v>5016.550000000002</v>
      </c>
      <c r="R172">
        <f t="shared" si="20"/>
        <v>0.50739875389408118</v>
      </c>
    </row>
    <row r="173" spans="1:18">
      <c r="A173" s="32"/>
      <c r="B173" s="32">
        <v>2023</v>
      </c>
      <c r="C173" s="32" t="s">
        <v>42</v>
      </c>
      <c r="D173" s="32" t="s">
        <v>13</v>
      </c>
      <c r="E173" s="32" t="s">
        <v>24</v>
      </c>
      <c r="F173" s="32" t="s">
        <v>20</v>
      </c>
      <c r="G173" s="32" t="s">
        <v>33</v>
      </c>
      <c r="H173" s="32" t="s">
        <v>19</v>
      </c>
      <c r="I173" s="3">
        <v>148.99</v>
      </c>
      <c r="J173" s="3">
        <v>90</v>
      </c>
      <c r="K173" s="32">
        <v>65</v>
      </c>
      <c r="L173" s="3">
        <f t="shared" si="14"/>
        <v>9684.35</v>
      </c>
      <c r="M173" s="3">
        <f t="shared" si="15"/>
        <v>3834.3500000000004</v>
      </c>
      <c r="N173" s="33">
        <f t="shared" si="16"/>
        <v>0.39593261292704213</v>
      </c>
      <c r="O173">
        <f t="shared" si="17"/>
        <v>9684.35</v>
      </c>
      <c r="P173">
        <f t="shared" si="18"/>
        <v>5850</v>
      </c>
      <c r="Q173">
        <f t="shared" si="19"/>
        <v>3834.3500000000004</v>
      </c>
      <c r="R173">
        <f t="shared" si="20"/>
        <v>0.39593261292704213</v>
      </c>
    </row>
    <row r="174" spans="1:18">
      <c r="A174" s="32"/>
      <c r="B174" s="32">
        <v>2024</v>
      </c>
      <c r="C174" s="32" t="s">
        <v>42</v>
      </c>
      <c r="D174" s="32" t="s">
        <v>13</v>
      </c>
      <c r="E174" s="32" t="s">
        <v>24</v>
      </c>
      <c r="F174" s="32" t="s">
        <v>20</v>
      </c>
      <c r="G174" s="32" t="s">
        <v>33</v>
      </c>
      <c r="H174" s="32" t="s">
        <v>19</v>
      </c>
      <c r="I174" s="3">
        <v>181.9</v>
      </c>
      <c r="J174" s="3">
        <v>105.8</v>
      </c>
      <c r="K174" s="32">
        <v>62</v>
      </c>
      <c r="L174" s="3">
        <f t="shared" si="14"/>
        <v>11277.800000000001</v>
      </c>
      <c r="M174" s="3">
        <f t="shared" si="15"/>
        <v>4718.2000000000007</v>
      </c>
      <c r="N174" s="33">
        <f t="shared" si="16"/>
        <v>0.41836173721825182</v>
      </c>
      <c r="O174">
        <f t="shared" si="17"/>
        <v>11277.800000000001</v>
      </c>
      <c r="P174">
        <f t="shared" si="18"/>
        <v>6559.5999999999995</v>
      </c>
      <c r="Q174">
        <f t="shared" si="19"/>
        <v>4718.2000000000016</v>
      </c>
      <c r="R174">
        <f t="shared" si="20"/>
        <v>0.41836173721825187</v>
      </c>
    </row>
    <row r="175" spans="1:18">
      <c r="A175" s="32"/>
      <c r="B175" s="32">
        <v>2023</v>
      </c>
      <c r="C175" s="32" t="s">
        <v>42</v>
      </c>
      <c r="D175" s="32" t="s">
        <v>13</v>
      </c>
      <c r="E175" s="32" t="s">
        <v>25</v>
      </c>
      <c r="F175" s="32" t="s">
        <v>20</v>
      </c>
      <c r="G175" s="32" t="s">
        <v>33</v>
      </c>
      <c r="H175" s="32" t="s">
        <v>19</v>
      </c>
      <c r="I175" s="3">
        <v>118.99</v>
      </c>
      <c r="J175" s="3">
        <v>72</v>
      </c>
      <c r="K175" s="32">
        <v>82</v>
      </c>
      <c r="L175" s="3">
        <f t="shared" si="14"/>
        <v>9757.18</v>
      </c>
      <c r="M175" s="3">
        <f t="shared" si="15"/>
        <v>3853.1799999999994</v>
      </c>
      <c r="N175" s="33">
        <f t="shared" si="16"/>
        <v>0.39490713505336578</v>
      </c>
      <c r="O175">
        <f t="shared" si="17"/>
        <v>9757.18</v>
      </c>
      <c r="P175">
        <f t="shared" si="18"/>
        <v>5904</v>
      </c>
      <c r="Q175">
        <f t="shared" si="19"/>
        <v>3853.1800000000003</v>
      </c>
      <c r="R175">
        <f t="shared" si="20"/>
        <v>0.39490713505336583</v>
      </c>
    </row>
    <row r="176" spans="1:18">
      <c r="A176" s="32"/>
      <c r="B176" s="32">
        <v>2024</v>
      </c>
      <c r="C176" s="32" t="s">
        <v>42</v>
      </c>
      <c r="D176" s="32" t="s">
        <v>13</v>
      </c>
      <c r="E176" s="32" t="s">
        <v>25</v>
      </c>
      <c r="F176" s="32" t="s">
        <v>20</v>
      </c>
      <c r="G176" s="32" t="s">
        <v>33</v>
      </c>
      <c r="H176" s="32" t="s">
        <v>19</v>
      </c>
      <c r="I176" s="3">
        <v>149.80000000000001</v>
      </c>
      <c r="J176" s="3">
        <v>84.524999999999991</v>
      </c>
      <c r="K176" s="32">
        <v>50</v>
      </c>
      <c r="L176" s="3">
        <f t="shared" si="14"/>
        <v>7490.0000000000009</v>
      </c>
      <c r="M176" s="3">
        <f t="shared" si="15"/>
        <v>3263.7500000000009</v>
      </c>
      <c r="N176" s="33">
        <f t="shared" si="16"/>
        <v>0.43574766355140193</v>
      </c>
      <c r="O176">
        <f t="shared" si="17"/>
        <v>7490.0000000000009</v>
      </c>
      <c r="P176">
        <f t="shared" si="18"/>
        <v>4226.25</v>
      </c>
      <c r="Q176">
        <f t="shared" si="19"/>
        <v>3263.7500000000009</v>
      </c>
      <c r="R176">
        <f t="shared" si="20"/>
        <v>0.43574766355140193</v>
      </c>
    </row>
    <row r="177" spans="1:18">
      <c r="A177" s="32"/>
      <c r="B177" s="32">
        <v>2023</v>
      </c>
      <c r="C177" s="32" t="s">
        <v>42</v>
      </c>
      <c r="D177" s="32" t="s">
        <v>13</v>
      </c>
      <c r="E177" s="32" t="s">
        <v>26</v>
      </c>
      <c r="F177" s="32" t="s">
        <v>20</v>
      </c>
      <c r="G177" s="32" t="s">
        <v>33</v>
      </c>
      <c r="H177" s="32" t="s">
        <v>19</v>
      </c>
      <c r="I177" s="3">
        <v>103.99</v>
      </c>
      <c r="J177" s="3">
        <v>63</v>
      </c>
      <c r="K177" s="32">
        <v>95</v>
      </c>
      <c r="L177" s="3">
        <f t="shared" si="14"/>
        <v>9879.0499999999993</v>
      </c>
      <c r="M177" s="3">
        <f t="shared" si="15"/>
        <v>3894.0499999999997</v>
      </c>
      <c r="N177" s="33">
        <f t="shared" si="16"/>
        <v>0.39417251658813346</v>
      </c>
      <c r="O177">
        <f t="shared" si="17"/>
        <v>9879.0499999999993</v>
      </c>
      <c r="P177">
        <f t="shared" si="18"/>
        <v>5985</v>
      </c>
      <c r="Q177">
        <f t="shared" si="19"/>
        <v>3894.0499999999993</v>
      </c>
      <c r="R177">
        <f t="shared" si="20"/>
        <v>0.3941725165881334</v>
      </c>
    </row>
    <row r="178" spans="1:18">
      <c r="A178" s="32"/>
      <c r="B178" s="32">
        <v>2024</v>
      </c>
      <c r="C178" s="32" t="s">
        <v>42</v>
      </c>
      <c r="D178" s="32" t="s">
        <v>13</v>
      </c>
      <c r="E178" s="32" t="s">
        <v>26</v>
      </c>
      <c r="F178" s="32" t="s">
        <v>20</v>
      </c>
      <c r="G178" s="32" t="s">
        <v>33</v>
      </c>
      <c r="H178" s="32" t="s">
        <v>19</v>
      </c>
      <c r="I178" s="3">
        <v>123.05000000000001</v>
      </c>
      <c r="J178" s="3">
        <v>74.174999999999997</v>
      </c>
      <c r="K178" s="32">
        <v>70</v>
      </c>
      <c r="L178" s="3">
        <f t="shared" si="14"/>
        <v>8613.5</v>
      </c>
      <c r="M178" s="3">
        <f t="shared" si="15"/>
        <v>3421.2500000000009</v>
      </c>
      <c r="N178" s="33">
        <f t="shared" si="16"/>
        <v>0.39719626168224309</v>
      </c>
      <c r="O178">
        <f t="shared" si="17"/>
        <v>8613.5</v>
      </c>
      <c r="P178">
        <f t="shared" si="18"/>
        <v>5192.25</v>
      </c>
      <c r="Q178">
        <f t="shared" si="19"/>
        <v>3421.25</v>
      </c>
      <c r="R178">
        <f t="shared" si="20"/>
        <v>0.39719626168224298</v>
      </c>
    </row>
    <row r="179" spans="1:18">
      <c r="A179" s="32"/>
      <c r="B179" s="32">
        <v>2023</v>
      </c>
      <c r="C179" s="32" t="s">
        <v>43</v>
      </c>
      <c r="D179" s="32" t="s">
        <v>13</v>
      </c>
      <c r="E179" s="32" t="s">
        <v>23</v>
      </c>
      <c r="F179" s="32" t="s">
        <v>20</v>
      </c>
      <c r="G179" s="32" t="s">
        <v>33</v>
      </c>
      <c r="H179" s="32" t="s">
        <v>19</v>
      </c>
      <c r="I179" s="3">
        <v>85.99</v>
      </c>
      <c r="J179" s="3">
        <v>54</v>
      </c>
      <c r="K179" s="32">
        <v>108</v>
      </c>
      <c r="L179" s="3">
        <f t="shared" si="14"/>
        <v>9286.92</v>
      </c>
      <c r="M179" s="3">
        <f t="shared" si="15"/>
        <v>3454.9199999999996</v>
      </c>
      <c r="N179" s="33">
        <f t="shared" si="16"/>
        <v>0.37202000232585181</v>
      </c>
      <c r="O179">
        <f t="shared" si="17"/>
        <v>9286.92</v>
      </c>
      <c r="P179">
        <f t="shared" si="18"/>
        <v>5832</v>
      </c>
      <c r="Q179">
        <f t="shared" si="19"/>
        <v>3454.92</v>
      </c>
      <c r="R179">
        <f t="shared" si="20"/>
        <v>0.37202000232585186</v>
      </c>
    </row>
    <row r="180" spans="1:18">
      <c r="A180" s="32"/>
      <c r="B180" s="32">
        <v>2024</v>
      </c>
      <c r="C180" s="32" t="s">
        <v>43</v>
      </c>
      <c r="D180" s="32" t="s">
        <v>13</v>
      </c>
      <c r="E180" s="32" t="s">
        <v>23</v>
      </c>
      <c r="F180" s="32" t="s">
        <v>20</v>
      </c>
      <c r="G180" s="32" t="s">
        <v>33</v>
      </c>
      <c r="H180" s="32" t="s">
        <v>19</v>
      </c>
      <c r="I180" s="3">
        <v>108.07000000000001</v>
      </c>
      <c r="J180" s="3">
        <v>63.249999999999993</v>
      </c>
      <c r="K180" s="32">
        <v>78</v>
      </c>
      <c r="L180" s="3">
        <f t="shared" si="14"/>
        <v>8429.4600000000009</v>
      </c>
      <c r="M180" s="3">
        <f t="shared" si="15"/>
        <v>3495.9600000000009</v>
      </c>
      <c r="N180" s="33">
        <f t="shared" si="16"/>
        <v>0.41473119274544284</v>
      </c>
      <c r="O180">
        <f t="shared" si="17"/>
        <v>8429.4600000000009</v>
      </c>
      <c r="P180">
        <f t="shared" si="18"/>
        <v>4933.4999999999991</v>
      </c>
      <c r="Q180">
        <f t="shared" si="19"/>
        <v>3495.9600000000019</v>
      </c>
      <c r="R180">
        <f t="shared" si="20"/>
        <v>0.41473119274544296</v>
      </c>
    </row>
    <row r="181" spans="1:18">
      <c r="A181" s="32"/>
      <c r="B181" s="32">
        <v>2023</v>
      </c>
      <c r="C181" s="32" t="s">
        <v>43</v>
      </c>
      <c r="D181" s="32" t="s">
        <v>13</v>
      </c>
      <c r="E181" s="32" t="s">
        <v>24</v>
      </c>
      <c r="F181" s="32" t="s">
        <v>20</v>
      </c>
      <c r="G181" s="32" t="s">
        <v>33</v>
      </c>
      <c r="H181" s="32" t="s">
        <v>19</v>
      </c>
      <c r="I181" s="3">
        <v>145.99</v>
      </c>
      <c r="J181" s="3">
        <v>90</v>
      </c>
      <c r="K181" s="32">
        <v>72</v>
      </c>
      <c r="L181" s="3">
        <f t="shared" si="14"/>
        <v>10511.28</v>
      </c>
      <c r="M181" s="3">
        <f t="shared" si="15"/>
        <v>4031.2800000000007</v>
      </c>
      <c r="N181" s="33">
        <f t="shared" si="16"/>
        <v>0.38351941913829718</v>
      </c>
      <c r="O181">
        <f t="shared" si="17"/>
        <v>10511.28</v>
      </c>
      <c r="P181">
        <f t="shared" si="18"/>
        <v>6480</v>
      </c>
      <c r="Q181">
        <f t="shared" si="19"/>
        <v>4031.2800000000007</v>
      </c>
      <c r="R181">
        <f t="shared" si="20"/>
        <v>0.38351941913829718</v>
      </c>
    </row>
    <row r="182" spans="1:18">
      <c r="A182" s="32"/>
      <c r="B182" s="32">
        <v>2024</v>
      </c>
      <c r="C182" s="32" t="s">
        <v>43</v>
      </c>
      <c r="D182" s="32" t="s">
        <v>13</v>
      </c>
      <c r="E182" s="32" t="s">
        <v>24</v>
      </c>
      <c r="F182" s="32" t="s">
        <v>20</v>
      </c>
      <c r="G182" s="32" t="s">
        <v>33</v>
      </c>
      <c r="H182" s="32" t="s">
        <v>19</v>
      </c>
      <c r="I182" s="3">
        <v>171.20000000000002</v>
      </c>
      <c r="J182" s="3">
        <v>105.8</v>
      </c>
      <c r="K182" s="32">
        <v>55</v>
      </c>
      <c r="L182" s="3">
        <f t="shared" si="14"/>
        <v>9416.0000000000018</v>
      </c>
      <c r="M182" s="3">
        <f t="shared" si="15"/>
        <v>3597.0000000000009</v>
      </c>
      <c r="N182" s="33">
        <f t="shared" si="16"/>
        <v>0.38200934579439255</v>
      </c>
      <c r="O182">
        <f t="shared" si="17"/>
        <v>9416.0000000000018</v>
      </c>
      <c r="P182">
        <f t="shared" si="18"/>
        <v>5819</v>
      </c>
      <c r="Q182">
        <f t="shared" si="19"/>
        <v>3597.0000000000018</v>
      </c>
      <c r="R182">
        <f t="shared" si="20"/>
        <v>0.38200934579439266</v>
      </c>
    </row>
    <row r="183" spans="1:18">
      <c r="A183" s="32"/>
      <c r="B183" s="32">
        <v>2023</v>
      </c>
      <c r="C183" s="32" t="s">
        <v>43</v>
      </c>
      <c r="D183" s="32" t="s">
        <v>13</v>
      </c>
      <c r="E183" s="32" t="s">
        <v>25</v>
      </c>
      <c r="F183" s="32" t="s">
        <v>20</v>
      </c>
      <c r="G183" s="32" t="s">
        <v>33</v>
      </c>
      <c r="H183" s="32" t="s">
        <v>19</v>
      </c>
      <c r="I183" s="3">
        <v>115.99</v>
      </c>
      <c r="J183" s="3">
        <v>72</v>
      </c>
      <c r="K183" s="32">
        <v>88</v>
      </c>
      <c r="L183" s="3">
        <f t="shared" si="14"/>
        <v>10207.119999999999</v>
      </c>
      <c r="M183" s="3">
        <f t="shared" si="15"/>
        <v>3871.1199999999994</v>
      </c>
      <c r="N183" s="33">
        <f t="shared" si="16"/>
        <v>0.37925683248555908</v>
      </c>
      <c r="O183">
        <f t="shared" si="17"/>
        <v>10207.119999999999</v>
      </c>
      <c r="P183">
        <f t="shared" si="18"/>
        <v>6336</v>
      </c>
      <c r="Q183">
        <f t="shared" si="19"/>
        <v>3871.119999999999</v>
      </c>
      <c r="R183">
        <f t="shared" si="20"/>
        <v>0.37925683248555903</v>
      </c>
    </row>
    <row r="184" spans="1:18">
      <c r="A184" s="32"/>
      <c r="B184" s="32">
        <v>2024</v>
      </c>
      <c r="C184" s="32" t="s">
        <v>43</v>
      </c>
      <c r="D184" s="32" t="s">
        <v>13</v>
      </c>
      <c r="E184" s="32" t="s">
        <v>25</v>
      </c>
      <c r="F184" s="32" t="s">
        <v>20</v>
      </c>
      <c r="G184" s="32" t="s">
        <v>33</v>
      </c>
      <c r="H184" s="32" t="s">
        <v>19</v>
      </c>
      <c r="I184" s="3">
        <v>151.94</v>
      </c>
      <c r="J184" s="3">
        <v>84.524999999999991</v>
      </c>
      <c r="K184" s="32">
        <v>70</v>
      </c>
      <c r="L184" s="3">
        <f t="shared" si="14"/>
        <v>10635.8</v>
      </c>
      <c r="M184" s="3">
        <f t="shared" si="15"/>
        <v>4719.05</v>
      </c>
      <c r="N184" s="33">
        <f t="shared" si="16"/>
        <v>0.44369487955772019</v>
      </c>
      <c r="O184">
        <f t="shared" si="17"/>
        <v>10635.8</v>
      </c>
      <c r="P184">
        <f t="shared" si="18"/>
        <v>5916.7499999999991</v>
      </c>
      <c r="Q184">
        <f t="shared" si="19"/>
        <v>4719.05</v>
      </c>
      <c r="R184">
        <f t="shared" si="20"/>
        <v>0.44369487955772019</v>
      </c>
    </row>
    <row r="185" spans="1:18">
      <c r="A185" s="32"/>
      <c r="B185" s="32">
        <v>2023</v>
      </c>
      <c r="C185" s="32" t="s">
        <v>43</v>
      </c>
      <c r="D185" s="32" t="s">
        <v>13</v>
      </c>
      <c r="E185" s="32" t="s">
        <v>26</v>
      </c>
      <c r="F185" s="32" t="s">
        <v>20</v>
      </c>
      <c r="G185" s="32" t="s">
        <v>33</v>
      </c>
      <c r="H185" s="32" t="s">
        <v>19</v>
      </c>
      <c r="I185" s="3">
        <v>100.99</v>
      </c>
      <c r="J185" s="3">
        <v>63</v>
      </c>
      <c r="K185" s="32">
        <v>102</v>
      </c>
      <c r="L185" s="3">
        <f t="shared" si="14"/>
        <v>10300.98</v>
      </c>
      <c r="M185" s="3">
        <f t="shared" si="15"/>
        <v>3874.9799999999996</v>
      </c>
      <c r="N185" s="33">
        <f t="shared" si="16"/>
        <v>0.37617585899594019</v>
      </c>
      <c r="O185">
        <f t="shared" si="17"/>
        <v>10300.98</v>
      </c>
      <c r="P185">
        <f t="shared" si="18"/>
        <v>6426</v>
      </c>
      <c r="Q185">
        <f t="shared" si="19"/>
        <v>3874.9799999999996</v>
      </c>
      <c r="R185">
        <f t="shared" si="20"/>
        <v>0.37617585899594019</v>
      </c>
    </row>
    <row r="186" spans="1:18">
      <c r="A186" s="32"/>
      <c r="B186" s="32">
        <v>2024</v>
      </c>
      <c r="C186" s="32" t="s">
        <v>43</v>
      </c>
      <c r="D186" s="32" t="s">
        <v>13</v>
      </c>
      <c r="E186" s="32" t="s">
        <v>26</v>
      </c>
      <c r="F186" s="32" t="s">
        <v>20</v>
      </c>
      <c r="G186" s="32" t="s">
        <v>33</v>
      </c>
      <c r="H186" s="32" t="s">
        <v>19</v>
      </c>
      <c r="I186" s="3">
        <v>124.12</v>
      </c>
      <c r="J186" s="3">
        <v>74.174999999999997</v>
      </c>
      <c r="K186" s="32">
        <v>87</v>
      </c>
      <c r="L186" s="3">
        <f t="shared" si="14"/>
        <v>10798.44</v>
      </c>
      <c r="M186" s="3">
        <f t="shared" si="15"/>
        <v>4345.2150000000011</v>
      </c>
      <c r="N186" s="33">
        <f t="shared" si="16"/>
        <v>0.40239284563325822</v>
      </c>
      <c r="O186">
        <f t="shared" si="17"/>
        <v>10798.44</v>
      </c>
      <c r="P186">
        <f t="shared" si="18"/>
        <v>6453.2249999999995</v>
      </c>
      <c r="Q186">
        <f t="shared" si="19"/>
        <v>4345.2150000000011</v>
      </c>
      <c r="R186">
        <f t="shared" si="20"/>
        <v>0.40239284563325822</v>
      </c>
    </row>
    <row r="187" spans="1:18">
      <c r="A187" s="32"/>
      <c r="B187" s="32">
        <v>2023</v>
      </c>
      <c r="C187" s="32" t="s">
        <v>44</v>
      </c>
      <c r="D187" s="32" t="s">
        <v>13</v>
      </c>
      <c r="E187" s="32" t="s">
        <v>23</v>
      </c>
      <c r="F187" s="32" t="s">
        <v>20</v>
      </c>
      <c r="G187" s="32" t="s">
        <v>33</v>
      </c>
      <c r="H187" s="32" t="s">
        <v>19</v>
      </c>
      <c r="I187" s="3">
        <v>83.49</v>
      </c>
      <c r="J187" s="3">
        <v>54</v>
      </c>
      <c r="K187" s="32">
        <v>115</v>
      </c>
      <c r="L187" s="3">
        <f t="shared" si="14"/>
        <v>9601.3499999999985</v>
      </c>
      <c r="M187" s="3">
        <f t="shared" si="15"/>
        <v>3391.3499999999995</v>
      </c>
      <c r="N187" s="33">
        <f t="shared" si="16"/>
        <v>0.35321595400646782</v>
      </c>
      <c r="O187">
        <f t="shared" si="17"/>
        <v>9601.3499999999985</v>
      </c>
      <c r="P187">
        <f t="shared" si="18"/>
        <v>6210</v>
      </c>
      <c r="Q187">
        <f t="shared" si="19"/>
        <v>3391.3499999999985</v>
      </c>
      <c r="R187">
        <f t="shared" si="20"/>
        <v>0.35321595400646777</v>
      </c>
    </row>
    <row r="188" spans="1:18">
      <c r="A188" s="32"/>
      <c r="B188" s="32">
        <v>2024</v>
      </c>
      <c r="C188" s="32" t="s">
        <v>44</v>
      </c>
      <c r="D188" s="32" t="s">
        <v>13</v>
      </c>
      <c r="E188" s="32" t="s">
        <v>23</v>
      </c>
      <c r="F188" s="32" t="s">
        <v>20</v>
      </c>
      <c r="G188" s="32" t="s">
        <v>33</v>
      </c>
      <c r="H188" s="32" t="s">
        <v>19</v>
      </c>
      <c r="I188" s="3">
        <v>101.65</v>
      </c>
      <c r="J188" s="3">
        <v>63.249999999999993</v>
      </c>
      <c r="K188" s="32">
        <v>124</v>
      </c>
      <c r="L188" s="3">
        <f t="shared" si="14"/>
        <v>12604.6</v>
      </c>
      <c r="M188" s="3">
        <f t="shared" si="15"/>
        <v>4761.6000000000013</v>
      </c>
      <c r="N188" s="33">
        <f t="shared" si="16"/>
        <v>0.3777668470241024</v>
      </c>
      <c r="O188">
        <f t="shared" si="17"/>
        <v>12604.6</v>
      </c>
      <c r="P188">
        <f t="shared" si="18"/>
        <v>7842.9999999999991</v>
      </c>
      <c r="Q188">
        <f t="shared" si="19"/>
        <v>4761.6000000000013</v>
      </c>
      <c r="R188">
        <f t="shared" si="20"/>
        <v>0.3777668470241024</v>
      </c>
    </row>
    <row r="189" spans="1:18">
      <c r="A189" s="32"/>
      <c r="B189" s="32">
        <v>2023</v>
      </c>
      <c r="C189" s="32" t="s">
        <v>44</v>
      </c>
      <c r="D189" s="32" t="s">
        <v>13</v>
      </c>
      <c r="E189" s="32" t="s">
        <v>24</v>
      </c>
      <c r="F189" s="32" t="s">
        <v>20</v>
      </c>
      <c r="G189" s="32" t="s">
        <v>33</v>
      </c>
      <c r="H189" s="32" t="s">
        <v>19</v>
      </c>
      <c r="I189" s="3">
        <v>143.49</v>
      </c>
      <c r="J189" s="3">
        <v>90</v>
      </c>
      <c r="K189" s="32">
        <v>78</v>
      </c>
      <c r="L189" s="3">
        <f t="shared" si="14"/>
        <v>11192.220000000001</v>
      </c>
      <c r="M189" s="3">
        <f t="shared" si="15"/>
        <v>4172.2200000000012</v>
      </c>
      <c r="N189" s="33">
        <f t="shared" si="16"/>
        <v>0.37277859084256748</v>
      </c>
      <c r="O189">
        <f t="shared" si="17"/>
        <v>11192.220000000001</v>
      </c>
      <c r="P189">
        <f t="shared" si="18"/>
        <v>7020</v>
      </c>
      <c r="Q189">
        <f t="shared" si="19"/>
        <v>4172.2200000000012</v>
      </c>
      <c r="R189">
        <f t="shared" si="20"/>
        <v>0.37277859084256748</v>
      </c>
    </row>
    <row r="190" spans="1:18">
      <c r="A190" s="32"/>
      <c r="B190" s="32">
        <v>2024</v>
      </c>
      <c r="C190" s="32" t="s">
        <v>44</v>
      </c>
      <c r="D190" s="32" t="s">
        <v>13</v>
      </c>
      <c r="E190" s="32" t="s">
        <v>24</v>
      </c>
      <c r="F190" s="32" t="s">
        <v>20</v>
      </c>
      <c r="G190" s="32" t="s">
        <v>33</v>
      </c>
      <c r="H190" s="32" t="s">
        <v>19</v>
      </c>
      <c r="I190" s="3">
        <v>177.62</v>
      </c>
      <c r="J190" s="3">
        <v>105.8</v>
      </c>
      <c r="K190" s="32">
        <v>65</v>
      </c>
      <c r="L190" s="3">
        <f t="shared" si="14"/>
        <v>11545.300000000001</v>
      </c>
      <c r="M190" s="3">
        <f t="shared" si="15"/>
        <v>4668.3</v>
      </c>
      <c r="N190" s="33">
        <f t="shared" si="16"/>
        <v>0.40434635739218555</v>
      </c>
      <c r="O190">
        <f t="shared" si="17"/>
        <v>11545.300000000001</v>
      </c>
      <c r="P190">
        <f t="shared" si="18"/>
        <v>6877</v>
      </c>
      <c r="Q190">
        <f t="shared" si="19"/>
        <v>4668.3000000000011</v>
      </c>
      <c r="R190">
        <f t="shared" si="20"/>
        <v>0.40434635739218561</v>
      </c>
    </row>
    <row r="191" spans="1:18">
      <c r="A191" s="32"/>
      <c r="B191" s="32">
        <v>2023</v>
      </c>
      <c r="C191" s="32" t="s">
        <v>44</v>
      </c>
      <c r="D191" s="32" t="s">
        <v>13</v>
      </c>
      <c r="E191" s="32" t="s">
        <v>25</v>
      </c>
      <c r="F191" s="32" t="s">
        <v>20</v>
      </c>
      <c r="G191" s="32" t="s">
        <v>33</v>
      </c>
      <c r="H191" s="32" t="s">
        <v>19</v>
      </c>
      <c r="I191" s="3">
        <v>113.49</v>
      </c>
      <c r="J191" s="3">
        <v>72</v>
      </c>
      <c r="K191" s="32">
        <v>95</v>
      </c>
      <c r="L191" s="3">
        <f t="shared" si="14"/>
        <v>10781.55</v>
      </c>
      <c r="M191" s="3">
        <f t="shared" si="15"/>
        <v>3941.5499999999997</v>
      </c>
      <c r="N191" s="33">
        <f t="shared" si="16"/>
        <v>0.36558287073750989</v>
      </c>
      <c r="O191">
        <f t="shared" si="17"/>
        <v>10781.55</v>
      </c>
      <c r="P191">
        <f t="shared" si="18"/>
        <v>6840</v>
      </c>
      <c r="Q191">
        <f t="shared" si="19"/>
        <v>3941.5499999999993</v>
      </c>
      <c r="R191">
        <f t="shared" si="20"/>
        <v>0.36558287073750989</v>
      </c>
    </row>
    <row r="192" spans="1:18">
      <c r="A192" s="32"/>
      <c r="B192" s="32">
        <v>2024</v>
      </c>
      <c r="C192" s="32" t="s">
        <v>44</v>
      </c>
      <c r="D192" s="32" t="s">
        <v>13</v>
      </c>
      <c r="E192" s="32" t="s">
        <v>25</v>
      </c>
      <c r="F192" s="32" t="s">
        <v>20</v>
      </c>
      <c r="G192" s="32" t="s">
        <v>33</v>
      </c>
      <c r="H192" s="32" t="s">
        <v>19</v>
      </c>
      <c r="I192" s="3">
        <v>136.96</v>
      </c>
      <c r="J192" s="3">
        <v>84.524999999999991</v>
      </c>
      <c r="K192" s="32">
        <v>82</v>
      </c>
      <c r="L192" s="3">
        <f t="shared" si="14"/>
        <v>11230.720000000001</v>
      </c>
      <c r="M192" s="3">
        <f t="shared" si="15"/>
        <v>4299.670000000001</v>
      </c>
      <c r="N192" s="33">
        <f t="shared" si="16"/>
        <v>0.38284900700934582</v>
      </c>
      <c r="O192">
        <f t="shared" si="17"/>
        <v>11230.720000000001</v>
      </c>
      <c r="P192">
        <f t="shared" si="18"/>
        <v>6931.0499999999993</v>
      </c>
      <c r="Q192">
        <f t="shared" si="19"/>
        <v>4299.6700000000019</v>
      </c>
      <c r="R192">
        <f t="shared" si="20"/>
        <v>0.38284900700934593</v>
      </c>
    </row>
    <row r="193" spans="1:18">
      <c r="A193" s="32"/>
      <c r="B193" s="32">
        <v>2023</v>
      </c>
      <c r="C193" s="32" t="s">
        <v>44</v>
      </c>
      <c r="D193" s="32" t="s">
        <v>13</v>
      </c>
      <c r="E193" s="32" t="s">
        <v>26</v>
      </c>
      <c r="F193" s="32" t="s">
        <v>20</v>
      </c>
      <c r="G193" s="32" t="s">
        <v>33</v>
      </c>
      <c r="H193" s="32" t="s">
        <v>19</v>
      </c>
      <c r="I193" s="3">
        <v>98.49</v>
      </c>
      <c r="J193" s="3">
        <v>63</v>
      </c>
      <c r="K193" s="32">
        <v>108</v>
      </c>
      <c r="L193" s="3">
        <f t="shared" si="14"/>
        <v>10636.92</v>
      </c>
      <c r="M193" s="3">
        <f t="shared" si="15"/>
        <v>3832.9199999999996</v>
      </c>
      <c r="N193" s="33">
        <f t="shared" si="16"/>
        <v>0.36034115138592748</v>
      </c>
      <c r="O193">
        <f t="shared" si="17"/>
        <v>10636.92</v>
      </c>
      <c r="P193">
        <f t="shared" si="18"/>
        <v>6804</v>
      </c>
      <c r="Q193">
        <f t="shared" si="19"/>
        <v>3832.92</v>
      </c>
      <c r="R193">
        <f t="shared" si="20"/>
        <v>0.36034115138592748</v>
      </c>
    </row>
    <row r="194" spans="1:18">
      <c r="A194" s="32"/>
      <c r="B194" s="32">
        <v>2024</v>
      </c>
      <c r="C194" s="32" t="s">
        <v>44</v>
      </c>
      <c r="D194" s="32" t="s">
        <v>13</v>
      </c>
      <c r="E194" s="32" t="s">
        <v>26</v>
      </c>
      <c r="F194" s="32" t="s">
        <v>20</v>
      </c>
      <c r="G194" s="32" t="s">
        <v>33</v>
      </c>
      <c r="H194" s="32" t="s">
        <v>19</v>
      </c>
      <c r="I194" s="3">
        <v>123.05000000000001</v>
      </c>
      <c r="J194" s="3">
        <v>74.174999999999997</v>
      </c>
      <c r="K194" s="32">
        <v>90</v>
      </c>
      <c r="L194" s="3">
        <f t="shared" si="14"/>
        <v>11074.500000000002</v>
      </c>
      <c r="M194" s="3">
        <f t="shared" si="15"/>
        <v>4398.7500000000009</v>
      </c>
      <c r="N194" s="33">
        <f t="shared" si="16"/>
        <v>0.39719626168224303</v>
      </c>
      <c r="O194">
        <f t="shared" si="17"/>
        <v>11074.500000000002</v>
      </c>
      <c r="P194">
        <f t="shared" si="18"/>
        <v>6675.75</v>
      </c>
      <c r="Q194">
        <f t="shared" si="19"/>
        <v>4398.7500000000018</v>
      </c>
      <c r="R194">
        <f t="shared" si="20"/>
        <v>0.39719626168224309</v>
      </c>
    </row>
    <row r="195" spans="1:18">
      <c r="A195" s="32"/>
      <c r="B195" s="32">
        <v>2023</v>
      </c>
      <c r="C195" s="32" t="s">
        <v>41</v>
      </c>
      <c r="D195" s="32" t="s">
        <v>13</v>
      </c>
      <c r="E195" s="32" t="s">
        <v>23</v>
      </c>
      <c r="F195" s="32" t="s">
        <v>20</v>
      </c>
      <c r="G195" s="32" t="s">
        <v>31</v>
      </c>
      <c r="H195" s="32" t="s">
        <v>34</v>
      </c>
      <c r="I195" s="3">
        <v>130.99</v>
      </c>
      <c r="J195" s="3">
        <v>78</v>
      </c>
      <c r="K195" s="32">
        <v>65</v>
      </c>
      <c r="L195" s="3">
        <f t="shared" si="14"/>
        <v>8514.35</v>
      </c>
      <c r="M195" s="3">
        <f t="shared" si="15"/>
        <v>3444.3500000000004</v>
      </c>
      <c r="N195" s="33">
        <f t="shared" si="16"/>
        <v>0.4045346973051378</v>
      </c>
      <c r="O195">
        <f t="shared" si="17"/>
        <v>8514.35</v>
      </c>
      <c r="P195">
        <f t="shared" si="18"/>
        <v>5070</v>
      </c>
      <c r="Q195">
        <f t="shared" si="19"/>
        <v>3444.3500000000004</v>
      </c>
      <c r="R195">
        <f t="shared" si="20"/>
        <v>0.4045346973051378</v>
      </c>
    </row>
    <row r="196" spans="1:18">
      <c r="A196" s="32"/>
      <c r="B196" s="32">
        <v>2024</v>
      </c>
      <c r="C196" s="32" t="s">
        <v>41</v>
      </c>
      <c r="D196" s="32" t="s">
        <v>13</v>
      </c>
      <c r="E196" s="32" t="s">
        <v>23</v>
      </c>
      <c r="F196" s="32" t="s">
        <v>20</v>
      </c>
      <c r="G196" s="32" t="s">
        <v>31</v>
      </c>
      <c r="H196" s="32" t="s">
        <v>34</v>
      </c>
      <c r="I196" s="3">
        <v>145.50930000000002</v>
      </c>
      <c r="J196" s="3">
        <v>89.600000000000009</v>
      </c>
      <c r="K196" s="32">
        <v>62</v>
      </c>
      <c r="L196" s="3">
        <f t="shared" ref="L196:L259" si="21">I196*K196</f>
        <v>9021.5766000000021</v>
      </c>
      <c r="M196" s="3">
        <f t="shared" ref="M196:M259" si="22">(I196-J196)*K196</f>
        <v>3466.376600000001</v>
      </c>
      <c r="N196" s="33">
        <f t="shared" ref="N196:N259" si="23">M196/L196</f>
        <v>0.38423179824244913</v>
      </c>
      <c r="O196">
        <f t="shared" ref="O196:O259" si="24">(K196*I196)</f>
        <v>9021.5766000000021</v>
      </c>
      <c r="P196">
        <f t="shared" ref="P196:P259" si="25">(K196*J196)</f>
        <v>5555.2000000000007</v>
      </c>
      <c r="Q196">
        <f t="shared" ref="Q196:Q259" si="26">(O196-P196)</f>
        <v>3466.3766000000014</v>
      </c>
      <c r="R196">
        <f t="shared" ref="R196:R259" si="27">(Q196/O196)</f>
        <v>0.38423179824244919</v>
      </c>
    </row>
    <row r="197" spans="1:18">
      <c r="A197" s="32"/>
      <c r="B197" s="32">
        <v>2023</v>
      </c>
      <c r="C197" s="32" t="s">
        <v>41</v>
      </c>
      <c r="D197" s="32" t="s">
        <v>13</v>
      </c>
      <c r="E197" s="32" t="s">
        <v>24</v>
      </c>
      <c r="F197" s="32" t="s">
        <v>20</v>
      </c>
      <c r="G197" s="32" t="s">
        <v>31</v>
      </c>
      <c r="H197" s="32" t="s">
        <v>34</v>
      </c>
      <c r="I197" s="3">
        <v>200.99</v>
      </c>
      <c r="J197" s="3">
        <v>120</v>
      </c>
      <c r="K197" s="32">
        <v>42</v>
      </c>
      <c r="L197" s="3">
        <f t="shared" si="21"/>
        <v>8441.58</v>
      </c>
      <c r="M197" s="3">
        <f t="shared" si="22"/>
        <v>3401.5800000000004</v>
      </c>
      <c r="N197" s="33">
        <f t="shared" si="23"/>
        <v>0.40295537091397587</v>
      </c>
      <c r="O197">
        <f t="shared" si="24"/>
        <v>8441.58</v>
      </c>
      <c r="P197">
        <f t="shared" si="25"/>
        <v>5040</v>
      </c>
      <c r="Q197">
        <f t="shared" si="26"/>
        <v>3401.58</v>
      </c>
      <c r="R197">
        <f t="shared" si="27"/>
        <v>0.40295537091397582</v>
      </c>
    </row>
    <row r="198" spans="1:18">
      <c r="A198" s="32"/>
      <c r="B198" s="32">
        <v>2024</v>
      </c>
      <c r="C198" s="32" t="s">
        <v>41</v>
      </c>
      <c r="D198" s="32" t="s">
        <v>13</v>
      </c>
      <c r="E198" s="32" t="s">
        <v>24</v>
      </c>
      <c r="F198" s="32" t="s">
        <v>20</v>
      </c>
      <c r="G198" s="32" t="s">
        <v>31</v>
      </c>
      <c r="H198" s="32" t="s">
        <v>34</v>
      </c>
      <c r="I198" s="3">
        <v>225.75930000000002</v>
      </c>
      <c r="J198" s="3">
        <v>136.64000000000001</v>
      </c>
      <c r="K198" s="32">
        <v>38</v>
      </c>
      <c r="L198" s="3">
        <f t="shared" si="21"/>
        <v>8578.8534000000018</v>
      </c>
      <c r="M198" s="3">
        <f t="shared" si="22"/>
        <v>3386.5334000000003</v>
      </c>
      <c r="N198" s="33">
        <f t="shared" si="23"/>
        <v>0.39475361590862473</v>
      </c>
      <c r="O198">
        <f t="shared" si="24"/>
        <v>8578.8534000000018</v>
      </c>
      <c r="P198">
        <f t="shared" si="25"/>
        <v>5192.3200000000006</v>
      </c>
      <c r="Q198">
        <f t="shared" si="26"/>
        <v>3386.5334000000012</v>
      </c>
      <c r="R198">
        <f t="shared" si="27"/>
        <v>0.39475361590862484</v>
      </c>
    </row>
    <row r="199" spans="1:18">
      <c r="A199" s="32"/>
      <c r="B199" s="32">
        <v>2023</v>
      </c>
      <c r="C199" s="32" t="s">
        <v>41</v>
      </c>
      <c r="D199" s="32" t="s">
        <v>13</v>
      </c>
      <c r="E199" s="32" t="s">
        <v>25</v>
      </c>
      <c r="F199" s="32" t="s">
        <v>20</v>
      </c>
      <c r="G199" s="32" t="s">
        <v>31</v>
      </c>
      <c r="H199" s="32" t="s">
        <v>34</v>
      </c>
      <c r="I199" s="3">
        <v>165.99</v>
      </c>
      <c r="J199" s="3">
        <v>99</v>
      </c>
      <c r="K199" s="32">
        <v>52</v>
      </c>
      <c r="L199" s="3">
        <f t="shared" si="21"/>
        <v>8631.48</v>
      </c>
      <c r="M199" s="3">
        <f t="shared" si="22"/>
        <v>3483.4800000000005</v>
      </c>
      <c r="N199" s="33">
        <f t="shared" si="23"/>
        <v>0.40357852882703787</v>
      </c>
      <c r="O199">
        <f t="shared" si="24"/>
        <v>8631.48</v>
      </c>
      <c r="P199">
        <f t="shared" si="25"/>
        <v>5148</v>
      </c>
      <c r="Q199">
        <f t="shared" si="26"/>
        <v>3483.4799999999996</v>
      </c>
      <c r="R199">
        <f t="shared" si="27"/>
        <v>0.40357852882703776</v>
      </c>
    </row>
    <row r="200" spans="1:18">
      <c r="A200" s="32"/>
      <c r="B200" s="32">
        <v>2024</v>
      </c>
      <c r="C200" s="32" t="s">
        <v>41</v>
      </c>
      <c r="D200" s="32" t="s">
        <v>13</v>
      </c>
      <c r="E200" s="32" t="s">
        <v>25</v>
      </c>
      <c r="F200" s="32" t="s">
        <v>20</v>
      </c>
      <c r="G200" s="32" t="s">
        <v>31</v>
      </c>
      <c r="H200" s="32" t="s">
        <v>34</v>
      </c>
      <c r="I200" s="3">
        <v>185.09930000000003</v>
      </c>
      <c r="J200" s="3">
        <v>113.12</v>
      </c>
      <c r="K200" s="32">
        <v>49</v>
      </c>
      <c r="L200" s="3">
        <f t="shared" si="21"/>
        <v>9069.8657000000021</v>
      </c>
      <c r="M200" s="3">
        <f t="shared" si="22"/>
        <v>3526.9857000000011</v>
      </c>
      <c r="N200" s="33">
        <f t="shared" si="23"/>
        <v>0.38886856946514659</v>
      </c>
      <c r="O200">
        <f t="shared" si="24"/>
        <v>9069.8657000000021</v>
      </c>
      <c r="P200">
        <f t="shared" si="25"/>
        <v>5542.88</v>
      </c>
      <c r="Q200">
        <f t="shared" si="26"/>
        <v>3526.985700000002</v>
      </c>
      <c r="R200">
        <f t="shared" si="27"/>
        <v>0.3888685694651467</v>
      </c>
    </row>
    <row r="201" spans="1:18">
      <c r="A201" s="32"/>
      <c r="B201" s="32">
        <v>2023</v>
      </c>
      <c r="C201" s="32" t="s">
        <v>41</v>
      </c>
      <c r="D201" s="32" t="s">
        <v>13</v>
      </c>
      <c r="E201" s="32" t="s">
        <v>26</v>
      </c>
      <c r="F201" s="32" t="s">
        <v>20</v>
      </c>
      <c r="G201" s="32" t="s">
        <v>31</v>
      </c>
      <c r="H201" s="32" t="s">
        <v>34</v>
      </c>
      <c r="I201" s="3">
        <v>148.49</v>
      </c>
      <c r="J201" s="3">
        <v>88.5</v>
      </c>
      <c r="K201" s="32">
        <v>58</v>
      </c>
      <c r="L201" s="3">
        <f t="shared" si="21"/>
        <v>8612.42</v>
      </c>
      <c r="M201" s="3">
        <f t="shared" si="22"/>
        <v>3479.4200000000005</v>
      </c>
      <c r="N201" s="33">
        <f t="shared" si="23"/>
        <v>0.40400026937840938</v>
      </c>
      <c r="O201">
        <f t="shared" si="24"/>
        <v>8612.42</v>
      </c>
      <c r="P201">
        <f t="shared" si="25"/>
        <v>5133</v>
      </c>
      <c r="Q201">
        <f t="shared" si="26"/>
        <v>3479.42</v>
      </c>
      <c r="R201">
        <f t="shared" si="27"/>
        <v>0.40400026937840933</v>
      </c>
    </row>
    <row r="202" spans="1:18">
      <c r="A202" s="32"/>
      <c r="B202" s="32">
        <v>2024</v>
      </c>
      <c r="C202" s="32" t="s">
        <v>41</v>
      </c>
      <c r="D202" s="32" t="s">
        <v>13</v>
      </c>
      <c r="E202" s="32" t="s">
        <v>26</v>
      </c>
      <c r="F202" s="32" t="s">
        <v>20</v>
      </c>
      <c r="G202" s="32" t="s">
        <v>31</v>
      </c>
      <c r="H202" s="32" t="s">
        <v>34</v>
      </c>
      <c r="I202" s="3">
        <v>165.83930000000001</v>
      </c>
      <c r="J202" s="3">
        <v>101.36000000000001</v>
      </c>
      <c r="K202" s="32">
        <v>55</v>
      </c>
      <c r="L202" s="3">
        <f t="shared" si="21"/>
        <v>9121.1615000000002</v>
      </c>
      <c r="M202" s="3">
        <f t="shared" si="22"/>
        <v>3546.3614999999995</v>
      </c>
      <c r="N202" s="33">
        <f t="shared" si="23"/>
        <v>0.38880591029991074</v>
      </c>
      <c r="O202">
        <f t="shared" si="24"/>
        <v>9121.1615000000002</v>
      </c>
      <c r="P202">
        <f t="shared" si="25"/>
        <v>5574.8000000000011</v>
      </c>
      <c r="Q202">
        <f t="shared" si="26"/>
        <v>3546.3614999999991</v>
      </c>
      <c r="R202">
        <f t="shared" si="27"/>
        <v>0.38880591029991068</v>
      </c>
    </row>
    <row r="203" spans="1:18">
      <c r="A203" s="32"/>
      <c r="B203" s="32">
        <v>2023</v>
      </c>
      <c r="C203" s="32" t="s">
        <v>42</v>
      </c>
      <c r="D203" s="32" t="s">
        <v>13</v>
      </c>
      <c r="E203" s="32" t="s">
        <v>23</v>
      </c>
      <c r="F203" s="32" t="s">
        <v>20</v>
      </c>
      <c r="G203" s="32" t="s">
        <v>31</v>
      </c>
      <c r="H203" s="32" t="s">
        <v>34</v>
      </c>
      <c r="I203" s="3">
        <v>128.49</v>
      </c>
      <c r="J203" s="3">
        <v>78</v>
      </c>
      <c r="K203" s="32">
        <v>70</v>
      </c>
      <c r="L203" s="3">
        <f t="shared" si="21"/>
        <v>8994.3000000000011</v>
      </c>
      <c r="M203" s="3">
        <f t="shared" si="22"/>
        <v>3534.3000000000006</v>
      </c>
      <c r="N203" s="33">
        <f t="shared" si="23"/>
        <v>0.39294886761615694</v>
      </c>
      <c r="O203">
        <f t="shared" si="24"/>
        <v>8994.3000000000011</v>
      </c>
      <c r="P203">
        <f t="shared" si="25"/>
        <v>5460</v>
      </c>
      <c r="Q203">
        <f t="shared" si="26"/>
        <v>3534.3000000000011</v>
      </c>
      <c r="R203">
        <f t="shared" si="27"/>
        <v>0.39294886761615699</v>
      </c>
    </row>
    <row r="204" spans="1:18">
      <c r="A204" s="32"/>
      <c r="B204" s="32">
        <v>2024</v>
      </c>
      <c r="C204" s="32" t="s">
        <v>42</v>
      </c>
      <c r="D204" s="32" t="s">
        <v>13</v>
      </c>
      <c r="E204" s="32" t="s">
        <v>23</v>
      </c>
      <c r="F204" s="32" t="s">
        <v>20</v>
      </c>
      <c r="G204" s="32" t="s">
        <v>31</v>
      </c>
      <c r="H204" s="32" t="s">
        <v>34</v>
      </c>
      <c r="I204" s="3">
        <v>143.36930000000001</v>
      </c>
      <c r="J204" s="3">
        <v>89.600000000000009</v>
      </c>
      <c r="K204" s="32">
        <v>66</v>
      </c>
      <c r="L204" s="3">
        <f t="shared" si="21"/>
        <v>9462.3738000000012</v>
      </c>
      <c r="M204" s="3">
        <f t="shared" si="22"/>
        <v>3548.7737999999999</v>
      </c>
      <c r="N204" s="33">
        <f t="shared" si="23"/>
        <v>0.37504054215232963</v>
      </c>
      <c r="O204">
        <f t="shared" si="24"/>
        <v>9462.3738000000012</v>
      </c>
      <c r="P204">
        <f t="shared" si="25"/>
        <v>5913.6</v>
      </c>
      <c r="Q204">
        <f t="shared" si="26"/>
        <v>3548.7738000000008</v>
      </c>
      <c r="R204">
        <f t="shared" si="27"/>
        <v>0.37504054215232974</v>
      </c>
    </row>
    <row r="205" spans="1:18">
      <c r="A205" s="32"/>
      <c r="B205" s="32">
        <v>2023</v>
      </c>
      <c r="C205" s="32" t="s">
        <v>42</v>
      </c>
      <c r="D205" s="32" t="s">
        <v>13</v>
      </c>
      <c r="E205" s="32" t="s">
        <v>24</v>
      </c>
      <c r="F205" s="32" t="s">
        <v>20</v>
      </c>
      <c r="G205" s="32" t="s">
        <v>31</v>
      </c>
      <c r="H205" s="32" t="s">
        <v>34</v>
      </c>
      <c r="I205" s="3">
        <v>198.49</v>
      </c>
      <c r="J205" s="3">
        <v>120</v>
      </c>
      <c r="K205" s="32">
        <v>45</v>
      </c>
      <c r="L205" s="3">
        <f t="shared" si="21"/>
        <v>8932.0500000000011</v>
      </c>
      <c r="M205" s="3">
        <f t="shared" si="22"/>
        <v>3532.05</v>
      </c>
      <c r="N205" s="33">
        <f t="shared" si="23"/>
        <v>0.39543553831427275</v>
      </c>
      <c r="O205">
        <f t="shared" si="24"/>
        <v>8932.0500000000011</v>
      </c>
      <c r="P205">
        <f t="shared" si="25"/>
        <v>5400</v>
      </c>
      <c r="Q205">
        <f t="shared" si="26"/>
        <v>3532.0500000000011</v>
      </c>
      <c r="R205">
        <f t="shared" si="27"/>
        <v>0.39543553831427286</v>
      </c>
    </row>
    <row r="206" spans="1:18">
      <c r="A206" s="32"/>
      <c r="B206" s="32">
        <v>2024</v>
      </c>
      <c r="C206" s="32" t="s">
        <v>42</v>
      </c>
      <c r="D206" s="32" t="s">
        <v>13</v>
      </c>
      <c r="E206" s="32" t="s">
        <v>24</v>
      </c>
      <c r="F206" s="32" t="s">
        <v>20</v>
      </c>
      <c r="G206" s="32" t="s">
        <v>31</v>
      </c>
      <c r="H206" s="32" t="s">
        <v>34</v>
      </c>
      <c r="I206" s="3">
        <v>223.61930000000001</v>
      </c>
      <c r="J206" s="3">
        <v>136.64000000000001</v>
      </c>
      <c r="K206" s="32">
        <v>42</v>
      </c>
      <c r="L206" s="3">
        <f t="shared" si="21"/>
        <v>9392.0105999999996</v>
      </c>
      <c r="M206" s="3">
        <f t="shared" si="22"/>
        <v>3653.1306</v>
      </c>
      <c r="N206" s="33">
        <f t="shared" si="23"/>
        <v>0.38896150734753215</v>
      </c>
      <c r="O206">
        <f t="shared" si="24"/>
        <v>9392.0105999999996</v>
      </c>
      <c r="P206">
        <f t="shared" si="25"/>
        <v>5738.880000000001</v>
      </c>
      <c r="Q206">
        <f t="shared" si="26"/>
        <v>3653.1305999999986</v>
      </c>
      <c r="R206">
        <f t="shared" si="27"/>
        <v>0.38896150734753204</v>
      </c>
    </row>
    <row r="207" spans="1:18">
      <c r="A207" s="32"/>
      <c r="B207" s="32">
        <v>2023</v>
      </c>
      <c r="C207" s="32" t="s">
        <v>42</v>
      </c>
      <c r="D207" s="32" t="s">
        <v>13</v>
      </c>
      <c r="E207" s="32" t="s">
        <v>25</v>
      </c>
      <c r="F207" s="32" t="s">
        <v>20</v>
      </c>
      <c r="G207" s="32" t="s">
        <v>31</v>
      </c>
      <c r="H207" s="32" t="s">
        <v>34</v>
      </c>
      <c r="I207" s="3">
        <v>163.49</v>
      </c>
      <c r="J207" s="3">
        <v>99</v>
      </c>
      <c r="K207" s="32">
        <v>56</v>
      </c>
      <c r="L207" s="3">
        <f t="shared" si="21"/>
        <v>9155.44</v>
      </c>
      <c r="M207" s="3">
        <f t="shared" si="22"/>
        <v>3611.4400000000005</v>
      </c>
      <c r="N207" s="33">
        <f t="shared" si="23"/>
        <v>0.39445837665912292</v>
      </c>
      <c r="O207">
        <f t="shared" si="24"/>
        <v>9155.44</v>
      </c>
      <c r="P207">
        <f t="shared" si="25"/>
        <v>5544</v>
      </c>
      <c r="Q207">
        <f t="shared" si="26"/>
        <v>3611.4400000000005</v>
      </c>
      <c r="R207">
        <f t="shared" si="27"/>
        <v>0.39445837665912292</v>
      </c>
    </row>
    <row r="208" spans="1:18">
      <c r="A208" s="32"/>
      <c r="B208" s="32">
        <v>2024</v>
      </c>
      <c r="C208" s="32" t="s">
        <v>42</v>
      </c>
      <c r="D208" s="32" t="s">
        <v>13</v>
      </c>
      <c r="E208" s="32" t="s">
        <v>25</v>
      </c>
      <c r="F208" s="32" t="s">
        <v>20</v>
      </c>
      <c r="G208" s="32" t="s">
        <v>31</v>
      </c>
      <c r="H208" s="32" t="s">
        <v>34</v>
      </c>
      <c r="I208" s="3">
        <v>182.95930000000001</v>
      </c>
      <c r="J208" s="3">
        <v>113.12</v>
      </c>
      <c r="K208" s="32">
        <v>53</v>
      </c>
      <c r="L208" s="3">
        <f t="shared" si="21"/>
        <v>9696.8429000000015</v>
      </c>
      <c r="M208" s="3">
        <f t="shared" si="22"/>
        <v>3701.4829000000004</v>
      </c>
      <c r="N208" s="33">
        <f t="shared" si="23"/>
        <v>0.3817204154147944</v>
      </c>
      <c r="O208">
        <f t="shared" si="24"/>
        <v>9696.8429000000015</v>
      </c>
      <c r="P208">
        <f t="shared" si="25"/>
        <v>5995.3600000000006</v>
      </c>
      <c r="Q208">
        <f t="shared" si="26"/>
        <v>3701.4829000000009</v>
      </c>
      <c r="R208">
        <f t="shared" si="27"/>
        <v>0.38172041541479446</v>
      </c>
    </row>
    <row r="209" spans="1:18">
      <c r="A209" s="32"/>
      <c r="B209" s="32">
        <v>2023</v>
      </c>
      <c r="C209" s="32" t="s">
        <v>42</v>
      </c>
      <c r="D209" s="32" t="s">
        <v>13</v>
      </c>
      <c r="E209" s="32" t="s">
        <v>26</v>
      </c>
      <c r="F209" s="32" t="s">
        <v>20</v>
      </c>
      <c r="G209" s="32" t="s">
        <v>31</v>
      </c>
      <c r="H209" s="32" t="s">
        <v>34</v>
      </c>
      <c r="I209" s="3">
        <v>145.99</v>
      </c>
      <c r="J209" s="3">
        <v>88.5</v>
      </c>
      <c r="K209" s="32">
        <v>62</v>
      </c>
      <c r="L209" s="3">
        <f t="shared" si="21"/>
        <v>9051.380000000001</v>
      </c>
      <c r="M209" s="3">
        <f t="shared" si="22"/>
        <v>3564.3800000000006</v>
      </c>
      <c r="N209" s="33">
        <f t="shared" si="23"/>
        <v>0.3937940954859922</v>
      </c>
      <c r="O209">
        <f t="shared" si="24"/>
        <v>9051.380000000001</v>
      </c>
      <c r="P209">
        <f t="shared" si="25"/>
        <v>5487</v>
      </c>
      <c r="Q209">
        <f t="shared" si="26"/>
        <v>3564.380000000001</v>
      </c>
      <c r="R209">
        <f t="shared" si="27"/>
        <v>0.39379409548599226</v>
      </c>
    </row>
    <row r="210" spans="1:18">
      <c r="A210" s="32"/>
      <c r="B210" s="32">
        <v>2024</v>
      </c>
      <c r="C210" s="32" t="s">
        <v>42</v>
      </c>
      <c r="D210" s="32" t="s">
        <v>13</v>
      </c>
      <c r="E210" s="32" t="s">
        <v>26</v>
      </c>
      <c r="F210" s="32" t="s">
        <v>20</v>
      </c>
      <c r="G210" s="32" t="s">
        <v>31</v>
      </c>
      <c r="H210" s="32" t="s">
        <v>34</v>
      </c>
      <c r="I210" s="3">
        <v>163.69930000000002</v>
      </c>
      <c r="J210" s="3">
        <v>101.36000000000001</v>
      </c>
      <c r="K210" s="32">
        <v>59</v>
      </c>
      <c r="L210" s="3">
        <f t="shared" si="21"/>
        <v>9658.2587000000021</v>
      </c>
      <c r="M210" s="3">
        <f t="shared" si="22"/>
        <v>3678.0187000000005</v>
      </c>
      <c r="N210" s="33">
        <f t="shared" si="23"/>
        <v>0.38081592285367133</v>
      </c>
      <c r="O210">
        <f t="shared" si="24"/>
        <v>9658.2587000000021</v>
      </c>
      <c r="P210">
        <f t="shared" si="25"/>
        <v>5980.2400000000007</v>
      </c>
      <c r="Q210">
        <f t="shared" si="26"/>
        <v>3678.0187000000014</v>
      </c>
      <c r="R210">
        <f t="shared" si="27"/>
        <v>0.38081592285367138</v>
      </c>
    </row>
    <row r="211" spans="1:18">
      <c r="A211" s="32"/>
      <c r="B211" s="32">
        <v>2023</v>
      </c>
      <c r="C211" s="32" t="s">
        <v>43</v>
      </c>
      <c r="D211" s="32" t="s">
        <v>13</v>
      </c>
      <c r="E211" s="32" t="s">
        <v>23</v>
      </c>
      <c r="F211" s="32" t="s">
        <v>20</v>
      </c>
      <c r="G211" s="32" t="s">
        <v>31</v>
      </c>
      <c r="H211" s="32" t="s">
        <v>34</v>
      </c>
      <c r="I211" s="3">
        <v>125.99</v>
      </c>
      <c r="J211" s="3">
        <v>78</v>
      </c>
      <c r="K211" s="32">
        <v>75</v>
      </c>
      <c r="L211" s="3">
        <f t="shared" si="21"/>
        <v>9449.25</v>
      </c>
      <c r="M211" s="3">
        <f t="shared" si="22"/>
        <v>3599.2499999999995</v>
      </c>
      <c r="N211" s="33">
        <f t="shared" si="23"/>
        <v>0.38090324628938799</v>
      </c>
      <c r="O211">
        <f t="shared" si="24"/>
        <v>9449.25</v>
      </c>
      <c r="P211">
        <f t="shared" si="25"/>
        <v>5850</v>
      </c>
      <c r="Q211">
        <f t="shared" si="26"/>
        <v>3599.25</v>
      </c>
      <c r="R211">
        <f t="shared" si="27"/>
        <v>0.38090324628938804</v>
      </c>
    </row>
    <row r="212" spans="1:18">
      <c r="A212" s="32"/>
      <c r="B212" s="32">
        <v>2024</v>
      </c>
      <c r="C212" s="32" t="s">
        <v>43</v>
      </c>
      <c r="D212" s="32" t="s">
        <v>13</v>
      </c>
      <c r="E212" s="32" t="s">
        <v>23</v>
      </c>
      <c r="F212" s="32" t="s">
        <v>20</v>
      </c>
      <c r="G212" s="32" t="s">
        <v>31</v>
      </c>
      <c r="H212" s="32" t="s">
        <v>34</v>
      </c>
      <c r="I212" s="3">
        <v>140.15930000000003</v>
      </c>
      <c r="J212" s="3">
        <v>89.600000000000009</v>
      </c>
      <c r="K212" s="32">
        <v>72</v>
      </c>
      <c r="L212" s="3">
        <f t="shared" si="21"/>
        <v>10091.469600000002</v>
      </c>
      <c r="M212" s="3">
        <f t="shared" si="22"/>
        <v>3640.2696000000014</v>
      </c>
      <c r="N212" s="33">
        <f t="shared" si="23"/>
        <v>0.36072740089312666</v>
      </c>
      <c r="O212">
        <f t="shared" si="24"/>
        <v>10091.469600000002</v>
      </c>
      <c r="P212">
        <f t="shared" si="25"/>
        <v>6451.2000000000007</v>
      </c>
      <c r="Q212">
        <f t="shared" si="26"/>
        <v>3640.2696000000014</v>
      </c>
      <c r="R212">
        <f t="shared" si="27"/>
        <v>0.36072740089312666</v>
      </c>
    </row>
    <row r="213" spans="1:18">
      <c r="A213" s="32"/>
      <c r="B213" s="32">
        <v>2023</v>
      </c>
      <c r="C213" s="32" t="s">
        <v>43</v>
      </c>
      <c r="D213" s="32" t="s">
        <v>13</v>
      </c>
      <c r="E213" s="32" t="s">
        <v>24</v>
      </c>
      <c r="F213" s="32" t="s">
        <v>20</v>
      </c>
      <c r="G213" s="32" t="s">
        <v>31</v>
      </c>
      <c r="H213" s="32" t="s">
        <v>34</v>
      </c>
      <c r="I213" s="3">
        <v>195.99</v>
      </c>
      <c r="J213" s="3">
        <v>120</v>
      </c>
      <c r="K213" s="32">
        <v>48</v>
      </c>
      <c r="L213" s="3">
        <f t="shared" si="21"/>
        <v>9407.52</v>
      </c>
      <c r="M213" s="3">
        <f t="shared" si="22"/>
        <v>3647.5200000000004</v>
      </c>
      <c r="N213" s="33">
        <f t="shared" si="23"/>
        <v>0.3877238634624216</v>
      </c>
      <c r="O213">
        <f t="shared" si="24"/>
        <v>9407.52</v>
      </c>
      <c r="P213">
        <f t="shared" si="25"/>
        <v>5760</v>
      </c>
      <c r="Q213">
        <f t="shared" si="26"/>
        <v>3647.5200000000004</v>
      </c>
      <c r="R213">
        <f t="shared" si="27"/>
        <v>0.3877238634624216</v>
      </c>
    </row>
    <row r="214" spans="1:18">
      <c r="A214" s="32"/>
      <c r="B214" s="32">
        <v>2024</v>
      </c>
      <c r="C214" s="32" t="s">
        <v>43</v>
      </c>
      <c r="D214" s="32" t="s">
        <v>13</v>
      </c>
      <c r="E214" s="32" t="s">
        <v>24</v>
      </c>
      <c r="F214" s="32" t="s">
        <v>20</v>
      </c>
      <c r="G214" s="32" t="s">
        <v>31</v>
      </c>
      <c r="H214" s="32" t="s">
        <v>34</v>
      </c>
      <c r="I214" s="3">
        <v>220.40930000000003</v>
      </c>
      <c r="J214" s="3">
        <v>136.64000000000001</v>
      </c>
      <c r="K214" s="32">
        <v>45</v>
      </c>
      <c r="L214" s="3">
        <f t="shared" si="21"/>
        <v>9918.4185000000016</v>
      </c>
      <c r="M214" s="3">
        <f t="shared" si="22"/>
        <v>3769.6185000000005</v>
      </c>
      <c r="N214" s="33">
        <f t="shared" si="23"/>
        <v>0.38006245652973808</v>
      </c>
      <c r="O214">
        <f t="shared" si="24"/>
        <v>9918.4185000000016</v>
      </c>
      <c r="P214">
        <f t="shared" si="25"/>
        <v>6148.8000000000011</v>
      </c>
      <c r="Q214">
        <f t="shared" si="26"/>
        <v>3769.6185000000005</v>
      </c>
      <c r="R214">
        <f t="shared" si="27"/>
        <v>0.38006245652973808</v>
      </c>
    </row>
    <row r="215" spans="1:18">
      <c r="A215" s="32"/>
      <c r="B215" s="32">
        <v>2023</v>
      </c>
      <c r="C215" s="32" t="s">
        <v>43</v>
      </c>
      <c r="D215" s="32" t="s">
        <v>13</v>
      </c>
      <c r="E215" s="32" t="s">
        <v>25</v>
      </c>
      <c r="F215" s="32" t="s">
        <v>20</v>
      </c>
      <c r="G215" s="32" t="s">
        <v>31</v>
      </c>
      <c r="H215" s="32" t="s">
        <v>34</v>
      </c>
      <c r="I215" s="3">
        <v>160.99</v>
      </c>
      <c r="J215" s="3">
        <v>99</v>
      </c>
      <c r="K215" s="32">
        <v>60</v>
      </c>
      <c r="L215" s="3">
        <f t="shared" si="21"/>
        <v>9659.4000000000015</v>
      </c>
      <c r="M215" s="3">
        <f t="shared" si="22"/>
        <v>3719.4000000000005</v>
      </c>
      <c r="N215" s="33">
        <f t="shared" si="23"/>
        <v>0.38505497235853159</v>
      </c>
      <c r="O215">
        <f t="shared" si="24"/>
        <v>9659.4000000000015</v>
      </c>
      <c r="P215">
        <f t="shared" si="25"/>
        <v>5940</v>
      </c>
      <c r="Q215">
        <f t="shared" si="26"/>
        <v>3719.4000000000015</v>
      </c>
      <c r="R215">
        <f t="shared" si="27"/>
        <v>0.3850549723585317</v>
      </c>
    </row>
    <row r="216" spans="1:18">
      <c r="A216" s="32"/>
      <c r="B216" s="32">
        <v>2024</v>
      </c>
      <c r="C216" s="32" t="s">
        <v>43</v>
      </c>
      <c r="D216" s="32" t="s">
        <v>13</v>
      </c>
      <c r="E216" s="32" t="s">
        <v>25</v>
      </c>
      <c r="F216" s="32" t="s">
        <v>20</v>
      </c>
      <c r="G216" s="32" t="s">
        <v>31</v>
      </c>
      <c r="H216" s="32" t="s">
        <v>34</v>
      </c>
      <c r="I216" s="3">
        <v>180.81930000000003</v>
      </c>
      <c r="J216" s="3">
        <v>113.12</v>
      </c>
      <c r="K216" s="32">
        <v>57</v>
      </c>
      <c r="L216" s="3">
        <f t="shared" si="21"/>
        <v>10306.700100000002</v>
      </c>
      <c r="M216" s="3">
        <f t="shared" si="22"/>
        <v>3858.8601000000012</v>
      </c>
      <c r="N216" s="33">
        <f t="shared" si="23"/>
        <v>0.37440306427466541</v>
      </c>
      <c r="O216">
        <f t="shared" si="24"/>
        <v>10306.700100000002</v>
      </c>
      <c r="P216">
        <f t="shared" si="25"/>
        <v>6447.84</v>
      </c>
      <c r="Q216">
        <f t="shared" si="26"/>
        <v>3858.8601000000017</v>
      </c>
      <c r="R216">
        <f t="shared" si="27"/>
        <v>0.37440306427466546</v>
      </c>
    </row>
    <row r="217" spans="1:18">
      <c r="A217" s="32"/>
      <c r="B217" s="32">
        <v>2023</v>
      </c>
      <c r="C217" s="32" t="s">
        <v>43</v>
      </c>
      <c r="D217" s="32" t="s">
        <v>13</v>
      </c>
      <c r="E217" s="32" t="s">
        <v>26</v>
      </c>
      <c r="F217" s="32" t="s">
        <v>20</v>
      </c>
      <c r="G217" s="32" t="s">
        <v>31</v>
      </c>
      <c r="H217" s="32" t="s">
        <v>34</v>
      </c>
      <c r="I217" s="3">
        <v>143.49</v>
      </c>
      <c r="J217" s="3">
        <v>88.5</v>
      </c>
      <c r="K217" s="32">
        <v>66</v>
      </c>
      <c r="L217" s="3">
        <f t="shared" si="21"/>
        <v>9470.34</v>
      </c>
      <c r="M217" s="3">
        <f t="shared" si="22"/>
        <v>3629.3400000000006</v>
      </c>
      <c r="N217" s="33">
        <f t="shared" si="23"/>
        <v>0.38323228099519135</v>
      </c>
      <c r="O217">
        <f t="shared" si="24"/>
        <v>9470.34</v>
      </c>
      <c r="P217">
        <f t="shared" si="25"/>
        <v>5841</v>
      </c>
      <c r="Q217">
        <f t="shared" si="26"/>
        <v>3629.34</v>
      </c>
      <c r="R217">
        <f t="shared" si="27"/>
        <v>0.3832322809951913</v>
      </c>
    </row>
    <row r="218" spans="1:18">
      <c r="A218" s="32"/>
      <c r="B218" s="32">
        <v>2024</v>
      </c>
      <c r="C218" s="32" t="s">
        <v>43</v>
      </c>
      <c r="D218" s="32" t="s">
        <v>13</v>
      </c>
      <c r="E218" s="32" t="s">
        <v>26</v>
      </c>
      <c r="F218" s="32" t="s">
        <v>20</v>
      </c>
      <c r="G218" s="32" t="s">
        <v>31</v>
      </c>
      <c r="H218" s="32" t="s">
        <v>34</v>
      </c>
      <c r="I218" s="3">
        <v>161.55930000000001</v>
      </c>
      <c r="J218" s="3">
        <v>101.36000000000001</v>
      </c>
      <c r="K218" s="32">
        <v>63</v>
      </c>
      <c r="L218" s="3">
        <f t="shared" si="21"/>
        <v>10178.2359</v>
      </c>
      <c r="M218" s="3">
        <f t="shared" si="22"/>
        <v>3792.5558999999994</v>
      </c>
      <c r="N218" s="33">
        <f t="shared" si="23"/>
        <v>0.3726142660930073</v>
      </c>
      <c r="O218">
        <f t="shared" si="24"/>
        <v>10178.2359</v>
      </c>
      <c r="P218">
        <f t="shared" si="25"/>
        <v>6385.6800000000012</v>
      </c>
      <c r="Q218">
        <f t="shared" si="26"/>
        <v>3792.5558999999985</v>
      </c>
      <c r="R218">
        <f t="shared" si="27"/>
        <v>0.37261426609300718</v>
      </c>
    </row>
    <row r="219" spans="1:18">
      <c r="A219" s="32"/>
      <c r="B219" s="32">
        <v>2023</v>
      </c>
      <c r="C219" s="32" t="s">
        <v>44</v>
      </c>
      <c r="D219" s="32" t="s">
        <v>13</v>
      </c>
      <c r="E219" s="32" t="s">
        <v>23</v>
      </c>
      <c r="F219" s="32" t="s">
        <v>20</v>
      </c>
      <c r="G219" s="32" t="s">
        <v>31</v>
      </c>
      <c r="H219" s="32" t="s">
        <v>34</v>
      </c>
      <c r="I219" s="3">
        <v>123.49</v>
      </c>
      <c r="J219" s="3">
        <v>78</v>
      </c>
      <c r="K219" s="32">
        <v>82</v>
      </c>
      <c r="L219" s="3">
        <f t="shared" si="21"/>
        <v>10126.18</v>
      </c>
      <c r="M219" s="3">
        <f t="shared" si="22"/>
        <v>3730.1799999999994</v>
      </c>
      <c r="N219" s="33">
        <f t="shared" si="23"/>
        <v>0.36836990849461487</v>
      </c>
      <c r="O219">
        <f t="shared" si="24"/>
        <v>10126.18</v>
      </c>
      <c r="P219">
        <f t="shared" si="25"/>
        <v>6396</v>
      </c>
      <c r="Q219">
        <f t="shared" si="26"/>
        <v>3730.1800000000003</v>
      </c>
      <c r="R219">
        <f t="shared" si="27"/>
        <v>0.36836990849461498</v>
      </c>
    </row>
    <row r="220" spans="1:18">
      <c r="A220" s="32"/>
      <c r="B220" s="32">
        <v>2024</v>
      </c>
      <c r="C220" s="32" t="s">
        <v>44</v>
      </c>
      <c r="D220" s="32" t="s">
        <v>13</v>
      </c>
      <c r="E220" s="32" t="s">
        <v>23</v>
      </c>
      <c r="F220" s="32" t="s">
        <v>20</v>
      </c>
      <c r="G220" s="32" t="s">
        <v>31</v>
      </c>
      <c r="H220" s="32" t="s">
        <v>34</v>
      </c>
      <c r="I220" s="3">
        <v>138.01930000000002</v>
      </c>
      <c r="J220" s="3">
        <v>89.600000000000009</v>
      </c>
      <c r="K220" s="32">
        <v>78</v>
      </c>
      <c r="L220" s="3">
        <f t="shared" si="21"/>
        <v>10765.505400000002</v>
      </c>
      <c r="M220" s="3">
        <f t="shared" si="22"/>
        <v>3776.7054000000007</v>
      </c>
      <c r="N220" s="33">
        <f t="shared" si="23"/>
        <v>0.35081542943631799</v>
      </c>
      <c r="O220">
        <f t="shared" si="24"/>
        <v>10765.505400000002</v>
      </c>
      <c r="P220">
        <f t="shared" si="25"/>
        <v>6988.8000000000011</v>
      </c>
      <c r="Q220">
        <f t="shared" si="26"/>
        <v>3776.7054000000007</v>
      </c>
      <c r="R220">
        <f t="shared" si="27"/>
        <v>0.35081542943631799</v>
      </c>
    </row>
    <row r="221" spans="1:18">
      <c r="A221" s="32"/>
      <c r="B221" s="32">
        <v>2023</v>
      </c>
      <c r="C221" s="32" t="s">
        <v>44</v>
      </c>
      <c r="D221" s="32" t="s">
        <v>13</v>
      </c>
      <c r="E221" s="32" t="s">
        <v>24</v>
      </c>
      <c r="F221" s="32" t="s">
        <v>20</v>
      </c>
      <c r="G221" s="32" t="s">
        <v>31</v>
      </c>
      <c r="H221" s="32" t="s">
        <v>34</v>
      </c>
      <c r="I221" s="3">
        <v>193.49</v>
      </c>
      <c r="J221" s="3">
        <v>120</v>
      </c>
      <c r="K221" s="32">
        <v>52</v>
      </c>
      <c r="L221" s="3">
        <f t="shared" si="21"/>
        <v>10061.48</v>
      </c>
      <c r="M221" s="3">
        <f t="shared" si="22"/>
        <v>3821.4800000000005</v>
      </c>
      <c r="N221" s="33">
        <f t="shared" si="23"/>
        <v>0.3798129102279188</v>
      </c>
      <c r="O221">
        <f t="shared" si="24"/>
        <v>10061.48</v>
      </c>
      <c r="P221">
        <f t="shared" si="25"/>
        <v>6240</v>
      </c>
      <c r="Q221">
        <f t="shared" si="26"/>
        <v>3821.4799999999996</v>
      </c>
      <c r="R221">
        <f t="shared" si="27"/>
        <v>0.37981291022791874</v>
      </c>
    </row>
    <row r="222" spans="1:18">
      <c r="A222" s="32"/>
      <c r="B222" s="32">
        <v>2024</v>
      </c>
      <c r="C222" s="32" t="s">
        <v>44</v>
      </c>
      <c r="D222" s="32" t="s">
        <v>13</v>
      </c>
      <c r="E222" s="32" t="s">
        <v>24</v>
      </c>
      <c r="F222" s="32" t="s">
        <v>20</v>
      </c>
      <c r="G222" s="32" t="s">
        <v>31</v>
      </c>
      <c r="H222" s="32" t="s">
        <v>34</v>
      </c>
      <c r="I222" s="3">
        <v>218.26930000000002</v>
      </c>
      <c r="J222" s="3">
        <v>136.64000000000001</v>
      </c>
      <c r="K222" s="32">
        <v>48</v>
      </c>
      <c r="L222" s="3">
        <f t="shared" si="21"/>
        <v>10476.9264</v>
      </c>
      <c r="M222" s="3">
        <f t="shared" si="22"/>
        <v>3918.2064</v>
      </c>
      <c r="N222" s="33">
        <f t="shared" si="23"/>
        <v>0.37398433952919624</v>
      </c>
      <c r="O222">
        <f t="shared" si="24"/>
        <v>10476.9264</v>
      </c>
      <c r="P222">
        <f t="shared" si="25"/>
        <v>6558.7200000000012</v>
      </c>
      <c r="Q222">
        <f t="shared" si="26"/>
        <v>3918.2063999999991</v>
      </c>
      <c r="R222">
        <f t="shared" si="27"/>
        <v>0.37398433952919619</v>
      </c>
    </row>
    <row r="223" spans="1:18">
      <c r="A223" s="32"/>
      <c r="B223" s="32">
        <v>2023</v>
      </c>
      <c r="C223" s="32" t="s">
        <v>44</v>
      </c>
      <c r="D223" s="32" t="s">
        <v>13</v>
      </c>
      <c r="E223" s="32" t="s">
        <v>25</v>
      </c>
      <c r="F223" s="32" t="s">
        <v>20</v>
      </c>
      <c r="G223" s="32" t="s">
        <v>31</v>
      </c>
      <c r="H223" s="32" t="s">
        <v>34</v>
      </c>
      <c r="I223" s="3">
        <v>158.49</v>
      </c>
      <c r="J223" s="3">
        <v>99</v>
      </c>
      <c r="K223" s="32">
        <v>64</v>
      </c>
      <c r="L223" s="3">
        <f t="shared" si="21"/>
        <v>10143.36</v>
      </c>
      <c r="M223" s="3">
        <f t="shared" si="22"/>
        <v>3807.3600000000006</v>
      </c>
      <c r="N223" s="33">
        <f t="shared" si="23"/>
        <v>0.37535491198182852</v>
      </c>
      <c r="O223">
        <f t="shared" si="24"/>
        <v>10143.36</v>
      </c>
      <c r="P223">
        <f t="shared" si="25"/>
        <v>6336</v>
      </c>
      <c r="Q223">
        <f t="shared" si="26"/>
        <v>3807.3600000000006</v>
      </c>
      <c r="R223">
        <f t="shared" si="27"/>
        <v>0.37535491198182852</v>
      </c>
    </row>
    <row r="224" spans="1:18">
      <c r="A224" s="32"/>
      <c r="B224" s="32">
        <v>2024</v>
      </c>
      <c r="C224" s="32" t="s">
        <v>44</v>
      </c>
      <c r="D224" s="32" t="s">
        <v>13</v>
      </c>
      <c r="E224" s="32" t="s">
        <v>25</v>
      </c>
      <c r="F224" s="32" t="s">
        <v>20</v>
      </c>
      <c r="G224" s="32" t="s">
        <v>31</v>
      </c>
      <c r="H224" s="32" t="s">
        <v>34</v>
      </c>
      <c r="I224" s="3">
        <v>178.67930000000001</v>
      </c>
      <c r="J224" s="3">
        <v>113.12</v>
      </c>
      <c r="K224" s="32">
        <v>61</v>
      </c>
      <c r="L224" s="3">
        <f t="shared" si="21"/>
        <v>10899.437300000001</v>
      </c>
      <c r="M224" s="3">
        <f t="shared" si="22"/>
        <v>3999.1173000000003</v>
      </c>
      <c r="N224" s="33">
        <f t="shared" si="23"/>
        <v>0.36691043674337204</v>
      </c>
      <c r="O224">
        <f t="shared" si="24"/>
        <v>10899.437300000001</v>
      </c>
      <c r="P224">
        <f t="shared" si="25"/>
        <v>6900.3200000000006</v>
      </c>
      <c r="Q224">
        <f t="shared" si="26"/>
        <v>3999.1173000000008</v>
      </c>
      <c r="R224">
        <f t="shared" si="27"/>
        <v>0.36691043674337209</v>
      </c>
    </row>
    <row r="225" spans="1:18">
      <c r="A225" s="32"/>
      <c r="B225" s="32">
        <v>2023</v>
      </c>
      <c r="C225" s="32" t="s">
        <v>44</v>
      </c>
      <c r="D225" s="32" t="s">
        <v>13</v>
      </c>
      <c r="E225" s="32" t="s">
        <v>26</v>
      </c>
      <c r="F225" s="32" t="s">
        <v>20</v>
      </c>
      <c r="G225" s="32" t="s">
        <v>31</v>
      </c>
      <c r="H225" s="32" t="s">
        <v>34</v>
      </c>
      <c r="I225" s="3">
        <v>140.99</v>
      </c>
      <c r="J225" s="3">
        <v>88.5</v>
      </c>
      <c r="K225" s="32">
        <v>70</v>
      </c>
      <c r="L225" s="3">
        <f t="shared" si="21"/>
        <v>9869.3000000000011</v>
      </c>
      <c r="M225" s="3">
        <f t="shared" si="22"/>
        <v>3674.3000000000006</v>
      </c>
      <c r="N225" s="33">
        <f t="shared" si="23"/>
        <v>0.37229590751117103</v>
      </c>
      <c r="O225">
        <f t="shared" si="24"/>
        <v>9869.3000000000011</v>
      </c>
      <c r="P225">
        <f t="shared" si="25"/>
        <v>6195</v>
      </c>
      <c r="Q225">
        <f t="shared" si="26"/>
        <v>3674.3000000000011</v>
      </c>
      <c r="R225">
        <f t="shared" si="27"/>
        <v>0.37229590751117109</v>
      </c>
    </row>
    <row r="226" spans="1:18">
      <c r="A226" s="32"/>
      <c r="B226" s="32">
        <v>2024</v>
      </c>
      <c r="C226" s="32" t="s">
        <v>44</v>
      </c>
      <c r="D226" s="32" t="s">
        <v>13</v>
      </c>
      <c r="E226" s="32" t="s">
        <v>26</v>
      </c>
      <c r="F226" s="32" t="s">
        <v>20</v>
      </c>
      <c r="G226" s="32" t="s">
        <v>31</v>
      </c>
      <c r="H226" s="32" t="s">
        <v>34</v>
      </c>
      <c r="I226" s="3">
        <v>159.41930000000002</v>
      </c>
      <c r="J226" s="3">
        <v>101.36000000000001</v>
      </c>
      <c r="K226" s="32">
        <v>67</v>
      </c>
      <c r="L226" s="3">
        <f t="shared" si="21"/>
        <v>10681.093100000002</v>
      </c>
      <c r="M226" s="3">
        <f t="shared" si="22"/>
        <v>3889.9731000000006</v>
      </c>
      <c r="N226" s="33">
        <f t="shared" si="23"/>
        <v>0.36419241584927292</v>
      </c>
      <c r="O226">
        <f t="shared" si="24"/>
        <v>10681.093100000002</v>
      </c>
      <c r="P226">
        <f t="shared" si="25"/>
        <v>6791.1200000000008</v>
      </c>
      <c r="Q226">
        <f t="shared" si="26"/>
        <v>3889.9731000000011</v>
      </c>
      <c r="R226">
        <f t="shared" si="27"/>
        <v>0.36419241584927298</v>
      </c>
    </row>
    <row r="227" spans="1:18">
      <c r="A227" s="32"/>
      <c r="B227" s="32">
        <v>2023</v>
      </c>
      <c r="C227" s="32" t="s">
        <v>41</v>
      </c>
      <c r="D227" s="32" t="s">
        <v>13</v>
      </c>
      <c r="E227" s="32" t="s">
        <v>23</v>
      </c>
      <c r="F227" s="32" t="s">
        <v>18</v>
      </c>
      <c r="G227" s="32" t="s">
        <v>31</v>
      </c>
      <c r="H227" s="32" t="s">
        <v>17</v>
      </c>
      <c r="I227" s="3">
        <v>451.48500000000001</v>
      </c>
      <c r="J227" s="3">
        <v>180</v>
      </c>
      <c r="K227" s="32">
        <v>35</v>
      </c>
      <c r="L227" s="3">
        <f t="shared" si="21"/>
        <v>15801.975</v>
      </c>
      <c r="M227" s="3">
        <f t="shared" si="22"/>
        <v>9501.9750000000004</v>
      </c>
      <c r="N227" s="33">
        <f t="shared" si="23"/>
        <v>0.60131565832751921</v>
      </c>
      <c r="O227">
        <f t="shared" si="24"/>
        <v>15801.975</v>
      </c>
      <c r="P227">
        <f t="shared" si="25"/>
        <v>6300</v>
      </c>
      <c r="Q227">
        <f t="shared" si="26"/>
        <v>9501.9750000000004</v>
      </c>
      <c r="R227">
        <f t="shared" si="27"/>
        <v>0.60131565832751921</v>
      </c>
    </row>
    <row r="228" spans="1:18">
      <c r="A228" s="32"/>
      <c r="B228" s="32">
        <v>2024</v>
      </c>
      <c r="C228" s="32" t="s">
        <v>41</v>
      </c>
      <c r="D228" s="32" t="s">
        <v>13</v>
      </c>
      <c r="E228" s="32" t="s">
        <v>23</v>
      </c>
      <c r="F228" s="32" t="s">
        <v>18</v>
      </c>
      <c r="G228" s="32" t="s">
        <v>31</v>
      </c>
      <c r="H228" s="32" t="s">
        <v>17</v>
      </c>
      <c r="I228" s="3">
        <v>536.45774999999992</v>
      </c>
      <c r="J228" s="3">
        <v>207.20000000000002</v>
      </c>
      <c r="K228" s="32">
        <v>32</v>
      </c>
      <c r="L228" s="3">
        <f t="shared" si="21"/>
        <v>17166.647999999997</v>
      </c>
      <c r="M228" s="3">
        <f t="shared" si="22"/>
        <v>10536.247999999996</v>
      </c>
      <c r="N228" s="33">
        <f t="shared" si="23"/>
        <v>0.61376268680991175</v>
      </c>
      <c r="O228">
        <f t="shared" si="24"/>
        <v>17166.647999999997</v>
      </c>
      <c r="P228">
        <f t="shared" si="25"/>
        <v>6630.4000000000005</v>
      </c>
      <c r="Q228">
        <f t="shared" si="26"/>
        <v>10536.247999999996</v>
      </c>
      <c r="R228">
        <f t="shared" si="27"/>
        <v>0.61376268680991175</v>
      </c>
    </row>
    <row r="229" spans="1:18">
      <c r="A229" s="32"/>
      <c r="B229" s="32">
        <v>2023</v>
      </c>
      <c r="C229" s="32" t="s">
        <v>41</v>
      </c>
      <c r="D229" s="32" t="s">
        <v>13</v>
      </c>
      <c r="E229" s="32" t="s">
        <v>24</v>
      </c>
      <c r="F229" s="32" t="s">
        <v>18</v>
      </c>
      <c r="G229" s="32" t="s">
        <v>31</v>
      </c>
      <c r="H229" s="32" t="s">
        <v>17</v>
      </c>
      <c r="I229" s="3">
        <v>751.48500000000001</v>
      </c>
      <c r="J229" s="3">
        <v>300</v>
      </c>
      <c r="K229" s="32">
        <v>22</v>
      </c>
      <c r="L229" s="3">
        <f t="shared" si="21"/>
        <v>16532.670000000002</v>
      </c>
      <c r="M229" s="3">
        <f t="shared" si="22"/>
        <v>9932.67</v>
      </c>
      <c r="N229" s="33">
        <f t="shared" si="23"/>
        <v>0.60079043493882112</v>
      </c>
      <c r="O229">
        <f t="shared" si="24"/>
        <v>16532.670000000002</v>
      </c>
      <c r="P229">
        <f t="shared" si="25"/>
        <v>6600</v>
      </c>
      <c r="Q229">
        <f t="shared" si="26"/>
        <v>9932.6700000000019</v>
      </c>
      <c r="R229">
        <f t="shared" si="27"/>
        <v>0.60079043493882123</v>
      </c>
    </row>
    <row r="230" spans="1:18">
      <c r="A230" s="32"/>
      <c r="B230" s="32">
        <v>2024</v>
      </c>
      <c r="C230" s="32" t="s">
        <v>41</v>
      </c>
      <c r="D230" s="32" t="s">
        <v>13</v>
      </c>
      <c r="E230" s="32" t="s">
        <v>24</v>
      </c>
      <c r="F230" s="32" t="s">
        <v>18</v>
      </c>
      <c r="G230" s="32" t="s">
        <v>31</v>
      </c>
      <c r="H230" s="32" t="s">
        <v>17</v>
      </c>
      <c r="I230" s="3">
        <v>898.70774999999981</v>
      </c>
      <c r="J230" s="3">
        <v>341.6</v>
      </c>
      <c r="K230" s="32">
        <v>20</v>
      </c>
      <c r="L230" s="3">
        <f t="shared" si="21"/>
        <v>17974.154999999995</v>
      </c>
      <c r="M230" s="3">
        <f t="shared" si="22"/>
        <v>11142.154999999995</v>
      </c>
      <c r="N230" s="33">
        <f t="shared" si="23"/>
        <v>0.61989868230245027</v>
      </c>
      <c r="O230">
        <f t="shared" si="24"/>
        <v>17974.154999999995</v>
      </c>
      <c r="P230">
        <f t="shared" si="25"/>
        <v>6832</v>
      </c>
      <c r="Q230">
        <f t="shared" si="26"/>
        <v>11142.154999999995</v>
      </c>
      <c r="R230">
        <f t="shared" si="27"/>
        <v>0.61989868230245027</v>
      </c>
    </row>
    <row r="231" spans="1:18">
      <c r="A231" s="32"/>
      <c r="B231" s="32">
        <v>2023</v>
      </c>
      <c r="C231" s="32" t="s">
        <v>41</v>
      </c>
      <c r="D231" s="32" t="s">
        <v>13</v>
      </c>
      <c r="E231" s="32" t="s">
        <v>25</v>
      </c>
      <c r="F231" s="32" t="s">
        <v>18</v>
      </c>
      <c r="G231" s="32" t="s">
        <v>31</v>
      </c>
      <c r="H231" s="32" t="s">
        <v>17</v>
      </c>
      <c r="I231" s="3">
        <v>601.48500000000001</v>
      </c>
      <c r="J231" s="3">
        <v>240</v>
      </c>
      <c r="K231" s="32">
        <v>28</v>
      </c>
      <c r="L231" s="3">
        <f t="shared" si="21"/>
        <v>16841.580000000002</v>
      </c>
      <c r="M231" s="3">
        <f t="shared" si="22"/>
        <v>10121.58</v>
      </c>
      <c r="N231" s="33">
        <f t="shared" si="23"/>
        <v>0.60098755579939644</v>
      </c>
      <c r="O231">
        <f t="shared" si="24"/>
        <v>16841.580000000002</v>
      </c>
      <c r="P231">
        <f t="shared" si="25"/>
        <v>6720</v>
      </c>
      <c r="Q231">
        <f t="shared" si="26"/>
        <v>10121.580000000002</v>
      </c>
      <c r="R231">
        <f t="shared" si="27"/>
        <v>0.60098755579939656</v>
      </c>
    </row>
    <row r="232" spans="1:18">
      <c r="A232" s="32"/>
      <c r="B232" s="32">
        <v>2024</v>
      </c>
      <c r="C232" s="32" t="s">
        <v>41</v>
      </c>
      <c r="D232" s="32" t="s">
        <v>13</v>
      </c>
      <c r="E232" s="32" t="s">
        <v>25</v>
      </c>
      <c r="F232" s="32" t="s">
        <v>18</v>
      </c>
      <c r="G232" s="32" t="s">
        <v>31</v>
      </c>
      <c r="H232" s="32" t="s">
        <v>17</v>
      </c>
      <c r="I232" s="3">
        <v>717.58274999999992</v>
      </c>
      <c r="J232" s="3">
        <v>274.40000000000003</v>
      </c>
      <c r="K232" s="32">
        <v>26</v>
      </c>
      <c r="L232" s="3">
        <f t="shared" si="21"/>
        <v>18657.151499999996</v>
      </c>
      <c r="M232" s="3">
        <f t="shared" si="22"/>
        <v>11522.751499999997</v>
      </c>
      <c r="N232" s="33">
        <f t="shared" si="23"/>
        <v>0.61760507760254824</v>
      </c>
      <c r="O232">
        <f t="shared" si="24"/>
        <v>18657.151499999996</v>
      </c>
      <c r="P232">
        <f t="shared" si="25"/>
        <v>7134.4000000000005</v>
      </c>
      <c r="Q232">
        <f t="shared" si="26"/>
        <v>11522.751499999995</v>
      </c>
      <c r="R232">
        <f t="shared" si="27"/>
        <v>0.61760507760254812</v>
      </c>
    </row>
    <row r="233" spans="1:18">
      <c r="A233" s="32"/>
      <c r="B233" s="32">
        <v>2023</v>
      </c>
      <c r="C233" s="32" t="s">
        <v>41</v>
      </c>
      <c r="D233" s="32" t="s">
        <v>13</v>
      </c>
      <c r="E233" s="32" t="s">
        <v>26</v>
      </c>
      <c r="F233" s="32" t="s">
        <v>18</v>
      </c>
      <c r="G233" s="32" t="s">
        <v>31</v>
      </c>
      <c r="H233" s="32" t="s">
        <v>17</v>
      </c>
      <c r="I233" s="3">
        <v>315.89100000000002</v>
      </c>
      <c r="J233" s="3">
        <v>210</v>
      </c>
      <c r="K233" s="32">
        <v>32</v>
      </c>
      <c r="L233" s="3">
        <f t="shared" si="21"/>
        <v>10108.512000000001</v>
      </c>
      <c r="M233" s="3">
        <f t="shared" si="22"/>
        <v>3388.5120000000006</v>
      </c>
      <c r="N233" s="33">
        <f t="shared" si="23"/>
        <v>0.33521372878619526</v>
      </c>
      <c r="O233">
        <f t="shared" si="24"/>
        <v>10108.512000000001</v>
      </c>
      <c r="P233">
        <f t="shared" si="25"/>
        <v>6720</v>
      </c>
      <c r="Q233">
        <f t="shared" si="26"/>
        <v>3388.5120000000006</v>
      </c>
      <c r="R233">
        <f t="shared" si="27"/>
        <v>0.33521372878619526</v>
      </c>
    </row>
    <row r="234" spans="1:18">
      <c r="A234" s="32"/>
      <c r="B234" s="32">
        <v>2024</v>
      </c>
      <c r="C234" s="32" t="s">
        <v>41</v>
      </c>
      <c r="D234" s="32" t="s">
        <v>13</v>
      </c>
      <c r="E234" s="32" t="s">
        <v>26</v>
      </c>
      <c r="F234" s="32" t="s">
        <v>18</v>
      </c>
      <c r="G234" s="32" t="s">
        <v>31</v>
      </c>
      <c r="H234" s="32" t="s">
        <v>17</v>
      </c>
      <c r="I234" s="3">
        <v>378.79964999999993</v>
      </c>
      <c r="J234" s="3">
        <v>240.8</v>
      </c>
      <c r="K234" s="32">
        <v>30</v>
      </c>
      <c r="L234" s="3">
        <f t="shared" si="21"/>
        <v>11363.989499999998</v>
      </c>
      <c r="M234" s="3">
        <f t="shared" si="22"/>
        <v>4139.9894999999979</v>
      </c>
      <c r="N234" s="33">
        <f t="shared" si="23"/>
        <v>0.36430775477221256</v>
      </c>
      <c r="O234">
        <f t="shared" si="24"/>
        <v>11363.989499999998</v>
      </c>
      <c r="P234">
        <f t="shared" si="25"/>
        <v>7224</v>
      </c>
      <c r="Q234">
        <f t="shared" si="26"/>
        <v>4139.9894999999979</v>
      </c>
      <c r="R234">
        <f t="shared" si="27"/>
        <v>0.36430775477221256</v>
      </c>
    </row>
    <row r="235" spans="1:18">
      <c r="A235" s="32"/>
      <c r="B235" s="32">
        <v>2023</v>
      </c>
      <c r="C235" s="32" t="s">
        <v>42</v>
      </c>
      <c r="D235" s="32" t="s">
        <v>13</v>
      </c>
      <c r="E235" s="32" t="s">
        <v>23</v>
      </c>
      <c r="F235" s="32" t="s">
        <v>18</v>
      </c>
      <c r="G235" s="32" t="s">
        <v>31</v>
      </c>
      <c r="H235" s="32" t="s">
        <v>17</v>
      </c>
      <c r="I235" s="3">
        <v>443.98500000000001</v>
      </c>
      <c r="J235" s="3">
        <v>180</v>
      </c>
      <c r="K235" s="32">
        <v>38</v>
      </c>
      <c r="L235" s="3">
        <f t="shared" si="21"/>
        <v>16871.43</v>
      </c>
      <c r="M235" s="3">
        <f t="shared" si="22"/>
        <v>10031.43</v>
      </c>
      <c r="N235" s="33">
        <f t="shared" si="23"/>
        <v>0.59458089800331093</v>
      </c>
      <c r="O235">
        <f t="shared" si="24"/>
        <v>16871.43</v>
      </c>
      <c r="P235">
        <f t="shared" si="25"/>
        <v>6840</v>
      </c>
      <c r="Q235">
        <f t="shared" si="26"/>
        <v>10031.43</v>
      </c>
      <c r="R235">
        <f t="shared" si="27"/>
        <v>0.59458089800331093</v>
      </c>
    </row>
    <row r="236" spans="1:18">
      <c r="A236" s="32"/>
      <c r="B236" s="32">
        <v>2024</v>
      </c>
      <c r="C236" s="32" t="s">
        <v>42</v>
      </c>
      <c r="D236" s="32" t="s">
        <v>13</v>
      </c>
      <c r="E236" s="32" t="s">
        <v>23</v>
      </c>
      <c r="F236" s="32" t="s">
        <v>18</v>
      </c>
      <c r="G236" s="32" t="s">
        <v>31</v>
      </c>
      <c r="H236" s="32" t="s">
        <v>17</v>
      </c>
      <c r="I236" s="3">
        <v>527.83274999999992</v>
      </c>
      <c r="J236" s="3">
        <v>207.20000000000002</v>
      </c>
      <c r="K236" s="32">
        <v>35</v>
      </c>
      <c r="L236" s="3">
        <f t="shared" si="21"/>
        <v>18474.146249999998</v>
      </c>
      <c r="M236" s="3">
        <f t="shared" si="22"/>
        <v>11222.146249999996</v>
      </c>
      <c r="N236" s="33">
        <f t="shared" si="23"/>
        <v>0.60745141335015673</v>
      </c>
      <c r="O236">
        <f t="shared" si="24"/>
        <v>18474.146249999998</v>
      </c>
      <c r="P236">
        <f t="shared" si="25"/>
        <v>7252.0000000000009</v>
      </c>
      <c r="Q236">
        <f t="shared" si="26"/>
        <v>11222.146249999998</v>
      </c>
      <c r="R236">
        <f t="shared" si="27"/>
        <v>0.60745141335015684</v>
      </c>
    </row>
    <row r="237" spans="1:18">
      <c r="A237" s="32"/>
      <c r="B237" s="32">
        <v>2023</v>
      </c>
      <c r="C237" s="32" t="s">
        <v>42</v>
      </c>
      <c r="D237" s="32" t="s">
        <v>13</v>
      </c>
      <c r="E237" s="32" t="s">
        <v>24</v>
      </c>
      <c r="F237" s="32" t="s">
        <v>18</v>
      </c>
      <c r="G237" s="32" t="s">
        <v>31</v>
      </c>
      <c r="H237" s="32" t="s">
        <v>17</v>
      </c>
      <c r="I237" s="3">
        <v>743.98500000000001</v>
      </c>
      <c r="J237" s="3">
        <v>300</v>
      </c>
      <c r="K237" s="32">
        <v>25</v>
      </c>
      <c r="L237" s="3">
        <f t="shared" si="21"/>
        <v>18599.625</v>
      </c>
      <c r="M237" s="3">
        <f t="shared" si="22"/>
        <v>11099.625</v>
      </c>
      <c r="N237" s="33">
        <f t="shared" si="23"/>
        <v>0.59676606383193209</v>
      </c>
      <c r="O237">
        <f t="shared" si="24"/>
        <v>18599.625</v>
      </c>
      <c r="P237">
        <f t="shared" si="25"/>
        <v>7500</v>
      </c>
      <c r="Q237">
        <f t="shared" si="26"/>
        <v>11099.625</v>
      </c>
      <c r="R237">
        <f t="shared" si="27"/>
        <v>0.59676606383193209</v>
      </c>
    </row>
    <row r="238" spans="1:18">
      <c r="A238" s="32"/>
      <c r="B238" s="32">
        <v>2024</v>
      </c>
      <c r="C238" s="32" t="s">
        <v>42</v>
      </c>
      <c r="D238" s="32" t="s">
        <v>13</v>
      </c>
      <c r="E238" s="32" t="s">
        <v>24</v>
      </c>
      <c r="F238" s="32" t="s">
        <v>18</v>
      </c>
      <c r="G238" s="32" t="s">
        <v>31</v>
      </c>
      <c r="H238" s="32" t="s">
        <v>17</v>
      </c>
      <c r="I238" s="3">
        <v>890.08274999999981</v>
      </c>
      <c r="J238" s="3">
        <v>341.6</v>
      </c>
      <c r="K238" s="32">
        <v>23</v>
      </c>
      <c r="L238" s="3">
        <f t="shared" si="21"/>
        <v>20471.903249999996</v>
      </c>
      <c r="M238" s="3">
        <f t="shared" si="22"/>
        <v>12615.103249999995</v>
      </c>
      <c r="N238" s="33">
        <f t="shared" si="23"/>
        <v>0.6162154586188755</v>
      </c>
      <c r="O238">
        <f t="shared" si="24"/>
        <v>20471.903249999996</v>
      </c>
      <c r="P238">
        <f t="shared" si="25"/>
        <v>7856.8</v>
      </c>
      <c r="Q238">
        <f t="shared" si="26"/>
        <v>12615.103249999996</v>
      </c>
      <c r="R238">
        <f t="shared" si="27"/>
        <v>0.61621545861887561</v>
      </c>
    </row>
    <row r="239" spans="1:18">
      <c r="A239" s="32"/>
      <c r="B239" s="32">
        <v>2023</v>
      </c>
      <c r="C239" s="32" t="s">
        <v>42</v>
      </c>
      <c r="D239" s="32" t="s">
        <v>13</v>
      </c>
      <c r="E239" s="32" t="s">
        <v>25</v>
      </c>
      <c r="F239" s="32" t="s">
        <v>18</v>
      </c>
      <c r="G239" s="32" t="s">
        <v>31</v>
      </c>
      <c r="H239" s="32" t="s">
        <v>17</v>
      </c>
      <c r="I239" s="3">
        <v>593.98500000000001</v>
      </c>
      <c r="J239" s="3">
        <v>240</v>
      </c>
      <c r="K239" s="32">
        <v>31</v>
      </c>
      <c r="L239" s="3">
        <f t="shared" si="21"/>
        <v>18413.535</v>
      </c>
      <c r="M239" s="3">
        <f t="shared" si="22"/>
        <v>10973.535</v>
      </c>
      <c r="N239" s="33">
        <f t="shared" si="23"/>
        <v>0.59594939266143088</v>
      </c>
      <c r="O239">
        <f t="shared" si="24"/>
        <v>18413.535</v>
      </c>
      <c r="P239">
        <f t="shared" si="25"/>
        <v>7440</v>
      </c>
      <c r="Q239">
        <f t="shared" si="26"/>
        <v>10973.535</v>
      </c>
      <c r="R239">
        <f t="shared" si="27"/>
        <v>0.59594939266143088</v>
      </c>
    </row>
    <row r="240" spans="1:18">
      <c r="A240" s="32"/>
      <c r="B240" s="32">
        <v>2024</v>
      </c>
      <c r="C240" s="32" t="s">
        <v>42</v>
      </c>
      <c r="D240" s="32" t="s">
        <v>13</v>
      </c>
      <c r="E240" s="32" t="s">
        <v>25</v>
      </c>
      <c r="F240" s="32" t="s">
        <v>18</v>
      </c>
      <c r="G240" s="32" t="s">
        <v>31</v>
      </c>
      <c r="H240" s="32" t="s">
        <v>17</v>
      </c>
      <c r="I240" s="3">
        <v>708.95774999999992</v>
      </c>
      <c r="J240" s="3">
        <v>274.40000000000003</v>
      </c>
      <c r="K240" s="32">
        <v>29</v>
      </c>
      <c r="L240" s="3">
        <f t="shared" si="21"/>
        <v>20559.774749999997</v>
      </c>
      <c r="M240" s="3">
        <f t="shared" si="22"/>
        <v>12602.174749999996</v>
      </c>
      <c r="N240" s="33">
        <f t="shared" si="23"/>
        <v>0.61295295805709149</v>
      </c>
      <c r="O240">
        <f t="shared" si="24"/>
        <v>20559.774749999997</v>
      </c>
      <c r="P240">
        <f t="shared" si="25"/>
        <v>7957.6000000000013</v>
      </c>
      <c r="Q240">
        <f t="shared" si="26"/>
        <v>12602.174749999995</v>
      </c>
      <c r="R240">
        <f t="shared" si="27"/>
        <v>0.61295295805709138</v>
      </c>
    </row>
    <row r="241" spans="1:18">
      <c r="A241" s="32"/>
      <c r="B241" s="32">
        <v>2023</v>
      </c>
      <c r="C241" s="32" t="s">
        <v>42</v>
      </c>
      <c r="D241" s="32" t="s">
        <v>13</v>
      </c>
      <c r="E241" s="32" t="s">
        <v>26</v>
      </c>
      <c r="F241" s="32" t="s">
        <v>18</v>
      </c>
      <c r="G241" s="32" t="s">
        <v>31</v>
      </c>
      <c r="H241" s="32" t="s">
        <v>17</v>
      </c>
      <c r="I241" s="3">
        <v>311.39100000000002</v>
      </c>
      <c r="J241" s="3">
        <v>210</v>
      </c>
      <c r="K241" s="32">
        <v>35</v>
      </c>
      <c r="L241" s="3">
        <f t="shared" si="21"/>
        <v>10898.685000000001</v>
      </c>
      <c r="M241" s="3">
        <f t="shared" si="22"/>
        <v>3548.6850000000009</v>
      </c>
      <c r="N241" s="33">
        <f t="shared" si="23"/>
        <v>0.32560671310346162</v>
      </c>
      <c r="O241">
        <f t="shared" si="24"/>
        <v>10898.685000000001</v>
      </c>
      <c r="P241">
        <f t="shared" si="25"/>
        <v>7350</v>
      </c>
      <c r="Q241">
        <f t="shared" si="26"/>
        <v>3548.6850000000013</v>
      </c>
      <c r="R241">
        <f t="shared" si="27"/>
        <v>0.32560671310346162</v>
      </c>
    </row>
    <row r="242" spans="1:18">
      <c r="A242" s="32"/>
      <c r="B242" s="32">
        <v>2024</v>
      </c>
      <c r="C242" s="32" t="s">
        <v>42</v>
      </c>
      <c r="D242" s="32" t="s">
        <v>13</v>
      </c>
      <c r="E242" s="32" t="s">
        <v>26</v>
      </c>
      <c r="F242" s="32" t="s">
        <v>18</v>
      </c>
      <c r="G242" s="32" t="s">
        <v>31</v>
      </c>
      <c r="H242" s="32" t="s">
        <v>17</v>
      </c>
      <c r="I242" s="3">
        <v>373.62464999999992</v>
      </c>
      <c r="J242" s="3">
        <v>240.8</v>
      </c>
      <c r="K242" s="32">
        <v>33</v>
      </c>
      <c r="L242" s="3">
        <f t="shared" si="21"/>
        <v>12329.613449999997</v>
      </c>
      <c r="M242" s="3">
        <f t="shared" si="22"/>
        <v>4383.2134499999966</v>
      </c>
      <c r="N242" s="33">
        <f t="shared" si="23"/>
        <v>0.35550290913621446</v>
      </c>
      <c r="O242">
        <f t="shared" si="24"/>
        <v>12329.613449999997</v>
      </c>
      <c r="P242">
        <f t="shared" si="25"/>
        <v>7946.4000000000005</v>
      </c>
      <c r="Q242">
        <f t="shared" si="26"/>
        <v>4383.2134499999966</v>
      </c>
      <c r="R242">
        <f t="shared" si="27"/>
        <v>0.35550290913621446</v>
      </c>
    </row>
    <row r="243" spans="1:18">
      <c r="A243" s="32"/>
      <c r="B243" s="32">
        <v>2023</v>
      </c>
      <c r="C243" s="32" t="s">
        <v>43</v>
      </c>
      <c r="D243" s="32" t="s">
        <v>13</v>
      </c>
      <c r="E243" s="32" t="s">
        <v>23</v>
      </c>
      <c r="F243" s="32" t="s">
        <v>18</v>
      </c>
      <c r="G243" s="32" t="s">
        <v>31</v>
      </c>
      <c r="H243" s="32" t="s">
        <v>17</v>
      </c>
      <c r="I243" s="3">
        <v>436.48500000000001</v>
      </c>
      <c r="J243" s="3">
        <v>180</v>
      </c>
      <c r="K243" s="32">
        <v>42</v>
      </c>
      <c r="L243" s="3">
        <f t="shared" si="21"/>
        <v>18332.37</v>
      </c>
      <c r="M243" s="3">
        <f t="shared" si="22"/>
        <v>10772.37</v>
      </c>
      <c r="N243" s="33">
        <f t="shared" si="23"/>
        <v>0.58761469466304694</v>
      </c>
      <c r="O243">
        <f t="shared" si="24"/>
        <v>18332.37</v>
      </c>
      <c r="P243">
        <f t="shared" si="25"/>
        <v>7560</v>
      </c>
      <c r="Q243">
        <f t="shared" si="26"/>
        <v>10772.369999999999</v>
      </c>
      <c r="R243">
        <f t="shared" si="27"/>
        <v>0.58761469466304683</v>
      </c>
    </row>
    <row r="244" spans="1:18">
      <c r="A244" s="32"/>
      <c r="B244" s="32">
        <v>2024</v>
      </c>
      <c r="C244" s="32" t="s">
        <v>43</v>
      </c>
      <c r="D244" s="32" t="s">
        <v>13</v>
      </c>
      <c r="E244" s="32" t="s">
        <v>23</v>
      </c>
      <c r="F244" s="32" t="s">
        <v>18</v>
      </c>
      <c r="G244" s="32" t="s">
        <v>31</v>
      </c>
      <c r="H244" s="32" t="s">
        <v>17</v>
      </c>
      <c r="I244" s="3">
        <v>519.20774999999992</v>
      </c>
      <c r="J244" s="3">
        <v>207.20000000000002</v>
      </c>
      <c r="K244" s="32">
        <v>39</v>
      </c>
      <c r="L244" s="3">
        <f t="shared" si="21"/>
        <v>20249.102249999996</v>
      </c>
      <c r="M244" s="3">
        <f t="shared" si="22"/>
        <v>12168.302249999995</v>
      </c>
      <c r="N244" s="33">
        <f t="shared" si="23"/>
        <v>0.60093045606503359</v>
      </c>
      <c r="O244">
        <f t="shared" si="24"/>
        <v>20249.102249999996</v>
      </c>
      <c r="P244">
        <f t="shared" si="25"/>
        <v>8080.8000000000011</v>
      </c>
      <c r="Q244">
        <f t="shared" si="26"/>
        <v>12168.302249999995</v>
      </c>
      <c r="R244">
        <f t="shared" si="27"/>
        <v>0.60093045606503359</v>
      </c>
    </row>
    <row r="245" spans="1:18">
      <c r="A245" s="32"/>
      <c r="B245" s="32">
        <v>2023</v>
      </c>
      <c r="C245" s="32" t="s">
        <v>43</v>
      </c>
      <c r="D245" s="32" t="s">
        <v>13</v>
      </c>
      <c r="E245" s="32" t="s">
        <v>24</v>
      </c>
      <c r="F245" s="32" t="s">
        <v>18</v>
      </c>
      <c r="G245" s="32" t="s">
        <v>31</v>
      </c>
      <c r="H245" s="32" t="s">
        <v>17</v>
      </c>
      <c r="I245" s="3">
        <v>736.48500000000001</v>
      </c>
      <c r="J245" s="3">
        <v>300</v>
      </c>
      <c r="K245" s="32">
        <v>28</v>
      </c>
      <c r="L245" s="3">
        <f t="shared" si="21"/>
        <v>20621.580000000002</v>
      </c>
      <c r="M245" s="3">
        <f t="shared" si="22"/>
        <v>12221.58</v>
      </c>
      <c r="N245" s="33">
        <f t="shared" si="23"/>
        <v>0.59265972830403868</v>
      </c>
      <c r="O245">
        <f t="shared" si="24"/>
        <v>20621.580000000002</v>
      </c>
      <c r="P245">
        <f t="shared" si="25"/>
        <v>8400</v>
      </c>
      <c r="Q245">
        <f t="shared" si="26"/>
        <v>12221.580000000002</v>
      </c>
      <c r="R245">
        <f t="shared" si="27"/>
        <v>0.59265972830403879</v>
      </c>
    </row>
    <row r="246" spans="1:18">
      <c r="A246" s="32"/>
      <c r="B246" s="32">
        <v>2024</v>
      </c>
      <c r="C246" s="32" t="s">
        <v>43</v>
      </c>
      <c r="D246" s="32" t="s">
        <v>13</v>
      </c>
      <c r="E246" s="32" t="s">
        <v>24</v>
      </c>
      <c r="F246" s="32" t="s">
        <v>18</v>
      </c>
      <c r="G246" s="32" t="s">
        <v>31</v>
      </c>
      <c r="H246" s="32" t="s">
        <v>17</v>
      </c>
      <c r="I246" s="3">
        <v>881.45775000000003</v>
      </c>
      <c r="J246" s="3">
        <v>341.6</v>
      </c>
      <c r="K246" s="32">
        <v>26</v>
      </c>
      <c r="L246" s="3">
        <f t="shared" si="21"/>
        <v>22917.9015</v>
      </c>
      <c r="M246" s="3">
        <f t="shared" si="22"/>
        <v>14036.3015</v>
      </c>
      <c r="N246" s="33">
        <f t="shared" si="23"/>
        <v>0.61246015478336879</v>
      </c>
      <c r="O246">
        <f t="shared" si="24"/>
        <v>22917.9015</v>
      </c>
      <c r="P246">
        <f t="shared" si="25"/>
        <v>8881.6</v>
      </c>
      <c r="Q246">
        <f t="shared" si="26"/>
        <v>14036.3015</v>
      </c>
      <c r="R246">
        <f t="shared" si="27"/>
        <v>0.61246015478336879</v>
      </c>
    </row>
    <row r="247" spans="1:18">
      <c r="A247" s="32"/>
      <c r="B247" s="32">
        <v>2023</v>
      </c>
      <c r="C247" s="32" t="s">
        <v>43</v>
      </c>
      <c r="D247" s="32" t="s">
        <v>13</v>
      </c>
      <c r="E247" s="32" t="s">
        <v>25</v>
      </c>
      <c r="F247" s="32" t="s">
        <v>18</v>
      </c>
      <c r="G247" s="32" t="s">
        <v>31</v>
      </c>
      <c r="H247" s="32" t="s">
        <v>17</v>
      </c>
      <c r="I247" s="3">
        <v>586.48500000000001</v>
      </c>
      <c r="J247" s="3">
        <v>240</v>
      </c>
      <c r="K247" s="32">
        <v>34</v>
      </c>
      <c r="L247" s="3">
        <f t="shared" si="21"/>
        <v>19940.490000000002</v>
      </c>
      <c r="M247" s="3">
        <f t="shared" si="22"/>
        <v>11780.49</v>
      </c>
      <c r="N247" s="33">
        <f t="shared" si="23"/>
        <v>0.59078237295071478</v>
      </c>
      <c r="O247">
        <f t="shared" si="24"/>
        <v>19940.490000000002</v>
      </c>
      <c r="P247">
        <f t="shared" si="25"/>
        <v>8160</v>
      </c>
      <c r="Q247">
        <f t="shared" si="26"/>
        <v>11780.490000000002</v>
      </c>
      <c r="R247">
        <f t="shared" si="27"/>
        <v>0.5907823729507149</v>
      </c>
    </row>
    <row r="248" spans="1:18">
      <c r="A248" s="32"/>
      <c r="B248" s="32">
        <v>2024</v>
      </c>
      <c r="C248" s="32" t="s">
        <v>43</v>
      </c>
      <c r="D248" s="32" t="s">
        <v>13</v>
      </c>
      <c r="E248" s="32" t="s">
        <v>25</v>
      </c>
      <c r="F248" s="32" t="s">
        <v>18</v>
      </c>
      <c r="G248" s="32" t="s">
        <v>31</v>
      </c>
      <c r="H248" s="32" t="s">
        <v>17</v>
      </c>
      <c r="I248" s="3">
        <v>700.33274999999992</v>
      </c>
      <c r="J248" s="3">
        <v>274.40000000000003</v>
      </c>
      <c r="K248" s="32">
        <v>32</v>
      </c>
      <c r="L248" s="3">
        <f t="shared" si="21"/>
        <v>22410.647999999997</v>
      </c>
      <c r="M248" s="3">
        <f t="shared" si="22"/>
        <v>13629.847999999996</v>
      </c>
      <c r="N248" s="33">
        <f t="shared" si="23"/>
        <v>0.60818625146403615</v>
      </c>
      <c r="O248">
        <f t="shared" si="24"/>
        <v>22410.647999999997</v>
      </c>
      <c r="P248">
        <f t="shared" si="25"/>
        <v>8780.8000000000011</v>
      </c>
      <c r="Q248">
        <f t="shared" si="26"/>
        <v>13629.847999999996</v>
      </c>
      <c r="R248">
        <f t="shared" si="27"/>
        <v>0.60818625146403615</v>
      </c>
    </row>
    <row r="249" spans="1:18">
      <c r="A249" s="32"/>
      <c r="B249" s="32">
        <v>2023</v>
      </c>
      <c r="C249" s="32" t="s">
        <v>43</v>
      </c>
      <c r="D249" s="32" t="s">
        <v>13</v>
      </c>
      <c r="E249" s="32" t="s">
        <v>26</v>
      </c>
      <c r="F249" s="32" t="s">
        <v>18</v>
      </c>
      <c r="G249" s="32" t="s">
        <v>31</v>
      </c>
      <c r="H249" s="32" t="s">
        <v>17</v>
      </c>
      <c r="I249" s="3">
        <v>306.89100000000002</v>
      </c>
      <c r="J249" s="3">
        <v>210</v>
      </c>
      <c r="K249" s="32">
        <v>38</v>
      </c>
      <c r="L249" s="3">
        <f t="shared" si="21"/>
        <v>11661.858</v>
      </c>
      <c r="M249" s="3">
        <f t="shared" si="22"/>
        <v>3681.8580000000006</v>
      </c>
      <c r="N249" s="33">
        <f t="shared" si="23"/>
        <v>0.3157179584934065</v>
      </c>
      <c r="O249">
        <f t="shared" si="24"/>
        <v>11661.858</v>
      </c>
      <c r="P249">
        <f t="shared" si="25"/>
        <v>7980</v>
      </c>
      <c r="Q249">
        <f t="shared" si="26"/>
        <v>3681.8580000000002</v>
      </c>
      <c r="R249">
        <f t="shared" si="27"/>
        <v>0.31571795849340645</v>
      </c>
    </row>
    <row r="250" spans="1:18">
      <c r="A250" s="32"/>
      <c r="B250" s="32">
        <v>2024</v>
      </c>
      <c r="C250" s="32" t="s">
        <v>43</v>
      </c>
      <c r="D250" s="32" t="s">
        <v>13</v>
      </c>
      <c r="E250" s="32" t="s">
        <v>26</v>
      </c>
      <c r="F250" s="32" t="s">
        <v>18</v>
      </c>
      <c r="G250" s="32" t="s">
        <v>31</v>
      </c>
      <c r="H250" s="32" t="s">
        <v>17</v>
      </c>
      <c r="I250" s="3">
        <v>368.44964999999996</v>
      </c>
      <c r="J250" s="3">
        <v>240.8</v>
      </c>
      <c r="K250" s="32">
        <v>36</v>
      </c>
      <c r="L250" s="3">
        <f t="shared" si="21"/>
        <v>13264.187399999999</v>
      </c>
      <c r="M250" s="3">
        <f t="shared" si="22"/>
        <v>4595.3873999999978</v>
      </c>
      <c r="N250" s="33">
        <f t="shared" si="23"/>
        <v>0.34645072942802346</v>
      </c>
      <c r="O250">
        <f t="shared" si="24"/>
        <v>13264.187399999999</v>
      </c>
      <c r="P250">
        <f t="shared" si="25"/>
        <v>8668.8000000000011</v>
      </c>
      <c r="Q250">
        <f t="shared" si="26"/>
        <v>4595.3873999999978</v>
      </c>
      <c r="R250">
        <f t="shared" si="27"/>
        <v>0.34645072942802346</v>
      </c>
    </row>
    <row r="251" spans="1:18">
      <c r="A251" s="32"/>
      <c r="B251" s="32">
        <v>2023</v>
      </c>
      <c r="C251" s="32" t="s">
        <v>44</v>
      </c>
      <c r="D251" s="32" t="s">
        <v>13</v>
      </c>
      <c r="E251" s="32" t="s">
        <v>23</v>
      </c>
      <c r="F251" s="32" t="s">
        <v>18</v>
      </c>
      <c r="G251" s="32" t="s">
        <v>31</v>
      </c>
      <c r="H251" s="32" t="s">
        <v>17</v>
      </c>
      <c r="I251" s="3">
        <v>428.98500000000001</v>
      </c>
      <c r="J251" s="3">
        <v>180</v>
      </c>
      <c r="K251" s="32">
        <v>45</v>
      </c>
      <c r="L251" s="3">
        <f t="shared" si="21"/>
        <v>19304.325000000001</v>
      </c>
      <c r="M251" s="3">
        <f t="shared" si="22"/>
        <v>11204.325000000001</v>
      </c>
      <c r="N251" s="33">
        <f t="shared" si="23"/>
        <v>0.58040490926256161</v>
      </c>
      <c r="O251">
        <f t="shared" si="24"/>
        <v>19304.325000000001</v>
      </c>
      <c r="P251">
        <f t="shared" si="25"/>
        <v>8100</v>
      </c>
      <c r="Q251">
        <f t="shared" si="26"/>
        <v>11204.325000000001</v>
      </c>
      <c r="R251">
        <f t="shared" si="27"/>
        <v>0.58040490926256161</v>
      </c>
    </row>
    <row r="252" spans="1:18">
      <c r="A252" s="32"/>
      <c r="B252" s="32">
        <v>2024</v>
      </c>
      <c r="C252" s="32" t="s">
        <v>44</v>
      </c>
      <c r="D252" s="32" t="s">
        <v>13</v>
      </c>
      <c r="E252" s="32" t="s">
        <v>23</v>
      </c>
      <c r="F252" s="32" t="s">
        <v>18</v>
      </c>
      <c r="G252" s="32" t="s">
        <v>31</v>
      </c>
      <c r="H252" s="32" t="s">
        <v>17</v>
      </c>
      <c r="I252" s="3">
        <v>510.58274999999992</v>
      </c>
      <c r="J252" s="3">
        <v>207.20000000000002</v>
      </c>
      <c r="K252" s="32">
        <v>42</v>
      </c>
      <c r="L252" s="3">
        <f t="shared" si="21"/>
        <v>21444.475499999997</v>
      </c>
      <c r="M252" s="3">
        <f t="shared" si="22"/>
        <v>12742.075499999995</v>
      </c>
      <c r="N252" s="33">
        <f t="shared" si="23"/>
        <v>0.59418918872601934</v>
      </c>
      <c r="O252">
        <f t="shared" si="24"/>
        <v>21444.475499999997</v>
      </c>
      <c r="P252">
        <f t="shared" si="25"/>
        <v>8702.4000000000015</v>
      </c>
      <c r="Q252">
        <f t="shared" si="26"/>
        <v>12742.075499999995</v>
      </c>
      <c r="R252">
        <f t="shared" si="27"/>
        <v>0.59418918872601934</v>
      </c>
    </row>
    <row r="253" spans="1:18">
      <c r="A253" s="32"/>
      <c r="B253" s="32">
        <v>2023</v>
      </c>
      <c r="C253" s="32" t="s">
        <v>44</v>
      </c>
      <c r="D253" s="32" t="s">
        <v>13</v>
      </c>
      <c r="E253" s="32" t="s">
        <v>24</v>
      </c>
      <c r="F253" s="32" t="s">
        <v>18</v>
      </c>
      <c r="G253" s="32" t="s">
        <v>31</v>
      </c>
      <c r="H253" s="32" t="s">
        <v>17</v>
      </c>
      <c r="I253" s="3">
        <v>728.98500000000001</v>
      </c>
      <c r="J253" s="3">
        <v>300</v>
      </c>
      <c r="K253" s="32">
        <v>31</v>
      </c>
      <c r="L253" s="3">
        <f t="shared" si="21"/>
        <v>22598.535</v>
      </c>
      <c r="M253" s="3">
        <f t="shared" si="22"/>
        <v>13298.535</v>
      </c>
      <c r="N253" s="33">
        <f t="shared" si="23"/>
        <v>0.5884688985370069</v>
      </c>
      <c r="O253">
        <f t="shared" si="24"/>
        <v>22598.535</v>
      </c>
      <c r="P253">
        <f t="shared" si="25"/>
        <v>9300</v>
      </c>
      <c r="Q253">
        <f t="shared" si="26"/>
        <v>13298.535</v>
      </c>
      <c r="R253">
        <f t="shared" si="27"/>
        <v>0.5884688985370069</v>
      </c>
    </row>
    <row r="254" spans="1:18">
      <c r="A254" s="32"/>
      <c r="B254" s="32">
        <v>2024</v>
      </c>
      <c r="C254" s="32" t="s">
        <v>44</v>
      </c>
      <c r="D254" s="32" t="s">
        <v>13</v>
      </c>
      <c r="E254" s="32" t="s">
        <v>24</v>
      </c>
      <c r="F254" s="32" t="s">
        <v>18</v>
      </c>
      <c r="G254" s="32" t="s">
        <v>31</v>
      </c>
      <c r="H254" s="32" t="s">
        <v>17</v>
      </c>
      <c r="I254" s="3">
        <v>872.83275000000003</v>
      </c>
      <c r="J254" s="3">
        <v>341.6</v>
      </c>
      <c r="K254" s="32">
        <v>29</v>
      </c>
      <c r="L254" s="3">
        <f t="shared" si="21"/>
        <v>25312.14975</v>
      </c>
      <c r="M254" s="3">
        <f t="shared" si="22"/>
        <v>15405.749750000001</v>
      </c>
      <c r="N254" s="33">
        <f t="shared" si="23"/>
        <v>0.60863063399030348</v>
      </c>
      <c r="O254">
        <f t="shared" si="24"/>
        <v>25312.14975</v>
      </c>
      <c r="P254">
        <f t="shared" si="25"/>
        <v>9906.4000000000015</v>
      </c>
      <c r="Q254">
        <f t="shared" si="26"/>
        <v>15405.749749999999</v>
      </c>
      <c r="R254">
        <f t="shared" si="27"/>
        <v>0.60863063399030337</v>
      </c>
    </row>
    <row r="255" spans="1:18">
      <c r="A255" s="32"/>
      <c r="B255" s="32">
        <v>2023</v>
      </c>
      <c r="C255" s="32" t="s">
        <v>44</v>
      </c>
      <c r="D255" s="32" t="s">
        <v>13</v>
      </c>
      <c r="E255" s="32" t="s">
        <v>25</v>
      </c>
      <c r="F255" s="32" t="s">
        <v>18</v>
      </c>
      <c r="G255" s="32" t="s">
        <v>31</v>
      </c>
      <c r="H255" s="32" t="s">
        <v>17</v>
      </c>
      <c r="I255" s="3">
        <v>578.98500000000001</v>
      </c>
      <c r="J255" s="3">
        <v>240</v>
      </c>
      <c r="K255" s="32">
        <v>37</v>
      </c>
      <c r="L255" s="3">
        <f t="shared" si="21"/>
        <v>21422.445</v>
      </c>
      <c r="M255" s="3">
        <f t="shared" si="22"/>
        <v>12542.445</v>
      </c>
      <c r="N255" s="33">
        <f t="shared" si="23"/>
        <v>0.58548148915775022</v>
      </c>
      <c r="O255">
        <f t="shared" si="24"/>
        <v>21422.445</v>
      </c>
      <c r="P255">
        <f t="shared" si="25"/>
        <v>8880</v>
      </c>
      <c r="Q255">
        <f t="shared" si="26"/>
        <v>12542.445</v>
      </c>
      <c r="R255">
        <f t="shared" si="27"/>
        <v>0.58548148915775022</v>
      </c>
    </row>
    <row r="256" spans="1:18">
      <c r="A256" s="32"/>
      <c r="B256" s="32">
        <v>2024</v>
      </c>
      <c r="C256" s="32" t="s">
        <v>44</v>
      </c>
      <c r="D256" s="32" t="s">
        <v>13</v>
      </c>
      <c r="E256" s="32" t="s">
        <v>25</v>
      </c>
      <c r="F256" s="32" t="s">
        <v>18</v>
      </c>
      <c r="G256" s="32" t="s">
        <v>31</v>
      </c>
      <c r="H256" s="32" t="s">
        <v>17</v>
      </c>
      <c r="I256" s="3">
        <v>691.70774999999992</v>
      </c>
      <c r="J256" s="3">
        <v>274.40000000000003</v>
      </c>
      <c r="K256" s="32">
        <v>35</v>
      </c>
      <c r="L256" s="3">
        <f t="shared" si="21"/>
        <v>24209.771249999998</v>
      </c>
      <c r="M256" s="3">
        <f t="shared" si="22"/>
        <v>14605.771249999996</v>
      </c>
      <c r="N256" s="33">
        <f t="shared" si="23"/>
        <v>0.60330067141795063</v>
      </c>
      <c r="O256">
        <f t="shared" si="24"/>
        <v>24209.771249999998</v>
      </c>
      <c r="P256">
        <f t="shared" si="25"/>
        <v>9604.0000000000018</v>
      </c>
      <c r="Q256">
        <f t="shared" si="26"/>
        <v>14605.771249999996</v>
      </c>
      <c r="R256">
        <f t="shared" si="27"/>
        <v>0.60330067141795063</v>
      </c>
    </row>
    <row r="257" spans="1:18">
      <c r="A257" s="32"/>
      <c r="B257" s="32">
        <v>2023</v>
      </c>
      <c r="C257" s="32" t="s">
        <v>44</v>
      </c>
      <c r="D257" s="32" t="s">
        <v>13</v>
      </c>
      <c r="E257" s="32" t="s">
        <v>26</v>
      </c>
      <c r="F257" s="32" t="s">
        <v>18</v>
      </c>
      <c r="G257" s="32" t="s">
        <v>31</v>
      </c>
      <c r="H257" s="32" t="s">
        <v>17</v>
      </c>
      <c r="I257" s="3">
        <v>302.39100000000002</v>
      </c>
      <c r="J257" s="3">
        <v>210</v>
      </c>
      <c r="K257" s="32">
        <v>41</v>
      </c>
      <c r="L257" s="3">
        <f t="shared" si="21"/>
        <v>12398.031000000001</v>
      </c>
      <c r="M257" s="3">
        <f t="shared" si="22"/>
        <v>3788.0310000000009</v>
      </c>
      <c r="N257" s="33">
        <f t="shared" si="23"/>
        <v>0.30553488695100056</v>
      </c>
      <c r="O257">
        <f t="shared" si="24"/>
        <v>12398.031000000001</v>
      </c>
      <c r="P257">
        <f t="shared" si="25"/>
        <v>8610</v>
      </c>
      <c r="Q257">
        <f t="shared" si="26"/>
        <v>3788.0310000000009</v>
      </c>
      <c r="R257">
        <f t="shared" si="27"/>
        <v>0.30553488695100056</v>
      </c>
    </row>
    <row r="258" spans="1:18">
      <c r="A258" s="32"/>
      <c r="B258" s="32">
        <v>2024</v>
      </c>
      <c r="C258" s="32" t="s">
        <v>44</v>
      </c>
      <c r="D258" s="32" t="s">
        <v>13</v>
      </c>
      <c r="E258" s="32" t="s">
        <v>26</v>
      </c>
      <c r="F258" s="32" t="s">
        <v>18</v>
      </c>
      <c r="G258" s="32" t="s">
        <v>31</v>
      </c>
      <c r="H258" s="32" t="s">
        <v>17</v>
      </c>
      <c r="I258" s="3">
        <v>363.27464999999995</v>
      </c>
      <c r="J258" s="3">
        <v>240.8</v>
      </c>
      <c r="K258" s="32">
        <v>39</v>
      </c>
      <c r="L258" s="3">
        <f t="shared" si="21"/>
        <v>14167.711349999998</v>
      </c>
      <c r="M258" s="3">
        <f t="shared" si="22"/>
        <v>4776.5113499999979</v>
      </c>
      <c r="N258" s="33">
        <f t="shared" si="23"/>
        <v>0.33714064551435108</v>
      </c>
      <c r="O258">
        <f t="shared" si="24"/>
        <v>14167.711349999998</v>
      </c>
      <c r="P258">
        <f t="shared" si="25"/>
        <v>9391.2000000000007</v>
      </c>
      <c r="Q258">
        <f t="shared" si="26"/>
        <v>4776.511349999997</v>
      </c>
      <c r="R258">
        <f t="shared" si="27"/>
        <v>0.33714064551435102</v>
      </c>
    </row>
    <row r="259" spans="1:18">
      <c r="A259" s="32"/>
      <c r="B259" s="32">
        <v>2023</v>
      </c>
      <c r="C259" s="32" t="s">
        <v>41</v>
      </c>
      <c r="D259" s="32" t="s">
        <v>13</v>
      </c>
      <c r="E259" s="32" t="s">
        <v>23</v>
      </c>
      <c r="F259" s="32" t="s">
        <v>18</v>
      </c>
      <c r="G259" s="32" t="s">
        <v>29</v>
      </c>
      <c r="H259" s="32" t="s">
        <v>35</v>
      </c>
      <c r="I259" s="3">
        <v>150.99</v>
      </c>
      <c r="J259" s="3">
        <v>90</v>
      </c>
      <c r="K259" s="32">
        <v>68</v>
      </c>
      <c r="L259" s="3">
        <f t="shared" si="21"/>
        <v>10267.32</v>
      </c>
      <c r="M259" s="3">
        <f t="shared" si="22"/>
        <v>4147.3200000000006</v>
      </c>
      <c r="N259" s="33">
        <f t="shared" si="23"/>
        <v>0.40393403536658062</v>
      </c>
      <c r="O259">
        <f t="shared" si="24"/>
        <v>10267.32</v>
      </c>
      <c r="P259">
        <f t="shared" si="25"/>
        <v>6120</v>
      </c>
      <c r="Q259">
        <f t="shared" si="26"/>
        <v>4147.32</v>
      </c>
      <c r="R259">
        <f t="shared" si="27"/>
        <v>0.40393403536658057</v>
      </c>
    </row>
    <row r="260" spans="1:18">
      <c r="A260" s="32"/>
      <c r="B260" s="32">
        <v>2024</v>
      </c>
      <c r="C260" s="32" t="s">
        <v>41</v>
      </c>
      <c r="D260" s="32" t="s">
        <v>13</v>
      </c>
      <c r="E260" s="32" t="s">
        <v>23</v>
      </c>
      <c r="F260" s="32" t="s">
        <v>18</v>
      </c>
      <c r="G260" s="32" t="s">
        <v>29</v>
      </c>
      <c r="H260" s="32" t="s">
        <v>35</v>
      </c>
      <c r="I260" s="3">
        <v>179.38849999999999</v>
      </c>
      <c r="J260" s="3">
        <v>103.04</v>
      </c>
      <c r="K260" s="32">
        <v>65</v>
      </c>
      <c r="L260" s="3">
        <f t="shared" ref="L260:L322" si="28">I260*K260</f>
        <v>11660.252499999999</v>
      </c>
      <c r="M260" s="3">
        <f t="shared" ref="M260:M322" si="29">(I260-J260)*K260</f>
        <v>4962.6524999999992</v>
      </c>
      <c r="N260" s="33">
        <f t="shared" ref="N260:N322" si="30">M260/L260</f>
        <v>0.42560420539778188</v>
      </c>
      <c r="O260">
        <f t="shared" ref="O260:O322" si="31">(K260*I260)</f>
        <v>11660.252499999999</v>
      </c>
      <c r="P260">
        <f t="shared" ref="P260:P322" si="32">(K260*J260)</f>
        <v>6697.6</v>
      </c>
      <c r="Q260">
        <f t="shared" ref="Q260:Q322" si="33">(O260-P260)</f>
        <v>4962.6524999999983</v>
      </c>
      <c r="R260">
        <f t="shared" ref="R260:R322" si="34">(Q260/O260)</f>
        <v>0.42560420539778182</v>
      </c>
    </row>
    <row r="261" spans="1:18">
      <c r="A261" s="32"/>
      <c r="B261" s="32">
        <v>2023</v>
      </c>
      <c r="C261" s="32" t="s">
        <v>41</v>
      </c>
      <c r="D261" s="32" t="s">
        <v>13</v>
      </c>
      <c r="E261" s="32" t="s">
        <v>24</v>
      </c>
      <c r="F261" s="32" t="s">
        <v>18</v>
      </c>
      <c r="G261" s="32" t="s">
        <v>29</v>
      </c>
      <c r="H261" s="32" t="s">
        <v>35</v>
      </c>
      <c r="I261" s="3">
        <v>250.99</v>
      </c>
      <c r="J261" s="3">
        <v>150</v>
      </c>
      <c r="K261" s="32">
        <v>45</v>
      </c>
      <c r="L261" s="3">
        <f t="shared" si="28"/>
        <v>11294.550000000001</v>
      </c>
      <c r="M261" s="3">
        <f t="shared" si="29"/>
        <v>4544.55</v>
      </c>
      <c r="N261" s="33">
        <f t="shared" si="30"/>
        <v>0.402366628152516</v>
      </c>
      <c r="O261">
        <f t="shared" si="31"/>
        <v>11294.550000000001</v>
      </c>
      <c r="P261">
        <f t="shared" si="32"/>
        <v>6750</v>
      </c>
      <c r="Q261">
        <f t="shared" si="33"/>
        <v>4544.5500000000011</v>
      </c>
      <c r="R261">
        <f t="shared" si="34"/>
        <v>0.40236662815251611</v>
      </c>
    </row>
    <row r="262" spans="1:18">
      <c r="A262" s="32"/>
      <c r="B262" s="32">
        <v>2024</v>
      </c>
      <c r="C262" s="32" t="s">
        <v>41</v>
      </c>
      <c r="D262" s="32" t="s">
        <v>13</v>
      </c>
      <c r="E262" s="32" t="s">
        <v>24</v>
      </c>
      <c r="F262" s="32" t="s">
        <v>18</v>
      </c>
      <c r="G262" s="32" t="s">
        <v>29</v>
      </c>
      <c r="H262" s="32" t="s">
        <v>35</v>
      </c>
      <c r="I262" s="3">
        <v>300.13849999999996</v>
      </c>
      <c r="J262" s="3">
        <v>173.60000000000002</v>
      </c>
      <c r="K262" s="32">
        <v>42</v>
      </c>
      <c r="L262" s="3">
        <f t="shared" si="28"/>
        <v>12605.816999999999</v>
      </c>
      <c r="M262" s="3">
        <f t="shared" si="29"/>
        <v>5314.6169999999975</v>
      </c>
      <c r="N262" s="33">
        <f t="shared" si="30"/>
        <v>0.42160036116659461</v>
      </c>
      <c r="O262">
        <f t="shared" si="31"/>
        <v>12605.816999999999</v>
      </c>
      <c r="P262">
        <f t="shared" si="32"/>
        <v>7291.2000000000007</v>
      </c>
      <c r="Q262">
        <f t="shared" si="33"/>
        <v>5314.6169999999984</v>
      </c>
      <c r="R262">
        <f t="shared" si="34"/>
        <v>0.42160036116659466</v>
      </c>
    </row>
    <row r="263" spans="1:18">
      <c r="A263" s="32"/>
      <c r="B263" s="32">
        <v>2023</v>
      </c>
      <c r="C263" s="32" t="s">
        <v>41</v>
      </c>
      <c r="D263" s="32" t="s">
        <v>13</v>
      </c>
      <c r="E263" s="32" t="s">
        <v>25</v>
      </c>
      <c r="F263" s="32" t="s">
        <v>18</v>
      </c>
      <c r="G263" s="32" t="s">
        <v>29</v>
      </c>
      <c r="H263" s="32" t="s">
        <v>35</v>
      </c>
      <c r="I263" s="3">
        <v>200.99</v>
      </c>
      <c r="J263" s="3">
        <v>120</v>
      </c>
      <c r="K263" s="32">
        <v>56</v>
      </c>
      <c r="L263" s="3">
        <f t="shared" si="28"/>
        <v>11255.44</v>
      </c>
      <c r="M263" s="3">
        <f t="shared" si="29"/>
        <v>4535.4400000000005</v>
      </c>
      <c r="N263" s="33">
        <f t="shared" si="30"/>
        <v>0.40295537091397587</v>
      </c>
      <c r="O263">
        <f t="shared" si="31"/>
        <v>11255.44</v>
      </c>
      <c r="P263">
        <f t="shared" si="32"/>
        <v>6720</v>
      </c>
      <c r="Q263">
        <f t="shared" si="33"/>
        <v>4535.4400000000005</v>
      </c>
      <c r="R263">
        <f t="shared" si="34"/>
        <v>0.40295537091397587</v>
      </c>
    </row>
    <row r="264" spans="1:18">
      <c r="A264" s="32"/>
      <c r="B264" s="32">
        <v>2024</v>
      </c>
      <c r="C264" s="32" t="s">
        <v>41</v>
      </c>
      <c r="D264" s="32" t="s">
        <v>13</v>
      </c>
      <c r="E264" s="32" t="s">
        <v>25</v>
      </c>
      <c r="F264" s="32" t="s">
        <v>18</v>
      </c>
      <c r="G264" s="32" t="s">
        <v>29</v>
      </c>
      <c r="H264" s="32" t="s">
        <v>35</v>
      </c>
      <c r="I264" s="3">
        <v>242.63849999999999</v>
      </c>
      <c r="J264" s="3">
        <v>140</v>
      </c>
      <c r="K264" s="32">
        <v>53</v>
      </c>
      <c r="L264" s="3">
        <f t="shared" si="28"/>
        <v>12859.8405</v>
      </c>
      <c r="M264" s="3">
        <f t="shared" si="29"/>
        <v>5439.8404999999993</v>
      </c>
      <c r="N264" s="33">
        <f t="shared" si="30"/>
        <v>0.42300995101766614</v>
      </c>
      <c r="O264">
        <f t="shared" si="31"/>
        <v>12859.8405</v>
      </c>
      <c r="P264">
        <f t="shared" si="32"/>
        <v>7420</v>
      </c>
      <c r="Q264">
        <f t="shared" si="33"/>
        <v>5439.8405000000002</v>
      </c>
      <c r="R264">
        <f t="shared" si="34"/>
        <v>0.4230099510176662</v>
      </c>
    </row>
    <row r="265" spans="1:18">
      <c r="A265" s="32"/>
      <c r="B265" s="32">
        <v>2023</v>
      </c>
      <c r="C265" s="32" t="s">
        <v>41</v>
      </c>
      <c r="D265" s="32" t="s">
        <v>13</v>
      </c>
      <c r="E265" s="32" t="s">
        <v>26</v>
      </c>
      <c r="F265" s="32" t="s">
        <v>18</v>
      </c>
      <c r="G265" s="32" t="s">
        <v>29</v>
      </c>
      <c r="H265" s="32" t="s">
        <v>35</v>
      </c>
      <c r="I265" s="3">
        <v>175.99</v>
      </c>
      <c r="J265" s="3">
        <v>105</v>
      </c>
      <c r="K265" s="32">
        <v>62</v>
      </c>
      <c r="L265" s="3">
        <f t="shared" si="28"/>
        <v>10911.380000000001</v>
      </c>
      <c r="M265" s="3">
        <f t="shared" si="29"/>
        <v>4401.380000000001</v>
      </c>
      <c r="N265" s="33">
        <f t="shared" si="30"/>
        <v>0.40337519177225983</v>
      </c>
      <c r="O265">
        <f t="shared" si="31"/>
        <v>10911.380000000001</v>
      </c>
      <c r="P265">
        <f t="shared" si="32"/>
        <v>6510</v>
      </c>
      <c r="Q265">
        <f t="shared" si="33"/>
        <v>4401.380000000001</v>
      </c>
      <c r="R265">
        <f t="shared" si="34"/>
        <v>0.40337519177225983</v>
      </c>
    </row>
    <row r="266" spans="1:18">
      <c r="A266" s="32"/>
      <c r="B266" s="32">
        <v>2024</v>
      </c>
      <c r="C266" s="32" t="s">
        <v>41</v>
      </c>
      <c r="D266" s="32" t="s">
        <v>13</v>
      </c>
      <c r="E266" s="32" t="s">
        <v>26</v>
      </c>
      <c r="F266" s="32" t="s">
        <v>18</v>
      </c>
      <c r="G266" s="32" t="s">
        <v>29</v>
      </c>
      <c r="H266" s="32" t="s">
        <v>35</v>
      </c>
      <c r="I266" s="3">
        <v>213.88849999999999</v>
      </c>
      <c r="J266" s="3">
        <v>120.96000000000001</v>
      </c>
      <c r="K266" s="32">
        <v>58</v>
      </c>
      <c r="L266" s="3">
        <f t="shared" si="28"/>
        <v>12405.532999999999</v>
      </c>
      <c r="M266" s="3">
        <f t="shared" si="29"/>
        <v>5389.8529999999992</v>
      </c>
      <c r="N266" s="33">
        <f t="shared" si="30"/>
        <v>0.43447169903945276</v>
      </c>
      <c r="O266">
        <f t="shared" si="31"/>
        <v>12405.532999999999</v>
      </c>
      <c r="P266">
        <f t="shared" si="32"/>
        <v>7015.68</v>
      </c>
      <c r="Q266">
        <f t="shared" si="33"/>
        <v>5389.8529999999992</v>
      </c>
      <c r="R266">
        <f t="shared" si="34"/>
        <v>0.43447169903945276</v>
      </c>
    </row>
    <row r="267" spans="1:18">
      <c r="A267" s="32"/>
      <c r="B267" s="32">
        <v>2023</v>
      </c>
      <c r="C267" s="32" t="s">
        <v>42</v>
      </c>
      <c r="D267" s="32" t="s">
        <v>13</v>
      </c>
      <c r="E267" s="32" t="s">
        <v>23</v>
      </c>
      <c r="F267" s="32" t="s">
        <v>18</v>
      </c>
      <c r="G267" s="32" t="s">
        <v>29</v>
      </c>
      <c r="H267" s="32" t="s">
        <v>35</v>
      </c>
      <c r="I267" s="3">
        <v>145.99</v>
      </c>
      <c r="J267" s="3">
        <v>90</v>
      </c>
      <c r="K267" s="32">
        <v>75</v>
      </c>
      <c r="L267" s="3">
        <f t="shared" si="28"/>
        <v>10949.25</v>
      </c>
      <c r="M267" s="3">
        <f t="shared" si="29"/>
        <v>4199.2500000000009</v>
      </c>
      <c r="N267" s="33">
        <f t="shared" si="30"/>
        <v>0.38351941913829724</v>
      </c>
      <c r="O267">
        <f t="shared" si="31"/>
        <v>10949.25</v>
      </c>
      <c r="P267">
        <f t="shared" si="32"/>
        <v>6750</v>
      </c>
      <c r="Q267">
        <f t="shared" si="33"/>
        <v>4199.25</v>
      </c>
      <c r="R267">
        <f t="shared" si="34"/>
        <v>0.38351941913829712</v>
      </c>
    </row>
    <row r="268" spans="1:18">
      <c r="A268" s="32"/>
      <c r="B268" s="32">
        <v>2024</v>
      </c>
      <c r="C268" s="32" t="s">
        <v>42</v>
      </c>
      <c r="D268" s="32" t="s">
        <v>13</v>
      </c>
      <c r="E268" s="32" t="s">
        <v>23</v>
      </c>
      <c r="F268" s="32" t="s">
        <v>18</v>
      </c>
      <c r="G268" s="32" t="s">
        <v>29</v>
      </c>
      <c r="H268" s="32" t="s">
        <v>35</v>
      </c>
      <c r="I268" s="3">
        <v>173.63849999999999</v>
      </c>
      <c r="J268" s="3">
        <v>103.04</v>
      </c>
      <c r="K268" s="32">
        <v>71</v>
      </c>
      <c r="L268" s="3">
        <f t="shared" si="28"/>
        <v>12328.333499999999</v>
      </c>
      <c r="M268" s="3">
        <f t="shared" si="29"/>
        <v>5012.4934999999987</v>
      </c>
      <c r="N268" s="33">
        <f t="shared" si="30"/>
        <v>0.4065832174316179</v>
      </c>
      <c r="O268">
        <f t="shared" si="31"/>
        <v>12328.333499999999</v>
      </c>
      <c r="P268">
        <f t="shared" si="32"/>
        <v>7315.84</v>
      </c>
      <c r="Q268">
        <f t="shared" si="33"/>
        <v>5012.4934999999987</v>
      </c>
      <c r="R268">
        <f t="shared" si="34"/>
        <v>0.4065832174316179</v>
      </c>
    </row>
    <row r="269" spans="1:18">
      <c r="A269" s="32"/>
      <c r="B269" s="32">
        <v>2023</v>
      </c>
      <c r="C269" s="32" t="s">
        <v>42</v>
      </c>
      <c r="D269" s="32" t="s">
        <v>13</v>
      </c>
      <c r="E269" s="32" t="s">
        <v>24</v>
      </c>
      <c r="F269" s="32" t="s">
        <v>18</v>
      </c>
      <c r="G269" s="32" t="s">
        <v>29</v>
      </c>
      <c r="H269" s="32" t="s">
        <v>35</v>
      </c>
      <c r="I269" s="3">
        <v>245.99</v>
      </c>
      <c r="J269" s="3">
        <v>150</v>
      </c>
      <c r="K269" s="32">
        <v>52</v>
      </c>
      <c r="L269" s="3">
        <f t="shared" si="28"/>
        <v>12791.48</v>
      </c>
      <c r="M269" s="3">
        <f t="shared" si="29"/>
        <v>4991.4800000000005</v>
      </c>
      <c r="N269" s="33">
        <f t="shared" si="30"/>
        <v>0.39021911459815445</v>
      </c>
      <c r="O269">
        <f t="shared" si="31"/>
        <v>12791.48</v>
      </c>
      <c r="P269">
        <f t="shared" si="32"/>
        <v>7800</v>
      </c>
      <c r="Q269">
        <f t="shared" si="33"/>
        <v>4991.4799999999996</v>
      </c>
      <c r="R269">
        <f t="shared" si="34"/>
        <v>0.39021911459815439</v>
      </c>
    </row>
    <row r="270" spans="1:18">
      <c r="A270" s="32"/>
      <c r="B270" s="32">
        <v>2024</v>
      </c>
      <c r="C270" s="32" t="s">
        <v>42</v>
      </c>
      <c r="D270" s="32" t="s">
        <v>13</v>
      </c>
      <c r="E270" s="32" t="s">
        <v>24</v>
      </c>
      <c r="F270" s="32" t="s">
        <v>18</v>
      </c>
      <c r="G270" s="32" t="s">
        <v>29</v>
      </c>
      <c r="H270" s="32" t="s">
        <v>35</v>
      </c>
      <c r="I270" s="3">
        <v>294.38849999999996</v>
      </c>
      <c r="J270" s="3">
        <v>173.60000000000002</v>
      </c>
      <c r="K270" s="32">
        <v>49</v>
      </c>
      <c r="L270" s="3">
        <f t="shared" si="28"/>
        <v>14425.036499999998</v>
      </c>
      <c r="M270" s="3">
        <f t="shared" si="29"/>
        <v>5918.6364999999969</v>
      </c>
      <c r="N270" s="33">
        <f t="shared" si="30"/>
        <v>0.41030305191948718</v>
      </c>
      <c r="O270">
        <f t="shared" si="31"/>
        <v>14425.036499999998</v>
      </c>
      <c r="P270">
        <f t="shared" si="32"/>
        <v>8506.4000000000015</v>
      </c>
      <c r="Q270">
        <f t="shared" si="33"/>
        <v>5918.6364999999969</v>
      </c>
      <c r="R270">
        <f t="shared" si="34"/>
        <v>0.41030305191948718</v>
      </c>
    </row>
    <row r="271" spans="1:18">
      <c r="A271" s="32"/>
      <c r="B271" s="32">
        <v>2023</v>
      </c>
      <c r="C271" s="32" t="s">
        <v>42</v>
      </c>
      <c r="D271" s="32" t="s">
        <v>13</v>
      </c>
      <c r="E271" s="32" t="s">
        <v>25</v>
      </c>
      <c r="F271" s="32" t="s">
        <v>18</v>
      </c>
      <c r="G271" s="32" t="s">
        <v>29</v>
      </c>
      <c r="H271" s="32" t="s">
        <v>35</v>
      </c>
      <c r="I271" s="3">
        <v>195.99</v>
      </c>
      <c r="J271" s="3">
        <v>120</v>
      </c>
      <c r="K271" s="32">
        <v>63</v>
      </c>
      <c r="L271" s="3">
        <f t="shared" si="28"/>
        <v>12347.37</v>
      </c>
      <c r="M271" s="3">
        <f t="shared" si="29"/>
        <v>4787.3700000000008</v>
      </c>
      <c r="N271" s="33">
        <f t="shared" si="30"/>
        <v>0.3877238634624216</v>
      </c>
      <c r="O271">
        <f t="shared" si="31"/>
        <v>12347.37</v>
      </c>
      <c r="P271">
        <f t="shared" si="32"/>
        <v>7560</v>
      </c>
      <c r="Q271">
        <f t="shared" si="33"/>
        <v>4787.3700000000008</v>
      </c>
      <c r="R271">
        <f t="shared" si="34"/>
        <v>0.3877238634624216</v>
      </c>
    </row>
    <row r="272" spans="1:18">
      <c r="A272" s="32"/>
      <c r="B272" s="32">
        <v>2024</v>
      </c>
      <c r="C272" s="32" t="s">
        <v>42</v>
      </c>
      <c r="D272" s="32" t="s">
        <v>13</v>
      </c>
      <c r="E272" s="32" t="s">
        <v>25</v>
      </c>
      <c r="F272" s="32" t="s">
        <v>18</v>
      </c>
      <c r="G272" s="32" t="s">
        <v>29</v>
      </c>
      <c r="H272" s="32" t="s">
        <v>35</v>
      </c>
      <c r="I272" s="3">
        <v>236.88849999999999</v>
      </c>
      <c r="J272" s="3">
        <v>140</v>
      </c>
      <c r="K272" s="32">
        <v>60</v>
      </c>
      <c r="L272" s="3">
        <f t="shared" si="28"/>
        <v>14213.31</v>
      </c>
      <c r="M272" s="3">
        <f t="shared" si="29"/>
        <v>5813.3099999999995</v>
      </c>
      <c r="N272" s="33">
        <f t="shared" si="30"/>
        <v>0.40900465830971111</v>
      </c>
      <c r="O272">
        <f t="shared" si="31"/>
        <v>14213.31</v>
      </c>
      <c r="P272">
        <f t="shared" si="32"/>
        <v>8400</v>
      </c>
      <c r="Q272">
        <f t="shared" si="33"/>
        <v>5813.3099999999995</v>
      </c>
      <c r="R272">
        <f t="shared" si="34"/>
        <v>0.40900465830971111</v>
      </c>
    </row>
    <row r="273" spans="1:18">
      <c r="A273" s="32"/>
      <c r="B273" s="32">
        <v>2023</v>
      </c>
      <c r="C273" s="32" t="s">
        <v>42</v>
      </c>
      <c r="D273" s="32" t="s">
        <v>13</v>
      </c>
      <c r="E273" s="32" t="s">
        <v>26</v>
      </c>
      <c r="F273" s="32" t="s">
        <v>18</v>
      </c>
      <c r="G273" s="32" t="s">
        <v>29</v>
      </c>
      <c r="H273" s="32" t="s">
        <v>35</v>
      </c>
      <c r="I273" s="3">
        <v>170.99</v>
      </c>
      <c r="J273" s="3">
        <v>105</v>
      </c>
      <c r="K273" s="32">
        <v>69</v>
      </c>
      <c r="L273" s="3">
        <f t="shared" si="28"/>
        <v>11798.310000000001</v>
      </c>
      <c r="M273" s="3">
        <f t="shared" si="29"/>
        <v>4553.3100000000004</v>
      </c>
      <c r="N273" s="33">
        <f t="shared" si="30"/>
        <v>0.38592900169600558</v>
      </c>
      <c r="O273">
        <f t="shared" si="31"/>
        <v>11798.310000000001</v>
      </c>
      <c r="P273">
        <f t="shared" si="32"/>
        <v>7245</v>
      </c>
      <c r="Q273">
        <f t="shared" si="33"/>
        <v>4553.3100000000013</v>
      </c>
      <c r="R273">
        <f t="shared" si="34"/>
        <v>0.38592900169600569</v>
      </c>
    </row>
    <row r="274" spans="1:18">
      <c r="A274" s="32"/>
      <c r="B274" s="32">
        <v>2024</v>
      </c>
      <c r="C274" s="32" t="s">
        <v>42</v>
      </c>
      <c r="D274" s="32" t="s">
        <v>13</v>
      </c>
      <c r="E274" s="32" t="s">
        <v>26</v>
      </c>
      <c r="F274" s="32" t="s">
        <v>18</v>
      </c>
      <c r="G274" s="32" t="s">
        <v>29</v>
      </c>
      <c r="H274" s="32" t="s">
        <v>35</v>
      </c>
      <c r="I274" s="3">
        <v>208.13849999999999</v>
      </c>
      <c r="J274" s="3">
        <v>120.96000000000001</v>
      </c>
      <c r="K274" s="32">
        <v>65</v>
      </c>
      <c r="L274" s="3">
        <f t="shared" si="28"/>
        <v>13529.002499999999</v>
      </c>
      <c r="M274" s="3">
        <f t="shared" si="29"/>
        <v>5666.6024999999991</v>
      </c>
      <c r="N274" s="33">
        <f t="shared" si="30"/>
        <v>0.41884850712386218</v>
      </c>
      <c r="O274">
        <f t="shared" si="31"/>
        <v>13529.002499999999</v>
      </c>
      <c r="P274">
        <f t="shared" si="32"/>
        <v>7862.4000000000005</v>
      </c>
      <c r="Q274">
        <f t="shared" si="33"/>
        <v>5666.6024999999981</v>
      </c>
      <c r="R274">
        <f t="shared" si="34"/>
        <v>0.41884850712386212</v>
      </c>
    </row>
    <row r="275" spans="1:18">
      <c r="A275" s="32"/>
      <c r="B275" s="32">
        <v>2023</v>
      </c>
      <c r="C275" s="32" t="s">
        <v>43</v>
      </c>
      <c r="D275" s="32" t="s">
        <v>13</v>
      </c>
      <c r="E275" s="32" t="s">
        <v>23</v>
      </c>
      <c r="F275" s="32" t="s">
        <v>18</v>
      </c>
      <c r="G275" s="32" t="s">
        <v>29</v>
      </c>
      <c r="H275" s="32" t="s">
        <v>35</v>
      </c>
      <c r="I275" s="3">
        <v>140.99</v>
      </c>
      <c r="J275" s="3">
        <v>90</v>
      </c>
      <c r="K275" s="32">
        <v>82</v>
      </c>
      <c r="L275" s="3">
        <f t="shared" si="28"/>
        <v>11561.18</v>
      </c>
      <c r="M275" s="3">
        <f t="shared" si="29"/>
        <v>4181.18</v>
      </c>
      <c r="N275" s="33">
        <f t="shared" si="30"/>
        <v>0.36165685509610612</v>
      </c>
      <c r="O275">
        <f t="shared" si="31"/>
        <v>11561.18</v>
      </c>
      <c r="P275">
        <f t="shared" si="32"/>
        <v>7380</v>
      </c>
      <c r="Q275">
        <f t="shared" si="33"/>
        <v>4181.18</v>
      </c>
      <c r="R275">
        <f t="shared" si="34"/>
        <v>0.36165685509610612</v>
      </c>
    </row>
    <row r="276" spans="1:18">
      <c r="A276" s="32"/>
      <c r="B276" s="32">
        <v>2024</v>
      </c>
      <c r="C276" s="32" t="s">
        <v>43</v>
      </c>
      <c r="D276" s="32" t="s">
        <v>13</v>
      </c>
      <c r="E276" s="32" t="s">
        <v>23</v>
      </c>
      <c r="F276" s="32" t="s">
        <v>18</v>
      </c>
      <c r="G276" s="32" t="s">
        <v>29</v>
      </c>
      <c r="H276" s="32" t="s">
        <v>35</v>
      </c>
      <c r="I276" s="3">
        <v>167.88849999999999</v>
      </c>
      <c r="J276" s="3">
        <v>103.04</v>
      </c>
      <c r="K276" s="32">
        <v>78</v>
      </c>
      <c r="L276" s="3">
        <f t="shared" si="28"/>
        <v>13095.303</v>
      </c>
      <c r="M276" s="3">
        <f t="shared" si="29"/>
        <v>5058.1829999999991</v>
      </c>
      <c r="N276" s="33">
        <f t="shared" si="30"/>
        <v>0.38625933283101577</v>
      </c>
      <c r="O276">
        <f t="shared" si="31"/>
        <v>13095.303</v>
      </c>
      <c r="P276">
        <f t="shared" si="32"/>
        <v>8037.1200000000008</v>
      </c>
      <c r="Q276">
        <f t="shared" si="33"/>
        <v>5058.1829999999991</v>
      </c>
      <c r="R276">
        <f t="shared" si="34"/>
        <v>0.38625933283101577</v>
      </c>
    </row>
    <row r="277" spans="1:18">
      <c r="A277" s="32"/>
      <c r="B277" s="32">
        <v>2023</v>
      </c>
      <c r="C277" s="32" t="s">
        <v>43</v>
      </c>
      <c r="D277" s="32" t="s">
        <v>13</v>
      </c>
      <c r="E277" s="32" t="s">
        <v>24</v>
      </c>
      <c r="F277" s="32" t="s">
        <v>18</v>
      </c>
      <c r="G277" s="32" t="s">
        <v>29</v>
      </c>
      <c r="H277" s="32" t="s">
        <v>35</v>
      </c>
      <c r="I277" s="3">
        <v>240.99</v>
      </c>
      <c r="J277" s="3">
        <v>150</v>
      </c>
      <c r="K277" s="32">
        <v>59</v>
      </c>
      <c r="L277" s="3">
        <f t="shared" si="28"/>
        <v>14218.41</v>
      </c>
      <c r="M277" s="3">
        <f t="shared" si="29"/>
        <v>5368.4100000000008</v>
      </c>
      <c r="N277" s="33">
        <f t="shared" si="30"/>
        <v>0.37756753392256948</v>
      </c>
      <c r="O277">
        <f t="shared" si="31"/>
        <v>14218.41</v>
      </c>
      <c r="P277">
        <f t="shared" si="32"/>
        <v>8850</v>
      </c>
      <c r="Q277">
        <f t="shared" si="33"/>
        <v>5368.41</v>
      </c>
      <c r="R277">
        <f t="shared" si="34"/>
        <v>0.37756753392256942</v>
      </c>
    </row>
    <row r="278" spans="1:18">
      <c r="A278" s="32"/>
      <c r="B278" s="32">
        <v>2024</v>
      </c>
      <c r="C278" s="32" t="s">
        <v>43</v>
      </c>
      <c r="D278" s="32" t="s">
        <v>13</v>
      </c>
      <c r="E278" s="32" t="s">
        <v>24</v>
      </c>
      <c r="F278" s="32" t="s">
        <v>18</v>
      </c>
      <c r="G278" s="32" t="s">
        <v>29</v>
      </c>
      <c r="H278" s="32" t="s">
        <v>35</v>
      </c>
      <c r="I278" s="3">
        <v>288.63849999999996</v>
      </c>
      <c r="J278" s="3">
        <v>173.60000000000002</v>
      </c>
      <c r="K278" s="32">
        <v>56</v>
      </c>
      <c r="L278" s="3">
        <f t="shared" si="28"/>
        <v>16163.755999999998</v>
      </c>
      <c r="M278" s="3">
        <f t="shared" si="29"/>
        <v>6442.1559999999972</v>
      </c>
      <c r="N278" s="33">
        <f t="shared" si="30"/>
        <v>0.39855563273783634</v>
      </c>
      <c r="O278">
        <f t="shared" si="31"/>
        <v>16163.755999999998</v>
      </c>
      <c r="P278">
        <f t="shared" si="32"/>
        <v>9721.6000000000022</v>
      </c>
      <c r="Q278">
        <f t="shared" si="33"/>
        <v>6442.1559999999954</v>
      </c>
      <c r="R278">
        <f t="shared" si="34"/>
        <v>0.39855563273783623</v>
      </c>
    </row>
    <row r="279" spans="1:18">
      <c r="A279" s="32"/>
      <c r="B279" s="32">
        <v>2023</v>
      </c>
      <c r="C279" s="32" t="s">
        <v>43</v>
      </c>
      <c r="D279" s="32" t="s">
        <v>13</v>
      </c>
      <c r="E279" s="32" t="s">
        <v>25</v>
      </c>
      <c r="F279" s="32" t="s">
        <v>18</v>
      </c>
      <c r="G279" s="32" t="s">
        <v>29</v>
      </c>
      <c r="H279" s="32" t="s">
        <v>35</v>
      </c>
      <c r="I279" s="3">
        <v>190.99</v>
      </c>
      <c r="J279" s="3">
        <v>120</v>
      </c>
      <c r="K279" s="32">
        <v>70</v>
      </c>
      <c r="L279" s="3">
        <f t="shared" si="28"/>
        <v>13369.300000000001</v>
      </c>
      <c r="M279" s="3">
        <f t="shared" si="29"/>
        <v>4969.3000000000011</v>
      </c>
      <c r="N279" s="33">
        <f t="shared" si="30"/>
        <v>0.37169485313367195</v>
      </c>
      <c r="O279">
        <f t="shared" si="31"/>
        <v>13369.300000000001</v>
      </c>
      <c r="P279">
        <f t="shared" si="32"/>
        <v>8400</v>
      </c>
      <c r="Q279">
        <f t="shared" si="33"/>
        <v>4969.3000000000011</v>
      </c>
      <c r="R279">
        <f t="shared" si="34"/>
        <v>0.37169485313367195</v>
      </c>
    </row>
    <row r="280" spans="1:18">
      <c r="A280" s="32"/>
      <c r="B280" s="32">
        <v>2024</v>
      </c>
      <c r="C280" s="32" t="s">
        <v>43</v>
      </c>
      <c r="D280" s="32" t="s">
        <v>13</v>
      </c>
      <c r="E280" s="32" t="s">
        <v>25</v>
      </c>
      <c r="F280" s="32" t="s">
        <v>18</v>
      </c>
      <c r="G280" s="32" t="s">
        <v>29</v>
      </c>
      <c r="H280" s="32" t="s">
        <v>35</v>
      </c>
      <c r="I280" s="3">
        <v>231.13849999999999</v>
      </c>
      <c r="J280" s="3">
        <v>140</v>
      </c>
      <c r="K280" s="32">
        <v>67</v>
      </c>
      <c r="L280" s="3">
        <f t="shared" si="28"/>
        <v>15486.279499999999</v>
      </c>
      <c r="M280" s="3">
        <f t="shared" si="29"/>
        <v>6106.2794999999996</v>
      </c>
      <c r="N280" s="33">
        <f t="shared" si="30"/>
        <v>0.3943025502025842</v>
      </c>
      <c r="O280">
        <f t="shared" si="31"/>
        <v>15486.279499999999</v>
      </c>
      <c r="P280">
        <f t="shared" si="32"/>
        <v>9380</v>
      </c>
      <c r="Q280">
        <f t="shared" si="33"/>
        <v>6106.2794999999987</v>
      </c>
      <c r="R280">
        <f t="shared" si="34"/>
        <v>0.39430255020258409</v>
      </c>
    </row>
    <row r="281" spans="1:18">
      <c r="A281" s="32"/>
      <c r="B281" s="32">
        <v>2023</v>
      </c>
      <c r="C281" s="32" t="s">
        <v>43</v>
      </c>
      <c r="D281" s="32" t="s">
        <v>13</v>
      </c>
      <c r="E281" s="32" t="s">
        <v>26</v>
      </c>
      <c r="F281" s="32" t="s">
        <v>18</v>
      </c>
      <c r="G281" s="32" t="s">
        <v>29</v>
      </c>
      <c r="H281" s="32" t="s">
        <v>35</v>
      </c>
      <c r="I281" s="3">
        <v>165.99</v>
      </c>
      <c r="J281" s="3">
        <v>105</v>
      </c>
      <c r="K281" s="32">
        <v>76</v>
      </c>
      <c r="L281" s="3">
        <f t="shared" si="28"/>
        <v>12615.240000000002</v>
      </c>
      <c r="M281" s="3">
        <f t="shared" si="29"/>
        <v>4635.2400000000007</v>
      </c>
      <c r="N281" s="33">
        <f t="shared" si="30"/>
        <v>0.36743177299837343</v>
      </c>
      <c r="O281">
        <f t="shared" si="31"/>
        <v>12615.240000000002</v>
      </c>
      <c r="P281">
        <f t="shared" si="32"/>
        <v>7980</v>
      </c>
      <c r="Q281">
        <f t="shared" si="33"/>
        <v>4635.2400000000016</v>
      </c>
      <c r="R281">
        <f t="shared" si="34"/>
        <v>0.36743177299837348</v>
      </c>
    </row>
    <row r="282" spans="1:18">
      <c r="A282" s="32"/>
      <c r="B282" s="32">
        <v>2024</v>
      </c>
      <c r="C282" s="32" t="s">
        <v>43</v>
      </c>
      <c r="D282" s="32" t="s">
        <v>13</v>
      </c>
      <c r="E282" s="32" t="s">
        <v>26</v>
      </c>
      <c r="F282" s="32" t="s">
        <v>18</v>
      </c>
      <c r="G282" s="32" t="s">
        <v>29</v>
      </c>
      <c r="H282" s="32" t="s">
        <v>35</v>
      </c>
      <c r="I282" s="3">
        <v>202.38849999999999</v>
      </c>
      <c r="J282" s="3">
        <v>120.96000000000001</v>
      </c>
      <c r="K282" s="32">
        <v>72</v>
      </c>
      <c r="L282" s="3">
        <f t="shared" si="28"/>
        <v>14571.972</v>
      </c>
      <c r="M282" s="3">
        <f t="shared" si="29"/>
        <v>5862.851999999999</v>
      </c>
      <c r="N282" s="33">
        <f t="shared" si="30"/>
        <v>0.40233758341012454</v>
      </c>
      <c r="O282">
        <f t="shared" si="31"/>
        <v>14571.972</v>
      </c>
      <c r="P282">
        <f t="shared" si="32"/>
        <v>8709.1200000000008</v>
      </c>
      <c r="Q282">
        <f t="shared" si="33"/>
        <v>5862.851999999999</v>
      </c>
      <c r="R282">
        <f t="shared" si="34"/>
        <v>0.40233758341012454</v>
      </c>
    </row>
    <row r="283" spans="1:18">
      <c r="A283" s="32"/>
      <c r="B283" s="32">
        <v>2023</v>
      </c>
      <c r="C283" s="32" t="s">
        <v>44</v>
      </c>
      <c r="D283" s="32" t="s">
        <v>13</v>
      </c>
      <c r="E283" s="32" t="s">
        <v>23</v>
      </c>
      <c r="F283" s="32" t="s">
        <v>18</v>
      </c>
      <c r="G283" s="32" t="s">
        <v>29</v>
      </c>
      <c r="H283" s="32" t="s">
        <v>35</v>
      </c>
      <c r="I283" s="3">
        <v>135.99</v>
      </c>
      <c r="J283" s="3">
        <v>90</v>
      </c>
      <c r="K283" s="32">
        <v>89</v>
      </c>
      <c r="L283" s="3">
        <f t="shared" si="28"/>
        <v>12103.11</v>
      </c>
      <c r="M283" s="3">
        <f t="shared" si="29"/>
        <v>4093.1100000000006</v>
      </c>
      <c r="N283" s="33">
        <f t="shared" si="30"/>
        <v>0.33818663136995369</v>
      </c>
      <c r="O283">
        <f t="shared" si="31"/>
        <v>12103.11</v>
      </c>
      <c r="P283">
        <f t="shared" si="32"/>
        <v>8010</v>
      </c>
      <c r="Q283">
        <f t="shared" si="33"/>
        <v>4093.1100000000006</v>
      </c>
      <c r="R283">
        <f t="shared" si="34"/>
        <v>0.33818663136995369</v>
      </c>
    </row>
    <row r="284" spans="1:18">
      <c r="A284" s="32"/>
      <c r="B284" s="32">
        <v>2024</v>
      </c>
      <c r="C284" s="32" t="s">
        <v>44</v>
      </c>
      <c r="D284" s="32" t="s">
        <v>13</v>
      </c>
      <c r="E284" s="32" t="s">
        <v>23</v>
      </c>
      <c r="F284" s="32" t="s">
        <v>18</v>
      </c>
      <c r="G284" s="32" t="s">
        <v>29</v>
      </c>
      <c r="H284" s="32" t="s">
        <v>35</v>
      </c>
      <c r="I284" s="3">
        <v>162.13849999999999</v>
      </c>
      <c r="J284" s="3">
        <v>103.04</v>
      </c>
      <c r="K284" s="32">
        <v>85</v>
      </c>
      <c r="L284" s="3">
        <f t="shared" si="28"/>
        <v>13781.772499999999</v>
      </c>
      <c r="M284" s="3">
        <f t="shared" si="29"/>
        <v>5023.3724999999986</v>
      </c>
      <c r="N284" s="33">
        <f t="shared" si="30"/>
        <v>0.36449393574012334</v>
      </c>
      <c r="O284">
        <f t="shared" si="31"/>
        <v>13781.772499999999</v>
      </c>
      <c r="P284">
        <f t="shared" si="32"/>
        <v>8758.4</v>
      </c>
      <c r="Q284">
        <f t="shared" si="33"/>
        <v>5023.3724999999995</v>
      </c>
      <c r="R284">
        <f t="shared" si="34"/>
        <v>0.3644939357401234</v>
      </c>
    </row>
    <row r="285" spans="1:18">
      <c r="A285" s="32"/>
      <c r="B285" s="32">
        <v>2023</v>
      </c>
      <c r="C285" s="32" t="s">
        <v>44</v>
      </c>
      <c r="D285" s="32" t="s">
        <v>13</v>
      </c>
      <c r="E285" s="32" t="s">
        <v>24</v>
      </c>
      <c r="F285" s="32" t="s">
        <v>18</v>
      </c>
      <c r="G285" s="32" t="s">
        <v>29</v>
      </c>
      <c r="H285" s="32" t="s">
        <v>35</v>
      </c>
      <c r="I285" s="3">
        <v>235.99</v>
      </c>
      <c r="J285" s="3">
        <v>150</v>
      </c>
      <c r="K285" s="32">
        <v>66</v>
      </c>
      <c r="L285" s="3">
        <f t="shared" si="28"/>
        <v>15575.34</v>
      </c>
      <c r="M285" s="3">
        <f t="shared" si="29"/>
        <v>5675.34</v>
      </c>
      <c r="N285" s="33">
        <f t="shared" si="30"/>
        <v>0.36437984660366968</v>
      </c>
      <c r="O285">
        <f t="shared" si="31"/>
        <v>15575.34</v>
      </c>
      <c r="P285">
        <f t="shared" si="32"/>
        <v>9900</v>
      </c>
      <c r="Q285">
        <f t="shared" si="33"/>
        <v>5675.34</v>
      </c>
      <c r="R285">
        <f t="shared" si="34"/>
        <v>0.36437984660366968</v>
      </c>
    </row>
    <row r="286" spans="1:18">
      <c r="A286" s="32"/>
      <c r="B286" s="32">
        <v>2024</v>
      </c>
      <c r="C286" s="32" t="s">
        <v>44</v>
      </c>
      <c r="D286" s="32" t="s">
        <v>13</v>
      </c>
      <c r="E286" s="32" t="s">
        <v>24</v>
      </c>
      <c r="F286" s="32" t="s">
        <v>18</v>
      </c>
      <c r="G286" s="32" t="s">
        <v>29</v>
      </c>
      <c r="H286" s="32" t="s">
        <v>35</v>
      </c>
      <c r="I286" s="3">
        <v>282.88849999999996</v>
      </c>
      <c r="J286" s="3">
        <v>173.60000000000002</v>
      </c>
      <c r="K286" s="32">
        <v>63</v>
      </c>
      <c r="L286" s="3">
        <f t="shared" si="28"/>
        <v>17821.975499999997</v>
      </c>
      <c r="M286" s="3">
        <f t="shared" si="29"/>
        <v>6885.1754999999966</v>
      </c>
      <c r="N286" s="33">
        <f t="shared" si="30"/>
        <v>0.3863306567782005</v>
      </c>
      <c r="O286">
        <f t="shared" si="31"/>
        <v>17821.975499999997</v>
      </c>
      <c r="P286">
        <f t="shared" si="32"/>
        <v>10936.800000000001</v>
      </c>
      <c r="Q286">
        <f t="shared" si="33"/>
        <v>6885.1754999999957</v>
      </c>
      <c r="R286">
        <f t="shared" si="34"/>
        <v>0.38633065677820044</v>
      </c>
    </row>
    <row r="287" spans="1:18">
      <c r="A287" s="32"/>
      <c r="B287" s="32">
        <v>2023</v>
      </c>
      <c r="C287" s="32" t="s">
        <v>44</v>
      </c>
      <c r="D287" s="32" t="s">
        <v>13</v>
      </c>
      <c r="E287" s="32" t="s">
        <v>25</v>
      </c>
      <c r="F287" s="32" t="s">
        <v>18</v>
      </c>
      <c r="G287" s="32" t="s">
        <v>29</v>
      </c>
      <c r="H287" s="32" t="s">
        <v>35</v>
      </c>
      <c r="I287" s="3">
        <v>185.99</v>
      </c>
      <c r="J287" s="3">
        <v>120</v>
      </c>
      <c r="K287" s="32">
        <v>77</v>
      </c>
      <c r="L287" s="3">
        <f t="shared" si="28"/>
        <v>14321.230000000001</v>
      </c>
      <c r="M287" s="3">
        <f t="shared" si="29"/>
        <v>5081.2300000000005</v>
      </c>
      <c r="N287" s="33">
        <f t="shared" si="30"/>
        <v>0.35480402172159792</v>
      </c>
      <c r="O287">
        <f t="shared" si="31"/>
        <v>14321.230000000001</v>
      </c>
      <c r="P287">
        <f t="shared" si="32"/>
        <v>9240</v>
      </c>
      <c r="Q287">
        <f t="shared" si="33"/>
        <v>5081.2300000000014</v>
      </c>
      <c r="R287">
        <f t="shared" si="34"/>
        <v>0.35480402172159797</v>
      </c>
    </row>
    <row r="288" spans="1:18">
      <c r="A288" s="32"/>
      <c r="B288" s="32">
        <v>2024</v>
      </c>
      <c r="C288" s="32" t="s">
        <v>44</v>
      </c>
      <c r="D288" s="32" t="s">
        <v>13</v>
      </c>
      <c r="E288" s="32" t="s">
        <v>25</v>
      </c>
      <c r="F288" s="32" t="s">
        <v>18</v>
      </c>
      <c r="G288" s="32" t="s">
        <v>29</v>
      </c>
      <c r="H288" s="32" t="s">
        <v>35</v>
      </c>
      <c r="I288" s="3">
        <v>225.38849999999999</v>
      </c>
      <c r="J288" s="3">
        <v>140</v>
      </c>
      <c r="K288" s="32">
        <v>74</v>
      </c>
      <c r="L288" s="3">
        <f t="shared" si="28"/>
        <v>16678.749</v>
      </c>
      <c r="M288" s="3">
        <f t="shared" si="29"/>
        <v>6318.7489999999998</v>
      </c>
      <c r="N288" s="33">
        <f t="shared" si="30"/>
        <v>0.37885029626622474</v>
      </c>
      <c r="O288">
        <f t="shared" si="31"/>
        <v>16678.749</v>
      </c>
      <c r="P288">
        <f t="shared" si="32"/>
        <v>10360</v>
      </c>
      <c r="Q288">
        <f t="shared" si="33"/>
        <v>6318.7489999999998</v>
      </c>
      <c r="R288">
        <f t="shared" si="34"/>
        <v>0.37885029626622474</v>
      </c>
    </row>
    <row r="289" spans="1:18">
      <c r="A289" s="32"/>
      <c r="B289" s="32">
        <v>2023</v>
      </c>
      <c r="C289" s="32" t="s">
        <v>44</v>
      </c>
      <c r="D289" s="32" t="s">
        <v>13</v>
      </c>
      <c r="E289" s="32" t="s">
        <v>26</v>
      </c>
      <c r="F289" s="32" t="s">
        <v>18</v>
      </c>
      <c r="G289" s="32" t="s">
        <v>29</v>
      </c>
      <c r="H289" s="32" t="s">
        <v>35</v>
      </c>
      <c r="I289" s="3">
        <v>160.99</v>
      </c>
      <c r="J289" s="3">
        <v>105</v>
      </c>
      <c r="K289" s="32">
        <v>83</v>
      </c>
      <c r="L289" s="3">
        <f t="shared" si="28"/>
        <v>13362.17</v>
      </c>
      <c r="M289" s="3">
        <f t="shared" si="29"/>
        <v>4647.170000000001</v>
      </c>
      <c r="N289" s="33">
        <f t="shared" si="30"/>
        <v>0.34778557674389721</v>
      </c>
      <c r="O289">
        <f t="shared" si="31"/>
        <v>13362.17</v>
      </c>
      <c r="P289">
        <f t="shared" si="32"/>
        <v>8715</v>
      </c>
      <c r="Q289">
        <f t="shared" si="33"/>
        <v>4647.17</v>
      </c>
      <c r="R289">
        <f t="shared" si="34"/>
        <v>0.34778557674389715</v>
      </c>
    </row>
    <row r="290" spans="1:18">
      <c r="A290" s="32"/>
      <c r="B290" s="32">
        <v>2024</v>
      </c>
      <c r="C290" s="32" t="s">
        <v>44</v>
      </c>
      <c r="D290" s="32" t="s">
        <v>13</v>
      </c>
      <c r="E290" s="32" t="s">
        <v>26</v>
      </c>
      <c r="F290" s="32" t="s">
        <v>18</v>
      </c>
      <c r="G290" s="32" t="s">
        <v>29</v>
      </c>
      <c r="H290" s="32" t="s">
        <v>35</v>
      </c>
      <c r="I290" s="3">
        <v>196.63849999999999</v>
      </c>
      <c r="J290" s="3">
        <v>120.96000000000001</v>
      </c>
      <c r="K290" s="32">
        <v>79</v>
      </c>
      <c r="L290" s="3">
        <f t="shared" si="28"/>
        <v>15534.441499999999</v>
      </c>
      <c r="M290" s="3">
        <f t="shared" si="29"/>
        <v>5978.6014999999989</v>
      </c>
      <c r="N290" s="33">
        <f t="shared" si="30"/>
        <v>0.38486105213373772</v>
      </c>
      <c r="O290">
        <f t="shared" si="31"/>
        <v>15534.441499999999</v>
      </c>
      <c r="P290">
        <f t="shared" si="32"/>
        <v>9555.84</v>
      </c>
      <c r="Q290">
        <f t="shared" si="33"/>
        <v>5978.6014999999989</v>
      </c>
      <c r="R290">
        <f t="shared" si="34"/>
        <v>0.38486105213373772</v>
      </c>
    </row>
    <row r="291" spans="1:18">
      <c r="A291" s="32"/>
      <c r="B291" s="32">
        <v>2023</v>
      </c>
      <c r="C291" s="32" t="s">
        <v>41</v>
      </c>
      <c r="D291" s="32" t="s">
        <v>13</v>
      </c>
      <c r="E291" s="32" t="s">
        <v>23</v>
      </c>
      <c r="F291" s="32" t="s">
        <v>18</v>
      </c>
      <c r="G291" s="32" t="s">
        <v>29</v>
      </c>
      <c r="H291" s="32" t="s">
        <v>36</v>
      </c>
      <c r="I291" s="3">
        <v>200.99</v>
      </c>
      <c r="J291" s="3">
        <v>120</v>
      </c>
      <c r="K291" s="32">
        <v>52</v>
      </c>
      <c r="L291" s="3">
        <f t="shared" si="28"/>
        <v>10451.48</v>
      </c>
      <c r="M291" s="3">
        <f t="shared" si="29"/>
        <v>4211.4800000000005</v>
      </c>
      <c r="N291" s="33">
        <f t="shared" si="30"/>
        <v>0.40295537091397587</v>
      </c>
      <c r="O291">
        <f t="shared" si="31"/>
        <v>10451.48</v>
      </c>
      <c r="P291">
        <f t="shared" si="32"/>
        <v>6240</v>
      </c>
      <c r="Q291">
        <f t="shared" si="33"/>
        <v>4211.4799999999996</v>
      </c>
      <c r="R291">
        <f t="shared" si="34"/>
        <v>0.40295537091397582</v>
      </c>
    </row>
    <row r="292" spans="1:18">
      <c r="A292" s="32"/>
      <c r="B292" s="32">
        <v>2024</v>
      </c>
      <c r="C292" s="32" t="s">
        <v>41</v>
      </c>
      <c r="D292" s="32" t="s">
        <v>13</v>
      </c>
      <c r="E292" s="32" t="s">
        <v>23</v>
      </c>
      <c r="F292" s="32" t="s">
        <v>18</v>
      </c>
      <c r="G292" s="32" t="s">
        <v>29</v>
      </c>
      <c r="H292" s="32" t="s">
        <v>36</v>
      </c>
      <c r="I292" s="3">
        <v>242.63849999999999</v>
      </c>
      <c r="J292" s="3">
        <v>140</v>
      </c>
      <c r="K292" s="32">
        <v>48</v>
      </c>
      <c r="L292" s="3">
        <f t="shared" si="28"/>
        <v>11646.647999999999</v>
      </c>
      <c r="M292" s="3">
        <f t="shared" si="29"/>
        <v>4926.6479999999992</v>
      </c>
      <c r="N292" s="33">
        <f t="shared" si="30"/>
        <v>0.42300995101766614</v>
      </c>
      <c r="O292">
        <f t="shared" si="31"/>
        <v>11646.647999999999</v>
      </c>
      <c r="P292">
        <f t="shared" si="32"/>
        <v>6720</v>
      </c>
      <c r="Q292">
        <f t="shared" si="33"/>
        <v>4926.6479999999992</v>
      </c>
      <c r="R292">
        <f t="shared" si="34"/>
        <v>0.42300995101766614</v>
      </c>
    </row>
    <row r="293" spans="1:18">
      <c r="A293" s="32"/>
      <c r="B293" s="32">
        <v>2023</v>
      </c>
      <c r="C293" s="32" t="s">
        <v>41</v>
      </c>
      <c r="D293" s="32" t="s">
        <v>13</v>
      </c>
      <c r="E293" s="32" t="s">
        <v>24</v>
      </c>
      <c r="F293" s="32" t="s">
        <v>18</v>
      </c>
      <c r="G293" s="32" t="s">
        <v>29</v>
      </c>
      <c r="H293" s="32" t="s">
        <v>36</v>
      </c>
      <c r="I293" s="3">
        <v>330.99</v>
      </c>
      <c r="J293" s="3">
        <v>198</v>
      </c>
      <c r="K293" s="32">
        <v>32</v>
      </c>
      <c r="L293" s="3">
        <f t="shared" si="28"/>
        <v>10591.68</v>
      </c>
      <c r="M293" s="3">
        <f t="shared" si="29"/>
        <v>4255.68</v>
      </c>
      <c r="N293" s="33">
        <f t="shared" si="30"/>
        <v>0.40179461615154538</v>
      </c>
      <c r="O293">
        <f t="shared" si="31"/>
        <v>10591.68</v>
      </c>
      <c r="P293">
        <f t="shared" si="32"/>
        <v>6336</v>
      </c>
      <c r="Q293">
        <f t="shared" si="33"/>
        <v>4255.68</v>
      </c>
      <c r="R293">
        <f t="shared" si="34"/>
        <v>0.40179461615154538</v>
      </c>
    </row>
    <row r="294" spans="1:18">
      <c r="A294" s="32"/>
      <c r="B294" s="32">
        <v>2024</v>
      </c>
      <c r="C294" s="32" t="s">
        <v>41</v>
      </c>
      <c r="D294" s="32" t="s">
        <v>13</v>
      </c>
      <c r="E294" s="32" t="s">
        <v>24</v>
      </c>
      <c r="F294" s="32" t="s">
        <v>18</v>
      </c>
      <c r="G294" s="32" t="s">
        <v>29</v>
      </c>
      <c r="H294" s="32" t="s">
        <v>36</v>
      </c>
      <c r="I294" s="3">
        <v>397.88849999999996</v>
      </c>
      <c r="J294" s="3">
        <v>226.24</v>
      </c>
      <c r="K294" s="32">
        <v>29</v>
      </c>
      <c r="L294" s="3">
        <f t="shared" si="28"/>
        <v>11538.7665</v>
      </c>
      <c r="M294" s="3">
        <f t="shared" si="29"/>
        <v>4977.8064999999988</v>
      </c>
      <c r="N294" s="33">
        <f t="shared" si="30"/>
        <v>0.43139849480444886</v>
      </c>
      <c r="O294">
        <f t="shared" si="31"/>
        <v>11538.7665</v>
      </c>
      <c r="P294">
        <f t="shared" si="32"/>
        <v>6560.96</v>
      </c>
      <c r="Q294">
        <f t="shared" si="33"/>
        <v>4977.8064999999997</v>
      </c>
      <c r="R294">
        <f t="shared" si="34"/>
        <v>0.43139849480444897</v>
      </c>
    </row>
    <row r="295" spans="1:18">
      <c r="A295" s="32"/>
      <c r="B295" s="32">
        <v>2023</v>
      </c>
      <c r="C295" s="32" t="s">
        <v>41</v>
      </c>
      <c r="D295" s="32" t="s">
        <v>13</v>
      </c>
      <c r="E295" s="32" t="s">
        <v>25</v>
      </c>
      <c r="F295" s="32" t="s">
        <v>18</v>
      </c>
      <c r="G295" s="32" t="s">
        <v>29</v>
      </c>
      <c r="H295" s="32" t="s">
        <v>36</v>
      </c>
      <c r="I295" s="3">
        <v>265.99</v>
      </c>
      <c r="J295" s="3">
        <v>159</v>
      </c>
      <c r="K295" s="32">
        <v>42</v>
      </c>
      <c r="L295" s="3">
        <f t="shared" si="28"/>
        <v>11171.58</v>
      </c>
      <c r="M295" s="3">
        <f t="shared" si="29"/>
        <v>4493.58</v>
      </c>
      <c r="N295" s="33">
        <f t="shared" si="30"/>
        <v>0.40223316666040076</v>
      </c>
      <c r="O295">
        <f t="shared" si="31"/>
        <v>11171.58</v>
      </c>
      <c r="P295">
        <f t="shared" si="32"/>
        <v>6678</v>
      </c>
      <c r="Q295">
        <f t="shared" si="33"/>
        <v>4493.58</v>
      </c>
      <c r="R295">
        <f t="shared" si="34"/>
        <v>0.40223316666040076</v>
      </c>
    </row>
    <row r="296" spans="1:18">
      <c r="A296" s="32"/>
      <c r="B296" s="32">
        <v>2024</v>
      </c>
      <c r="C296" s="32" t="s">
        <v>41</v>
      </c>
      <c r="D296" s="32" t="s">
        <v>13</v>
      </c>
      <c r="E296" s="32" t="s">
        <v>25</v>
      </c>
      <c r="F296" s="32" t="s">
        <v>18</v>
      </c>
      <c r="G296" s="32" t="s">
        <v>29</v>
      </c>
      <c r="H296" s="32" t="s">
        <v>36</v>
      </c>
      <c r="I296" s="3">
        <v>323.13849999999996</v>
      </c>
      <c r="J296" s="3">
        <v>182.56000000000003</v>
      </c>
      <c r="K296" s="32">
        <v>39</v>
      </c>
      <c r="L296" s="3">
        <f t="shared" si="28"/>
        <v>12602.401499999998</v>
      </c>
      <c r="M296" s="3">
        <f t="shared" si="29"/>
        <v>5482.5614999999971</v>
      </c>
      <c r="N296" s="33">
        <f t="shared" si="30"/>
        <v>0.4350410118261982</v>
      </c>
      <c r="O296">
        <f t="shared" si="31"/>
        <v>12602.401499999998</v>
      </c>
      <c r="P296">
        <f t="shared" si="32"/>
        <v>7119.8400000000011</v>
      </c>
      <c r="Q296">
        <f t="shared" si="33"/>
        <v>5482.5614999999971</v>
      </c>
      <c r="R296">
        <f t="shared" si="34"/>
        <v>0.4350410118261982</v>
      </c>
    </row>
    <row r="297" spans="1:18">
      <c r="A297" s="32"/>
      <c r="B297" s="32">
        <v>2023</v>
      </c>
      <c r="C297" s="32" t="s">
        <v>41</v>
      </c>
      <c r="D297" s="32" t="s">
        <v>13</v>
      </c>
      <c r="E297" s="32" t="s">
        <v>26</v>
      </c>
      <c r="F297" s="32" t="s">
        <v>18</v>
      </c>
      <c r="G297" s="32" t="s">
        <v>29</v>
      </c>
      <c r="H297" s="32" t="s">
        <v>36</v>
      </c>
      <c r="I297" s="3">
        <v>233.49</v>
      </c>
      <c r="J297" s="3">
        <v>139.5</v>
      </c>
      <c r="K297" s="32">
        <v>48</v>
      </c>
      <c r="L297" s="3">
        <f t="shared" si="28"/>
        <v>11207.52</v>
      </c>
      <c r="M297" s="3">
        <f t="shared" si="29"/>
        <v>4511.5200000000004</v>
      </c>
      <c r="N297" s="33">
        <f t="shared" si="30"/>
        <v>0.40254400616728769</v>
      </c>
      <c r="O297">
        <f t="shared" si="31"/>
        <v>11207.52</v>
      </c>
      <c r="P297">
        <f t="shared" si="32"/>
        <v>6696</v>
      </c>
      <c r="Q297">
        <f t="shared" si="33"/>
        <v>4511.5200000000004</v>
      </c>
      <c r="R297">
        <f t="shared" si="34"/>
        <v>0.40254400616728769</v>
      </c>
    </row>
    <row r="298" spans="1:18">
      <c r="A298" s="32"/>
      <c r="B298" s="32">
        <v>2024</v>
      </c>
      <c r="C298" s="32" t="s">
        <v>41</v>
      </c>
      <c r="D298" s="32" t="s">
        <v>13</v>
      </c>
      <c r="E298" s="32" t="s">
        <v>26</v>
      </c>
      <c r="F298" s="32" t="s">
        <v>18</v>
      </c>
      <c r="G298" s="32" t="s">
        <v>29</v>
      </c>
      <c r="H298" s="32" t="s">
        <v>36</v>
      </c>
      <c r="I298" s="3">
        <v>282.88849999999996</v>
      </c>
      <c r="J298" s="3">
        <v>160.72000000000003</v>
      </c>
      <c r="K298" s="32">
        <v>45</v>
      </c>
      <c r="L298" s="3">
        <f t="shared" si="28"/>
        <v>12729.982499999998</v>
      </c>
      <c r="M298" s="3">
        <f t="shared" si="29"/>
        <v>5497.5824999999968</v>
      </c>
      <c r="N298" s="33">
        <f t="shared" si="30"/>
        <v>0.43186096288820486</v>
      </c>
      <c r="O298">
        <f t="shared" si="31"/>
        <v>12729.982499999998</v>
      </c>
      <c r="P298">
        <f t="shared" si="32"/>
        <v>7232.4000000000015</v>
      </c>
      <c r="Q298">
        <f t="shared" si="33"/>
        <v>5497.5824999999968</v>
      </c>
      <c r="R298">
        <f t="shared" si="34"/>
        <v>0.43186096288820486</v>
      </c>
    </row>
    <row r="299" spans="1:18">
      <c r="A299" s="32"/>
      <c r="B299" s="32">
        <v>2023</v>
      </c>
      <c r="C299" s="32" t="s">
        <v>42</v>
      </c>
      <c r="D299" s="32" t="s">
        <v>13</v>
      </c>
      <c r="E299" s="32" t="s">
        <v>23</v>
      </c>
      <c r="F299" s="32" t="s">
        <v>18</v>
      </c>
      <c r="G299" s="32" t="s">
        <v>29</v>
      </c>
      <c r="H299" s="32" t="s">
        <v>36</v>
      </c>
      <c r="I299" s="3">
        <v>195.99</v>
      </c>
      <c r="J299" s="3">
        <v>120</v>
      </c>
      <c r="K299" s="32">
        <v>58</v>
      </c>
      <c r="L299" s="3">
        <f t="shared" si="28"/>
        <v>11367.42</v>
      </c>
      <c r="M299" s="3">
        <f t="shared" si="29"/>
        <v>4407.42</v>
      </c>
      <c r="N299" s="33">
        <f t="shared" si="30"/>
        <v>0.38772386346242155</v>
      </c>
      <c r="O299">
        <f t="shared" si="31"/>
        <v>11367.42</v>
      </c>
      <c r="P299">
        <f t="shared" si="32"/>
        <v>6960</v>
      </c>
      <c r="Q299">
        <f t="shared" si="33"/>
        <v>4407.42</v>
      </c>
      <c r="R299">
        <f t="shared" si="34"/>
        <v>0.38772386346242155</v>
      </c>
    </row>
    <row r="300" spans="1:18">
      <c r="A300" s="32"/>
      <c r="B300" s="32">
        <v>2024</v>
      </c>
      <c r="C300" s="32" t="s">
        <v>42</v>
      </c>
      <c r="D300" s="32" t="s">
        <v>13</v>
      </c>
      <c r="E300" s="32" t="s">
        <v>23</v>
      </c>
      <c r="F300" s="32" t="s">
        <v>18</v>
      </c>
      <c r="G300" s="32" t="s">
        <v>29</v>
      </c>
      <c r="H300" s="32" t="s">
        <v>36</v>
      </c>
      <c r="I300" s="3">
        <v>236.88849999999999</v>
      </c>
      <c r="J300" s="3">
        <v>140</v>
      </c>
      <c r="K300" s="32">
        <v>54</v>
      </c>
      <c r="L300" s="3">
        <f t="shared" si="28"/>
        <v>12791.978999999999</v>
      </c>
      <c r="M300" s="3">
        <f t="shared" si="29"/>
        <v>5231.9789999999994</v>
      </c>
      <c r="N300" s="33">
        <f t="shared" si="30"/>
        <v>0.40900465830971106</v>
      </c>
      <c r="O300">
        <f t="shared" si="31"/>
        <v>12791.978999999999</v>
      </c>
      <c r="P300">
        <f t="shared" si="32"/>
        <v>7560</v>
      </c>
      <c r="Q300">
        <f t="shared" si="33"/>
        <v>5231.9789999999994</v>
      </c>
      <c r="R300">
        <f t="shared" si="34"/>
        <v>0.40900465830971106</v>
      </c>
    </row>
    <row r="301" spans="1:18">
      <c r="A301" s="32"/>
      <c r="B301" s="32">
        <v>2023</v>
      </c>
      <c r="C301" s="32" t="s">
        <v>42</v>
      </c>
      <c r="D301" s="32" t="s">
        <v>13</v>
      </c>
      <c r="E301" s="32" t="s">
        <v>24</v>
      </c>
      <c r="F301" s="32" t="s">
        <v>18</v>
      </c>
      <c r="G301" s="32" t="s">
        <v>29</v>
      </c>
      <c r="H301" s="32" t="s">
        <v>36</v>
      </c>
      <c r="I301" s="3">
        <v>325.99</v>
      </c>
      <c r="J301" s="3">
        <v>198</v>
      </c>
      <c r="K301" s="32">
        <v>36</v>
      </c>
      <c r="L301" s="3">
        <f t="shared" si="28"/>
        <v>11735.64</v>
      </c>
      <c r="M301" s="3">
        <f t="shared" si="29"/>
        <v>4607.6400000000003</v>
      </c>
      <c r="N301" s="33">
        <f t="shared" si="30"/>
        <v>0.39261940550323632</v>
      </c>
      <c r="O301">
        <f t="shared" si="31"/>
        <v>11735.64</v>
      </c>
      <c r="P301">
        <f t="shared" si="32"/>
        <v>7128</v>
      </c>
      <c r="Q301">
        <f t="shared" si="33"/>
        <v>4607.6399999999994</v>
      </c>
      <c r="R301">
        <f t="shared" si="34"/>
        <v>0.39261940550323626</v>
      </c>
    </row>
    <row r="302" spans="1:18">
      <c r="A302" s="32"/>
      <c r="B302" s="32">
        <v>2024</v>
      </c>
      <c r="C302" s="32" t="s">
        <v>42</v>
      </c>
      <c r="D302" s="32" t="s">
        <v>13</v>
      </c>
      <c r="E302" s="32" t="s">
        <v>24</v>
      </c>
      <c r="F302" s="32" t="s">
        <v>18</v>
      </c>
      <c r="G302" s="32" t="s">
        <v>29</v>
      </c>
      <c r="H302" s="32" t="s">
        <v>36</v>
      </c>
      <c r="I302" s="3">
        <v>392.13849999999996</v>
      </c>
      <c r="J302" s="3">
        <v>226.24</v>
      </c>
      <c r="K302" s="32">
        <v>33</v>
      </c>
      <c r="L302" s="3">
        <f t="shared" si="28"/>
        <v>12940.570499999998</v>
      </c>
      <c r="M302" s="3">
        <f t="shared" si="29"/>
        <v>5474.6504999999988</v>
      </c>
      <c r="N302" s="33">
        <f t="shared" si="30"/>
        <v>0.42306098483061466</v>
      </c>
      <c r="O302">
        <f t="shared" si="31"/>
        <v>12940.570499999998</v>
      </c>
      <c r="P302">
        <f t="shared" si="32"/>
        <v>7465.92</v>
      </c>
      <c r="Q302">
        <f t="shared" si="33"/>
        <v>5474.6504999999979</v>
      </c>
      <c r="R302">
        <f t="shared" si="34"/>
        <v>0.42306098483061461</v>
      </c>
    </row>
    <row r="303" spans="1:18">
      <c r="A303" s="32"/>
      <c r="B303" s="32">
        <v>2023</v>
      </c>
      <c r="C303" s="32" t="s">
        <v>42</v>
      </c>
      <c r="D303" s="32" t="s">
        <v>13</v>
      </c>
      <c r="E303" s="32" t="s">
        <v>25</v>
      </c>
      <c r="F303" s="32" t="s">
        <v>18</v>
      </c>
      <c r="G303" s="32" t="s">
        <v>29</v>
      </c>
      <c r="H303" s="32" t="s">
        <v>36</v>
      </c>
      <c r="I303" s="3">
        <v>260.99</v>
      </c>
      <c r="J303" s="3">
        <v>159</v>
      </c>
      <c r="K303" s="32">
        <v>46</v>
      </c>
      <c r="L303" s="3">
        <f t="shared" si="28"/>
        <v>12005.54</v>
      </c>
      <c r="M303" s="3">
        <f t="shared" si="29"/>
        <v>4691.5400000000009</v>
      </c>
      <c r="N303" s="33">
        <f t="shared" si="30"/>
        <v>0.39078125598681945</v>
      </c>
      <c r="O303">
        <f t="shared" si="31"/>
        <v>12005.54</v>
      </c>
      <c r="P303">
        <f t="shared" si="32"/>
        <v>7314</v>
      </c>
      <c r="Q303">
        <f t="shared" si="33"/>
        <v>4691.5400000000009</v>
      </c>
      <c r="R303">
        <f t="shared" si="34"/>
        <v>0.39078125598681945</v>
      </c>
    </row>
    <row r="304" spans="1:18">
      <c r="A304" s="32"/>
      <c r="B304" s="32">
        <v>2024</v>
      </c>
      <c r="C304" s="32" t="s">
        <v>42</v>
      </c>
      <c r="D304" s="32" t="s">
        <v>13</v>
      </c>
      <c r="E304" s="32" t="s">
        <v>25</v>
      </c>
      <c r="F304" s="32" t="s">
        <v>18</v>
      </c>
      <c r="G304" s="32" t="s">
        <v>29</v>
      </c>
      <c r="H304" s="32" t="s">
        <v>36</v>
      </c>
      <c r="I304" s="3">
        <v>317.38849999999996</v>
      </c>
      <c r="J304" s="3">
        <v>182.56000000000003</v>
      </c>
      <c r="K304" s="32">
        <v>43</v>
      </c>
      <c r="L304" s="3">
        <f t="shared" si="28"/>
        <v>13647.705499999998</v>
      </c>
      <c r="M304" s="3">
        <f t="shared" si="29"/>
        <v>5797.6254999999974</v>
      </c>
      <c r="N304" s="33">
        <f t="shared" si="30"/>
        <v>0.42480587670945846</v>
      </c>
      <c r="O304">
        <f t="shared" si="31"/>
        <v>13647.705499999998</v>
      </c>
      <c r="P304">
        <f t="shared" si="32"/>
        <v>7850.0800000000017</v>
      </c>
      <c r="Q304">
        <f t="shared" si="33"/>
        <v>5797.6254999999965</v>
      </c>
      <c r="R304">
        <f t="shared" si="34"/>
        <v>0.42480587670945841</v>
      </c>
    </row>
    <row r="305" spans="1:18">
      <c r="A305" s="32"/>
      <c r="B305" s="32">
        <v>2023</v>
      </c>
      <c r="C305" s="32" t="s">
        <v>42</v>
      </c>
      <c r="D305" s="32" t="s">
        <v>13</v>
      </c>
      <c r="E305" s="32" t="s">
        <v>26</v>
      </c>
      <c r="F305" s="32" t="s">
        <v>18</v>
      </c>
      <c r="G305" s="32" t="s">
        <v>29</v>
      </c>
      <c r="H305" s="32" t="s">
        <v>36</v>
      </c>
      <c r="I305" s="3">
        <v>228.49</v>
      </c>
      <c r="J305" s="3">
        <v>139.5</v>
      </c>
      <c r="K305" s="32">
        <v>52</v>
      </c>
      <c r="L305" s="3">
        <f t="shared" si="28"/>
        <v>11881.48</v>
      </c>
      <c r="M305" s="3">
        <f t="shared" si="29"/>
        <v>4627.4800000000005</v>
      </c>
      <c r="N305" s="33">
        <f t="shared" si="30"/>
        <v>0.3894699986870323</v>
      </c>
      <c r="O305">
        <f t="shared" si="31"/>
        <v>11881.48</v>
      </c>
      <c r="P305">
        <f t="shared" si="32"/>
        <v>7254</v>
      </c>
      <c r="Q305">
        <f t="shared" si="33"/>
        <v>4627.4799999999996</v>
      </c>
      <c r="R305">
        <f t="shared" si="34"/>
        <v>0.38946999868703225</v>
      </c>
    </row>
    <row r="306" spans="1:18">
      <c r="A306" s="32"/>
      <c r="B306" s="32">
        <v>2024</v>
      </c>
      <c r="C306" s="32" t="s">
        <v>42</v>
      </c>
      <c r="D306" s="32" t="s">
        <v>13</v>
      </c>
      <c r="E306" s="32" t="s">
        <v>26</v>
      </c>
      <c r="F306" s="32" t="s">
        <v>18</v>
      </c>
      <c r="G306" s="32" t="s">
        <v>29</v>
      </c>
      <c r="H306" s="32" t="s">
        <v>36</v>
      </c>
      <c r="I306" s="3">
        <v>277.13849999999996</v>
      </c>
      <c r="J306" s="3">
        <v>160.72000000000003</v>
      </c>
      <c r="K306" s="32">
        <v>49</v>
      </c>
      <c r="L306" s="3">
        <f t="shared" si="28"/>
        <v>13579.786499999998</v>
      </c>
      <c r="M306" s="3">
        <f t="shared" si="29"/>
        <v>5704.5064999999968</v>
      </c>
      <c r="N306" s="33">
        <f t="shared" si="30"/>
        <v>0.4200733568233932</v>
      </c>
      <c r="O306">
        <f t="shared" si="31"/>
        <v>13579.786499999998</v>
      </c>
      <c r="P306">
        <f t="shared" si="32"/>
        <v>7875.2800000000016</v>
      </c>
      <c r="Q306">
        <f t="shared" si="33"/>
        <v>5704.5064999999968</v>
      </c>
      <c r="R306">
        <f t="shared" si="34"/>
        <v>0.4200733568233932</v>
      </c>
    </row>
    <row r="307" spans="1:18">
      <c r="A307" s="32"/>
      <c r="B307" s="32">
        <v>2023</v>
      </c>
      <c r="C307" s="32" t="s">
        <v>43</v>
      </c>
      <c r="D307" s="32" t="s">
        <v>13</v>
      </c>
      <c r="E307" s="32" t="s">
        <v>23</v>
      </c>
      <c r="F307" s="32" t="s">
        <v>18</v>
      </c>
      <c r="G307" s="32" t="s">
        <v>29</v>
      </c>
      <c r="H307" s="32" t="s">
        <v>36</v>
      </c>
      <c r="I307" s="3">
        <v>190.99</v>
      </c>
      <c r="J307" s="3">
        <v>120</v>
      </c>
      <c r="K307" s="32">
        <v>64</v>
      </c>
      <c r="L307" s="3">
        <f t="shared" si="28"/>
        <v>12223.36</v>
      </c>
      <c r="M307" s="3">
        <f t="shared" si="29"/>
        <v>4543.3600000000006</v>
      </c>
      <c r="N307" s="33">
        <f t="shared" si="30"/>
        <v>0.37169485313367195</v>
      </c>
      <c r="O307">
        <f t="shared" si="31"/>
        <v>12223.36</v>
      </c>
      <c r="P307">
        <f t="shared" si="32"/>
        <v>7680</v>
      </c>
      <c r="Q307">
        <f t="shared" si="33"/>
        <v>4543.3600000000006</v>
      </c>
      <c r="R307">
        <f t="shared" si="34"/>
        <v>0.37169485313367195</v>
      </c>
    </row>
    <row r="308" spans="1:18">
      <c r="A308" s="32"/>
      <c r="B308" s="32">
        <v>2024</v>
      </c>
      <c r="C308" s="32" t="s">
        <v>43</v>
      </c>
      <c r="D308" s="32" t="s">
        <v>13</v>
      </c>
      <c r="E308" s="32" t="s">
        <v>23</v>
      </c>
      <c r="F308" s="32" t="s">
        <v>18</v>
      </c>
      <c r="G308" s="32" t="s">
        <v>29</v>
      </c>
      <c r="H308" s="32" t="s">
        <v>36</v>
      </c>
      <c r="I308" s="3">
        <v>231.13849999999999</v>
      </c>
      <c r="J308" s="3">
        <v>140</v>
      </c>
      <c r="K308" s="32">
        <v>60</v>
      </c>
      <c r="L308" s="3">
        <f t="shared" si="28"/>
        <v>13868.31</v>
      </c>
      <c r="M308" s="3">
        <f t="shared" si="29"/>
        <v>5468.3099999999995</v>
      </c>
      <c r="N308" s="33">
        <f t="shared" si="30"/>
        <v>0.39430255020258415</v>
      </c>
      <c r="O308">
        <f t="shared" si="31"/>
        <v>13868.31</v>
      </c>
      <c r="P308">
        <f t="shared" si="32"/>
        <v>8400</v>
      </c>
      <c r="Q308">
        <f t="shared" si="33"/>
        <v>5468.3099999999995</v>
      </c>
      <c r="R308">
        <f t="shared" si="34"/>
        <v>0.39430255020258415</v>
      </c>
    </row>
    <row r="309" spans="1:18">
      <c r="A309" s="32"/>
      <c r="B309" s="32">
        <v>2023</v>
      </c>
      <c r="C309" s="32" t="s">
        <v>43</v>
      </c>
      <c r="D309" s="32" t="s">
        <v>13</v>
      </c>
      <c r="E309" s="32" t="s">
        <v>24</v>
      </c>
      <c r="F309" s="32" t="s">
        <v>18</v>
      </c>
      <c r="G309" s="32" t="s">
        <v>29</v>
      </c>
      <c r="H309" s="32" t="s">
        <v>36</v>
      </c>
      <c r="I309" s="3">
        <v>320.99</v>
      </c>
      <c r="J309" s="3">
        <v>198</v>
      </c>
      <c r="K309" s="32">
        <v>40</v>
      </c>
      <c r="L309" s="3">
        <f t="shared" si="28"/>
        <v>12839.6</v>
      </c>
      <c r="M309" s="3">
        <f t="shared" si="29"/>
        <v>4919.6000000000004</v>
      </c>
      <c r="N309" s="33">
        <f t="shared" si="30"/>
        <v>0.38315835384279884</v>
      </c>
      <c r="O309">
        <f t="shared" si="31"/>
        <v>12839.6</v>
      </c>
      <c r="P309">
        <f t="shared" si="32"/>
        <v>7920</v>
      </c>
      <c r="Q309">
        <f t="shared" si="33"/>
        <v>4919.6000000000004</v>
      </c>
      <c r="R309">
        <f t="shared" si="34"/>
        <v>0.38315835384279884</v>
      </c>
    </row>
    <row r="310" spans="1:18">
      <c r="A310" s="32"/>
      <c r="B310" s="32">
        <v>2024</v>
      </c>
      <c r="C310" s="32" t="s">
        <v>43</v>
      </c>
      <c r="D310" s="32" t="s">
        <v>13</v>
      </c>
      <c r="E310" s="32" t="s">
        <v>24</v>
      </c>
      <c r="F310" s="32" t="s">
        <v>18</v>
      </c>
      <c r="G310" s="32" t="s">
        <v>29</v>
      </c>
      <c r="H310" s="32" t="s">
        <v>36</v>
      </c>
      <c r="I310" s="3">
        <v>386.38849999999996</v>
      </c>
      <c r="J310" s="3">
        <v>226.24</v>
      </c>
      <c r="K310" s="32">
        <v>37</v>
      </c>
      <c r="L310" s="3">
        <f t="shared" si="28"/>
        <v>14296.374499999998</v>
      </c>
      <c r="M310" s="3">
        <f t="shared" si="29"/>
        <v>5925.494499999998</v>
      </c>
      <c r="N310" s="33">
        <f t="shared" si="30"/>
        <v>0.4144753272936435</v>
      </c>
      <c r="O310">
        <f t="shared" si="31"/>
        <v>14296.374499999998</v>
      </c>
      <c r="P310">
        <f t="shared" si="32"/>
        <v>8370.880000000001</v>
      </c>
      <c r="Q310">
        <f t="shared" si="33"/>
        <v>5925.4944999999971</v>
      </c>
      <c r="R310">
        <f t="shared" si="34"/>
        <v>0.41447532729364345</v>
      </c>
    </row>
    <row r="311" spans="1:18">
      <c r="A311" s="32"/>
      <c r="B311" s="32">
        <v>2023</v>
      </c>
      <c r="C311" s="32" t="s">
        <v>43</v>
      </c>
      <c r="D311" s="32" t="s">
        <v>13</v>
      </c>
      <c r="E311" s="32" t="s">
        <v>25</v>
      </c>
      <c r="F311" s="32" t="s">
        <v>18</v>
      </c>
      <c r="G311" s="32" t="s">
        <v>29</v>
      </c>
      <c r="H311" s="32" t="s">
        <v>36</v>
      </c>
      <c r="I311" s="3">
        <v>255.99</v>
      </c>
      <c r="J311" s="3">
        <v>159</v>
      </c>
      <c r="K311" s="32">
        <v>50</v>
      </c>
      <c r="L311" s="3">
        <f t="shared" si="28"/>
        <v>12799.5</v>
      </c>
      <c r="M311" s="3">
        <f t="shared" si="29"/>
        <v>4849.5</v>
      </c>
      <c r="N311" s="33">
        <f t="shared" si="30"/>
        <v>0.37888198757763975</v>
      </c>
      <c r="O311">
        <f t="shared" si="31"/>
        <v>12799.5</v>
      </c>
      <c r="P311">
        <f t="shared" si="32"/>
        <v>7950</v>
      </c>
      <c r="Q311">
        <f t="shared" si="33"/>
        <v>4849.5</v>
      </c>
      <c r="R311">
        <f t="shared" si="34"/>
        <v>0.37888198757763975</v>
      </c>
    </row>
    <row r="312" spans="1:18">
      <c r="A312" s="32"/>
      <c r="B312" s="32">
        <v>2024</v>
      </c>
      <c r="C312" s="32" t="s">
        <v>43</v>
      </c>
      <c r="D312" s="32" t="s">
        <v>13</v>
      </c>
      <c r="E312" s="32" t="s">
        <v>25</v>
      </c>
      <c r="F312" s="32" t="s">
        <v>18</v>
      </c>
      <c r="G312" s="32" t="s">
        <v>29</v>
      </c>
      <c r="H312" s="32" t="s">
        <v>36</v>
      </c>
      <c r="I312" s="3">
        <v>311.63849999999996</v>
      </c>
      <c r="J312" s="3">
        <v>182.56000000000003</v>
      </c>
      <c r="K312" s="32">
        <v>47</v>
      </c>
      <c r="L312" s="3">
        <f t="shared" si="28"/>
        <v>14647.009499999998</v>
      </c>
      <c r="M312" s="3">
        <f t="shared" si="29"/>
        <v>6066.6894999999968</v>
      </c>
      <c r="N312" s="33">
        <f t="shared" si="30"/>
        <v>0.41419304739305302</v>
      </c>
      <c r="O312">
        <f t="shared" si="31"/>
        <v>14647.009499999998</v>
      </c>
      <c r="P312">
        <f t="shared" si="32"/>
        <v>8580.3200000000015</v>
      </c>
      <c r="Q312">
        <f t="shared" si="33"/>
        <v>6066.6894999999968</v>
      </c>
      <c r="R312">
        <f t="shared" si="34"/>
        <v>0.41419304739305302</v>
      </c>
    </row>
    <row r="313" spans="1:18">
      <c r="A313" s="32"/>
      <c r="B313" s="32">
        <v>2023</v>
      </c>
      <c r="C313" s="32" t="s">
        <v>43</v>
      </c>
      <c r="D313" s="32" t="s">
        <v>13</v>
      </c>
      <c r="E313" s="32" t="s">
        <v>26</v>
      </c>
      <c r="F313" s="32" t="s">
        <v>18</v>
      </c>
      <c r="G313" s="32" t="s">
        <v>29</v>
      </c>
      <c r="H313" s="32" t="s">
        <v>36</v>
      </c>
      <c r="I313" s="3">
        <v>223.49</v>
      </c>
      <c r="J313" s="3">
        <v>139.5</v>
      </c>
      <c r="K313" s="32">
        <v>56</v>
      </c>
      <c r="L313" s="3">
        <f t="shared" si="28"/>
        <v>12515.44</v>
      </c>
      <c r="M313" s="3">
        <f t="shared" si="29"/>
        <v>4703.4400000000005</v>
      </c>
      <c r="N313" s="33">
        <f t="shared" si="30"/>
        <v>0.37581099825495551</v>
      </c>
      <c r="O313">
        <f t="shared" si="31"/>
        <v>12515.44</v>
      </c>
      <c r="P313">
        <f t="shared" si="32"/>
        <v>7812</v>
      </c>
      <c r="Q313">
        <f t="shared" si="33"/>
        <v>4703.4400000000005</v>
      </c>
      <c r="R313">
        <f t="shared" si="34"/>
        <v>0.37581099825495551</v>
      </c>
    </row>
    <row r="314" spans="1:18">
      <c r="A314" s="32"/>
      <c r="B314" s="32">
        <v>2024</v>
      </c>
      <c r="C314" s="32" t="s">
        <v>43</v>
      </c>
      <c r="D314" s="32" t="s">
        <v>13</v>
      </c>
      <c r="E314" s="32" t="s">
        <v>26</v>
      </c>
      <c r="F314" s="32" t="s">
        <v>18</v>
      </c>
      <c r="G314" s="32" t="s">
        <v>29</v>
      </c>
      <c r="H314" s="32" t="s">
        <v>36</v>
      </c>
      <c r="I314" s="3">
        <v>271.38849999999996</v>
      </c>
      <c r="J314" s="3">
        <v>160.72000000000003</v>
      </c>
      <c r="K314" s="32">
        <v>53</v>
      </c>
      <c r="L314" s="3">
        <f t="shared" si="28"/>
        <v>14383.590499999998</v>
      </c>
      <c r="M314" s="3">
        <f t="shared" si="29"/>
        <v>5865.4304999999968</v>
      </c>
      <c r="N314" s="33">
        <f t="shared" si="30"/>
        <v>0.40778625476024205</v>
      </c>
      <c r="O314">
        <f t="shared" si="31"/>
        <v>14383.590499999998</v>
      </c>
      <c r="P314">
        <f t="shared" si="32"/>
        <v>8518.1600000000017</v>
      </c>
      <c r="Q314">
        <f t="shared" si="33"/>
        <v>5865.4304999999968</v>
      </c>
      <c r="R314">
        <f t="shared" si="34"/>
        <v>0.40778625476024205</v>
      </c>
    </row>
    <row r="315" spans="1:18">
      <c r="A315" s="32"/>
      <c r="B315" s="32">
        <v>2023</v>
      </c>
      <c r="C315" s="32" t="s">
        <v>44</v>
      </c>
      <c r="D315" s="32" t="s">
        <v>13</v>
      </c>
      <c r="E315" s="32" t="s">
        <v>23</v>
      </c>
      <c r="F315" s="32" t="s">
        <v>18</v>
      </c>
      <c r="G315" s="32" t="s">
        <v>29</v>
      </c>
      <c r="H315" s="32" t="s">
        <v>36</v>
      </c>
      <c r="I315" s="3">
        <v>185.99</v>
      </c>
      <c r="J315" s="3">
        <v>120</v>
      </c>
      <c r="K315" s="32">
        <v>70</v>
      </c>
      <c r="L315" s="3">
        <f t="shared" si="28"/>
        <v>13019.300000000001</v>
      </c>
      <c r="M315" s="3">
        <f t="shared" si="29"/>
        <v>4619.3000000000011</v>
      </c>
      <c r="N315" s="33">
        <f t="shared" si="30"/>
        <v>0.35480402172159797</v>
      </c>
      <c r="O315">
        <f t="shared" si="31"/>
        <v>13019.300000000001</v>
      </c>
      <c r="P315">
        <f t="shared" si="32"/>
        <v>8400</v>
      </c>
      <c r="Q315">
        <f t="shared" si="33"/>
        <v>4619.3000000000011</v>
      </c>
      <c r="R315">
        <f t="shared" si="34"/>
        <v>0.35480402172159797</v>
      </c>
    </row>
    <row r="316" spans="1:18">
      <c r="A316" s="32"/>
      <c r="B316" s="32">
        <v>2024</v>
      </c>
      <c r="C316" s="32" t="s">
        <v>44</v>
      </c>
      <c r="D316" s="32" t="s">
        <v>13</v>
      </c>
      <c r="E316" s="32" t="s">
        <v>23</v>
      </c>
      <c r="F316" s="32" t="s">
        <v>18</v>
      </c>
      <c r="G316" s="32" t="s">
        <v>29</v>
      </c>
      <c r="H316" s="32" t="s">
        <v>36</v>
      </c>
      <c r="I316" s="3">
        <v>225.38849999999999</v>
      </c>
      <c r="J316" s="3">
        <v>140</v>
      </c>
      <c r="K316" s="32">
        <v>66</v>
      </c>
      <c r="L316" s="3">
        <f t="shared" si="28"/>
        <v>14875.641</v>
      </c>
      <c r="M316" s="3">
        <f t="shared" si="29"/>
        <v>5635.6409999999996</v>
      </c>
      <c r="N316" s="33">
        <f t="shared" si="30"/>
        <v>0.37885029626622474</v>
      </c>
      <c r="O316">
        <f t="shared" si="31"/>
        <v>14875.641</v>
      </c>
      <c r="P316">
        <f t="shared" si="32"/>
        <v>9240</v>
      </c>
      <c r="Q316">
        <f t="shared" si="33"/>
        <v>5635.6409999999996</v>
      </c>
      <c r="R316">
        <f t="shared" si="34"/>
        <v>0.37885029626622474</v>
      </c>
    </row>
    <row r="317" spans="1:18">
      <c r="A317" s="32"/>
      <c r="B317" s="32">
        <v>2023</v>
      </c>
      <c r="C317" s="32" t="s">
        <v>44</v>
      </c>
      <c r="D317" s="32" t="s">
        <v>13</v>
      </c>
      <c r="E317" s="32" t="s">
        <v>24</v>
      </c>
      <c r="F317" s="32" t="s">
        <v>18</v>
      </c>
      <c r="G317" s="32" t="s">
        <v>29</v>
      </c>
      <c r="H317" s="32" t="s">
        <v>36</v>
      </c>
      <c r="I317" s="3">
        <v>315.99</v>
      </c>
      <c r="J317" s="3">
        <v>198</v>
      </c>
      <c r="K317" s="32">
        <v>44</v>
      </c>
      <c r="L317" s="3">
        <f t="shared" si="28"/>
        <v>13903.560000000001</v>
      </c>
      <c r="M317" s="3">
        <f t="shared" si="29"/>
        <v>5191.5600000000004</v>
      </c>
      <c r="N317" s="33">
        <f t="shared" si="30"/>
        <v>0.37339789233836512</v>
      </c>
      <c r="O317">
        <f t="shared" si="31"/>
        <v>13903.560000000001</v>
      </c>
      <c r="P317">
        <f t="shared" si="32"/>
        <v>8712</v>
      </c>
      <c r="Q317">
        <f t="shared" si="33"/>
        <v>5191.5600000000013</v>
      </c>
      <c r="R317">
        <f t="shared" si="34"/>
        <v>0.37339789233836518</v>
      </c>
    </row>
    <row r="318" spans="1:18">
      <c r="A318" s="32"/>
      <c r="B318" s="32">
        <v>2024</v>
      </c>
      <c r="C318" s="32" t="s">
        <v>44</v>
      </c>
      <c r="D318" s="32" t="s">
        <v>13</v>
      </c>
      <c r="E318" s="32" t="s">
        <v>24</v>
      </c>
      <c r="F318" s="32" t="s">
        <v>18</v>
      </c>
      <c r="G318" s="32" t="s">
        <v>29</v>
      </c>
      <c r="H318" s="32" t="s">
        <v>36</v>
      </c>
      <c r="I318" s="3">
        <v>380.63849999999996</v>
      </c>
      <c r="J318" s="3">
        <v>226.24</v>
      </c>
      <c r="K318" s="32">
        <v>41</v>
      </c>
      <c r="L318" s="3">
        <f t="shared" si="28"/>
        <v>15606.178499999998</v>
      </c>
      <c r="M318" s="3">
        <f t="shared" si="29"/>
        <v>6330.338499999998</v>
      </c>
      <c r="N318" s="33">
        <f t="shared" si="30"/>
        <v>0.4056302764959403</v>
      </c>
      <c r="O318">
        <f t="shared" si="31"/>
        <v>15606.178499999998</v>
      </c>
      <c r="P318">
        <f t="shared" si="32"/>
        <v>9275.84</v>
      </c>
      <c r="Q318">
        <f t="shared" si="33"/>
        <v>6330.338499999998</v>
      </c>
      <c r="R318">
        <f t="shared" si="34"/>
        <v>0.4056302764959403</v>
      </c>
    </row>
    <row r="319" spans="1:18">
      <c r="A319" s="32"/>
      <c r="B319" s="32">
        <v>2023</v>
      </c>
      <c r="C319" s="32" t="s">
        <v>44</v>
      </c>
      <c r="D319" s="32" t="s">
        <v>13</v>
      </c>
      <c r="E319" s="32" t="s">
        <v>25</v>
      </c>
      <c r="F319" s="32" t="s">
        <v>18</v>
      </c>
      <c r="G319" s="32" t="s">
        <v>29</v>
      </c>
      <c r="H319" s="32" t="s">
        <v>36</v>
      </c>
      <c r="I319" s="3">
        <v>250.99</v>
      </c>
      <c r="J319" s="3">
        <v>159</v>
      </c>
      <c r="K319" s="32">
        <v>54</v>
      </c>
      <c r="L319" s="3">
        <f t="shared" si="28"/>
        <v>13553.460000000001</v>
      </c>
      <c r="M319" s="3">
        <f t="shared" si="29"/>
        <v>4967.4600000000009</v>
      </c>
      <c r="N319" s="33">
        <f t="shared" si="30"/>
        <v>0.36650862584166705</v>
      </c>
      <c r="O319">
        <f t="shared" si="31"/>
        <v>13553.460000000001</v>
      </c>
      <c r="P319">
        <f t="shared" si="32"/>
        <v>8586</v>
      </c>
      <c r="Q319">
        <f t="shared" si="33"/>
        <v>4967.4600000000009</v>
      </c>
      <c r="R319">
        <f t="shared" si="34"/>
        <v>0.36650862584166705</v>
      </c>
    </row>
    <row r="320" spans="1:18">
      <c r="A320" s="32"/>
      <c r="B320" s="32">
        <v>2024</v>
      </c>
      <c r="C320" s="32" t="s">
        <v>44</v>
      </c>
      <c r="D320" s="32" t="s">
        <v>13</v>
      </c>
      <c r="E320" s="32" t="s">
        <v>25</v>
      </c>
      <c r="F320" s="32" t="s">
        <v>18</v>
      </c>
      <c r="G320" s="32" t="s">
        <v>29</v>
      </c>
      <c r="H320" s="32" t="s">
        <v>36</v>
      </c>
      <c r="I320" s="3">
        <v>305.88849999999996</v>
      </c>
      <c r="J320" s="3">
        <v>182.56000000000003</v>
      </c>
      <c r="K320" s="32">
        <v>51</v>
      </c>
      <c r="L320" s="3">
        <f t="shared" si="28"/>
        <v>15600.313499999998</v>
      </c>
      <c r="M320" s="3">
        <f t="shared" si="29"/>
        <v>6289.7534999999971</v>
      </c>
      <c r="N320" s="33">
        <f t="shared" si="30"/>
        <v>0.40318122453116073</v>
      </c>
      <c r="O320">
        <f t="shared" si="31"/>
        <v>15600.313499999998</v>
      </c>
      <c r="P320">
        <f t="shared" si="32"/>
        <v>9310.5600000000013</v>
      </c>
      <c r="Q320">
        <f t="shared" si="33"/>
        <v>6289.7534999999971</v>
      </c>
      <c r="R320">
        <f t="shared" si="34"/>
        <v>0.40318122453116073</v>
      </c>
    </row>
    <row r="321" spans="1:18">
      <c r="A321" s="32"/>
      <c r="B321" s="32">
        <v>2023</v>
      </c>
      <c r="C321" s="32" t="s">
        <v>44</v>
      </c>
      <c r="D321" s="32" t="s">
        <v>13</v>
      </c>
      <c r="E321" s="32" t="s">
        <v>26</v>
      </c>
      <c r="F321" s="32" t="s">
        <v>18</v>
      </c>
      <c r="G321" s="32" t="s">
        <v>29</v>
      </c>
      <c r="H321" s="32" t="s">
        <v>36</v>
      </c>
      <c r="I321" s="3">
        <v>218.49</v>
      </c>
      <c r="J321" s="3">
        <v>139.5</v>
      </c>
      <c r="K321" s="32">
        <v>60</v>
      </c>
      <c r="L321" s="3">
        <f t="shared" si="28"/>
        <v>13109.400000000001</v>
      </c>
      <c r="M321" s="3">
        <f t="shared" si="29"/>
        <v>4739.4000000000005</v>
      </c>
      <c r="N321" s="33">
        <f t="shared" si="30"/>
        <v>0.36152684333379104</v>
      </c>
      <c r="O321">
        <f t="shared" si="31"/>
        <v>13109.400000000001</v>
      </c>
      <c r="P321">
        <f t="shared" si="32"/>
        <v>8370</v>
      </c>
      <c r="Q321">
        <f t="shared" si="33"/>
        <v>4739.4000000000015</v>
      </c>
      <c r="R321">
        <f t="shared" si="34"/>
        <v>0.36152684333379109</v>
      </c>
    </row>
    <row r="322" spans="1:18">
      <c r="A322" s="32"/>
      <c r="B322" s="32">
        <v>2024</v>
      </c>
      <c r="C322" s="32" t="s">
        <v>44</v>
      </c>
      <c r="D322" s="32" t="s">
        <v>13</v>
      </c>
      <c r="E322" s="32" t="s">
        <v>26</v>
      </c>
      <c r="F322" s="32" t="s">
        <v>18</v>
      </c>
      <c r="G322" s="32" t="s">
        <v>29</v>
      </c>
      <c r="H322" s="32" t="s">
        <v>36</v>
      </c>
      <c r="I322" s="3">
        <v>265.63849999999996</v>
      </c>
      <c r="J322" s="3">
        <v>160.72000000000003</v>
      </c>
      <c r="K322" s="32">
        <v>57</v>
      </c>
      <c r="L322" s="3">
        <f t="shared" si="28"/>
        <v>15141.394499999999</v>
      </c>
      <c r="M322" s="3">
        <f t="shared" si="29"/>
        <v>5980.3544999999967</v>
      </c>
      <c r="N322" s="33">
        <f t="shared" si="30"/>
        <v>0.39496722048949967</v>
      </c>
      <c r="O322">
        <f t="shared" si="31"/>
        <v>15141.394499999999</v>
      </c>
      <c r="P322">
        <f t="shared" si="32"/>
        <v>9161.0400000000009</v>
      </c>
      <c r="Q322">
        <f t="shared" si="33"/>
        <v>5980.3544999999976</v>
      </c>
      <c r="R322">
        <f t="shared" si="34"/>
        <v>0.39496722048949973</v>
      </c>
    </row>
  </sheetData>
  <phoneticPr fontId="3" type="noConversion"/>
  <dataValidations count="1">
    <dataValidation type="list" allowBlank="1" showInputMessage="1" showErrorMessage="1" sqref="B1:N1" xr:uid="{23178430-2E22-47BD-99A2-2CACD5518990}">
      <formula1>"Dimension,SumY,SumN,Result,Key"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E3D6-DF48-46DD-B4EC-011C6D982EE2}">
  <dimension ref="A1:R3"/>
  <sheetViews>
    <sheetView workbookViewId="0">
      <selection sqref="A1:N322"/>
    </sheetView>
  </sheetViews>
  <sheetFormatPr defaultRowHeight="14.4"/>
  <sheetData>
    <row r="1" spans="1:18">
      <c r="A1" s="31" t="s">
        <v>0</v>
      </c>
      <c r="B1" s="31" t="s">
        <v>6</v>
      </c>
      <c r="C1" s="31" t="s">
        <v>6</v>
      </c>
      <c r="D1" s="31" t="s">
        <v>6</v>
      </c>
      <c r="E1" s="31" t="s">
        <v>6</v>
      </c>
      <c r="F1" s="31" t="s">
        <v>6</v>
      </c>
      <c r="G1" s="31" t="s">
        <v>6</v>
      </c>
      <c r="H1" s="31" t="s">
        <v>5</v>
      </c>
      <c r="I1" s="31" t="s">
        <v>3</v>
      </c>
      <c r="J1" s="5" t="s">
        <v>3</v>
      </c>
      <c r="K1" s="31" t="s">
        <v>4</v>
      </c>
      <c r="L1" s="5" t="s">
        <v>4</v>
      </c>
      <c r="M1" s="31" t="s">
        <v>4</v>
      </c>
      <c r="N1" s="31" t="s">
        <v>7</v>
      </c>
      <c r="O1" t="s">
        <v>45</v>
      </c>
      <c r="P1" t="s">
        <v>45</v>
      </c>
      <c r="Q1" t="s">
        <v>75</v>
      </c>
      <c r="R1" t="s">
        <v>75</v>
      </c>
    </row>
    <row r="2" spans="1:18">
      <c r="A2" s="31" t="s">
        <v>1</v>
      </c>
      <c r="B2" s="32" t="s">
        <v>39</v>
      </c>
      <c r="C2" s="32" t="s">
        <v>40</v>
      </c>
      <c r="D2" s="32" t="s">
        <v>9</v>
      </c>
      <c r="E2" s="32" t="s">
        <v>12</v>
      </c>
      <c r="F2" s="32" t="s">
        <v>11</v>
      </c>
      <c r="G2" s="32" t="s">
        <v>28</v>
      </c>
      <c r="H2" s="32" t="s">
        <v>10</v>
      </c>
      <c r="I2" s="32" t="s">
        <v>37</v>
      </c>
      <c r="J2" s="3" t="s">
        <v>38</v>
      </c>
      <c r="K2" s="32" t="s">
        <v>27</v>
      </c>
      <c r="L2" s="3" t="s">
        <v>66</v>
      </c>
      <c r="M2" s="32" t="s">
        <v>68</v>
      </c>
      <c r="N2" s="32" t="s">
        <v>70</v>
      </c>
      <c r="O2" t="s">
        <v>76</v>
      </c>
      <c r="P2" t="s">
        <v>77</v>
      </c>
      <c r="Q2" t="s">
        <v>78</v>
      </c>
      <c r="R2" t="s">
        <v>79</v>
      </c>
    </row>
    <row r="3" spans="1:18">
      <c r="A3" s="31" t="s">
        <v>2</v>
      </c>
      <c r="B3" s="32">
        <v>2023</v>
      </c>
      <c r="C3" s="32" t="s">
        <v>41</v>
      </c>
      <c r="D3" s="32" t="s">
        <v>13</v>
      </c>
      <c r="E3" s="32" t="s">
        <v>23</v>
      </c>
      <c r="F3" s="32" t="s">
        <v>15</v>
      </c>
      <c r="G3" s="32" t="s">
        <v>29</v>
      </c>
      <c r="H3" s="32" t="s">
        <v>14</v>
      </c>
      <c r="I3" s="3">
        <v>569.9905</v>
      </c>
      <c r="J3" s="3">
        <v>420</v>
      </c>
      <c r="K3" s="32">
        <v>46</v>
      </c>
      <c r="L3" s="3">
        <f>I3*K3</f>
        <v>26219.562999999998</v>
      </c>
      <c r="M3" s="3">
        <f>(I3-J3)*K3</f>
        <v>6899.5630000000001</v>
      </c>
      <c r="N3" s="33">
        <f>(((K3*I3)-(K3*J3))/(K3*I3))</f>
        <v>0.26314561383040591</v>
      </c>
      <c r="O3">
        <f>(K3*I3)</f>
        <v>26219.562999999998</v>
      </c>
      <c r="P3">
        <f>(K3*J3)</f>
        <v>19320</v>
      </c>
      <c r="Q3">
        <f>(O3-P3)</f>
        <v>6899.5629999999983</v>
      </c>
      <c r="R3">
        <f>(Q3/O3)</f>
        <v>0.26314561383040591</v>
      </c>
    </row>
  </sheetData>
  <phoneticPr fontId="3" type="noConversion"/>
  <dataValidations count="1">
    <dataValidation type="list" allowBlank="1" showInputMessage="1" showErrorMessage="1" sqref="B1:N1" xr:uid="{D9BD3A17-A2C9-4859-B3F4-A060F34754B2}">
      <formula1>"Dimension,SumY,SumN,Result,Key"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700F-76CF-4BAA-AE2B-E489BAABCCB5}">
  <dimension ref="A1:G11"/>
  <sheetViews>
    <sheetView workbookViewId="0"/>
  </sheetViews>
  <sheetFormatPr defaultRowHeight="14.4"/>
  <sheetData>
    <row r="1" spans="1:7">
      <c r="A1" t="s">
        <v>39</v>
      </c>
      <c r="B1" t="s">
        <v>40</v>
      </c>
      <c r="C1" t="s">
        <v>9</v>
      </c>
      <c r="D1" t="s">
        <v>12</v>
      </c>
      <c r="E1" t="s">
        <v>11</v>
      </c>
      <c r="F1" t="s">
        <v>28</v>
      </c>
      <c r="G1" t="s">
        <v>10</v>
      </c>
    </row>
    <row r="2" spans="1:7">
      <c r="A2">
        <v>2024</v>
      </c>
      <c r="B2" t="s">
        <v>41</v>
      </c>
      <c r="C2" t="s">
        <v>13</v>
      </c>
      <c r="D2" t="s">
        <v>26</v>
      </c>
      <c r="E2" t="s">
        <v>16</v>
      </c>
      <c r="F2" t="s">
        <v>31</v>
      </c>
      <c r="G2" t="s">
        <v>21</v>
      </c>
    </row>
    <row r="3" spans="1:7">
      <c r="B3" t="s">
        <v>42</v>
      </c>
      <c r="D3" t="s">
        <v>23</v>
      </c>
      <c r="E3" t="s">
        <v>20</v>
      </c>
      <c r="F3" t="s">
        <v>33</v>
      </c>
      <c r="G3" t="s">
        <v>35</v>
      </c>
    </row>
    <row r="4" spans="1:7">
      <c r="B4" t="s">
        <v>43</v>
      </c>
      <c r="D4" t="s">
        <v>24</v>
      </c>
      <c r="E4" t="s">
        <v>15</v>
      </c>
      <c r="F4" t="s">
        <v>29</v>
      </c>
      <c r="G4" t="s">
        <v>19</v>
      </c>
    </row>
    <row r="5" spans="1:7">
      <c r="B5" t="s">
        <v>44</v>
      </c>
      <c r="D5" t="s">
        <v>25</v>
      </c>
      <c r="E5" t="s">
        <v>18</v>
      </c>
      <c r="G5" t="s">
        <v>34</v>
      </c>
    </row>
    <row r="6" spans="1:7">
      <c r="G6" t="s">
        <v>32</v>
      </c>
    </row>
    <row r="7" spans="1:7">
      <c r="G7" t="s">
        <v>30</v>
      </c>
    </row>
    <row r="8" spans="1:7">
      <c r="G8" t="s">
        <v>14</v>
      </c>
    </row>
    <row r="9" spans="1:7">
      <c r="G9" t="s">
        <v>17</v>
      </c>
    </row>
    <row r="10" spans="1:7">
      <c r="G10" t="s">
        <v>36</v>
      </c>
    </row>
    <row r="11" spans="1:7">
      <c r="G11" t="s">
        <v>22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07EC-ECE8-435D-A4F9-8599BADF8C5B}">
  <dimension ref="A1:G11"/>
  <sheetViews>
    <sheetView workbookViewId="0"/>
  </sheetViews>
  <sheetFormatPr defaultRowHeight="14.4"/>
  <sheetData>
    <row r="1" spans="1:7">
      <c r="A1" t="s">
        <v>39</v>
      </c>
      <c r="B1" t="s">
        <v>40</v>
      </c>
      <c r="C1" t="s">
        <v>9</v>
      </c>
      <c r="D1" t="s">
        <v>12</v>
      </c>
      <c r="E1" t="s">
        <v>11</v>
      </c>
      <c r="F1" t="s">
        <v>28</v>
      </c>
      <c r="G1" t="s">
        <v>10</v>
      </c>
    </row>
    <row r="2" spans="1:7">
      <c r="A2">
        <v>2023</v>
      </c>
      <c r="B2" t="s">
        <v>41</v>
      </c>
      <c r="C2" t="s">
        <v>13</v>
      </c>
      <c r="D2" t="s">
        <v>26</v>
      </c>
      <c r="E2" t="s">
        <v>16</v>
      </c>
      <c r="F2" t="s">
        <v>31</v>
      </c>
      <c r="G2" t="s">
        <v>21</v>
      </c>
    </row>
    <row r="3" spans="1:7">
      <c r="B3" t="s">
        <v>42</v>
      </c>
      <c r="D3" t="s">
        <v>23</v>
      </c>
      <c r="E3" t="s">
        <v>20</v>
      </c>
      <c r="F3" t="s">
        <v>33</v>
      </c>
      <c r="G3" t="s">
        <v>35</v>
      </c>
    </row>
    <row r="4" spans="1:7">
      <c r="B4" t="s">
        <v>43</v>
      </c>
      <c r="D4" t="s">
        <v>24</v>
      </c>
      <c r="E4" t="s">
        <v>15</v>
      </c>
      <c r="F4" t="s">
        <v>29</v>
      </c>
      <c r="G4" t="s">
        <v>19</v>
      </c>
    </row>
    <row r="5" spans="1:7">
      <c r="B5" t="s">
        <v>44</v>
      </c>
      <c r="D5" t="s">
        <v>25</v>
      </c>
      <c r="E5" t="s">
        <v>18</v>
      </c>
      <c r="G5" t="s">
        <v>34</v>
      </c>
    </row>
    <row r="6" spans="1:7">
      <c r="G6" t="s">
        <v>32</v>
      </c>
    </row>
    <row r="7" spans="1:7">
      <c r="G7" t="s">
        <v>30</v>
      </c>
    </row>
    <row r="8" spans="1:7">
      <c r="G8" t="s">
        <v>14</v>
      </c>
    </row>
    <row r="9" spans="1:7">
      <c r="G9" t="s">
        <v>17</v>
      </c>
    </row>
    <row r="10" spans="1:7">
      <c r="G10" t="s">
        <v>36</v>
      </c>
    </row>
    <row r="11" spans="1:7">
      <c r="G11" t="s">
        <v>22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1E4-E805-4F78-836D-BF92D5FD70EC}">
  <dimension ref="B3:Z100"/>
  <sheetViews>
    <sheetView showGridLines="0" workbookViewId="0">
      <selection activeCell="B3" sqref="B3:C7"/>
    </sheetView>
  </sheetViews>
  <sheetFormatPr defaultRowHeight="14.4"/>
  <cols>
    <col min="1" max="1" width="1.77734375" customWidth="1"/>
    <col min="2" max="2" width="26.5546875" bestFit="1" customWidth="1"/>
    <col min="3" max="3" width="13.5546875" bestFit="1" customWidth="1"/>
    <col min="5" max="5" width="26.6640625" bestFit="1" customWidth="1"/>
    <col min="6" max="6" width="9.6640625" bestFit="1" customWidth="1"/>
    <col min="7" max="7" width="9.21875" bestFit="1" customWidth="1"/>
    <col min="8" max="8" width="13.88671875" bestFit="1" customWidth="1"/>
  </cols>
  <sheetData>
    <row r="3" spans="2:3">
      <c r="B3" s="8" t="s">
        <v>101</v>
      </c>
      <c r="C3" s="27">
        <v>0.36636125531737068</v>
      </c>
    </row>
    <row r="4" spans="2:3">
      <c r="B4" t="s">
        <v>37</v>
      </c>
      <c r="C4" s="18">
        <v>8.3575284578715048E-2</v>
      </c>
    </row>
    <row r="5" spans="2:3">
      <c r="B5" t="s">
        <v>38</v>
      </c>
      <c r="C5" s="18">
        <v>-7.4540037225442057E-2</v>
      </c>
    </row>
    <row r="6" spans="2:3">
      <c r="B6" t="s">
        <v>27</v>
      </c>
      <c r="C6" s="18">
        <v>-2.9188907147138898E-2</v>
      </c>
    </row>
    <row r="7" spans="2:3">
      <c r="B7" s="8" t="s">
        <v>98</v>
      </c>
      <c r="C7" s="27">
        <v>0.34620759552350477</v>
      </c>
    </row>
    <row r="20" spans="5:26">
      <c r="E20" t="s">
        <v>61</v>
      </c>
    </row>
    <row r="21" spans="5:26">
      <c r="E21" s="14" t="s">
        <v>10</v>
      </c>
      <c r="F21" s="12" t="s">
        <v>37</v>
      </c>
      <c r="G21" s="12" t="s">
        <v>38</v>
      </c>
      <c r="H21" s="13" t="s">
        <v>27</v>
      </c>
    </row>
    <row r="22" spans="5:26">
      <c r="E22" s="15" t="s">
        <v>21</v>
      </c>
      <c r="F22" s="30">
        <v>4.9088536740889517E-3</v>
      </c>
      <c r="G22" s="30">
        <v>-7.0402149732836684E-3</v>
      </c>
      <c r="H22" s="23">
        <v>-4.426355252789691E-3</v>
      </c>
    </row>
    <row r="23" spans="5:26">
      <c r="E23" s="15" t="s">
        <v>35</v>
      </c>
      <c r="F23" s="30">
        <v>8.3117337131671989E-3</v>
      </c>
      <c r="G23" s="30">
        <v>-6.3143556067878749E-3</v>
      </c>
      <c r="H23" s="23">
        <v>-6.3062276915406949E-4</v>
      </c>
    </row>
    <row r="24" spans="5:26">
      <c r="E24" s="15" t="s">
        <v>19</v>
      </c>
      <c r="F24" s="30">
        <v>8.1806906574187731E-3</v>
      </c>
      <c r="G24" s="30">
        <v>-5.6502653760121466E-3</v>
      </c>
      <c r="H24" s="23">
        <v>-1.2552505825496711E-3</v>
      </c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5:26">
      <c r="E25" s="15" t="s">
        <v>34</v>
      </c>
      <c r="F25" s="30">
        <v>3.5242920786112382E-3</v>
      </c>
      <c r="G25" s="30">
        <v>-4.2330684281333139E-3</v>
      </c>
      <c r="H25" s="23">
        <v>-1.0356980135589791E-5</v>
      </c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5:26">
      <c r="E26" s="15" t="s">
        <v>32</v>
      </c>
      <c r="F26" s="30">
        <v>1.3847992242518327E-2</v>
      </c>
      <c r="G26" s="30">
        <v>-1.1367705911606888E-2</v>
      </c>
      <c r="H26" s="23">
        <v>-4.9033600499887543E-3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5:26">
      <c r="E27" s="15" t="s">
        <v>30</v>
      </c>
      <c r="F27" s="30">
        <v>7.3956708175913783E-3</v>
      </c>
      <c r="G27" s="30">
        <v>-5.5959822365096237E-3</v>
      </c>
      <c r="H27" s="23">
        <v>2.039052808202887E-3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5:26">
      <c r="E28" s="15" t="s">
        <v>14</v>
      </c>
      <c r="F28" s="30">
        <v>1.3861956734722793E-2</v>
      </c>
      <c r="G28" s="30">
        <v>-1.100544795554247E-2</v>
      </c>
      <c r="H28" s="23">
        <v>-1.4063111516080551E-2</v>
      </c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5:26">
      <c r="E29" s="15" t="s">
        <v>17</v>
      </c>
      <c r="F29" s="30">
        <v>8.3820300083438676E-3</v>
      </c>
      <c r="G29" s="30">
        <v>-5.8057935507060668E-3</v>
      </c>
      <c r="H29" s="23">
        <v>-6.4284139752436029E-3</v>
      </c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5:26">
      <c r="E30" s="15" t="s">
        <v>36</v>
      </c>
      <c r="F30" s="30">
        <v>8.3091191319927659E-3</v>
      </c>
      <c r="G30" s="30">
        <v>-5.9511492694440601E-3</v>
      </c>
      <c r="H30" s="23">
        <v>-9.0675199956052985E-4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5:26">
      <c r="E31" s="15" t="s">
        <v>22</v>
      </c>
      <c r="F31" s="30">
        <v>6.8529455202597676E-3</v>
      </c>
      <c r="G31" s="30">
        <v>-1.1576053917415953E-2</v>
      </c>
      <c r="H31" s="23">
        <v>1.3962631701606592E-3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5:26">
      <c r="E32" s="26" t="s">
        <v>81</v>
      </c>
      <c r="F32" s="24">
        <v>8.3575284578715048E-2</v>
      </c>
      <c r="G32" s="24">
        <v>-7.4540037225442057E-2</v>
      </c>
      <c r="H32" s="25">
        <v>-2.9188907147138898E-2</v>
      </c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9:26"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9:26"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9:26"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9:26"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9:26"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9:26"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9:26"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9:26"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9:26"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9:26"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9:26"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9:26"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9:26"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9:26"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9:26"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9:26"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9:26"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9:26"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9:26"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9:26"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9:26"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9:26"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9:26"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9:26"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9:26"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9:26"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9:26"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9:26"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9:26"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9:26"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9:26"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9:26"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9:26"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9:26"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9:26"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9:26"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9:26"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9:26"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9:26"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9:26"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9:26"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9:26"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9:26"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9:26"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9:26"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9:26"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9:26"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9:26"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9:26"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9:26"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9:26"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9:26"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9:26"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9:26"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9:26"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9:26"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9:26"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9:26"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9:26"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9:26"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9:26"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9:26"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9:26"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9:26"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9:26"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9:26"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9:26"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9:26"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A716-428E-45E6-87E1-61ECADB347AF}">
  <dimension ref="A1:CE14"/>
  <sheetViews>
    <sheetView showGridLines="0" workbookViewId="0">
      <selection activeCell="CE4" sqref="CE4:CE14"/>
    </sheetView>
  </sheetViews>
  <sheetFormatPr defaultRowHeight="14.4"/>
  <cols>
    <col min="3" max="3" width="13.6640625" bestFit="1" customWidth="1"/>
    <col min="11" max="11" width="10.33203125" bestFit="1" customWidth="1"/>
    <col min="63" max="63" width="12.44140625" bestFit="1" customWidth="1"/>
    <col min="65" max="65" width="12.44140625" bestFit="1" customWidth="1"/>
    <col min="67" max="67" width="12.44140625" bestFit="1" customWidth="1"/>
    <col min="69" max="69" width="12.44140625" bestFit="1" customWidth="1"/>
    <col min="71" max="71" width="12.44140625" bestFit="1" customWidth="1"/>
    <col min="73" max="73" width="12.44140625" bestFit="1" customWidth="1"/>
    <col min="75" max="75" width="12.44140625" bestFit="1" customWidth="1"/>
    <col min="79" max="79" width="13.77734375" bestFit="1" customWidth="1"/>
    <col min="80" max="80" width="11.109375" bestFit="1" customWidth="1"/>
    <col min="81" max="81" width="9.6640625" bestFit="1" customWidth="1"/>
    <col min="82" max="82" width="9.21875" bestFit="1" customWidth="1"/>
    <col min="83" max="83" width="13.88671875" bestFit="1" customWidth="1"/>
  </cols>
  <sheetData>
    <row r="1" spans="1:83">
      <c r="C1" t="s">
        <v>3</v>
      </c>
      <c r="D1" t="s">
        <v>3</v>
      </c>
      <c r="E1" t="s">
        <v>4</v>
      </c>
      <c r="F1" t="s">
        <v>7</v>
      </c>
      <c r="G1" t="s">
        <v>45</v>
      </c>
      <c r="H1" t="s">
        <v>45</v>
      </c>
      <c r="K1" t="s">
        <v>3</v>
      </c>
      <c r="L1" t="s">
        <v>3</v>
      </c>
      <c r="M1" t="s">
        <v>4</v>
      </c>
      <c r="N1" t="s">
        <v>7</v>
      </c>
      <c r="O1" t="s">
        <v>45</v>
      </c>
      <c r="P1" t="s">
        <v>45</v>
      </c>
      <c r="S1" t="s">
        <v>3</v>
      </c>
      <c r="T1" t="s">
        <v>3</v>
      </c>
      <c r="U1" t="s">
        <v>4</v>
      </c>
      <c r="V1" t="s">
        <v>7</v>
      </c>
      <c r="W1" t="s">
        <v>45</v>
      </c>
      <c r="X1" t="s">
        <v>45</v>
      </c>
      <c r="Y1" t="s">
        <v>53</v>
      </c>
      <c r="AB1" t="s">
        <v>3</v>
      </c>
      <c r="AC1" t="s">
        <v>3</v>
      </c>
      <c r="AD1" t="s">
        <v>4</v>
      </c>
      <c r="AE1" t="s">
        <v>7</v>
      </c>
      <c r="AF1" t="s">
        <v>45</v>
      </c>
      <c r="AG1" t="s">
        <v>45</v>
      </c>
      <c r="AH1" t="s">
        <v>53</v>
      </c>
      <c r="AK1" t="s">
        <v>3</v>
      </c>
      <c r="AL1" t="s">
        <v>3</v>
      </c>
      <c r="AM1" t="s">
        <v>4</v>
      </c>
      <c r="AN1" t="s">
        <v>7</v>
      </c>
      <c r="AO1" t="s">
        <v>45</v>
      </c>
      <c r="AP1" t="s">
        <v>45</v>
      </c>
      <c r="AQ1" t="s">
        <v>53</v>
      </c>
      <c r="AT1" t="s">
        <v>3</v>
      </c>
      <c r="AU1" t="s">
        <v>3</v>
      </c>
      <c r="AV1" t="s">
        <v>4</v>
      </c>
      <c r="AW1" t="s">
        <v>7</v>
      </c>
      <c r="AX1" t="s">
        <v>45</v>
      </c>
      <c r="AY1" t="s">
        <v>45</v>
      </c>
      <c r="AZ1" t="s">
        <v>53</v>
      </c>
      <c r="BC1" t="s">
        <v>3</v>
      </c>
      <c r="BD1" t="s">
        <v>3</v>
      </c>
      <c r="BE1" t="s">
        <v>4</v>
      </c>
      <c r="BF1" t="s">
        <v>7</v>
      </c>
      <c r="BG1" t="s">
        <v>45</v>
      </c>
      <c r="BH1" t="s">
        <v>45</v>
      </c>
      <c r="BI1" t="s">
        <v>53</v>
      </c>
      <c r="BK1" t="s">
        <v>56</v>
      </c>
      <c r="BL1" t="s">
        <v>57</v>
      </c>
      <c r="BM1" t="s">
        <v>56</v>
      </c>
      <c r="BN1" t="s">
        <v>57</v>
      </c>
      <c r="BO1" t="s">
        <v>56</v>
      </c>
      <c r="BP1" t="s">
        <v>57</v>
      </c>
      <c r="BQ1" t="s">
        <v>56</v>
      </c>
      <c r="BR1" t="s">
        <v>57</v>
      </c>
      <c r="BS1" t="s">
        <v>56</v>
      </c>
      <c r="BT1" t="s">
        <v>57</v>
      </c>
      <c r="BU1" t="s">
        <v>56</v>
      </c>
      <c r="BV1" t="s">
        <v>57</v>
      </c>
      <c r="BW1" t="s">
        <v>56</v>
      </c>
      <c r="BX1" t="s">
        <v>57</v>
      </c>
      <c r="CA1" t="s">
        <v>58</v>
      </c>
      <c r="CB1" t="s">
        <v>58</v>
      </c>
      <c r="CC1" t="s">
        <v>58</v>
      </c>
      <c r="CD1" t="s">
        <v>58</v>
      </c>
      <c r="CE1" t="s">
        <v>58</v>
      </c>
    </row>
    <row r="2" spans="1:83"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J2" t="s">
        <v>99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  <c r="P2" t="s">
        <v>99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AA2" t="s">
        <v>54</v>
      </c>
      <c r="AB2" t="s">
        <v>54</v>
      </c>
      <c r="AC2" t="s">
        <v>54</v>
      </c>
      <c r="AD2" t="s">
        <v>54</v>
      </c>
      <c r="AE2" t="s">
        <v>54</v>
      </c>
      <c r="AF2" t="s">
        <v>54</v>
      </c>
      <c r="AG2" t="s">
        <v>54</v>
      </c>
      <c r="AH2" t="s">
        <v>54</v>
      </c>
      <c r="AK2" t="s">
        <v>37</v>
      </c>
      <c r="AL2" t="s">
        <v>37</v>
      </c>
      <c r="AM2" t="s">
        <v>37</v>
      </c>
      <c r="AN2" t="s">
        <v>37</v>
      </c>
      <c r="AO2" t="s">
        <v>37</v>
      </c>
      <c r="AP2" t="s">
        <v>37</v>
      </c>
      <c r="AQ2" t="s">
        <v>37</v>
      </c>
      <c r="AT2" t="s">
        <v>38</v>
      </c>
      <c r="AU2" t="s">
        <v>38</v>
      </c>
      <c r="AV2" t="s">
        <v>38</v>
      </c>
      <c r="AW2" t="s">
        <v>38</v>
      </c>
      <c r="AX2" t="s">
        <v>38</v>
      </c>
      <c r="AY2" t="s">
        <v>38</v>
      </c>
      <c r="AZ2" t="s">
        <v>38</v>
      </c>
      <c r="BC2" t="s">
        <v>27</v>
      </c>
      <c r="BD2" t="s">
        <v>27</v>
      </c>
      <c r="BE2" t="s">
        <v>27</v>
      </c>
      <c r="BF2" t="s">
        <v>27</v>
      </c>
      <c r="BG2" t="s">
        <v>27</v>
      </c>
      <c r="BH2" t="s">
        <v>27</v>
      </c>
      <c r="BI2" t="s">
        <v>27</v>
      </c>
    </row>
    <row r="3" spans="1:83">
      <c r="B3" s="6" t="s">
        <v>10</v>
      </c>
      <c r="C3" s="6" t="s">
        <v>37</v>
      </c>
      <c r="D3" s="6" t="s">
        <v>38</v>
      </c>
      <c r="E3" s="6" t="s">
        <v>27</v>
      </c>
      <c r="F3" s="6" t="s">
        <v>69</v>
      </c>
      <c r="G3" s="6" t="s">
        <v>76</v>
      </c>
      <c r="H3" s="6" t="s">
        <v>77</v>
      </c>
      <c r="J3" s="6" t="s">
        <v>10</v>
      </c>
      <c r="K3" s="6" t="s">
        <v>37</v>
      </c>
      <c r="L3" s="6" t="s">
        <v>38</v>
      </c>
      <c r="M3" s="6" t="s">
        <v>27</v>
      </c>
      <c r="N3" s="6" t="s">
        <v>69</v>
      </c>
      <c r="O3" s="6" t="s">
        <v>76</v>
      </c>
      <c r="P3" s="6" t="s">
        <v>77</v>
      </c>
      <c r="R3" s="6" t="s">
        <v>10</v>
      </c>
      <c r="S3" s="6" t="s">
        <v>37</v>
      </c>
      <c r="T3" s="6" t="s">
        <v>38</v>
      </c>
      <c r="U3" s="6" t="s">
        <v>27</v>
      </c>
      <c r="V3" s="6" t="s">
        <v>69</v>
      </c>
      <c r="W3" s="6" t="s">
        <v>76</v>
      </c>
      <c r="X3" s="6" t="s">
        <v>77</v>
      </c>
      <c r="Y3" s="6" t="s">
        <v>52</v>
      </c>
      <c r="AA3" s="6" t="s">
        <v>10</v>
      </c>
      <c r="AB3" s="6" t="s">
        <v>37</v>
      </c>
      <c r="AC3" s="6" t="s">
        <v>38</v>
      </c>
      <c r="AD3" s="6" t="s">
        <v>27</v>
      </c>
      <c r="AE3" s="6" t="s">
        <v>69</v>
      </c>
      <c r="AF3" s="6" t="s">
        <v>76</v>
      </c>
      <c r="AG3" s="6" t="s">
        <v>77</v>
      </c>
      <c r="AH3" s="6" t="s">
        <v>55</v>
      </c>
      <c r="AJ3" s="6" t="s">
        <v>10</v>
      </c>
      <c r="AK3" s="6" t="s">
        <v>37</v>
      </c>
      <c r="AL3" s="6" t="s">
        <v>38</v>
      </c>
      <c r="AM3" s="6" t="s">
        <v>27</v>
      </c>
      <c r="AN3" s="6" t="s">
        <v>70</v>
      </c>
      <c r="AO3" s="6" t="s">
        <v>76</v>
      </c>
      <c r="AP3" s="6" t="s">
        <v>77</v>
      </c>
      <c r="AQ3" s="6" t="s">
        <v>92</v>
      </c>
      <c r="AS3" s="6" t="s">
        <v>10</v>
      </c>
      <c r="AT3" s="6" t="s">
        <v>37</v>
      </c>
      <c r="AU3" s="6" t="s">
        <v>38</v>
      </c>
      <c r="AV3" s="6" t="s">
        <v>27</v>
      </c>
      <c r="AW3" s="6" t="s">
        <v>70</v>
      </c>
      <c r="AX3" s="6" t="s">
        <v>76</v>
      </c>
      <c r="AY3" s="6" t="s">
        <v>77</v>
      </c>
      <c r="AZ3" s="6" t="s">
        <v>93</v>
      </c>
      <c r="BB3" s="6" t="s">
        <v>10</v>
      </c>
      <c r="BC3" s="6" t="s">
        <v>37</v>
      </c>
      <c r="BD3" s="6" t="s">
        <v>38</v>
      </c>
      <c r="BE3" s="6" t="s">
        <v>27</v>
      </c>
      <c r="BF3" s="6" t="s">
        <v>70</v>
      </c>
      <c r="BG3" s="6" t="s">
        <v>76</v>
      </c>
      <c r="BH3" s="6" t="s">
        <v>77</v>
      </c>
      <c r="BI3" s="6" t="s">
        <v>93</v>
      </c>
      <c r="BK3" s="35" t="s">
        <v>99</v>
      </c>
      <c r="BL3" s="35" t="s">
        <v>99</v>
      </c>
      <c r="BM3" s="35" t="s">
        <v>51</v>
      </c>
      <c r="BN3" s="35" t="s">
        <v>51</v>
      </c>
      <c r="BO3" s="35" t="s">
        <v>54</v>
      </c>
      <c r="BP3" s="35" t="s">
        <v>54</v>
      </c>
      <c r="BQ3" s="35" t="s">
        <v>37</v>
      </c>
      <c r="BR3" s="35" t="s">
        <v>37</v>
      </c>
      <c r="BS3" s="35" t="s">
        <v>38</v>
      </c>
      <c r="BT3" s="35" t="s">
        <v>38</v>
      </c>
      <c r="BU3" s="35" t="s">
        <v>27</v>
      </c>
      <c r="BV3" s="35" t="s">
        <v>27</v>
      </c>
      <c r="BW3" s="35" t="s">
        <v>97</v>
      </c>
      <c r="BX3" s="35" t="s">
        <v>97</v>
      </c>
      <c r="CA3" s="20" t="s">
        <v>51</v>
      </c>
      <c r="CB3" s="20" t="s">
        <v>54</v>
      </c>
      <c r="CC3" s="20" t="s">
        <v>37</v>
      </c>
      <c r="CD3" s="20" t="s">
        <v>38</v>
      </c>
      <c r="CE3" s="20" t="s">
        <v>27</v>
      </c>
    </row>
    <row r="4" spans="1:83">
      <c r="A4" t="str">
        <f>IF(COUNTIF(TempVar!G:G,$B$4)&gt;0,"Removed",IF(COUNTIF(TempVar!H:H,$B$4)&gt;0,"Added","Comparable"))</f>
        <v>Comparable</v>
      </c>
      <c r="B4" t="s">
        <v>21</v>
      </c>
      <c r="C4" s="4">
        <f t="shared" ref="C4:C14" si="0">IFERROR((G4)/(E4),0)</f>
        <v>95.417521809169742</v>
      </c>
      <c r="D4" s="4">
        <f t="shared" ref="D4:D14" si="1">IFERROR((H4)/(E4),0)</f>
        <v>51.418680297397763</v>
      </c>
      <c r="E4" s="28">
        <f>SUMIFS(ComparisonPT!F$9:F$19, ComparisonPT!$C$9:$C$19, $B4)</f>
        <v>1614</v>
      </c>
      <c r="F4" s="18">
        <f t="shared" ref="F4:F14" si="2">IFERROR((((E4*C4)-(E4*D4))/(E4*C4)),0)</f>
        <v>0.46111909717973448</v>
      </c>
      <c r="G4" s="28">
        <f>SUMIFS(ComparisonPT!H$9:H$19, ComparisonPT!$C$9:$C$19, $B4)</f>
        <v>154003.88019999996</v>
      </c>
      <c r="H4" s="28">
        <f>SUMIFS(ComparisonPT!I$9:I$19, ComparisonPT!$C$9:$C$19, $B4)</f>
        <v>82989.749999999985</v>
      </c>
      <c r="J4" t="s">
        <v>21</v>
      </c>
      <c r="K4" s="4">
        <f t="shared" ref="K4:K14" si="3">IFERROR((O4)/(M4),0)</f>
        <v>84.696637168141578</v>
      </c>
      <c r="L4" s="4">
        <f t="shared" ref="L4:L14" si="4">IFERROR((P4)/(M4),0)</f>
        <v>43.821437168141593</v>
      </c>
      <c r="M4" s="28">
        <f>SUMIFS(BaselinePT!F$9:F$19, BaselinePT!$C$9:$C$19, $J4)</f>
        <v>2825</v>
      </c>
      <c r="N4" s="18">
        <f t="shared" ref="N4:N14" si="5">IFERROR((((M4*K4)-(M4*L4))/(M4*K4)),0)</f>
        <v>0.48260711837771864</v>
      </c>
      <c r="O4" s="28">
        <f>SUMIFS(BaselinePT!H$9:H$19, BaselinePT!$C$9:$C$19, $J4)</f>
        <v>239267.99999999994</v>
      </c>
      <c r="P4" s="28">
        <f>SUMIFS(BaselinePT!I$9:I$19, BaselinePT!$C$9:$C$19, $J4)</f>
        <v>123795.56</v>
      </c>
      <c r="R4" t="s">
        <v>21</v>
      </c>
      <c r="S4" s="4">
        <f>IF(Process!A4="Removed",0,$K$4)</f>
        <v>84.696637168141578</v>
      </c>
      <c r="T4" s="4">
        <f>IF(Process!A4="Removed",0,$L$4)</f>
        <v>43.821437168141593</v>
      </c>
      <c r="U4" s="28">
        <f>IF(Process!A4="Removed",0,$M$4)</f>
        <v>2825</v>
      </c>
      <c r="V4" s="18">
        <f>IF(Process!A4="Removed",0,$N$4)</f>
        <v>0.48260711837771864</v>
      </c>
      <c r="W4" s="28">
        <f>IF(Process!A4="Removed",0,$O$4)</f>
        <v>239267.99999999994</v>
      </c>
      <c r="X4" s="28">
        <f>IF(Process!A4="Removed",0,$P$4)</f>
        <v>123795.56</v>
      </c>
      <c r="Y4" s="18">
        <f>$V$4-$N$4</f>
        <v>0</v>
      </c>
      <c r="AA4" t="s">
        <v>21</v>
      </c>
      <c r="AB4" s="4">
        <f>IF(Process!A4="Added",$C$4,$S$4)</f>
        <v>84.696637168141578</v>
      </c>
      <c r="AC4" s="4">
        <f>IF(Process!A4="Added",$D$4,$T$4)</f>
        <v>43.821437168141593</v>
      </c>
      <c r="AD4" s="28">
        <f>IF(Process!A4="Added",$E$4,$U$4)</f>
        <v>2825</v>
      </c>
      <c r="AE4" s="18">
        <f>IF(Process!A4="Added",$F$4,$V$4)</f>
        <v>0.48260711837771864</v>
      </c>
      <c r="AF4" s="28">
        <f>IF(Process!A4="Added",$G$4,$W$4)</f>
        <v>239267.99999999994</v>
      </c>
      <c r="AG4" s="28">
        <f>IF(Process!A4="Added",$H$4,$X$4)</f>
        <v>123795.56</v>
      </c>
      <c r="AH4" s="18">
        <f>$AE$4-$V$4</f>
        <v>0</v>
      </c>
      <c r="AJ4" t="s">
        <v>21</v>
      </c>
      <c r="AK4" s="4">
        <f>C4</f>
        <v>95.417521809169742</v>
      </c>
      <c r="AL4" s="4">
        <f>AC4</f>
        <v>43.821437168141593</v>
      </c>
      <c r="AM4" s="28">
        <f>AD4</f>
        <v>2825</v>
      </c>
      <c r="AN4" s="18">
        <f t="shared" ref="AN4:AN13" si="6">IFERROR((((AM4*AK4)-(AM4*AL4))/(AM4*AK4)),0)</f>
        <v>0.54074014565393691</v>
      </c>
      <c r="AO4" s="28">
        <f t="shared" ref="AO4:AO13" si="7">IFERROR((AM4*AK4),0)</f>
        <v>269554.49911090452</v>
      </c>
      <c r="AP4" s="28">
        <f t="shared" ref="AP4:AP13" si="8">IFERROR((AM4*AL4),0)</f>
        <v>123795.56</v>
      </c>
      <c r="AQ4" s="18">
        <f>AN4-AE4</f>
        <v>5.8133027276218274E-2</v>
      </c>
      <c r="AS4" t="s">
        <v>21</v>
      </c>
      <c r="AT4" s="4">
        <f>C4</f>
        <v>95.417521809169742</v>
      </c>
      <c r="AU4" s="4">
        <f>D4</f>
        <v>51.418680297397763</v>
      </c>
      <c r="AV4" s="28">
        <f>AM4</f>
        <v>2825</v>
      </c>
      <c r="AW4" s="18">
        <f t="shared" ref="AW4:AW13" si="9">IFERROR((((AV4*AT4)-(AV4*AU4))/(AV4*AT4)),0)</f>
        <v>0.46111909717973448</v>
      </c>
      <c r="AX4" s="28">
        <f t="shared" ref="AX4:AX13" si="10">IFERROR((AV4*AT4),0)</f>
        <v>269554.49911090452</v>
      </c>
      <c r="AY4" s="28">
        <f t="shared" ref="AY4:AY13" si="11">IFERROR((AV4*AU4),0)</f>
        <v>145257.77184014869</v>
      </c>
      <c r="AZ4" s="18">
        <f>AW4-AN4</f>
        <v>-7.9621048474202427E-2</v>
      </c>
      <c r="BB4" t="s">
        <v>21</v>
      </c>
      <c r="BC4" s="4">
        <f>C4</f>
        <v>95.417521809169742</v>
      </c>
      <c r="BD4" s="4">
        <f>D4</f>
        <v>51.418680297397763</v>
      </c>
      <c r="BE4" s="28">
        <f>E4</f>
        <v>1614</v>
      </c>
      <c r="BF4" s="18">
        <f t="shared" ref="BF4:BF13" si="12">IFERROR((((BE4*BC4)-(BE4*BD4))/(BE4*BC4)),0)</f>
        <v>0.46111909717973448</v>
      </c>
      <c r="BG4" s="28">
        <f t="shared" ref="BG4:BG13" si="13">IFERROR((BE4*BC4),0)</f>
        <v>154003.88019999996</v>
      </c>
      <c r="BH4" s="28">
        <f t="shared" ref="BH4:BH13" si="14">IFERROR((BE4*BD4),0)</f>
        <v>82989.749999999985</v>
      </c>
      <c r="BI4" s="18">
        <f>BF4-AW4</f>
        <v>0</v>
      </c>
      <c r="BK4" s="9">
        <f>(M4*K4)</f>
        <v>239267.99999999997</v>
      </c>
      <c r="BL4" s="2">
        <f>IFERROR(BK4/$BK$14,0)</f>
        <v>9.0411774108732981E-2</v>
      </c>
      <c r="BM4" s="9">
        <f>(U4*S4)</f>
        <v>239267.99999999997</v>
      </c>
      <c r="BN4" s="2">
        <f>IFERROR(BM4/$BM$14,0)</f>
        <v>9.0411774108732981E-2</v>
      </c>
      <c r="BO4" s="9">
        <f>(AD4*AB4)</f>
        <v>239267.99999999997</v>
      </c>
      <c r="BP4" s="2">
        <f>IFERROR(BO4/$BO$14,0)</f>
        <v>9.0411774108732981E-2</v>
      </c>
      <c r="BQ4" s="9">
        <f>(AM4*AK4)</f>
        <v>269554.49911090452</v>
      </c>
      <c r="BR4" s="2">
        <f>IFERROR(BQ4/$BQ$14,0)</f>
        <v>8.8421530590177155E-2</v>
      </c>
      <c r="BS4" s="9">
        <f>(AV4*AT4)</f>
        <v>269554.49911090452</v>
      </c>
      <c r="BT4" s="2">
        <f>IFERROR(BS4/$BS$14,0)</f>
        <v>8.8421530590177155E-2</v>
      </c>
      <c r="BU4" s="9">
        <f>(BE4*BC4)</f>
        <v>154003.88019999996</v>
      </c>
      <c r="BV4" s="2">
        <f>IFERROR(BU4/$BU$14,0)</f>
        <v>3.6785724672983647E-2</v>
      </c>
      <c r="BW4" s="9">
        <f>(E4*C4)</f>
        <v>154003.88019999996</v>
      </c>
      <c r="BX4" s="2">
        <f>IFERROR(BW4/$BW$14,0)</f>
        <v>3.6785724672983647E-2</v>
      </c>
      <c r="CA4" s="18">
        <f>(BN4-BL4)*(N4-$N$14)+BN4*(V4-N4)</f>
        <v>0</v>
      </c>
      <c r="CB4" s="18">
        <f>(BP4-BN4)*(V4-$V$14)+BP4*(AE4-V4)</f>
        <v>0</v>
      </c>
      <c r="CC4" s="18">
        <f>(BR4-BP4)*(AE4-$AE$14)+BR4*(AN4-AE4)</f>
        <v>4.9088536740889517E-3</v>
      </c>
      <c r="CD4" s="18">
        <f>(BT4-BR4)*(AN4-$AN$14)+BT4*(AW4-AN4)</f>
        <v>-7.0402149732836684E-3</v>
      </c>
      <c r="CE4" s="18">
        <f>(BV4-BT4)*(AW4-$AW$14)+BV4*(BF4-AW4)</f>
        <v>-4.426355252789691E-3</v>
      </c>
    </row>
    <row r="5" spans="1:83">
      <c r="A5" t="str">
        <f>IF(COUNTIF(TempVar!G:G,$B$5)&gt;0,"Removed",IF(COUNTIF(TempVar!H:H,$B$5)&gt;0,"Added","Comparable"))</f>
        <v>Comparable</v>
      </c>
      <c r="B5" t="s">
        <v>35</v>
      </c>
      <c r="C5" s="4">
        <f t="shared" si="0"/>
        <v>219.05629170684665</v>
      </c>
      <c r="D5" s="4">
        <f t="shared" si="1"/>
        <v>131.1166827386692</v>
      </c>
      <c r="E5" s="28">
        <f>SUMIFS(ComparisonPT!F$9:F$19, ComparisonPT!$C$9:$C$19, $B5)</f>
        <v>1037</v>
      </c>
      <c r="F5" s="18">
        <f t="shared" si="2"/>
        <v>0.40144753790438092</v>
      </c>
      <c r="G5" s="28">
        <f>SUMIFS(ComparisonPT!H$9:H$19, ComparisonPT!$C$9:$C$19, $B5)</f>
        <v>227161.37449999998</v>
      </c>
      <c r="H5" s="28">
        <f>SUMIFS(ComparisonPT!I$9:I$19, ComparisonPT!$C$9:$C$19, $B5)</f>
        <v>135967.99999999997</v>
      </c>
      <c r="J5" t="s">
        <v>35</v>
      </c>
      <c r="K5" s="4">
        <f t="shared" si="3"/>
        <v>181.99732600732602</v>
      </c>
      <c r="L5" s="4">
        <f t="shared" si="4"/>
        <v>113.48901098901099</v>
      </c>
      <c r="M5" s="28">
        <f>SUMIFS(BaselinePT!F$9:F$19, BaselinePT!$C$9:$C$19, $J5)</f>
        <v>1092</v>
      </c>
      <c r="N5" s="18">
        <f t="shared" si="5"/>
        <v>0.37642484382192154</v>
      </c>
      <c r="O5" s="28">
        <f>SUMIFS(BaselinePT!H$9:H$19, BaselinePT!$C$9:$C$19, $J5)</f>
        <v>198741.08000000002</v>
      </c>
      <c r="P5" s="28">
        <f>SUMIFS(BaselinePT!I$9:I$19, BaselinePT!$C$9:$C$19, $J5)</f>
        <v>123930</v>
      </c>
      <c r="R5" t="s">
        <v>35</v>
      </c>
      <c r="S5" s="4">
        <f>IF(Process!A5="Removed",0,$K$5)</f>
        <v>181.99732600732602</v>
      </c>
      <c r="T5" s="4">
        <f>IF(Process!A5="Removed",0,$L$5)</f>
        <v>113.48901098901099</v>
      </c>
      <c r="U5" s="28">
        <f>IF(Process!A5="Removed",0,$M$5)</f>
        <v>1092</v>
      </c>
      <c r="V5" s="18">
        <f>IF(Process!A5="Removed",0,$N$5)</f>
        <v>0.37642484382192154</v>
      </c>
      <c r="W5" s="28">
        <f>IF(Process!A5="Removed",0,$O$5)</f>
        <v>198741.08000000002</v>
      </c>
      <c r="X5" s="28">
        <f>IF(Process!A5="Removed",0,$P$5)</f>
        <v>123930</v>
      </c>
      <c r="Y5" s="18">
        <f>$V$5-$N$5</f>
        <v>0</v>
      </c>
      <c r="AA5" t="s">
        <v>35</v>
      </c>
      <c r="AB5" s="4">
        <f>IF(Process!A5="Added",$C$5,$S$5)</f>
        <v>181.99732600732602</v>
      </c>
      <c r="AC5" s="4">
        <f>IF(Process!A5="Added",$D$5,$T$5)</f>
        <v>113.48901098901099</v>
      </c>
      <c r="AD5" s="28">
        <f>IF(Process!A5="Added",$E$5,$U$5)</f>
        <v>1092</v>
      </c>
      <c r="AE5" s="18">
        <f>IF(Process!A5="Added",$F$5,$V$5)</f>
        <v>0.37642484382192154</v>
      </c>
      <c r="AF5" s="28">
        <f>IF(Process!A5="Added",$G$5,$W$5)</f>
        <v>198741.08000000002</v>
      </c>
      <c r="AG5" s="28">
        <f>IF(Process!A5="Added",$H$5,$X$5)</f>
        <v>123930</v>
      </c>
      <c r="AH5" s="18">
        <f>$AE$5-$V$5</f>
        <v>0</v>
      </c>
      <c r="AJ5" t="s">
        <v>35</v>
      </c>
      <c r="AK5" s="4">
        <f t="shared" ref="AK5:AK13" si="15">C5</f>
        <v>219.05629170684665</v>
      </c>
      <c r="AL5" s="4">
        <f t="shared" ref="AL5:AL13" si="16">AC5</f>
        <v>113.48901098901099</v>
      </c>
      <c r="AM5" s="28">
        <f t="shared" ref="AM5:AM13" si="17">AD5</f>
        <v>1092</v>
      </c>
      <c r="AN5" s="18">
        <f t="shared" si="6"/>
        <v>0.48191850549132681</v>
      </c>
      <c r="AO5" s="28">
        <f t="shared" si="7"/>
        <v>239209.47054387655</v>
      </c>
      <c r="AP5" s="28">
        <f t="shared" si="8"/>
        <v>123930</v>
      </c>
      <c r="AQ5" s="18">
        <f t="shared" ref="AQ5:AQ14" si="18">AN5-AE5</f>
        <v>0.10549366166940527</v>
      </c>
      <c r="AS5" t="s">
        <v>35</v>
      </c>
      <c r="AT5" s="4">
        <f t="shared" ref="AT5:AT13" si="19">C5</f>
        <v>219.05629170684665</v>
      </c>
      <c r="AU5" s="4">
        <f t="shared" ref="AU5:AU13" si="20">D5</f>
        <v>131.1166827386692</v>
      </c>
      <c r="AV5" s="28">
        <f t="shared" ref="AV5:AV13" si="21">AM5</f>
        <v>1092</v>
      </c>
      <c r="AW5" s="18">
        <f t="shared" si="9"/>
        <v>0.40144753790438098</v>
      </c>
      <c r="AX5" s="28">
        <f t="shared" si="10"/>
        <v>239209.47054387655</v>
      </c>
      <c r="AY5" s="28">
        <f t="shared" si="11"/>
        <v>143179.41755062676</v>
      </c>
      <c r="AZ5" s="18">
        <f t="shared" ref="AZ5:AZ14" si="22">AW5-AN5</f>
        <v>-8.047096758694583E-2</v>
      </c>
      <c r="BB5" t="s">
        <v>35</v>
      </c>
      <c r="BC5" s="4">
        <f t="shared" ref="BC5:BC13" si="23">C5</f>
        <v>219.05629170684665</v>
      </c>
      <c r="BD5" s="4">
        <f t="shared" ref="BD5:BD13" si="24">D5</f>
        <v>131.1166827386692</v>
      </c>
      <c r="BE5" s="28">
        <f t="shared" ref="BE5:BE13" si="25">E5</f>
        <v>1037</v>
      </c>
      <c r="BF5" s="18">
        <f t="shared" si="12"/>
        <v>0.40144753790438092</v>
      </c>
      <c r="BG5" s="28">
        <f t="shared" si="13"/>
        <v>227161.37449999998</v>
      </c>
      <c r="BH5" s="28">
        <f t="shared" si="14"/>
        <v>135967.99999999997</v>
      </c>
      <c r="BI5" s="18">
        <f t="shared" ref="BI5:BI14" si="26">BF5-AW5</f>
        <v>0</v>
      </c>
      <c r="BK5" s="9">
        <f t="shared" ref="BK5:BK14" si="27">(M5*K5)</f>
        <v>198741.08000000002</v>
      </c>
      <c r="BL5" s="2">
        <f t="shared" ref="BL5:BL14" si="28">IFERROR(BK5/$BK$14,0)</f>
        <v>7.5097938842994608E-2</v>
      </c>
      <c r="BM5" s="9">
        <f t="shared" ref="BM5:BM14" si="29">(U5*S5)</f>
        <v>198741.08000000002</v>
      </c>
      <c r="BN5" s="2">
        <f t="shared" ref="BN5:BN14" si="30">IFERROR(BM5/$BM$14,0)</f>
        <v>7.5097938842994608E-2</v>
      </c>
      <c r="BO5" s="9">
        <f t="shared" ref="BO5:BO14" si="31">(AD5*AB5)</f>
        <v>198741.08000000002</v>
      </c>
      <c r="BP5" s="2">
        <f t="shared" ref="BP5:BP14" si="32">IFERROR(BO5/$BO$14,0)</f>
        <v>7.5097938842994608E-2</v>
      </c>
      <c r="BQ5" s="9">
        <f t="shared" ref="BQ5:BQ14" si="33">(AM5*AK5)</f>
        <v>239209.47054387655</v>
      </c>
      <c r="BR5" s="2">
        <f t="shared" ref="BR5:BR14" si="34">IFERROR(BQ5/$BQ$14,0)</f>
        <v>7.8467499473837604E-2</v>
      </c>
      <c r="BS5" s="9">
        <f t="shared" ref="BS5:BS14" si="35">(AV5*AT5)</f>
        <v>239209.47054387655</v>
      </c>
      <c r="BT5" s="2">
        <f t="shared" ref="BT5:BT14" si="36">IFERROR(BS5/$BS$14,0)</f>
        <v>7.8467499473837604E-2</v>
      </c>
      <c r="BU5" s="9">
        <f t="shared" ref="BU5:BU14" si="37">(BE5*BC5)</f>
        <v>227161.37449999998</v>
      </c>
      <c r="BV5" s="2">
        <f t="shared" ref="BV5:BV14" si="38">IFERROR(BU5/$BU$14,0)</f>
        <v>5.4260293752608511E-2</v>
      </c>
      <c r="BW5" s="9">
        <f t="shared" ref="BW5:BW14" si="39">(E5*C5)</f>
        <v>227161.37449999998</v>
      </c>
      <c r="BX5" s="2">
        <f t="shared" ref="BX5:BX14" si="40">IFERROR(BW5/$BW$14,0)</f>
        <v>5.4260293752608511E-2</v>
      </c>
      <c r="CA5" s="18">
        <f t="shared" ref="CA5:CA14" si="41">(BN5-BL5)*(N5-$N$14)+BN5*(V5-N5)</f>
        <v>0</v>
      </c>
      <c r="CB5" s="18">
        <f t="shared" ref="CB5:CB14" si="42">(BP5-BN5)*(V5-$V$14)+BP5*(AE5-V5)</f>
        <v>0</v>
      </c>
      <c r="CC5" s="18">
        <f t="shared" ref="CC5:CC14" si="43">(BR5-BP5)*(AE5-$AE$14)+BR5*(AN5-AE5)</f>
        <v>8.3117337131671989E-3</v>
      </c>
      <c r="CD5" s="18">
        <f t="shared" ref="CD5:CD14" si="44">(BT5-BR5)*(AN5-$AN$14)+BT5*(AW5-AN5)</f>
        <v>-6.3143556067878749E-3</v>
      </c>
      <c r="CE5" s="18">
        <f t="shared" ref="CE5:CE14" si="45">(BV5-BT5)*(AW5-$AW$14)+BV5*(BF5-AW5)</f>
        <v>-6.3062276915406949E-4</v>
      </c>
    </row>
    <row r="6" spans="1:83">
      <c r="A6" t="str">
        <f>IF(COUNTIF(TempVar!G:G,$B$6)&gt;0,"Removed",IF(COUNTIF(TempVar!H:H,$B$6)&gt;0,"Added","Comparable"))</f>
        <v>Comparable</v>
      </c>
      <c r="B6" t="s">
        <v>19</v>
      </c>
      <c r="C6" s="4">
        <f t="shared" si="0"/>
        <v>137.96353455818027</v>
      </c>
      <c r="D6" s="4">
        <f t="shared" si="1"/>
        <v>79.737860892388454</v>
      </c>
      <c r="E6" s="28">
        <f>SUMIFS(ComparisonPT!F$9:F$19, ComparisonPT!$C$9:$C$19, $B6)</f>
        <v>1143</v>
      </c>
      <c r="F6" s="18">
        <f t="shared" si="2"/>
        <v>0.42203669145079492</v>
      </c>
      <c r="G6" s="28">
        <f>SUMIFS(ComparisonPT!H$9:H$19, ComparisonPT!$C$9:$C$19, $B6)</f>
        <v>157692.32000000004</v>
      </c>
      <c r="H6" s="28">
        <f>SUMIFS(ComparisonPT!I$9:I$19, ComparisonPT!$C$9:$C$19, $B6)</f>
        <v>91140.375</v>
      </c>
      <c r="J6" t="s">
        <v>19</v>
      </c>
      <c r="K6" s="4">
        <f t="shared" si="3"/>
        <v>109.90871058163981</v>
      </c>
      <c r="L6" s="4">
        <f t="shared" si="4"/>
        <v>67.667133847231952</v>
      </c>
      <c r="M6" s="28">
        <f>SUMIFS(BaselinePT!F$9:F$19, BaselinePT!$C$9:$C$19, $J6)</f>
        <v>1427</v>
      </c>
      <c r="N6" s="18">
        <f t="shared" si="5"/>
        <v>0.38433329361125529</v>
      </c>
      <c r="O6" s="28">
        <f>SUMIFS(BaselinePT!H$9:H$19, BaselinePT!$C$9:$C$19, $J6)</f>
        <v>156839.73000000001</v>
      </c>
      <c r="P6" s="28">
        <f>SUMIFS(BaselinePT!I$9:I$19, BaselinePT!$C$9:$C$19, $J6)</f>
        <v>96561</v>
      </c>
      <c r="R6" t="s">
        <v>19</v>
      </c>
      <c r="S6" s="4">
        <f>IF(Process!A6="Removed",0,$K$6)</f>
        <v>109.90871058163981</v>
      </c>
      <c r="T6" s="4">
        <f>IF(Process!A6="Removed",0,$L$6)</f>
        <v>67.667133847231952</v>
      </c>
      <c r="U6" s="28">
        <f>IF(Process!A6="Removed",0,$M$6)</f>
        <v>1427</v>
      </c>
      <c r="V6" s="18">
        <f>IF(Process!A6="Removed",0,$N$6)</f>
        <v>0.38433329361125529</v>
      </c>
      <c r="W6" s="28">
        <f>IF(Process!A6="Removed",0,$O$6)</f>
        <v>156839.73000000001</v>
      </c>
      <c r="X6" s="28">
        <f>IF(Process!A6="Removed",0,$P$6)</f>
        <v>96561</v>
      </c>
      <c r="Y6" s="18">
        <f>$V$6-$N$6</f>
        <v>0</v>
      </c>
      <c r="AA6" t="s">
        <v>19</v>
      </c>
      <c r="AB6" s="4">
        <f>IF(Process!A6="Added",$C$6,$S$6)</f>
        <v>109.90871058163981</v>
      </c>
      <c r="AC6" s="4">
        <f>IF(Process!A6="Added",$D$6,$T$6)</f>
        <v>67.667133847231952</v>
      </c>
      <c r="AD6" s="28">
        <f>IF(Process!A6="Added",$E$6,$U$6)</f>
        <v>1427</v>
      </c>
      <c r="AE6" s="18">
        <f>IF(Process!A6="Added",$F$6,$V$6)</f>
        <v>0.38433329361125529</v>
      </c>
      <c r="AF6" s="28">
        <f>IF(Process!A6="Added",$G$6,$W$6)</f>
        <v>156839.73000000001</v>
      </c>
      <c r="AG6" s="28">
        <f>IF(Process!A6="Added",$H$6,$X$6)</f>
        <v>96561</v>
      </c>
      <c r="AH6" s="18">
        <f>$AE$6-$V$6</f>
        <v>0</v>
      </c>
      <c r="AJ6" t="s">
        <v>19</v>
      </c>
      <c r="AK6" s="4">
        <f t="shared" si="15"/>
        <v>137.96353455818027</v>
      </c>
      <c r="AL6" s="4">
        <f t="shared" si="16"/>
        <v>67.667133847231952</v>
      </c>
      <c r="AM6" s="28">
        <f t="shared" si="17"/>
        <v>1427</v>
      </c>
      <c r="AN6" s="18">
        <f t="shared" si="6"/>
        <v>0.50952884714115376</v>
      </c>
      <c r="AO6" s="28">
        <f t="shared" si="7"/>
        <v>196873.96381452325</v>
      </c>
      <c r="AP6" s="28">
        <f t="shared" si="8"/>
        <v>96561</v>
      </c>
      <c r="AQ6" s="18">
        <f t="shared" si="18"/>
        <v>0.12519555352989847</v>
      </c>
      <c r="AS6" t="s">
        <v>19</v>
      </c>
      <c r="AT6" s="4">
        <f t="shared" si="19"/>
        <v>137.96353455818027</v>
      </c>
      <c r="AU6" s="4">
        <f t="shared" si="20"/>
        <v>79.737860892388454</v>
      </c>
      <c r="AV6" s="28">
        <f t="shared" si="21"/>
        <v>1427</v>
      </c>
      <c r="AW6" s="18">
        <f t="shared" si="9"/>
        <v>0.42203669145079498</v>
      </c>
      <c r="AX6" s="28">
        <f t="shared" si="10"/>
        <v>196873.96381452325</v>
      </c>
      <c r="AY6" s="28">
        <f t="shared" si="11"/>
        <v>113785.92749343833</v>
      </c>
      <c r="AZ6" s="18">
        <f t="shared" si="22"/>
        <v>-8.7492155690358786E-2</v>
      </c>
      <c r="BB6" t="s">
        <v>19</v>
      </c>
      <c r="BC6" s="4">
        <f t="shared" si="23"/>
        <v>137.96353455818027</v>
      </c>
      <c r="BD6" s="4">
        <f t="shared" si="24"/>
        <v>79.737860892388454</v>
      </c>
      <c r="BE6" s="28">
        <f t="shared" si="25"/>
        <v>1143</v>
      </c>
      <c r="BF6" s="18">
        <f t="shared" si="12"/>
        <v>0.42203669145079492</v>
      </c>
      <c r="BG6" s="28">
        <f t="shared" si="13"/>
        <v>157692.32000000004</v>
      </c>
      <c r="BH6" s="28">
        <f t="shared" si="14"/>
        <v>91140.375</v>
      </c>
      <c r="BI6" s="18">
        <f t="shared" si="26"/>
        <v>0</v>
      </c>
      <c r="BK6" s="9">
        <f t="shared" si="27"/>
        <v>156839.73000000001</v>
      </c>
      <c r="BL6" s="2">
        <f t="shared" si="28"/>
        <v>5.9264750154783233E-2</v>
      </c>
      <c r="BM6" s="9">
        <f t="shared" si="29"/>
        <v>156839.73000000001</v>
      </c>
      <c r="BN6" s="2">
        <f t="shared" si="30"/>
        <v>5.9264750154783233E-2</v>
      </c>
      <c r="BO6" s="9">
        <f t="shared" si="31"/>
        <v>156839.73000000001</v>
      </c>
      <c r="BP6" s="2">
        <f t="shared" si="32"/>
        <v>5.9264750154783233E-2</v>
      </c>
      <c r="BQ6" s="9">
        <f t="shared" si="33"/>
        <v>196873.96381452325</v>
      </c>
      <c r="BR6" s="2">
        <f t="shared" si="34"/>
        <v>6.4580251011403286E-2</v>
      </c>
      <c r="BS6" s="9">
        <f t="shared" si="35"/>
        <v>196873.96381452325</v>
      </c>
      <c r="BT6" s="2">
        <f t="shared" si="36"/>
        <v>6.4580251011403286E-2</v>
      </c>
      <c r="BU6" s="9">
        <f t="shared" si="37"/>
        <v>157692.32000000004</v>
      </c>
      <c r="BV6" s="2">
        <f t="shared" si="38"/>
        <v>3.7666753974190031E-2</v>
      </c>
      <c r="BW6" s="9">
        <f t="shared" si="39"/>
        <v>157692.32000000004</v>
      </c>
      <c r="BX6" s="2">
        <f t="shared" si="40"/>
        <v>3.7666753974190031E-2</v>
      </c>
      <c r="CA6" s="18">
        <f t="shared" si="41"/>
        <v>0</v>
      </c>
      <c r="CB6" s="18">
        <f t="shared" si="42"/>
        <v>0</v>
      </c>
      <c r="CC6" s="18">
        <f t="shared" si="43"/>
        <v>8.1806906574187731E-3</v>
      </c>
      <c r="CD6" s="18">
        <f t="shared" si="44"/>
        <v>-5.6502653760121466E-3</v>
      </c>
      <c r="CE6" s="18">
        <f t="shared" si="45"/>
        <v>-1.2552505825496711E-3</v>
      </c>
    </row>
    <row r="7" spans="1:83">
      <c r="A7" t="str">
        <f>IF(COUNTIF(TempVar!G:G,$B$7)&gt;0,"Removed",IF(COUNTIF(TempVar!H:H,$B$7)&gt;0,"Added","Comparable"))</f>
        <v>Comparable</v>
      </c>
      <c r="B7" t="s">
        <v>34</v>
      </c>
      <c r="C7" s="4">
        <f t="shared" si="0"/>
        <v>171.93303770491806</v>
      </c>
      <c r="D7" s="4">
        <f t="shared" si="1"/>
        <v>107.2849836065574</v>
      </c>
      <c r="E7" s="28">
        <f>SUMIFS(ComparisonPT!F$9:F$19, ComparisonPT!$C$9:$C$19, $B7)</f>
        <v>915</v>
      </c>
      <c r="F7" s="18">
        <f t="shared" si="2"/>
        <v>0.37600716512270072</v>
      </c>
      <c r="G7" s="28">
        <f>SUMIFS(ComparisonPT!H$9:H$19, ComparisonPT!$C$9:$C$19, $B7)</f>
        <v>157318.72950000002</v>
      </c>
      <c r="H7" s="28">
        <f>SUMIFS(ComparisonPT!I$9:I$19, ComparisonPT!$C$9:$C$19, $B7)</f>
        <v>98165.760000000024</v>
      </c>
      <c r="J7" t="s">
        <v>34</v>
      </c>
      <c r="K7" s="4">
        <f t="shared" si="3"/>
        <v>153.58824198552225</v>
      </c>
      <c r="L7" s="4">
        <f t="shared" si="4"/>
        <v>93.940020682523269</v>
      </c>
      <c r="M7" s="28">
        <f>SUMIFS(BaselinePT!F$9:F$19, BaselinePT!$C$9:$C$19, $J7)</f>
        <v>967</v>
      </c>
      <c r="N7" s="18">
        <f t="shared" si="5"/>
        <v>0.38836450324512228</v>
      </c>
      <c r="O7" s="28">
        <f>SUMIFS(BaselinePT!H$9:H$19, BaselinePT!$C$9:$C$19, $J7)</f>
        <v>148519.83000000002</v>
      </c>
      <c r="P7" s="28">
        <f>SUMIFS(BaselinePT!I$9:I$19, BaselinePT!$C$9:$C$19, $J7)</f>
        <v>90840</v>
      </c>
      <c r="R7" t="s">
        <v>34</v>
      </c>
      <c r="S7" s="4">
        <f>IF(Process!A7="Removed",0,$K$7)</f>
        <v>153.58824198552225</v>
      </c>
      <c r="T7" s="4">
        <f>IF(Process!A7="Removed",0,$L$7)</f>
        <v>93.940020682523269</v>
      </c>
      <c r="U7" s="28">
        <f>IF(Process!A7="Removed",0,$M$7)</f>
        <v>967</v>
      </c>
      <c r="V7" s="18">
        <f>IF(Process!A7="Removed",0,$N$7)</f>
        <v>0.38836450324512228</v>
      </c>
      <c r="W7" s="28">
        <f>IF(Process!A7="Removed",0,$O$7)</f>
        <v>148519.83000000002</v>
      </c>
      <c r="X7" s="28">
        <f>IF(Process!A7="Removed",0,$P$7)</f>
        <v>90840</v>
      </c>
      <c r="Y7" s="18">
        <f>$V$7-$N$7</f>
        <v>0</v>
      </c>
      <c r="AA7" t="s">
        <v>34</v>
      </c>
      <c r="AB7" s="4">
        <f>IF(Process!A7="Added",$C$7,$S$7)</f>
        <v>153.58824198552225</v>
      </c>
      <c r="AC7" s="4">
        <f>IF(Process!A7="Added",$D$7,$T$7)</f>
        <v>93.940020682523269</v>
      </c>
      <c r="AD7" s="28">
        <f>IF(Process!A7="Added",$E$7,$U$7)</f>
        <v>967</v>
      </c>
      <c r="AE7" s="18">
        <f>IF(Process!A7="Added",$F$7,$V$7)</f>
        <v>0.38836450324512228</v>
      </c>
      <c r="AF7" s="28">
        <f>IF(Process!A7="Added",$G$7,$W$7)</f>
        <v>148519.83000000002</v>
      </c>
      <c r="AG7" s="28">
        <f>IF(Process!A7="Added",$H$7,$X$7)</f>
        <v>90840</v>
      </c>
      <c r="AH7" s="18">
        <f>$AE$7-$V$7</f>
        <v>0</v>
      </c>
      <c r="AJ7" t="s">
        <v>34</v>
      </c>
      <c r="AK7" s="4">
        <f t="shared" si="15"/>
        <v>171.93303770491806</v>
      </c>
      <c r="AL7" s="4">
        <f t="shared" si="16"/>
        <v>93.940020682523269</v>
      </c>
      <c r="AM7" s="28">
        <f t="shared" si="17"/>
        <v>967</v>
      </c>
      <c r="AN7" s="18">
        <f t="shared" si="6"/>
        <v>0.45362437646365072</v>
      </c>
      <c r="AO7" s="28">
        <f t="shared" si="7"/>
        <v>166259.24746065578</v>
      </c>
      <c r="AP7" s="28">
        <f t="shared" si="8"/>
        <v>90840</v>
      </c>
      <c r="AQ7" s="18">
        <f t="shared" si="18"/>
        <v>6.5259873218528441E-2</v>
      </c>
      <c r="AS7" t="s">
        <v>34</v>
      </c>
      <c r="AT7" s="4">
        <f t="shared" si="19"/>
        <v>171.93303770491806</v>
      </c>
      <c r="AU7" s="4">
        <f t="shared" si="20"/>
        <v>107.2849836065574</v>
      </c>
      <c r="AV7" s="28">
        <f t="shared" si="21"/>
        <v>967</v>
      </c>
      <c r="AW7" s="18">
        <f t="shared" si="9"/>
        <v>0.37600716512270083</v>
      </c>
      <c r="AX7" s="28">
        <f t="shared" si="10"/>
        <v>166259.24746065578</v>
      </c>
      <c r="AY7" s="28">
        <f t="shared" si="11"/>
        <v>103744.57914754101</v>
      </c>
      <c r="AZ7" s="18">
        <f t="shared" si="22"/>
        <v>-7.7617211340949899E-2</v>
      </c>
      <c r="BB7" t="s">
        <v>34</v>
      </c>
      <c r="BC7" s="4">
        <f t="shared" si="23"/>
        <v>171.93303770491806</v>
      </c>
      <c r="BD7" s="4">
        <f t="shared" si="24"/>
        <v>107.2849836065574</v>
      </c>
      <c r="BE7" s="28">
        <f t="shared" si="25"/>
        <v>915</v>
      </c>
      <c r="BF7" s="18">
        <f t="shared" si="12"/>
        <v>0.37600716512270072</v>
      </c>
      <c r="BG7" s="28">
        <f t="shared" si="13"/>
        <v>157318.72950000002</v>
      </c>
      <c r="BH7" s="28">
        <f t="shared" si="14"/>
        <v>98165.760000000024</v>
      </c>
      <c r="BI7" s="18">
        <f t="shared" si="26"/>
        <v>0</v>
      </c>
      <c r="BK7" s="9">
        <f t="shared" si="27"/>
        <v>148519.83000000002</v>
      </c>
      <c r="BL7" s="2">
        <f t="shared" si="28"/>
        <v>5.6120924321795752E-2</v>
      </c>
      <c r="BM7" s="9">
        <f t="shared" si="29"/>
        <v>148519.83000000002</v>
      </c>
      <c r="BN7" s="2">
        <f t="shared" si="30"/>
        <v>5.6120924321795752E-2</v>
      </c>
      <c r="BO7" s="9">
        <f t="shared" si="31"/>
        <v>148519.83000000002</v>
      </c>
      <c r="BP7" s="2">
        <f t="shared" si="32"/>
        <v>5.6120924321795752E-2</v>
      </c>
      <c r="BQ7" s="9">
        <f t="shared" si="33"/>
        <v>166259.24746065578</v>
      </c>
      <c r="BR7" s="2">
        <f t="shared" si="34"/>
        <v>5.4537754642313446E-2</v>
      </c>
      <c r="BS7" s="9">
        <f t="shared" si="35"/>
        <v>166259.24746065578</v>
      </c>
      <c r="BT7" s="2">
        <f t="shared" si="36"/>
        <v>5.4537754642313446E-2</v>
      </c>
      <c r="BU7" s="9">
        <f t="shared" si="37"/>
        <v>157318.72950000002</v>
      </c>
      <c r="BV7" s="2">
        <f t="shared" si="38"/>
        <v>3.7577517279273019E-2</v>
      </c>
      <c r="BW7" s="9">
        <f t="shared" si="39"/>
        <v>157318.72950000002</v>
      </c>
      <c r="BX7" s="2">
        <f t="shared" si="40"/>
        <v>3.7577517279273019E-2</v>
      </c>
      <c r="CA7" s="18">
        <f t="shared" si="41"/>
        <v>0</v>
      </c>
      <c r="CB7" s="18">
        <f t="shared" si="42"/>
        <v>0</v>
      </c>
      <c r="CC7" s="18">
        <f t="shared" si="43"/>
        <v>3.5242920786112382E-3</v>
      </c>
      <c r="CD7" s="18">
        <f t="shared" si="44"/>
        <v>-4.2330684281333139E-3</v>
      </c>
      <c r="CE7" s="18">
        <f t="shared" si="45"/>
        <v>-1.0356980135589791E-5</v>
      </c>
    </row>
    <row r="8" spans="1:83">
      <c r="A8" t="str">
        <f>IF(COUNTIF(TempVar!G:G,$B$8)&gt;0,"Removed",IF(COUNTIF(TempVar!H:H,$B$8)&gt;0,"Added","Comparable"))</f>
        <v>Comparable</v>
      </c>
      <c r="B8" t="s">
        <v>32</v>
      </c>
      <c r="C8" s="4">
        <f t="shared" si="0"/>
        <v>376.64870149253738</v>
      </c>
      <c r="D8" s="4">
        <f t="shared" si="1"/>
        <v>263.72042154094396</v>
      </c>
      <c r="E8" s="28">
        <f>SUMIFS(ComparisonPT!F$9:F$19, ComparisonPT!$C$9:$C$19, $B8)</f>
        <v>2479</v>
      </c>
      <c r="F8" s="18">
        <f t="shared" si="2"/>
        <v>0.29982389293815448</v>
      </c>
      <c r="G8" s="28">
        <f>SUMIFS(ComparisonPT!H$9:H$19, ComparisonPT!$C$9:$C$19, $B8)</f>
        <v>933712.13100000017</v>
      </c>
      <c r="H8" s="28">
        <f>SUMIFS(ComparisonPT!I$9:I$19, ComparisonPT!$C$9:$C$19, $B8)</f>
        <v>653762.92500000005</v>
      </c>
      <c r="J8" t="s">
        <v>32</v>
      </c>
      <c r="K8" s="4">
        <f t="shared" si="3"/>
        <v>331.04468749999995</v>
      </c>
      <c r="L8" s="4">
        <f t="shared" si="4"/>
        <v>236.646484375</v>
      </c>
      <c r="M8" s="28">
        <f>SUMIFS(BaselinePT!F$9:F$19, BaselinePT!$C$9:$C$19, $J8)</f>
        <v>1280</v>
      </c>
      <c r="N8" s="18">
        <f t="shared" si="5"/>
        <v>0.28515244826274389</v>
      </c>
      <c r="O8" s="28">
        <f>SUMIFS(BaselinePT!H$9:H$19, BaselinePT!$C$9:$C$19, $J8)</f>
        <v>423737.19999999995</v>
      </c>
      <c r="P8" s="28">
        <f>SUMIFS(BaselinePT!I$9:I$19, BaselinePT!$C$9:$C$19, $J8)</f>
        <v>302907.5</v>
      </c>
      <c r="R8" t="s">
        <v>32</v>
      </c>
      <c r="S8" s="4">
        <f>IF(Process!A8="Removed",0,$K$8)</f>
        <v>331.04468749999995</v>
      </c>
      <c r="T8" s="4">
        <f>IF(Process!A8="Removed",0,$L$8)</f>
        <v>236.646484375</v>
      </c>
      <c r="U8" s="28">
        <f>IF(Process!A8="Removed",0,$M$8)</f>
        <v>1280</v>
      </c>
      <c r="V8" s="18">
        <f>IF(Process!A8="Removed",0,$N$8)</f>
        <v>0.28515244826274389</v>
      </c>
      <c r="W8" s="28">
        <f>IF(Process!A8="Removed",0,$O$8)</f>
        <v>423737.19999999995</v>
      </c>
      <c r="X8" s="28">
        <f>IF(Process!A8="Removed",0,$P$8)</f>
        <v>302907.5</v>
      </c>
      <c r="Y8" s="18">
        <f>$V$8-$N$8</f>
        <v>0</v>
      </c>
      <c r="AA8" t="s">
        <v>32</v>
      </c>
      <c r="AB8" s="4">
        <f>IF(Process!A8="Added",$C$8,$S$8)</f>
        <v>331.04468749999995</v>
      </c>
      <c r="AC8" s="4">
        <f>IF(Process!A8="Added",$D$8,$T$8)</f>
        <v>236.646484375</v>
      </c>
      <c r="AD8" s="28">
        <f>IF(Process!A8="Added",$E$8,$U$8)</f>
        <v>1280</v>
      </c>
      <c r="AE8" s="18">
        <f>IF(Process!A8="Added",$F$8,$V$8)</f>
        <v>0.28515244826274389</v>
      </c>
      <c r="AF8" s="28">
        <f>IF(Process!A8="Added",$G$8,$W$8)</f>
        <v>423737.19999999995</v>
      </c>
      <c r="AG8" s="28">
        <f>IF(Process!A8="Added",$H$8,$X$8)</f>
        <v>302907.5</v>
      </c>
      <c r="AH8" s="18">
        <f>$AE$8-$V$8</f>
        <v>0</v>
      </c>
      <c r="AJ8" t="s">
        <v>32</v>
      </c>
      <c r="AK8" s="4">
        <f t="shared" si="15"/>
        <v>376.64870149253738</v>
      </c>
      <c r="AL8" s="4">
        <f t="shared" si="16"/>
        <v>236.646484375</v>
      </c>
      <c r="AM8" s="28">
        <f t="shared" si="17"/>
        <v>1280</v>
      </c>
      <c r="AN8" s="18">
        <f t="shared" si="6"/>
        <v>0.3717050306100983</v>
      </c>
      <c r="AO8" s="28">
        <f t="shared" si="7"/>
        <v>482110.33791044785</v>
      </c>
      <c r="AP8" s="28">
        <f t="shared" si="8"/>
        <v>302907.5</v>
      </c>
      <c r="AQ8" s="18">
        <f t="shared" si="18"/>
        <v>8.6552582347354412E-2</v>
      </c>
      <c r="AS8" t="s">
        <v>32</v>
      </c>
      <c r="AT8" s="4">
        <f t="shared" si="19"/>
        <v>376.64870149253738</v>
      </c>
      <c r="AU8" s="4">
        <f t="shared" si="20"/>
        <v>263.72042154094396</v>
      </c>
      <c r="AV8" s="28">
        <f t="shared" si="21"/>
        <v>1280</v>
      </c>
      <c r="AW8" s="18">
        <f t="shared" si="9"/>
        <v>0.29982389293815442</v>
      </c>
      <c r="AX8" s="28">
        <f t="shared" si="10"/>
        <v>482110.33791044785</v>
      </c>
      <c r="AY8" s="28">
        <f t="shared" si="11"/>
        <v>337562.13957240828</v>
      </c>
      <c r="AZ8" s="18">
        <f t="shared" si="22"/>
        <v>-7.1881137671943873E-2</v>
      </c>
      <c r="BB8" t="s">
        <v>32</v>
      </c>
      <c r="BC8" s="4">
        <f t="shared" si="23"/>
        <v>376.64870149253738</v>
      </c>
      <c r="BD8" s="4">
        <f t="shared" si="24"/>
        <v>263.72042154094396</v>
      </c>
      <c r="BE8" s="28">
        <f t="shared" si="25"/>
        <v>2479</v>
      </c>
      <c r="BF8" s="18">
        <f t="shared" si="12"/>
        <v>0.29982389293815448</v>
      </c>
      <c r="BG8" s="28">
        <f t="shared" si="13"/>
        <v>933712.13100000017</v>
      </c>
      <c r="BH8" s="28">
        <f t="shared" si="14"/>
        <v>653762.92500000005</v>
      </c>
      <c r="BI8" s="18">
        <f t="shared" si="26"/>
        <v>0</v>
      </c>
      <c r="BK8" s="9">
        <f t="shared" si="27"/>
        <v>423737.19999999995</v>
      </c>
      <c r="BL8" s="2">
        <f t="shared" si="28"/>
        <v>0.16011682300962524</v>
      </c>
      <c r="BM8" s="9">
        <f t="shared" si="29"/>
        <v>423737.19999999995</v>
      </c>
      <c r="BN8" s="2">
        <f t="shared" si="30"/>
        <v>0.16011682300962524</v>
      </c>
      <c r="BO8" s="9">
        <f t="shared" si="31"/>
        <v>423737.19999999995</v>
      </c>
      <c r="BP8" s="2">
        <f t="shared" si="32"/>
        <v>0.16011682300962524</v>
      </c>
      <c r="BQ8" s="9">
        <f t="shared" si="33"/>
        <v>482110.33791044785</v>
      </c>
      <c r="BR8" s="2">
        <f t="shared" si="34"/>
        <v>0.15814588193480761</v>
      </c>
      <c r="BS8" s="9">
        <f t="shared" si="35"/>
        <v>482110.33791044785</v>
      </c>
      <c r="BT8" s="2">
        <f t="shared" si="36"/>
        <v>0.15814588193480761</v>
      </c>
      <c r="BU8" s="9">
        <f t="shared" si="37"/>
        <v>933712.13100000017</v>
      </c>
      <c r="BV8" s="2">
        <f t="shared" si="38"/>
        <v>0.22302864921445567</v>
      </c>
      <c r="BW8" s="9">
        <f t="shared" si="39"/>
        <v>933712.13100000017</v>
      </c>
      <c r="BX8" s="2">
        <f t="shared" si="40"/>
        <v>0.22302864921445567</v>
      </c>
      <c r="CA8" s="18">
        <f t="shared" si="41"/>
        <v>0</v>
      </c>
      <c r="CB8" s="18">
        <f t="shared" si="42"/>
        <v>0</v>
      </c>
      <c r="CC8" s="18">
        <f t="shared" si="43"/>
        <v>1.3847992242518327E-2</v>
      </c>
      <c r="CD8" s="18">
        <f t="shared" si="44"/>
        <v>-1.1367705911606888E-2</v>
      </c>
      <c r="CE8" s="18">
        <f t="shared" si="45"/>
        <v>-4.9033600499887543E-3</v>
      </c>
    </row>
    <row r="9" spans="1:83">
      <c r="A9" t="str">
        <f>IF(COUNTIF(TempVar!G:G,$B$9)&gt;0,"Removed",IF(COUNTIF(TempVar!H:H,$B$9)&gt;0,"Added","Comparable"))</f>
        <v>Comparable</v>
      </c>
      <c r="B9" t="s">
        <v>30</v>
      </c>
      <c r="C9" s="4">
        <f t="shared" si="0"/>
        <v>1120.8482592592595</v>
      </c>
      <c r="D9" s="4">
        <f t="shared" si="1"/>
        <v>775.23726851851848</v>
      </c>
      <c r="E9" s="28">
        <f>SUMIFS(ComparisonPT!F$9:F$19, ComparisonPT!$C$9:$C$19, $B9)</f>
        <v>216</v>
      </c>
      <c r="F9" s="18">
        <f t="shared" si="2"/>
        <v>0.30834770709207915</v>
      </c>
      <c r="G9" s="28">
        <f>SUMIFS(ComparisonPT!H$9:H$19, ComparisonPT!$C$9:$C$19, $B9)</f>
        <v>242103.22400000007</v>
      </c>
      <c r="H9" s="28">
        <f>SUMIFS(ComparisonPT!I$9:I$19, ComparisonPT!$C$9:$C$19, $B9)</f>
        <v>167451.25</v>
      </c>
      <c r="J9" t="s">
        <v>30</v>
      </c>
      <c r="K9" s="4">
        <f t="shared" si="3"/>
        <v>990.88583333333327</v>
      </c>
      <c r="L9" s="4">
        <f t="shared" si="4"/>
        <v>704.15625</v>
      </c>
      <c r="M9" s="28">
        <f>SUMIFS(BaselinePT!F$9:F$19, BaselinePT!$C$9:$C$19, $J9)</f>
        <v>240</v>
      </c>
      <c r="N9" s="18">
        <f t="shared" si="5"/>
        <v>0.28936692168539424</v>
      </c>
      <c r="O9" s="28">
        <f>SUMIFS(BaselinePT!H$9:H$19, BaselinePT!$C$9:$C$19, $J9)</f>
        <v>237812.59999999998</v>
      </c>
      <c r="P9" s="28">
        <f>SUMIFS(BaselinePT!I$9:I$19, BaselinePT!$C$9:$C$19, $J9)</f>
        <v>168997.5</v>
      </c>
      <c r="R9" t="s">
        <v>30</v>
      </c>
      <c r="S9" s="4">
        <f>IF(Process!A9="Removed",0,$K$9)</f>
        <v>990.88583333333327</v>
      </c>
      <c r="T9" s="4">
        <f>IF(Process!A9="Removed",0,$L$9)</f>
        <v>704.15625</v>
      </c>
      <c r="U9" s="28">
        <f>IF(Process!A9="Removed",0,$M$9)</f>
        <v>240</v>
      </c>
      <c r="V9" s="18">
        <f>IF(Process!A9="Removed",0,$N$9)</f>
        <v>0.28936692168539424</v>
      </c>
      <c r="W9" s="28">
        <f>IF(Process!A9="Removed",0,$O$9)</f>
        <v>237812.59999999998</v>
      </c>
      <c r="X9" s="28">
        <f>IF(Process!A9="Removed",0,$P$9)</f>
        <v>168997.5</v>
      </c>
      <c r="Y9" s="18">
        <f>$V$9-$N$9</f>
        <v>0</v>
      </c>
      <c r="AA9" t="s">
        <v>30</v>
      </c>
      <c r="AB9" s="4">
        <f>IF(Process!A9="Added",$C$9,$S$9)</f>
        <v>990.88583333333327</v>
      </c>
      <c r="AC9" s="4">
        <f>IF(Process!A9="Added",$D$9,$T$9)</f>
        <v>704.15625</v>
      </c>
      <c r="AD9" s="28">
        <f>IF(Process!A9="Added",$E$9,$U$9)</f>
        <v>240</v>
      </c>
      <c r="AE9" s="18">
        <f>IF(Process!A9="Added",$F$9,$V$9)</f>
        <v>0.28936692168539424</v>
      </c>
      <c r="AF9" s="28">
        <f>IF(Process!A9="Added",$G$9,$W$9)</f>
        <v>237812.59999999998</v>
      </c>
      <c r="AG9" s="28">
        <f>IF(Process!A9="Added",$H$9,$X$9)</f>
        <v>168997.5</v>
      </c>
      <c r="AH9" s="18">
        <f>$AE$9-$V$9</f>
        <v>0</v>
      </c>
      <c r="AJ9" t="s">
        <v>30</v>
      </c>
      <c r="AK9" s="4">
        <f t="shared" si="15"/>
        <v>1120.8482592592595</v>
      </c>
      <c r="AL9" s="4">
        <f t="shared" si="16"/>
        <v>704.15625</v>
      </c>
      <c r="AM9" s="28">
        <f t="shared" si="17"/>
        <v>240</v>
      </c>
      <c r="AN9" s="18">
        <f t="shared" si="6"/>
        <v>0.37176487166482358</v>
      </c>
      <c r="AO9" s="28">
        <f t="shared" si="7"/>
        <v>269003.58222222229</v>
      </c>
      <c r="AP9" s="28">
        <f t="shared" si="8"/>
        <v>168997.5</v>
      </c>
      <c r="AQ9" s="18">
        <f t="shared" si="18"/>
        <v>8.2397949979429341E-2</v>
      </c>
      <c r="AS9" t="s">
        <v>30</v>
      </c>
      <c r="AT9" s="4">
        <f t="shared" si="19"/>
        <v>1120.8482592592595</v>
      </c>
      <c r="AU9" s="4">
        <f t="shared" si="20"/>
        <v>775.23726851851848</v>
      </c>
      <c r="AV9" s="28">
        <f t="shared" si="21"/>
        <v>240</v>
      </c>
      <c r="AW9" s="18">
        <f t="shared" si="9"/>
        <v>0.30834770709207926</v>
      </c>
      <c r="AX9" s="28">
        <f t="shared" si="10"/>
        <v>269003.58222222229</v>
      </c>
      <c r="AY9" s="28">
        <f t="shared" si="11"/>
        <v>186056.94444444444</v>
      </c>
      <c r="AZ9" s="18">
        <f t="shared" si="22"/>
        <v>-6.3417164572744322E-2</v>
      </c>
      <c r="BB9" t="s">
        <v>30</v>
      </c>
      <c r="BC9" s="4">
        <f t="shared" si="23"/>
        <v>1120.8482592592595</v>
      </c>
      <c r="BD9" s="4">
        <f t="shared" si="24"/>
        <v>775.23726851851848</v>
      </c>
      <c r="BE9" s="28">
        <f t="shared" si="25"/>
        <v>216</v>
      </c>
      <c r="BF9" s="18">
        <f t="shared" si="12"/>
        <v>0.30834770709207915</v>
      </c>
      <c r="BG9" s="28">
        <f t="shared" si="13"/>
        <v>242103.22400000005</v>
      </c>
      <c r="BH9" s="28">
        <f t="shared" si="14"/>
        <v>167451.25</v>
      </c>
      <c r="BI9" s="18">
        <f t="shared" si="26"/>
        <v>0</v>
      </c>
      <c r="BK9" s="9">
        <f t="shared" si="27"/>
        <v>237812.59999999998</v>
      </c>
      <c r="BL9" s="2">
        <f t="shared" si="28"/>
        <v>8.9861824696200382E-2</v>
      </c>
      <c r="BM9" s="9">
        <f t="shared" si="29"/>
        <v>237812.59999999998</v>
      </c>
      <c r="BN9" s="2">
        <f t="shared" si="30"/>
        <v>8.9861824696200382E-2</v>
      </c>
      <c r="BO9" s="9">
        <f t="shared" si="31"/>
        <v>237812.59999999998</v>
      </c>
      <c r="BP9" s="2">
        <f t="shared" si="32"/>
        <v>8.9861824696200382E-2</v>
      </c>
      <c r="BQ9" s="9">
        <f t="shared" si="33"/>
        <v>269003.58222222229</v>
      </c>
      <c r="BR9" s="2">
        <f t="shared" si="34"/>
        <v>8.8240814205602106E-2</v>
      </c>
      <c r="BS9" s="9">
        <f t="shared" si="35"/>
        <v>269003.58222222229</v>
      </c>
      <c r="BT9" s="2">
        <f t="shared" si="36"/>
        <v>8.8240814205602106E-2</v>
      </c>
      <c r="BU9" s="9">
        <f t="shared" si="37"/>
        <v>242103.22400000005</v>
      </c>
      <c r="BV9" s="2">
        <f t="shared" si="38"/>
        <v>5.7829338643544712E-2</v>
      </c>
      <c r="BW9" s="9">
        <f t="shared" si="39"/>
        <v>242103.22400000005</v>
      </c>
      <c r="BX9" s="2">
        <f t="shared" si="40"/>
        <v>5.7829338643544712E-2</v>
      </c>
      <c r="CA9" s="18">
        <f t="shared" si="41"/>
        <v>0</v>
      </c>
      <c r="CB9" s="18">
        <f t="shared" si="42"/>
        <v>0</v>
      </c>
      <c r="CC9" s="18">
        <f t="shared" si="43"/>
        <v>7.3956708175913783E-3</v>
      </c>
      <c r="CD9" s="18">
        <f t="shared" si="44"/>
        <v>-5.5959822365096237E-3</v>
      </c>
      <c r="CE9" s="18">
        <f t="shared" si="45"/>
        <v>2.039052808202887E-3</v>
      </c>
    </row>
    <row r="10" spans="1:83">
      <c r="A10" t="str">
        <f>IF(COUNTIF(TempVar!G:G,$B$10)&gt;0,"Removed",IF(COUNTIF(TempVar!H:H,$B$10)&gt;0,"Added","Comparable"))</f>
        <v>Comparable</v>
      </c>
      <c r="B10" t="s">
        <v>14</v>
      </c>
      <c r="C10" s="4">
        <f t="shared" si="0"/>
        <v>742.9994134762635</v>
      </c>
      <c r="D10" s="4">
        <f t="shared" si="1"/>
        <v>522.29027565084232</v>
      </c>
      <c r="E10" s="28">
        <f>SUMIFS(ComparisonPT!F$9:F$19, ComparisonPT!$C$9:$C$19, $B10)</f>
        <v>1959</v>
      </c>
      <c r="F10" s="18">
        <f t="shared" si="2"/>
        <v>0.29705156400163452</v>
      </c>
      <c r="G10" s="28">
        <f>SUMIFS(ComparisonPT!H$9:H$19, ComparisonPT!$C$9:$C$19, $B10)</f>
        <v>1455535.8510000003</v>
      </c>
      <c r="H10" s="28">
        <f>SUMIFS(ComparisonPT!I$9:I$19, ComparisonPT!$C$9:$C$19, $B10)</f>
        <v>1023166.65</v>
      </c>
      <c r="J10" t="s">
        <v>14</v>
      </c>
      <c r="K10" s="4">
        <f t="shared" si="3"/>
        <v>659.69148260869565</v>
      </c>
      <c r="L10" s="4">
        <f t="shared" si="4"/>
        <v>473.66666666666669</v>
      </c>
      <c r="M10" s="28">
        <f>SUMIFS(BaselinePT!F$9:F$19, BaselinePT!$C$9:$C$19, $J10)</f>
        <v>690</v>
      </c>
      <c r="N10" s="18">
        <f t="shared" si="5"/>
        <v>0.28198759699975084</v>
      </c>
      <c r="O10" s="28">
        <f>SUMIFS(BaselinePT!H$9:H$19, BaselinePT!$C$9:$C$19, $J10)</f>
        <v>455187.12300000002</v>
      </c>
      <c r="P10" s="28">
        <f>SUMIFS(BaselinePT!I$9:I$19, BaselinePT!$C$9:$C$19, $J10)</f>
        <v>326830</v>
      </c>
      <c r="R10" t="s">
        <v>14</v>
      </c>
      <c r="S10" s="4">
        <f>IF(Process!A10="Removed",0,$K$10)</f>
        <v>659.69148260869565</v>
      </c>
      <c r="T10" s="4">
        <f>IF(Process!A10="Removed",0,$L$10)</f>
        <v>473.66666666666669</v>
      </c>
      <c r="U10" s="28">
        <f>IF(Process!A10="Removed",0,$M$10)</f>
        <v>690</v>
      </c>
      <c r="V10" s="18">
        <f>IF(Process!A10="Removed",0,$N$10)</f>
        <v>0.28198759699975084</v>
      </c>
      <c r="W10" s="28">
        <f>IF(Process!A10="Removed",0,$O$10)</f>
        <v>455187.12300000002</v>
      </c>
      <c r="X10" s="28">
        <f>IF(Process!A10="Removed",0,$P$10)</f>
        <v>326830</v>
      </c>
      <c r="Y10" s="18">
        <f>$V$10-$N$10</f>
        <v>0</v>
      </c>
      <c r="AA10" t="s">
        <v>14</v>
      </c>
      <c r="AB10" s="4">
        <f>IF(Process!A10="Added",$C$10,$S$10)</f>
        <v>659.69148260869565</v>
      </c>
      <c r="AC10" s="4">
        <f>IF(Process!A10="Added",$D$10,$T$10)</f>
        <v>473.66666666666669</v>
      </c>
      <c r="AD10" s="28">
        <f>IF(Process!A10="Added",$E$10,$U$10)</f>
        <v>690</v>
      </c>
      <c r="AE10" s="18">
        <f>IF(Process!A10="Added",$F$10,$V$10)</f>
        <v>0.28198759699975084</v>
      </c>
      <c r="AF10" s="28">
        <f>IF(Process!A10="Added",$G$10,$W$10)</f>
        <v>455187.12300000002</v>
      </c>
      <c r="AG10" s="28">
        <f>IF(Process!A10="Added",$H$10,$X$10)</f>
        <v>326830</v>
      </c>
      <c r="AH10" s="18">
        <f>$AE$10-$V$10</f>
        <v>0</v>
      </c>
      <c r="AJ10" t="s">
        <v>14</v>
      </c>
      <c r="AK10" s="4">
        <f t="shared" si="15"/>
        <v>742.9994134762635</v>
      </c>
      <c r="AL10" s="4">
        <f t="shared" si="16"/>
        <v>473.66666666666669</v>
      </c>
      <c r="AM10" s="28">
        <f t="shared" si="17"/>
        <v>690</v>
      </c>
      <c r="AN10" s="18">
        <f t="shared" si="6"/>
        <v>0.36249388885715611</v>
      </c>
      <c r="AO10" s="28">
        <f t="shared" si="7"/>
        <v>512669.5952986218</v>
      </c>
      <c r="AP10" s="28">
        <f t="shared" si="8"/>
        <v>326830</v>
      </c>
      <c r="AQ10" s="18">
        <f t="shared" si="18"/>
        <v>8.0506291857405265E-2</v>
      </c>
      <c r="AS10" t="s">
        <v>14</v>
      </c>
      <c r="AT10" s="4">
        <f t="shared" si="19"/>
        <v>742.9994134762635</v>
      </c>
      <c r="AU10" s="4">
        <f t="shared" si="20"/>
        <v>522.29027565084232</v>
      </c>
      <c r="AV10" s="28">
        <f t="shared" si="21"/>
        <v>690</v>
      </c>
      <c r="AW10" s="18">
        <f t="shared" si="9"/>
        <v>0.29705156400163452</v>
      </c>
      <c r="AX10" s="28">
        <f t="shared" si="10"/>
        <v>512669.5952986218</v>
      </c>
      <c r="AY10" s="28">
        <f t="shared" si="11"/>
        <v>360380.29019908118</v>
      </c>
      <c r="AZ10" s="18">
        <f t="shared" si="22"/>
        <v>-6.5442324855521594E-2</v>
      </c>
      <c r="BB10" t="s">
        <v>14</v>
      </c>
      <c r="BC10" s="4">
        <f t="shared" si="23"/>
        <v>742.9994134762635</v>
      </c>
      <c r="BD10" s="4">
        <f t="shared" si="24"/>
        <v>522.29027565084232</v>
      </c>
      <c r="BE10" s="28">
        <f t="shared" si="25"/>
        <v>1959</v>
      </c>
      <c r="BF10" s="18">
        <f t="shared" si="12"/>
        <v>0.29705156400163452</v>
      </c>
      <c r="BG10" s="28">
        <f t="shared" si="13"/>
        <v>1455535.8510000003</v>
      </c>
      <c r="BH10" s="28">
        <f t="shared" si="14"/>
        <v>1023166.6500000001</v>
      </c>
      <c r="BI10" s="18">
        <f t="shared" si="26"/>
        <v>0</v>
      </c>
      <c r="BK10" s="9">
        <f t="shared" si="27"/>
        <v>455187.12300000002</v>
      </c>
      <c r="BL10" s="2">
        <f t="shared" si="28"/>
        <v>0.17200074954394262</v>
      </c>
      <c r="BM10" s="9">
        <f t="shared" si="29"/>
        <v>455187.12300000002</v>
      </c>
      <c r="BN10" s="2">
        <f t="shared" si="30"/>
        <v>0.17200074954394262</v>
      </c>
      <c r="BO10" s="9">
        <f t="shared" si="31"/>
        <v>455187.12300000002</v>
      </c>
      <c r="BP10" s="2">
        <f t="shared" si="32"/>
        <v>0.17200074954394262</v>
      </c>
      <c r="BQ10" s="9">
        <f t="shared" si="33"/>
        <v>512669.5952986218</v>
      </c>
      <c r="BR10" s="2">
        <f t="shared" si="34"/>
        <v>0.16817018618821122</v>
      </c>
      <c r="BS10" s="9">
        <f t="shared" si="35"/>
        <v>512669.5952986218</v>
      </c>
      <c r="BT10" s="2">
        <f t="shared" si="36"/>
        <v>0.16817018618821122</v>
      </c>
      <c r="BU10" s="9">
        <f t="shared" si="37"/>
        <v>1455535.8510000003</v>
      </c>
      <c r="BV10" s="2">
        <f t="shared" si="38"/>
        <v>0.34767267550017855</v>
      </c>
      <c r="BW10" s="9">
        <f t="shared" si="39"/>
        <v>1455535.8510000003</v>
      </c>
      <c r="BX10" s="2">
        <f t="shared" si="40"/>
        <v>0.34767267550017855</v>
      </c>
      <c r="CA10" s="18">
        <f t="shared" si="41"/>
        <v>0</v>
      </c>
      <c r="CB10" s="18">
        <f t="shared" si="42"/>
        <v>0</v>
      </c>
      <c r="CC10" s="18">
        <f t="shared" si="43"/>
        <v>1.3861956734722793E-2</v>
      </c>
      <c r="CD10" s="18">
        <f t="shared" si="44"/>
        <v>-1.100544795554247E-2</v>
      </c>
      <c r="CE10" s="18">
        <f t="shared" si="45"/>
        <v>-1.4063111516080551E-2</v>
      </c>
    </row>
    <row r="11" spans="1:83">
      <c r="A11" t="str">
        <f>IF(COUNTIF(TempVar!G:G,$B$11)&gt;0,"Removed",IF(COUNTIF(TempVar!H:H,$B$11)&gt;0,"Added","Comparable"))</f>
        <v>Comparable</v>
      </c>
      <c r="B11" t="s">
        <v>17</v>
      </c>
      <c r="C11" s="4">
        <f t="shared" si="0"/>
        <v>594.80894999999975</v>
      </c>
      <c r="D11" s="4">
        <f t="shared" si="1"/>
        <v>258.59604743083003</v>
      </c>
      <c r="E11" s="28">
        <f>SUMIFS(ComparisonPT!F$9:F$19, ComparisonPT!$C$9:$C$19, $B11)</f>
        <v>506</v>
      </c>
      <c r="F11" s="18">
        <f t="shared" si="2"/>
        <v>0.56524519775495963</v>
      </c>
      <c r="G11" s="28">
        <f>SUMIFS(ComparisonPT!H$9:H$19, ComparisonPT!$C$9:$C$19, $B11)</f>
        <v>300973.3286999999</v>
      </c>
      <c r="H11" s="28">
        <f>SUMIFS(ComparisonPT!I$9:I$19, ComparisonPT!$C$9:$C$19, $B11)</f>
        <v>130849.60000000001</v>
      </c>
      <c r="J11" t="s">
        <v>17</v>
      </c>
      <c r="K11" s="4">
        <f t="shared" si="3"/>
        <v>498.79639483394834</v>
      </c>
      <c r="L11" s="4">
        <f t="shared" si="4"/>
        <v>225.94095940959409</v>
      </c>
      <c r="M11" s="28">
        <f>SUMIFS(BaselinePT!F$9:F$19, BaselinePT!$C$9:$C$19, $J11)</f>
        <v>542</v>
      </c>
      <c r="N11" s="18">
        <f t="shared" si="5"/>
        <v>0.54702768153564763</v>
      </c>
      <c r="O11" s="28">
        <f>SUMIFS(BaselinePT!H$9:H$19, BaselinePT!$C$9:$C$19, $J11)</f>
        <v>270347.64600000001</v>
      </c>
      <c r="P11" s="28">
        <f>SUMIFS(BaselinePT!I$9:I$19, BaselinePT!$C$9:$C$19, $J11)</f>
        <v>122460</v>
      </c>
      <c r="R11" t="s">
        <v>17</v>
      </c>
      <c r="S11" s="4">
        <f>IF(Process!A11="Removed",0,$K$11)</f>
        <v>498.79639483394834</v>
      </c>
      <c r="T11" s="4">
        <f>IF(Process!A11="Removed",0,$L$11)</f>
        <v>225.94095940959409</v>
      </c>
      <c r="U11" s="28">
        <f>IF(Process!A11="Removed",0,$M$11)</f>
        <v>542</v>
      </c>
      <c r="V11" s="18">
        <f>IF(Process!A11="Removed",0,$N$11)</f>
        <v>0.54702768153564763</v>
      </c>
      <c r="W11" s="28">
        <f>IF(Process!A11="Removed",0,$O$11)</f>
        <v>270347.64600000001</v>
      </c>
      <c r="X11" s="28">
        <f>IF(Process!A11="Removed",0,$P$11)</f>
        <v>122460</v>
      </c>
      <c r="Y11" s="18">
        <f>$V$11-$N$11</f>
        <v>0</v>
      </c>
      <c r="AA11" t="s">
        <v>17</v>
      </c>
      <c r="AB11" s="4">
        <f>IF(Process!A11="Added",$C$11,$S$11)</f>
        <v>498.79639483394834</v>
      </c>
      <c r="AC11" s="4">
        <f>IF(Process!A11="Added",$D$11,$T$11)</f>
        <v>225.94095940959409</v>
      </c>
      <c r="AD11" s="28">
        <f>IF(Process!A11="Added",$E$11,$U$11)</f>
        <v>542</v>
      </c>
      <c r="AE11" s="18">
        <f>IF(Process!A11="Added",$F$11,$V$11)</f>
        <v>0.54702768153564763</v>
      </c>
      <c r="AF11" s="28">
        <f>IF(Process!A11="Added",$G$11,$W$11)</f>
        <v>270347.64600000001</v>
      </c>
      <c r="AG11" s="28">
        <f>IF(Process!A11="Added",$H$11,$X$11)</f>
        <v>122460</v>
      </c>
      <c r="AH11" s="18">
        <f>$AE$11-$V$11</f>
        <v>0</v>
      </c>
      <c r="AJ11" t="s">
        <v>17</v>
      </c>
      <c r="AK11" s="4">
        <f t="shared" si="15"/>
        <v>594.80894999999975</v>
      </c>
      <c r="AL11" s="4">
        <f t="shared" si="16"/>
        <v>225.94095940959409</v>
      </c>
      <c r="AM11" s="28">
        <f t="shared" si="17"/>
        <v>542</v>
      </c>
      <c r="AN11" s="18">
        <f t="shared" si="6"/>
        <v>0.6201453266471626</v>
      </c>
      <c r="AO11" s="28">
        <f t="shared" si="7"/>
        <v>322386.45089999988</v>
      </c>
      <c r="AP11" s="28">
        <f t="shared" si="8"/>
        <v>122460</v>
      </c>
      <c r="AQ11" s="18">
        <f t="shared" si="18"/>
        <v>7.3117645111514973E-2</v>
      </c>
      <c r="AS11" t="s">
        <v>17</v>
      </c>
      <c r="AT11" s="4">
        <f t="shared" si="19"/>
        <v>594.80894999999975</v>
      </c>
      <c r="AU11" s="4">
        <f t="shared" si="20"/>
        <v>258.59604743083003</v>
      </c>
      <c r="AV11" s="28">
        <f t="shared" si="21"/>
        <v>542</v>
      </c>
      <c r="AW11" s="18">
        <f t="shared" si="9"/>
        <v>0.56524519775495963</v>
      </c>
      <c r="AX11" s="28">
        <f t="shared" si="10"/>
        <v>322386.45089999988</v>
      </c>
      <c r="AY11" s="28">
        <f t="shared" si="11"/>
        <v>140159.05770750987</v>
      </c>
      <c r="AZ11" s="18">
        <f t="shared" si="22"/>
        <v>-5.4900128892202971E-2</v>
      </c>
      <c r="BB11" t="s">
        <v>17</v>
      </c>
      <c r="BC11" s="4">
        <f t="shared" si="23"/>
        <v>594.80894999999975</v>
      </c>
      <c r="BD11" s="4">
        <f t="shared" si="24"/>
        <v>258.59604743083003</v>
      </c>
      <c r="BE11" s="28">
        <f t="shared" si="25"/>
        <v>506</v>
      </c>
      <c r="BF11" s="18">
        <f t="shared" si="12"/>
        <v>0.56524519775495963</v>
      </c>
      <c r="BG11" s="28">
        <f t="shared" si="13"/>
        <v>300973.3286999999</v>
      </c>
      <c r="BH11" s="28">
        <f t="shared" si="14"/>
        <v>130849.59999999999</v>
      </c>
      <c r="BI11" s="18">
        <f t="shared" si="26"/>
        <v>0</v>
      </c>
      <c r="BK11" s="9">
        <f t="shared" si="27"/>
        <v>270347.64600000001</v>
      </c>
      <c r="BL11" s="2">
        <f t="shared" si="28"/>
        <v>0.10215578473084455</v>
      </c>
      <c r="BM11" s="9">
        <f t="shared" si="29"/>
        <v>270347.64600000001</v>
      </c>
      <c r="BN11" s="2">
        <f t="shared" si="30"/>
        <v>0.10215578473084455</v>
      </c>
      <c r="BO11" s="9">
        <f t="shared" si="31"/>
        <v>270347.64600000001</v>
      </c>
      <c r="BP11" s="2">
        <f t="shared" si="32"/>
        <v>0.10215578473084455</v>
      </c>
      <c r="BQ11" s="9">
        <f t="shared" si="33"/>
        <v>322386.45089999988</v>
      </c>
      <c r="BR11" s="2">
        <f t="shared" si="34"/>
        <v>0.10575191111310155</v>
      </c>
      <c r="BS11" s="9">
        <f t="shared" si="35"/>
        <v>322386.45089999988</v>
      </c>
      <c r="BT11" s="2">
        <f t="shared" si="36"/>
        <v>0.10575191111310155</v>
      </c>
      <c r="BU11" s="9">
        <f t="shared" si="37"/>
        <v>300973.3286999999</v>
      </c>
      <c r="BV11" s="2">
        <f t="shared" si="38"/>
        <v>7.1891188644671603E-2</v>
      </c>
      <c r="BW11" s="9">
        <f t="shared" si="39"/>
        <v>300973.3286999999</v>
      </c>
      <c r="BX11" s="2">
        <f t="shared" si="40"/>
        <v>7.1891188644671603E-2</v>
      </c>
      <c r="CA11" s="18">
        <f t="shared" si="41"/>
        <v>0</v>
      </c>
      <c r="CB11" s="18">
        <f t="shared" si="42"/>
        <v>0</v>
      </c>
      <c r="CC11" s="18">
        <f t="shared" si="43"/>
        <v>8.3820300083438676E-3</v>
      </c>
      <c r="CD11" s="18">
        <f t="shared" si="44"/>
        <v>-5.8057935507060668E-3</v>
      </c>
      <c r="CE11" s="18">
        <f t="shared" si="45"/>
        <v>-6.4284139752436029E-3</v>
      </c>
    </row>
    <row r="12" spans="1:83">
      <c r="A12" t="str">
        <f>IF(COUNTIF(TempVar!G:G,$B$12)&gt;0,"Removed",IF(COUNTIF(TempVar!H:H,$B$12)&gt;0,"Added","Comparable"))</f>
        <v>Comparable</v>
      </c>
      <c r="B12" t="s">
        <v>36</v>
      </c>
      <c r="C12" s="4">
        <f t="shared" si="0"/>
        <v>292.4157606382978</v>
      </c>
      <c r="D12" s="4">
        <f t="shared" si="1"/>
        <v>171.86340425531915</v>
      </c>
      <c r="E12" s="28">
        <f>SUMIFS(ComparisonPT!F$9:F$19, ComparisonPT!$C$9:$C$19, $B12)</f>
        <v>752</v>
      </c>
      <c r="F12" s="18">
        <f t="shared" si="2"/>
        <v>0.41226353914656222</v>
      </c>
      <c r="G12" s="28">
        <f>SUMIFS(ComparisonPT!H$9:H$19, ComparisonPT!$C$9:$C$19, $B12)</f>
        <v>219896.65199999994</v>
      </c>
      <c r="H12" s="28">
        <f>SUMIFS(ComparisonPT!I$9:I$19, ComparisonPT!$C$9:$C$19, $B12)</f>
        <v>129241.28000000001</v>
      </c>
      <c r="J12" t="s">
        <v>36</v>
      </c>
      <c r="K12" s="4">
        <f t="shared" si="3"/>
        <v>241.76114427860699</v>
      </c>
      <c r="L12" s="4">
        <f t="shared" si="4"/>
        <v>149.29850746268656</v>
      </c>
      <c r="M12" s="28">
        <f>SUMIFS(BaselinePT!F$9:F$19, BaselinePT!$C$9:$C$19, $J12)</f>
        <v>804</v>
      </c>
      <c r="N12" s="18">
        <f t="shared" si="5"/>
        <v>0.38245449694499267</v>
      </c>
      <c r="O12" s="28">
        <f>SUMIFS(BaselinePT!H$9:H$19, BaselinePT!$C$9:$C$19, $J12)</f>
        <v>194375.96000000002</v>
      </c>
      <c r="P12" s="28">
        <f>SUMIFS(BaselinePT!I$9:I$19, BaselinePT!$C$9:$C$19, $J12)</f>
        <v>120036</v>
      </c>
      <c r="R12" t="s">
        <v>36</v>
      </c>
      <c r="S12" s="4">
        <f>IF(Process!A12="Removed",0,$K$12)</f>
        <v>241.76114427860699</v>
      </c>
      <c r="T12" s="4">
        <f>IF(Process!A12="Removed",0,$L$12)</f>
        <v>149.29850746268656</v>
      </c>
      <c r="U12" s="28">
        <f>IF(Process!A12="Removed",0,$M$12)</f>
        <v>804</v>
      </c>
      <c r="V12" s="18">
        <f>IF(Process!A12="Removed",0,$N$12)</f>
        <v>0.38245449694499267</v>
      </c>
      <c r="W12" s="28">
        <f>IF(Process!A12="Removed",0,$O$12)</f>
        <v>194375.96000000002</v>
      </c>
      <c r="X12" s="28">
        <f>IF(Process!A12="Removed",0,$P$12)</f>
        <v>120036</v>
      </c>
      <c r="Y12" s="18">
        <f>$V$12-$N$12</f>
        <v>0</v>
      </c>
      <c r="AA12" t="s">
        <v>36</v>
      </c>
      <c r="AB12" s="4">
        <f>IF(Process!A12="Added",$C$12,$S$12)</f>
        <v>241.76114427860699</v>
      </c>
      <c r="AC12" s="4">
        <f>IF(Process!A12="Added",$D$12,$T$12)</f>
        <v>149.29850746268656</v>
      </c>
      <c r="AD12" s="28">
        <f>IF(Process!A12="Added",$E$12,$U$12)</f>
        <v>804</v>
      </c>
      <c r="AE12" s="18">
        <f>IF(Process!A12="Added",$F$12,$V$12)</f>
        <v>0.38245449694499267</v>
      </c>
      <c r="AF12" s="28">
        <f>IF(Process!A12="Added",$G$12,$W$12)</f>
        <v>194375.96000000002</v>
      </c>
      <c r="AG12" s="28">
        <f>IF(Process!A12="Added",$H$12,$X$12)</f>
        <v>120036</v>
      </c>
      <c r="AH12" s="18">
        <f>$AE$12-$V$12</f>
        <v>0</v>
      </c>
      <c r="AJ12" t="s">
        <v>36</v>
      </c>
      <c r="AK12" s="4">
        <f t="shared" si="15"/>
        <v>292.4157606382978</v>
      </c>
      <c r="AL12" s="4">
        <f t="shared" si="16"/>
        <v>149.29850746268656</v>
      </c>
      <c r="AM12" s="28">
        <f t="shared" si="17"/>
        <v>804</v>
      </c>
      <c r="AN12" s="18">
        <f t="shared" si="6"/>
        <v>0.48943070942280498</v>
      </c>
      <c r="AO12" s="28">
        <f t="shared" si="7"/>
        <v>235102.27155319141</v>
      </c>
      <c r="AP12" s="28">
        <f t="shared" si="8"/>
        <v>120036</v>
      </c>
      <c r="AQ12" s="18">
        <f t="shared" si="18"/>
        <v>0.1069762124778123</v>
      </c>
      <c r="AS12" t="s">
        <v>36</v>
      </c>
      <c r="AT12" s="4">
        <f t="shared" si="19"/>
        <v>292.4157606382978</v>
      </c>
      <c r="AU12" s="4">
        <f t="shared" si="20"/>
        <v>171.86340425531915</v>
      </c>
      <c r="AV12" s="28">
        <f t="shared" si="21"/>
        <v>804</v>
      </c>
      <c r="AW12" s="18">
        <f t="shared" si="9"/>
        <v>0.41226353914656211</v>
      </c>
      <c r="AX12" s="28">
        <f t="shared" si="10"/>
        <v>235102.27155319141</v>
      </c>
      <c r="AY12" s="28">
        <f t="shared" si="11"/>
        <v>138178.17702127661</v>
      </c>
      <c r="AZ12" s="18">
        <f t="shared" si="22"/>
        <v>-7.7167170276242869E-2</v>
      </c>
      <c r="BB12" t="s">
        <v>36</v>
      </c>
      <c r="BC12" s="4">
        <f t="shared" si="23"/>
        <v>292.4157606382978</v>
      </c>
      <c r="BD12" s="4">
        <f t="shared" si="24"/>
        <v>171.86340425531915</v>
      </c>
      <c r="BE12" s="28">
        <f t="shared" si="25"/>
        <v>752</v>
      </c>
      <c r="BF12" s="18">
        <f t="shared" si="12"/>
        <v>0.41226353914656222</v>
      </c>
      <c r="BG12" s="28">
        <f t="shared" si="13"/>
        <v>219896.65199999994</v>
      </c>
      <c r="BH12" s="28">
        <f t="shared" si="14"/>
        <v>129241.28</v>
      </c>
      <c r="BI12" s="18">
        <f t="shared" si="26"/>
        <v>0</v>
      </c>
      <c r="BK12" s="9">
        <f t="shared" si="27"/>
        <v>194375.96000000002</v>
      </c>
      <c r="BL12" s="2">
        <f t="shared" si="28"/>
        <v>7.3448498703078222E-2</v>
      </c>
      <c r="BM12" s="9">
        <f t="shared" si="29"/>
        <v>194375.96000000002</v>
      </c>
      <c r="BN12" s="2">
        <f t="shared" si="30"/>
        <v>7.3448498703078222E-2</v>
      </c>
      <c r="BO12" s="9">
        <f t="shared" si="31"/>
        <v>194375.96000000002</v>
      </c>
      <c r="BP12" s="2">
        <f t="shared" si="32"/>
        <v>7.3448498703078222E-2</v>
      </c>
      <c r="BQ12" s="9">
        <f t="shared" si="33"/>
        <v>235102.27155319141</v>
      </c>
      <c r="BR12" s="2">
        <f t="shared" si="34"/>
        <v>7.71202215675416E-2</v>
      </c>
      <c r="BS12" s="9">
        <f t="shared" si="35"/>
        <v>235102.27155319141</v>
      </c>
      <c r="BT12" s="2">
        <f t="shared" si="36"/>
        <v>7.71202215675416E-2</v>
      </c>
      <c r="BU12" s="9">
        <f t="shared" si="37"/>
        <v>219896.65199999994</v>
      </c>
      <c r="BV12" s="2">
        <f t="shared" si="38"/>
        <v>5.2525025255713648E-2</v>
      </c>
      <c r="BW12" s="9">
        <f t="shared" si="39"/>
        <v>219896.65199999994</v>
      </c>
      <c r="BX12" s="2">
        <f t="shared" si="40"/>
        <v>5.2525025255713648E-2</v>
      </c>
      <c r="CA12" s="18">
        <f t="shared" si="41"/>
        <v>0</v>
      </c>
      <c r="CB12" s="18">
        <f t="shared" si="42"/>
        <v>0</v>
      </c>
      <c r="CC12" s="18">
        <f t="shared" si="43"/>
        <v>8.3091191319927659E-3</v>
      </c>
      <c r="CD12" s="18">
        <f t="shared" si="44"/>
        <v>-5.9511492694440601E-3</v>
      </c>
      <c r="CE12" s="18">
        <f t="shared" si="45"/>
        <v>-9.0675199956052985E-4</v>
      </c>
    </row>
    <row r="13" spans="1:83">
      <c r="A13" t="str">
        <f>IF(COUNTIF(TempVar!G:G,$B$13)&gt;0,"Removed",IF(COUNTIF(TempVar!H:H,$B$13)&gt;0,"Added","Comparable"))</f>
        <v>Comparable</v>
      </c>
      <c r="B13" t="s">
        <v>22</v>
      </c>
      <c r="C13" s="4">
        <f t="shared" si="0"/>
        <v>198.07532226127711</v>
      </c>
      <c r="D13" s="4">
        <f t="shared" si="1"/>
        <v>131.44358523725836</v>
      </c>
      <c r="E13" s="28">
        <f>SUMIFS(ComparisonPT!F$9:F$19, ComparisonPT!$C$9:$C$19, $B13)</f>
        <v>1707</v>
      </c>
      <c r="F13" s="18">
        <f t="shared" si="2"/>
        <v>0.33639595414175921</v>
      </c>
      <c r="G13" s="28">
        <f>SUMIFS(ComparisonPT!H$9:H$19, ComparisonPT!$C$9:$C$19, $B13)</f>
        <v>338114.57510000002</v>
      </c>
      <c r="H13" s="28">
        <f>SUMIFS(ComparisonPT!I$9:I$19, ComparisonPT!$C$9:$C$19, $B13)</f>
        <v>224374.2</v>
      </c>
      <c r="J13" t="s">
        <v>22</v>
      </c>
      <c r="K13" s="4">
        <f t="shared" si="3"/>
        <v>179.26201783723525</v>
      </c>
      <c r="L13" s="4">
        <f t="shared" si="4"/>
        <v>111.77257525083613</v>
      </c>
      <c r="M13" s="28">
        <f>SUMIFS(BaselinePT!F$9:F$19, BaselinePT!$C$9:$C$19, $J13)</f>
        <v>1794</v>
      </c>
      <c r="N13" s="18">
        <f t="shared" si="5"/>
        <v>0.37648489847792299</v>
      </c>
      <c r="O13" s="28">
        <f>SUMIFS(BaselinePT!H$9:H$19, BaselinePT!$C$9:$C$19, $J13)</f>
        <v>321596.06000000006</v>
      </c>
      <c r="P13" s="28">
        <f>SUMIFS(BaselinePT!I$9:I$19, BaselinePT!$C$9:$C$19, $J13)</f>
        <v>200520</v>
      </c>
      <c r="R13" t="s">
        <v>22</v>
      </c>
      <c r="S13" s="4">
        <f>IF(Process!A13="Removed",0,$K$13)</f>
        <v>179.26201783723525</v>
      </c>
      <c r="T13" s="4">
        <f>IF(Process!A13="Removed",0,$L$13)</f>
        <v>111.77257525083613</v>
      </c>
      <c r="U13" s="28">
        <f>IF(Process!A13="Removed",0,$M$13)</f>
        <v>1794</v>
      </c>
      <c r="V13" s="18">
        <f>IF(Process!A13="Removed",0,$N$13)</f>
        <v>0.37648489847792299</v>
      </c>
      <c r="W13" s="28">
        <f>IF(Process!A13="Removed",0,$O$13)</f>
        <v>321596.06000000006</v>
      </c>
      <c r="X13" s="28">
        <f>IF(Process!A13="Removed",0,$P$13)</f>
        <v>200520</v>
      </c>
      <c r="Y13" s="18">
        <f>$V$13-$N$13</f>
        <v>0</v>
      </c>
      <c r="AA13" t="s">
        <v>22</v>
      </c>
      <c r="AB13" s="4">
        <f>IF(Process!A13="Added",$C$13,$S$13)</f>
        <v>179.26201783723525</v>
      </c>
      <c r="AC13" s="4">
        <f>IF(Process!A13="Added",$D$13,$T$13)</f>
        <v>111.77257525083613</v>
      </c>
      <c r="AD13" s="28">
        <f>IF(Process!A13="Added",$E$13,$U$13)</f>
        <v>1794</v>
      </c>
      <c r="AE13" s="18">
        <f>IF(Process!A13="Added",$F$13,$V$13)</f>
        <v>0.37648489847792299</v>
      </c>
      <c r="AF13" s="28">
        <f>IF(Process!A13="Added",$G$13,$W$13)</f>
        <v>321596.06000000006</v>
      </c>
      <c r="AG13" s="28">
        <f>IF(Process!A13="Added",$H$13,$X$13)</f>
        <v>200520</v>
      </c>
      <c r="AH13" s="18">
        <f>$AE$13-$V$13</f>
        <v>0</v>
      </c>
      <c r="AJ13" t="s">
        <v>22</v>
      </c>
      <c r="AK13" s="4">
        <f t="shared" si="15"/>
        <v>198.07532226127711</v>
      </c>
      <c r="AL13" s="4">
        <f t="shared" si="16"/>
        <v>111.77257525083613</v>
      </c>
      <c r="AM13" s="28">
        <f t="shared" si="17"/>
        <v>1794</v>
      </c>
      <c r="AN13" s="18">
        <f t="shared" si="6"/>
        <v>0.43570671007971812</v>
      </c>
      <c r="AO13" s="28">
        <f t="shared" si="7"/>
        <v>355347.12813673116</v>
      </c>
      <c r="AP13" s="28">
        <f t="shared" si="8"/>
        <v>200520</v>
      </c>
      <c r="AQ13" s="18">
        <f t="shared" si="18"/>
        <v>5.9221811601795127E-2</v>
      </c>
      <c r="AS13" t="s">
        <v>22</v>
      </c>
      <c r="AT13" s="4">
        <f t="shared" si="19"/>
        <v>198.07532226127711</v>
      </c>
      <c r="AU13" s="4">
        <f t="shared" si="20"/>
        <v>131.44358523725836</v>
      </c>
      <c r="AV13" s="28">
        <f t="shared" si="21"/>
        <v>1794</v>
      </c>
      <c r="AW13" s="18">
        <f t="shared" si="9"/>
        <v>0.33639595414175927</v>
      </c>
      <c r="AX13" s="28">
        <f t="shared" si="10"/>
        <v>355347.12813673116</v>
      </c>
      <c r="AY13" s="28">
        <f t="shared" si="11"/>
        <v>235809.79191564149</v>
      </c>
      <c r="AZ13" s="18">
        <f t="shared" si="22"/>
        <v>-9.931075593795885E-2</v>
      </c>
      <c r="BB13" t="s">
        <v>22</v>
      </c>
      <c r="BC13" s="4">
        <f t="shared" si="23"/>
        <v>198.07532226127711</v>
      </c>
      <c r="BD13" s="4">
        <f t="shared" si="24"/>
        <v>131.44358523725836</v>
      </c>
      <c r="BE13" s="28">
        <f t="shared" si="25"/>
        <v>1707</v>
      </c>
      <c r="BF13" s="18">
        <f t="shared" si="12"/>
        <v>0.33639595414175921</v>
      </c>
      <c r="BG13" s="28">
        <f t="shared" si="13"/>
        <v>338114.57510000002</v>
      </c>
      <c r="BH13" s="28">
        <f t="shared" si="14"/>
        <v>224374.2</v>
      </c>
      <c r="BI13" s="18">
        <f t="shared" si="26"/>
        <v>0</v>
      </c>
      <c r="BK13" s="9">
        <f t="shared" si="27"/>
        <v>321596.06000000006</v>
      </c>
      <c r="BL13" s="2">
        <f t="shared" si="28"/>
        <v>0.12152093188800235</v>
      </c>
      <c r="BM13" s="9">
        <f t="shared" si="29"/>
        <v>321596.06000000006</v>
      </c>
      <c r="BN13" s="2">
        <f t="shared" si="30"/>
        <v>0.12152093188800235</v>
      </c>
      <c r="BO13" s="9">
        <f t="shared" si="31"/>
        <v>321596.06000000006</v>
      </c>
      <c r="BP13" s="2">
        <f t="shared" si="32"/>
        <v>0.12152093188800235</v>
      </c>
      <c r="BQ13" s="9">
        <f t="shared" si="33"/>
        <v>355347.12813673116</v>
      </c>
      <c r="BR13" s="2">
        <f t="shared" si="34"/>
        <v>0.11656394927300437</v>
      </c>
      <c r="BS13" s="9">
        <f t="shared" si="35"/>
        <v>355347.12813673116</v>
      </c>
      <c r="BT13" s="2">
        <f t="shared" si="36"/>
        <v>0.11656394927300437</v>
      </c>
      <c r="BU13" s="9">
        <f t="shared" si="37"/>
        <v>338114.57510000002</v>
      </c>
      <c r="BV13" s="2">
        <f t="shared" si="38"/>
        <v>8.0762833062380565E-2</v>
      </c>
      <c r="BW13" s="9">
        <f t="shared" si="39"/>
        <v>338114.57510000002</v>
      </c>
      <c r="BX13" s="2">
        <f t="shared" si="40"/>
        <v>8.0762833062380565E-2</v>
      </c>
      <c r="CA13" s="18">
        <f t="shared" si="41"/>
        <v>0</v>
      </c>
      <c r="CB13" s="18">
        <f t="shared" si="42"/>
        <v>0</v>
      </c>
      <c r="CC13" s="18">
        <f t="shared" si="43"/>
        <v>6.8529455202597676E-3</v>
      </c>
      <c r="CD13" s="18">
        <f t="shared" si="44"/>
        <v>-1.1576053917415953E-2</v>
      </c>
      <c r="CE13" s="18">
        <f t="shared" si="45"/>
        <v>1.3962631701606592E-3</v>
      </c>
    </row>
    <row r="14" spans="1:83">
      <c r="B14" s="7" t="s">
        <v>81</v>
      </c>
      <c r="C14" s="19">
        <f t="shared" si="0"/>
        <v>339.59377563270607</v>
      </c>
      <c r="D14" s="19">
        <f t="shared" si="1"/>
        <v>222.02383111615833</v>
      </c>
      <c r="E14" s="34">
        <f>SUMIFS(ComparisonPT!F$9:F$19, ComparisonPT!$C$9:$C$19, $B14)</f>
        <v>12328</v>
      </c>
      <c r="F14" s="21">
        <f t="shared" si="2"/>
        <v>0.34620759552350477</v>
      </c>
      <c r="G14" s="34">
        <f>SUMIFS(ComparisonPT!H$9:H$19, ComparisonPT!$C$9:$C$19, $B14)</f>
        <v>4186512.0660000001</v>
      </c>
      <c r="H14" s="34">
        <f>SUMIFS(ComparisonPT!I$9:I$19, ComparisonPT!$C$9:$C$19, $B14)</f>
        <v>2737109.79</v>
      </c>
      <c r="J14" s="7" t="s">
        <v>81</v>
      </c>
      <c r="K14" s="19">
        <f t="shared" si="3"/>
        <v>226.94667944430154</v>
      </c>
      <c r="L14" s="19">
        <f t="shared" si="4"/>
        <v>143.80220907297831</v>
      </c>
      <c r="M14" s="34">
        <f>SUMIFS(BaselinePT!F$9:F$19, BaselinePT!$C$9:$C$19, $J14)</f>
        <v>11661</v>
      </c>
      <c r="N14" s="21">
        <f t="shared" si="5"/>
        <v>0.36636125531737068</v>
      </c>
      <c r="O14" s="34">
        <f>SUMIFS(BaselinePT!H$9:H$19, BaselinePT!$C$9:$C$19, $J14)</f>
        <v>2646425.2290000003</v>
      </c>
      <c r="P14" s="34">
        <f>SUMIFS(BaselinePT!I$9:I$19, BaselinePT!$C$9:$C$19, $J14)</f>
        <v>1676877.56</v>
      </c>
      <c r="R14" s="7" t="s">
        <v>81</v>
      </c>
      <c r="S14" s="19">
        <f t="shared" ref="S14" si="46">IFERROR((W14)/(U14),0)</f>
        <v>226.94667944430154</v>
      </c>
      <c r="T14" s="19">
        <f t="shared" ref="T14" si="47">IFERROR((X14)/(U14),0)</f>
        <v>143.80220907297831</v>
      </c>
      <c r="U14" s="34">
        <f>SUM(U4:U13)</f>
        <v>11661</v>
      </c>
      <c r="V14" s="21">
        <f t="shared" ref="V14" si="48">IFERROR((((U14*S14)-(U14*T14))/(U14*S14)),0)</f>
        <v>0.36636125531737068</v>
      </c>
      <c r="W14" s="34">
        <f>SUM(W4:W13)</f>
        <v>2646425.2290000003</v>
      </c>
      <c r="X14" s="34">
        <f>SUM(X4:X13)</f>
        <v>1676877.56</v>
      </c>
      <c r="Y14" s="21">
        <f>$V$14-$N$14</f>
        <v>0</v>
      </c>
      <c r="AA14" s="7" t="s">
        <v>81</v>
      </c>
      <c r="AB14" s="19">
        <f t="shared" ref="AB14" si="49">IFERROR((AF14)/(AD14),0)</f>
        <v>226.94667944430154</v>
      </c>
      <c r="AC14" s="19">
        <f t="shared" ref="AC14" si="50">IFERROR((AG14)/(AD14),0)</f>
        <v>143.80220907297831</v>
      </c>
      <c r="AD14" s="34">
        <f>SUM(AD4:AD13)</f>
        <v>11661</v>
      </c>
      <c r="AE14" s="21">
        <f t="shared" ref="AE14" si="51">IFERROR((((AD14*AB14)-(AD14*AC14))/(AD14*AB14)),0)</f>
        <v>0.36636125531737068</v>
      </c>
      <c r="AF14" s="34">
        <f>SUM(AF4:AF13)</f>
        <v>2646425.2290000003</v>
      </c>
      <c r="AG14" s="34">
        <f>SUM(AG4:AG13)</f>
        <v>1676877.56</v>
      </c>
      <c r="AH14" s="21">
        <f>$AE$14-$V$14</f>
        <v>0</v>
      </c>
      <c r="AJ14" s="7" t="s">
        <v>81</v>
      </c>
      <c r="AK14" s="19">
        <f t="shared" ref="AK14" si="52">IFERROR((AO14)/(AM14),0)</f>
        <v>261.42839781761211</v>
      </c>
      <c r="AL14" s="19">
        <f t="shared" ref="AL14" si="53">IFERROR((AP14)/(AM14),0)</f>
        <v>143.80220907297831</v>
      </c>
      <c r="AM14" s="34">
        <f>SUM(AM4:AM13)</f>
        <v>11661</v>
      </c>
      <c r="AN14" s="21">
        <f t="shared" ref="AN14" si="54">IFERROR((((AM14*AK14)-(AM14*AL14))/(AM14*AK14)),0)</f>
        <v>0.44993653989608573</v>
      </c>
      <c r="AO14" s="34">
        <f>SUM(AO4:AO13)</f>
        <v>3048516.5469511747</v>
      </c>
      <c r="AP14" s="34">
        <f>SUM(AP4:AP13)</f>
        <v>1676877.56</v>
      </c>
      <c r="AQ14" s="21">
        <f t="shared" si="18"/>
        <v>8.3575284578715048E-2</v>
      </c>
      <c r="AS14" s="7" t="s">
        <v>81</v>
      </c>
      <c r="AT14" s="19">
        <f t="shared" ref="AT14" si="55">IFERROR((AX14)/(AV14),0)</f>
        <v>261.42839781761211</v>
      </c>
      <c r="AU14" s="19">
        <f t="shared" ref="AU14" si="56">IFERROR((AY14)/(AV14),0)</f>
        <v>163.28909157809079</v>
      </c>
      <c r="AV14" s="34">
        <f>SUM(AV4:AV13)</f>
        <v>11661</v>
      </c>
      <c r="AW14" s="21">
        <f t="shared" ref="AW14" si="57">IFERROR((((AV14*AT14)-(AV14*AU14))/(AV14*AT14)),0)</f>
        <v>0.37539650267064367</v>
      </c>
      <c r="AX14" s="34">
        <f>SUM(AX4:AX13)</f>
        <v>3048516.5469511747</v>
      </c>
      <c r="AY14" s="34">
        <f>SUM(AY4:AY13)</f>
        <v>1904114.0968921168</v>
      </c>
      <c r="AZ14" s="21">
        <f t="shared" si="22"/>
        <v>-7.4540037225442057E-2</v>
      </c>
      <c r="BB14" s="7" t="s">
        <v>81</v>
      </c>
      <c r="BC14" s="19">
        <f t="shared" ref="BC14" si="58">IFERROR((BG14)/(BE14),0)</f>
        <v>339.59377563270607</v>
      </c>
      <c r="BD14" s="19">
        <f t="shared" ref="BD14" si="59">IFERROR((BH14)/(BE14),0)</f>
        <v>222.02383111615833</v>
      </c>
      <c r="BE14" s="34">
        <f>SUM(BE4:BE13)</f>
        <v>12328</v>
      </c>
      <c r="BF14" s="21">
        <f t="shared" ref="BF14" si="60">IFERROR((((BE14*BC14)-(BE14*BD14))/(BE14*BC14)),0)</f>
        <v>0.34620759552350477</v>
      </c>
      <c r="BG14" s="34">
        <f>SUM(BG4:BG13)</f>
        <v>4186512.0660000001</v>
      </c>
      <c r="BH14" s="34">
        <f>SUM(BH4:BH13)</f>
        <v>2737109.79</v>
      </c>
      <c r="BI14" s="21">
        <f t="shared" si="26"/>
        <v>-2.9188907147138898E-2</v>
      </c>
      <c r="BK14" s="10">
        <f t="shared" si="27"/>
        <v>2646425.2290000003</v>
      </c>
      <c r="BL14" s="11">
        <f t="shared" si="28"/>
        <v>1</v>
      </c>
      <c r="BM14" s="10">
        <f t="shared" si="29"/>
        <v>2646425.2290000003</v>
      </c>
      <c r="BN14" s="11">
        <f t="shared" si="30"/>
        <v>1</v>
      </c>
      <c r="BO14" s="10">
        <f t="shared" si="31"/>
        <v>2646425.2290000003</v>
      </c>
      <c r="BP14" s="11">
        <f t="shared" si="32"/>
        <v>1</v>
      </c>
      <c r="BQ14" s="10">
        <f t="shared" si="33"/>
        <v>3048516.5469511747</v>
      </c>
      <c r="BR14" s="11">
        <f t="shared" si="34"/>
        <v>1</v>
      </c>
      <c r="BS14" s="10">
        <f t="shared" si="35"/>
        <v>3048516.5469511747</v>
      </c>
      <c r="BT14" s="11">
        <f t="shared" si="36"/>
        <v>1</v>
      </c>
      <c r="BU14" s="10">
        <f t="shared" si="37"/>
        <v>4186512.0660000006</v>
      </c>
      <c r="BV14" s="11">
        <f t="shared" si="38"/>
        <v>1</v>
      </c>
      <c r="BW14" s="10">
        <f t="shared" si="39"/>
        <v>4186512.0660000006</v>
      </c>
      <c r="BX14" s="11">
        <f t="shared" si="40"/>
        <v>1</v>
      </c>
      <c r="CA14" s="22">
        <f t="shared" si="41"/>
        <v>0</v>
      </c>
      <c r="CB14" s="22">
        <f t="shared" si="42"/>
        <v>0</v>
      </c>
      <c r="CC14" s="22">
        <f t="shared" si="43"/>
        <v>8.3575284578715048E-2</v>
      </c>
      <c r="CD14" s="22">
        <f t="shared" si="44"/>
        <v>-7.4540037225442057E-2</v>
      </c>
      <c r="CE14" s="22">
        <f t="shared" si="45"/>
        <v>-2.9188907147138898E-2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6F23B-BEC7-4F71-830D-6505A5AE257C}">
  <dimension ref="A1:R4"/>
  <sheetViews>
    <sheetView workbookViewId="0">
      <selection sqref="A1:N322"/>
    </sheetView>
  </sheetViews>
  <sheetFormatPr defaultRowHeight="14.4"/>
  <sheetData>
    <row r="1" spans="1:18">
      <c r="A1" s="31" t="s">
        <v>0</v>
      </c>
      <c r="B1" s="31" t="s">
        <v>6</v>
      </c>
      <c r="C1" s="31" t="s">
        <v>6</v>
      </c>
      <c r="D1" s="31" t="s">
        <v>6</v>
      </c>
      <c r="E1" s="31" t="s">
        <v>6</v>
      </c>
      <c r="F1" s="31" t="s">
        <v>6</v>
      </c>
      <c r="G1" s="31" t="s">
        <v>6</v>
      </c>
      <c r="H1" s="31" t="s">
        <v>5</v>
      </c>
      <c r="I1" s="31" t="s">
        <v>3</v>
      </c>
      <c r="J1" s="5" t="s">
        <v>3</v>
      </c>
      <c r="K1" s="31" t="s">
        <v>4</v>
      </c>
      <c r="L1" s="5" t="s">
        <v>4</v>
      </c>
      <c r="M1" s="31" t="s">
        <v>4</v>
      </c>
      <c r="N1" s="31" t="s">
        <v>7</v>
      </c>
      <c r="O1" t="s">
        <v>45</v>
      </c>
      <c r="P1" t="s">
        <v>45</v>
      </c>
      <c r="Q1" t="s">
        <v>75</v>
      </c>
      <c r="R1" t="s">
        <v>75</v>
      </c>
    </row>
    <row r="2" spans="1:18">
      <c r="A2" s="31" t="s">
        <v>1</v>
      </c>
      <c r="B2" s="32" t="s">
        <v>39</v>
      </c>
      <c r="C2" s="32" t="s">
        <v>40</v>
      </c>
      <c r="D2" s="32" t="s">
        <v>9</v>
      </c>
      <c r="E2" s="32" t="s">
        <v>12</v>
      </c>
      <c r="F2" s="32" t="s">
        <v>11</v>
      </c>
      <c r="G2" s="32" t="s">
        <v>28</v>
      </c>
      <c r="H2" s="32" t="s">
        <v>10</v>
      </c>
      <c r="I2" s="32" t="s">
        <v>37</v>
      </c>
      <c r="J2" s="3" t="s">
        <v>38</v>
      </c>
      <c r="K2" s="32" t="s">
        <v>27</v>
      </c>
      <c r="L2" s="3" t="s">
        <v>66</v>
      </c>
      <c r="M2" s="32" t="s">
        <v>68</v>
      </c>
      <c r="N2" s="32" t="s">
        <v>70</v>
      </c>
      <c r="O2" t="s">
        <v>76</v>
      </c>
      <c r="P2" t="s">
        <v>77</v>
      </c>
      <c r="Q2" t="s">
        <v>78</v>
      </c>
      <c r="R2" t="s">
        <v>79</v>
      </c>
    </row>
    <row r="3" spans="1:18">
      <c r="A3" s="31" t="s">
        <v>2</v>
      </c>
      <c r="B3" s="32">
        <v>2023</v>
      </c>
      <c r="C3" s="32" t="s">
        <v>41</v>
      </c>
      <c r="D3" s="32" t="s">
        <v>13</v>
      </c>
      <c r="E3" s="32" t="s">
        <v>23</v>
      </c>
      <c r="F3" s="32" t="s">
        <v>15</v>
      </c>
      <c r="G3" s="32" t="s">
        <v>29</v>
      </c>
      <c r="H3" s="32" t="s">
        <v>14</v>
      </c>
      <c r="I3" s="3">
        <v>569.9905</v>
      </c>
      <c r="J3" s="3">
        <v>420</v>
      </c>
      <c r="K3" s="32">
        <v>46</v>
      </c>
      <c r="L3" s="3">
        <f>I3*K3</f>
        <v>26219.562999999998</v>
      </c>
      <c r="M3" s="3">
        <f>(I3-J3)*K3</f>
        <v>6899.5630000000001</v>
      </c>
      <c r="N3" s="33">
        <f>(((K3*I3)-(K3*J3))/(K3*I3))</f>
        <v>0.26314561383040591</v>
      </c>
      <c r="O3">
        <f>(K3*I3)</f>
        <v>26219.562999999998</v>
      </c>
      <c r="P3">
        <f>(K3*J3)</f>
        <v>19320</v>
      </c>
      <c r="Q3">
        <f>(O3-P3)</f>
        <v>6899.5629999999983</v>
      </c>
      <c r="R3">
        <f>(Q3/O3)</f>
        <v>0.26314561383040591</v>
      </c>
    </row>
    <row r="4" spans="1:18">
      <c r="I4" t="s">
        <v>87</v>
      </c>
      <c r="J4" t="s">
        <v>88</v>
      </c>
      <c r="N4" t="s">
        <v>89</v>
      </c>
    </row>
  </sheetData>
  <phoneticPr fontId="3" type="noConversion"/>
  <dataValidations count="1">
    <dataValidation type="list" allowBlank="1" showInputMessage="1" showErrorMessage="1" sqref="B1:N1" xr:uid="{AA3627E4-6CC7-4055-B686-6BF03DAD181F}">
      <formula1>"Dimension,SumY,SumN,Result,Key"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CD19-586B-4207-A49D-B7DEC66D1157}">
  <dimension ref="A1:N322"/>
  <sheetViews>
    <sheetView tabSelected="1" zoomScaleNormal="100" workbookViewId="0">
      <selection activeCell="T9" sqref="T9"/>
    </sheetView>
  </sheetViews>
  <sheetFormatPr defaultColWidth="8.88671875" defaultRowHeight="14.4"/>
  <cols>
    <col min="1" max="1" width="10.33203125" style="16" bestFit="1" customWidth="1"/>
    <col min="2" max="2" width="10.109375" style="16" bestFit="1" customWidth="1"/>
    <col min="3" max="3" width="9.6640625" style="16" customWidth="1"/>
    <col min="4" max="4" width="13.6640625" style="16" bestFit="1" customWidth="1"/>
    <col min="5" max="5" width="10.33203125" style="16" bestFit="1" customWidth="1"/>
    <col min="6" max="6" width="12.44140625" style="16" bestFit="1" customWidth="1"/>
    <col min="7" max="7" width="11.5546875" style="16" bestFit="1" customWidth="1"/>
    <col min="8" max="8" width="21.6640625" style="16" customWidth="1"/>
    <col min="9" max="9" width="14.5546875" style="16" customWidth="1"/>
    <col min="10" max="10" width="9.109375" style="17" bestFit="1" customWidth="1"/>
    <col min="11" max="11" width="13.44140625" style="16" bestFit="1" customWidth="1"/>
    <col min="12" max="12" width="10.6640625" style="17" bestFit="1" customWidth="1"/>
    <col min="13" max="13" width="17.5546875" style="16" bestFit="1" customWidth="1"/>
    <col min="14" max="14" width="19.109375" style="16" bestFit="1" customWidth="1"/>
    <col min="15" max="21" width="8.88671875" style="16"/>
    <col min="22" max="22" width="9.109375" style="16" customWidth="1"/>
    <col min="23" max="16384" width="8.88671875" style="16"/>
  </cols>
  <sheetData>
    <row r="1" spans="1:14">
      <c r="A1" s="31" t="s">
        <v>0</v>
      </c>
      <c r="B1" s="31" t="s">
        <v>6</v>
      </c>
      <c r="C1" s="31" t="s">
        <v>6</v>
      </c>
      <c r="D1" s="31" t="s">
        <v>6</v>
      </c>
      <c r="E1" s="31" t="s">
        <v>6</v>
      </c>
      <c r="F1" s="31" t="s">
        <v>6</v>
      </c>
      <c r="G1" s="31" t="s">
        <v>6</v>
      </c>
      <c r="H1" s="31" t="s">
        <v>5</v>
      </c>
      <c r="I1" s="31" t="s">
        <v>3</v>
      </c>
      <c r="J1" s="5" t="s">
        <v>3</v>
      </c>
      <c r="K1" s="31" t="s">
        <v>4</v>
      </c>
      <c r="L1" s="5" t="s">
        <v>4</v>
      </c>
      <c r="M1" s="31" t="s">
        <v>4</v>
      </c>
      <c r="N1" s="31" t="s">
        <v>7</v>
      </c>
    </row>
    <row r="2" spans="1:14">
      <c r="A2" s="31" t="s">
        <v>1</v>
      </c>
      <c r="B2" s="32" t="s">
        <v>39</v>
      </c>
      <c r="C2" s="32" t="s">
        <v>40</v>
      </c>
      <c r="D2" s="32" t="s">
        <v>9</v>
      </c>
      <c r="E2" s="32" t="s">
        <v>12</v>
      </c>
      <c r="F2" s="32" t="s">
        <v>11</v>
      </c>
      <c r="G2" s="32" t="s">
        <v>28</v>
      </c>
      <c r="H2" s="32" t="s">
        <v>10</v>
      </c>
      <c r="I2" s="32" t="s">
        <v>37</v>
      </c>
      <c r="J2" s="3" t="s">
        <v>38</v>
      </c>
      <c r="K2" s="32" t="s">
        <v>27</v>
      </c>
      <c r="L2" s="3" t="s">
        <v>66</v>
      </c>
      <c r="M2" s="32" t="s">
        <v>68</v>
      </c>
      <c r="N2" s="32" t="s">
        <v>70</v>
      </c>
    </row>
    <row r="3" spans="1:14">
      <c r="A3" s="31" t="s">
        <v>2</v>
      </c>
      <c r="B3" s="32">
        <v>2023</v>
      </c>
      <c r="C3" s="32" t="s">
        <v>41</v>
      </c>
      <c r="D3" s="32" t="s">
        <v>13</v>
      </c>
      <c r="E3" s="32" t="s">
        <v>23</v>
      </c>
      <c r="F3" s="32" t="s">
        <v>15</v>
      </c>
      <c r="G3" s="32" t="s">
        <v>29</v>
      </c>
      <c r="H3" s="32" t="s">
        <v>14</v>
      </c>
      <c r="I3" s="3">
        <v>569.9905</v>
      </c>
      <c r="J3" s="3">
        <v>420</v>
      </c>
      <c r="K3" s="32">
        <v>46</v>
      </c>
      <c r="L3" s="3">
        <f>I3*K3</f>
        <v>26219.562999999998</v>
      </c>
      <c r="M3" s="3">
        <f>(I3-J3)*K3</f>
        <v>6899.5630000000001</v>
      </c>
      <c r="N3" s="33">
        <f>M3/L3</f>
        <v>0.26314561383040597</v>
      </c>
    </row>
    <row r="4" spans="1:14">
      <c r="A4" s="31"/>
      <c r="B4" s="32">
        <v>2024</v>
      </c>
      <c r="C4" s="32" t="s">
        <v>41</v>
      </c>
      <c r="D4" s="32" t="s">
        <v>13</v>
      </c>
      <c r="E4" s="32" t="s">
        <v>23</v>
      </c>
      <c r="F4" s="32" t="s">
        <v>15</v>
      </c>
      <c r="G4" s="32" t="s">
        <v>29</v>
      </c>
      <c r="H4" s="32" t="s">
        <v>14</v>
      </c>
      <c r="I4" s="3">
        <v>672.08900000000006</v>
      </c>
      <c r="J4" s="3">
        <v>463.25000000000006</v>
      </c>
      <c r="K4" s="32">
        <v>126</v>
      </c>
      <c r="L4" s="3">
        <f t="shared" ref="L4:L67" si="0">I4*K4</f>
        <v>84683.214000000007</v>
      </c>
      <c r="M4" s="3">
        <f t="shared" ref="M4:M67" si="1">(I4-J4)*K4</f>
        <v>26313.714</v>
      </c>
      <c r="N4" s="33">
        <f t="shared" ref="N4:N67" si="2">M4/L4</f>
        <v>0.31073116804470835</v>
      </c>
    </row>
    <row r="5" spans="1:14">
      <c r="A5" s="31"/>
      <c r="B5" s="32">
        <v>2023</v>
      </c>
      <c r="C5" s="32" t="s">
        <v>41</v>
      </c>
      <c r="D5" s="32" t="s">
        <v>13</v>
      </c>
      <c r="E5" s="32" t="s">
        <v>24</v>
      </c>
      <c r="F5" s="32" t="s">
        <v>15</v>
      </c>
      <c r="G5" s="32" t="s">
        <v>29</v>
      </c>
      <c r="H5" s="32" t="s">
        <v>14</v>
      </c>
      <c r="I5" s="3">
        <v>800.99</v>
      </c>
      <c r="J5" s="3">
        <v>560</v>
      </c>
      <c r="K5" s="32">
        <v>28</v>
      </c>
      <c r="L5" s="3">
        <f t="shared" si="0"/>
        <v>22427.72</v>
      </c>
      <c r="M5" s="3">
        <f t="shared" si="1"/>
        <v>6747.72</v>
      </c>
      <c r="N5" s="33">
        <f t="shared" si="2"/>
        <v>0.30086517934056606</v>
      </c>
    </row>
    <row r="6" spans="1:14">
      <c r="A6" s="31"/>
      <c r="B6" s="32">
        <v>2024</v>
      </c>
      <c r="C6" s="32" t="s">
        <v>41</v>
      </c>
      <c r="D6" s="32" t="s">
        <v>13</v>
      </c>
      <c r="E6" s="32" t="s">
        <v>24</v>
      </c>
      <c r="F6" s="32" t="s">
        <v>15</v>
      </c>
      <c r="G6" s="32" t="s">
        <v>29</v>
      </c>
      <c r="H6" s="32" t="s">
        <v>14</v>
      </c>
      <c r="I6" s="3">
        <v>903.08900000000006</v>
      </c>
      <c r="J6" s="3">
        <v>621.30000000000007</v>
      </c>
      <c r="K6" s="32">
        <v>75</v>
      </c>
      <c r="L6" s="3">
        <f t="shared" si="0"/>
        <v>67731.675000000003</v>
      </c>
      <c r="M6" s="3">
        <f t="shared" si="1"/>
        <v>21134.174999999999</v>
      </c>
      <c r="N6" s="33">
        <f t="shared" si="2"/>
        <v>0.31202793966043213</v>
      </c>
    </row>
    <row r="7" spans="1:14">
      <c r="A7" s="31"/>
      <c r="B7" s="32">
        <v>2023</v>
      </c>
      <c r="C7" s="32" t="s">
        <v>41</v>
      </c>
      <c r="D7" s="32" t="s">
        <v>13</v>
      </c>
      <c r="E7" s="32" t="s">
        <v>25</v>
      </c>
      <c r="F7" s="32" t="s">
        <v>15</v>
      </c>
      <c r="G7" s="32" t="s">
        <v>29</v>
      </c>
      <c r="H7" s="32" t="s">
        <v>14</v>
      </c>
      <c r="I7" s="3">
        <v>700.99</v>
      </c>
      <c r="J7" s="3">
        <v>490</v>
      </c>
      <c r="K7" s="32">
        <v>38</v>
      </c>
      <c r="L7" s="3">
        <f t="shared" si="0"/>
        <v>26637.62</v>
      </c>
      <c r="M7" s="3">
        <f t="shared" si="1"/>
        <v>8017.6200000000008</v>
      </c>
      <c r="N7" s="33">
        <f t="shared" si="2"/>
        <v>0.30098860183454834</v>
      </c>
    </row>
    <row r="8" spans="1:14">
      <c r="A8" s="31"/>
      <c r="B8" s="32">
        <v>2024</v>
      </c>
      <c r="C8" s="32" t="s">
        <v>41</v>
      </c>
      <c r="D8" s="32" t="s">
        <v>13</v>
      </c>
      <c r="E8" s="32" t="s">
        <v>25</v>
      </c>
      <c r="F8" s="32" t="s">
        <v>15</v>
      </c>
      <c r="G8" s="32" t="s">
        <v>29</v>
      </c>
      <c r="H8" s="32" t="s">
        <v>14</v>
      </c>
      <c r="I8" s="3">
        <v>787.58900000000006</v>
      </c>
      <c r="J8" s="3">
        <v>539.55000000000007</v>
      </c>
      <c r="K8" s="32">
        <v>108</v>
      </c>
      <c r="L8" s="3">
        <f t="shared" si="0"/>
        <v>85059.612000000008</v>
      </c>
      <c r="M8" s="3">
        <f t="shared" si="1"/>
        <v>26788.212</v>
      </c>
      <c r="N8" s="33">
        <f t="shared" si="2"/>
        <v>0.31493456612522519</v>
      </c>
    </row>
    <row r="9" spans="1:14">
      <c r="A9" s="31"/>
      <c r="B9" s="32">
        <v>2023</v>
      </c>
      <c r="C9" s="32" t="s">
        <v>41</v>
      </c>
      <c r="D9" s="32" t="s">
        <v>13</v>
      </c>
      <c r="E9" s="32" t="s">
        <v>26</v>
      </c>
      <c r="F9" s="32" t="s">
        <v>15</v>
      </c>
      <c r="G9" s="32" t="s">
        <v>29</v>
      </c>
      <c r="H9" s="32" t="s">
        <v>14</v>
      </c>
      <c r="I9" s="3">
        <v>650.99</v>
      </c>
      <c r="J9" s="3">
        <v>455</v>
      </c>
      <c r="K9" s="32">
        <v>42</v>
      </c>
      <c r="L9" s="3">
        <f t="shared" si="0"/>
        <v>27341.58</v>
      </c>
      <c r="M9" s="3">
        <f t="shared" si="1"/>
        <v>8231.58</v>
      </c>
      <c r="N9" s="33">
        <f t="shared" si="2"/>
        <v>0.30106453248129772</v>
      </c>
    </row>
    <row r="10" spans="1:14">
      <c r="A10" s="31"/>
      <c r="B10" s="32">
        <v>2024</v>
      </c>
      <c r="C10" s="32" t="s">
        <v>41</v>
      </c>
      <c r="D10" s="32" t="s">
        <v>13</v>
      </c>
      <c r="E10" s="32" t="s">
        <v>26</v>
      </c>
      <c r="F10" s="32" t="s">
        <v>15</v>
      </c>
      <c r="G10" s="32" t="s">
        <v>29</v>
      </c>
      <c r="H10" s="32" t="s">
        <v>14</v>
      </c>
      <c r="I10" s="3">
        <v>732.58900000000006</v>
      </c>
      <c r="J10" s="3">
        <v>501.40000000000003</v>
      </c>
      <c r="K10" s="32">
        <v>117</v>
      </c>
      <c r="L10" s="3">
        <f t="shared" si="0"/>
        <v>85712.913</v>
      </c>
      <c r="M10" s="3">
        <f t="shared" si="1"/>
        <v>27049.113000000001</v>
      </c>
      <c r="N10" s="33">
        <f t="shared" si="2"/>
        <v>0.31557803898229431</v>
      </c>
    </row>
    <row r="11" spans="1:14">
      <c r="A11" s="31"/>
      <c r="B11" s="32">
        <v>2023</v>
      </c>
      <c r="C11" s="32" t="s">
        <v>42</v>
      </c>
      <c r="D11" s="32" t="s">
        <v>13</v>
      </c>
      <c r="E11" s="32" t="s">
        <v>23</v>
      </c>
      <c r="F11" s="32" t="s">
        <v>15</v>
      </c>
      <c r="G11" s="32" t="s">
        <v>29</v>
      </c>
      <c r="H11" s="32" t="s">
        <v>14</v>
      </c>
      <c r="I11" s="3">
        <v>590.99</v>
      </c>
      <c r="J11" s="3">
        <v>420</v>
      </c>
      <c r="K11" s="32">
        <v>48</v>
      </c>
      <c r="L11" s="3">
        <f t="shared" si="0"/>
        <v>28367.52</v>
      </c>
      <c r="M11" s="3">
        <f t="shared" si="1"/>
        <v>8207.52</v>
      </c>
      <c r="N11" s="33">
        <f t="shared" si="2"/>
        <v>0.28932807661720167</v>
      </c>
    </row>
    <row r="12" spans="1:14">
      <c r="A12" s="31"/>
      <c r="B12" s="32">
        <v>2024</v>
      </c>
      <c r="C12" s="32" t="s">
        <v>42</v>
      </c>
      <c r="D12" s="32" t="s">
        <v>13</v>
      </c>
      <c r="E12" s="32" t="s">
        <v>23</v>
      </c>
      <c r="F12" s="32" t="s">
        <v>15</v>
      </c>
      <c r="G12" s="32" t="s">
        <v>29</v>
      </c>
      <c r="H12" s="32" t="s">
        <v>14</v>
      </c>
      <c r="I12" s="3">
        <v>661.08900000000006</v>
      </c>
      <c r="J12" s="3">
        <v>463.25000000000006</v>
      </c>
      <c r="K12" s="32">
        <v>138</v>
      </c>
      <c r="L12" s="3">
        <f t="shared" si="0"/>
        <v>91230.282000000007</v>
      </c>
      <c r="M12" s="3">
        <f t="shared" si="1"/>
        <v>27301.781999999999</v>
      </c>
      <c r="N12" s="33">
        <f t="shared" si="2"/>
        <v>0.299262277847612</v>
      </c>
    </row>
    <row r="13" spans="1:14">
      <c r="A13" s="31"/>
      <c r="B13" s="32">
        <v>2023</v>
      </c>
      <c r="C13" s="32" t="s">
        <v>42</v>
      </c>
      <c r="D13" s="32" t="s">
        <v>13</v>
      </c>
      <c r="E13" s="32" t="s">
        <v>24</v>
      </c>
      <c r="F13" s="32" t="s">
        <v>15</v>
      </c>
      <c r="G13" s="32" t="s">
        <v>29</v>
      </c>
      <c r="H13" s="32" t="s">
        <v>14</v>
      </c>
      <c r="I13" s="3">
        <v>790.99</v>
      </c>
      <c r="J13" s="3">
        <v>560</v>
      </c>
      <c r="K13" s="32">
        <v>32</v>
      </c>
      <c r="L13" s="3">
        <f t="shared" si="0"/>
        <v>25311.68</v>
      </c>
      <c r="M13" s="3">
        <f t="shared" si="1"/>
        <v>7391.68</v>
      </c>
      <c r="N13" s="33">
        <f t="shared" si="2"/>
        <v>0.29202644786912602</v>
      </c>
    </row>
    <row r="14" spans="1:14">
      <c r="A14" s="31"/>
      <c r="B14" s="32">
        <v>2024</v>
      </c>
      <c r="C14" s="32" t="s">
        <v>42</v>
      </c>
      <c r="D14" s="32" t="s">
        <v>13</v>
      </c>
      <c r="E14" s="32" t="s">
        <v>24</v>
      </c>
      <c r="F14" s="32" t="s">
        <v>15</v>
      </c>
      <c r="G14" s="32" t="s">
        <v>29</v>
      </c>
      <c r="H14" s="32" t="s">
        <v>14</v>
      </c>
      <c r="I14" s="3">
        <v>892.08900000000006</v>
      </c>
      <c r="J14" s="3">
        <v>621.30000000000007</v>
      </c>
      <c r="K14" s="32">
        <v>87</v>
      </c>
      <c r="L14" s="3">
        <f t="shared" si="0"/>
        <v>77611.743000000002</v>
      </c>
      <c r="M14" s="3">
        <f t="shared" si="1"/>
        <v>23558.643</v>
      </c>
      <c r="N14" s="33">
        <f t="shared" si="2"/>
        <v>0.30354482568443281</v>
      </c>
    </row>
    <row r="15" spans="1:14">
      <c r="A15" s="31"/>
      <c r="B15" s="32">
        <v>2023</v>
      </c>
      <c r="C15" s="32" t="s">
        <v>42</v>
      </c>
      <c r="D15" s="32" t="s">
        <v>13</v>
      </c>
      <c r="E15" s="32" t="s">
        <v>25</v>
      </c>
      <c r="F15" s="32" t="s">
        <v>15</v>
      </c>
      <c r="G15" s="32" t="s">
        <v>29</v>
      </c>
      <c r="H15" s="32" t="s">
        <v>14</v>
      </c>
      <c r="I15" s="3">
        <v>690.99</v>
      </c>
      <c r="J15" s="3">
        <v>490</v>
      </c>
      <c r="K15" s="32">
        <v>41</v>
      </c>
      <c r="L15" s="3">
        <f t="shared" si="0"/>
        <v>28330.59</v>
      </c>
      <c r="M15" s="3">
        <f t="shared" si="1"/>
        <v>8240.59</v>
      </c>
      <c r="N15" s="33">
        <f t="shared" si="2"/>
        <v>0.2908725162448082</v>
      </c>
    </row>
    <row r="16" spans="1:14">
      <c r="A16" s="31"/>
      <c r="B16" s="32">
        <v>2024</v>
      </c>
      <c r="C16" s="32" t="s">
        <v>73</v>
      </c>
      <c r="D16" s="32" t="s">
        <v>13</v>
      </c>
      <c r="E16" s="32" t="s">
        <v>25</v>
      </c>
      <c r="F16" s="32" t="s">
        <v>15</v>
      </c>
      <c r="G16" s="32" t="s">
        <v>29</v>
      </c>
      <c r="H16" s="32" t="s">
        <v>14</v>
      </c>
      <c r="I16" s="3">
        <v>776.58900000000006</v>
      </c>
      <c r="J16" s="3">
        <v>539.55000000000007</v>
      </c>
      <c r="K16" s="32">
        <v>117</v>
      </c>
      <c r="L16" s="3">
        <f t="shared" si="0"/>
        <v>90860.913</v>
      </c>
      <c r="M16" s="3">
        <f t="shared" si="1"/>
        <v>27733.562999999998</v>
      </c>
      <c r="N16" s="33">
        <f t="shared" si="2"/>
        <v>0.30523095227977731</v>
      </c>
    </row>
    <row r="17" spans="1:14">
      <c r="A17" s="31"/>
      <c r="B17" s="32">
        <v>2023</v>
      </c>
      <c r="C17" s="32" t="s">
        <v>42</v>
      </c>
      <c r="D17" s="32" t="s">
        <v>13</v>
      </c>
      <c r="E17" s="32" t="s">
        <v>26</v>
      </c>
      <c r="F17" s="32" t="s">
        <v>15</v>
      </c>
      <c r="G17" s="32" t="s">
        <v>29</v>
      </c>
      <c r="H17" s="32" t="s">
        <v>14</v>
      </c>
      <c r="I17" s="3">
        <v>640.99</v>
      </c>
      <c r="J17" s="3">
        <v>455</v>
      </c>
      <c r="K17" s="32">
        <v>45</v>
      </c>
      <c r="L17" s="3">
        <f t="shared" si="0"/>
        <v>28844.55</v>
      </c>
      <c r="M17" s="3">
        <f t="shared" si="1"/>
        <v>8369.5500000000011</v>
      </c>
      <c r="N17" s="33">
        <f t="shared" si="2"/>
        <v>0.29016053292563071</v>
      </c>
    </row>
    <row r="18" spans="1:14">
      <c r="A18" s="31"/>
      <c r="B18" s="32">
        <v>2024</v>
      </c>
      <c r="C18" s="32" t="s">
        <v>42</v>
      </c>
      <c r="D18" s="32" t="s">
        <v>13</v>
      </c>
      <c r="E18" s="32" t="s">
        <v>26</v>
      </c>
      <c r="F18" s="32" t="s">
        <v>15</v>
      </c>
      <c r="G18" s="32" t="s">
        <v>29</v>
      </c>
      <c r="H18" s="32" t="s">
        <v>14</v>
      </c>
      <c r="I18" s="3">
        <v>721.58900000000006</v>
      </c>
      <c r="J18" s="3">
        <v>501.40000000000003</v>
      </c>
      <c r="K18" s="32">
        <v>129</v>
      </c>
      <c r="L18" s="3">
        <f t="shared" si="0"/>
        <v>93084.981000000014</v>
      </c>
      <c r="M18" s="3">
        <f t="shared" si="1"/>
        <v>28404.381000000001</v>
      </c>
      <c r="N18" s="33">
        <f t="shared" si="2"/>
        <v>0.30514461833536816</v>
      </c>
    </row>
    <row r="19" spans="1:14">
      <c r="A19" s="31"/>
      <c r="B19" s="32">
        <v>2023</v>
      </c>
      <c r="C19" s="32" t="s">
        <v>43</v>
      </c>
      <c r="D19" s="32" t="s">
        <v>13</v>
      </c>
      <c r="E19" s="32" t="s">
        <v>23</v>
      </c>
      <c r="F19" s="32" t="s">
        <v>15</v>
      </c>
      <c r="G19" s="32" t="s">
        <v>29</v>
      </c>
      <c r="H19" s="32" t="s">
        <v>14</v>
      </c>
      <c r="I19" s="3">
        <v>580.99</v>
      </c>
      <c r="J19" s="3">
        <v>420</v>
      </c>
      <c r="K19" s="32">
        <v>52</v>
      </c>
      <c r="L19" s="3">
        <f t="shared" si="0"/>
        <v>30211.48</v>
      </c>
      <c r="M19" s="3">
        <f t="shared" si="1"/>
        <v>8371.48</v>
      </c>
      <c r="N19" s="33">
        <f t="shared" si="2"/>
        <v>0.27709599132515189</v>
      </c>
    </row>
    <row r="20" spans="1:14">
      <c r="A20" s="31"/>
      <c r="B20" s="32">
        <v>2024</v>
      </c>
      <c r="C20" s="32" t="s">
        <v>43</v>
      </c>
      <c r="D20" s="32" t="s">
        <v>13</v>
      </c>
      <c r="E20" s="32" t="s">
        <v>23</v>
      </c>
      <c r="F20" s="32" t="s">
        <v>15</v>
      </c>
      <c r="G20" s="32" t="s">
        <v>29</v>
      </c>
      <c r="H20" s="32" t="s">
        <v>14</v>
      </c>
      <c r="I20" s="3">
        <v>650.08900000000006</v>
      </c>
      <c r="J20" s="3">
        <v>463.25000000000006</v>
      </c>
      <c r="K20" s="32">
        <v>150</v>
      </c>
      <c r="L20" s="3">
        <f t="shared" si="0"/>
        <v>97513.35</v>
      </c>
      <c r="M20" s="3">
        <f t="shared" si="1"/>
        <v>28025.85</v>
      </c>
      <c r="N20" s="33">
        <f t="shared" si="2"/>
        <v>0.28740526297168539</v>
      </c>
    </row>
    <row r="21" spans="1:14">
      <c r="A21" s="31"/>
      <c r="B21" s="32">
        <v>2023</v>
      </c>
      <c r="C21" s="32" t="s">
        <v>43</v>
      </c>
      <c r="D21" s="32" t="s">
        <v>13</v>
      </c>
      <c r="E21" s="32" t="s">
        <v>24</v>
      </c>
      <c r="F21" s="32" t="s">
        <v>15</v>
      </c>
      <c r="G21" s="32" t="s">
        <v>29</v>
      </c>
      <c r="H21" s="32" t="s">
        <v>14</v>
      </c>
      <c r="I21" s="3">
        <v>780.99</v>
      </c>
      <c r="J21" s="3">
        <v>560</v>
      </c>
      <c r="K21" s="32">
        <v>35</v>
      </c>
      <c r="L21" s="3">
        <f t="shared" si="0"/>
        <v>27334.65</v>
      </c>
      <c r="M21" s="3">
        <f t="shared" si="1"/>
        <v>7734.6500000000005</v>
      </c>
      <c r="N21" s="33">
        <f t="shared" si="2"/>
        <v>0.2829613695437842</v>
      </c>
    </row>
    <row r="22" spans="1:14">
      <c r="A22" s="31"/>
      <c r="B22" s="32">
        <v>2024</v>
      </c>
      <c r="C22" s="32" t="s">
        <v>43</v>
      </c>
      <c r="D22" s="32" t="s">
        <v>13</v>
      </c>
      <c r="E22" s="32" t="s">
        <v>24</v>
      </c>
      <c r="F22" s="32" t="s">
        <v>15</v>
      </c>
      <c r="G22" s="32" t="s">
        <v>29</v>
      </c>
      <c r="H22" s="32" t="s">
        <v>14</v>
      </c>
      <c r="I22" s="3">
        <v>881.08900000000006</v>
      </c>
      <c r="J22" s="3">
        <v>621.30000000000007</v>
      </c>
      <c r="K22" s="32">
        <v>99</v>
      </c>
      <c r="L22" s="3">
        <f t="shared" si="0"/>
        <v>87227.811000000002</v>
      </c>
      <c r="M22" s="3">
        <f t="shared" si="1"/>
        <v>25719.110999999997</v>
      </c>
      <c r="N22" s="33">
        <f t="shared" si="2"/>
        <v>0.2948498959809962</v>
      </c>
    </row>
    <row r="23" spans="1:14">
      <c r="A23" s="31"/>
      <c r="B23" s="32">
        <v>2023</v>
      </c>
      <c r="C23" s="32" t="s">
        <v>43</v>
      </c>
      <c r="D23" s="32" t="s">
        <v>13</v>
      </c>
      <c r="E23" s="32" t="s">
        <v>25</v>
      </c>
      <c r="F23" s="32" t="s">
        <v>15</v>
      </c>
      <c r="G23" s="32" t="s">
        <v>29</v>
      </c>
      <c r="H23" s="32" t="s">
        <v>14</v>
      </c>
      <c r="I23" s="3">
        <v>680.99</v>
      </c>
      <c r="J23" s="3">
        <v>490</v>
      </c>
      <c r="K23" s="32">
        <v>44</v>
      </c>
      <c r="L23" s="3">
        <f t="shared" si="0"/>
        <v>29963.56</v>
      </c>
      <c r="M23" s="3">
        <f t="shared" si="1"/>
        <v>8403.5600000000013</v>
      </c>
      <c r="N23" s="33">
        <f t="shared" si="2"/>
        <v>0.28045933126771322</v>
      </c>
    </row>
    <row r="24" spans="1:14">
      <c r="A24" s="31"/>
      <c r="B24" s="32">
        <v>2024</v>
      </c>
      <c r="C24" s="32" t="s">
        <v>43</v>
      </c>
      <c r="D24" s="32" t="s">
        <v>13</v>
      </c>
      <c r="E24" s="32" t="s">
        <v>25</v>
      </c>
      <c r="F24" s="32" t="s">
        <v>15</v>
      </c>
      <c r="G24" s="32" t="s">
        <v>29</v>
      </c>
      <c r="H24" s="32" t="s">
        <v>14</v>
      </c>
      <c r="I24" s="3">
        <v>765.58900000000006</v>
      </c>
      <c r="J24" s="3">
        <v>539.55000000000007</v>
      </c>
      <c r="K24" s="32">
        <v>126</v>
      </c>
      <c r="L24" s="3">
        <f t="shared" si="0"/>
        <v>96464.214000000007</v>
      </c>
      <c r="M24" s="3">
        <f t="shared" si="1"/>
        <v>28480.913999999997</v>
      </c>
      <c r="N24" s="33">
        <f t="shared" si="2"/>
        <v>0.29524849494964001</v>
      </c>
    </row>
    <row r="25" spans="1:14">
      <c r="A25" s="31"/>
      <c r="B25" s="32">
        <v>2023</v>
      </c>
      <c r="C25" s="32" t="s">
        <v>43</v>
      </c>
      <c r="D25" s="32" t="s">
        <v>13</v>
      </c>
      <c r="E25" s="32" t="s">
        <v>26</v>
      </c>
      <c r="F25" s="32" t="s">
        <v>15</v>
      </c>
      <c r="G25" s="32" t="s">
        <v>29</v>
      </c>
      <c r="H25" s="32" t="s">
        <v>14</v>
      </c>
      <c r="I25" s="3">
        <v>630.99</v>
      </c>
      <c r="J25" s="3">
        <v>455</v>
      </c>
      <c r="K25" s="32">
        <v>48</v>
      </c>
      <c r="L25" s="3">
        <f t="shared" si="0"/>
        <v>30287.52</v>
      </c>
      <c r="M25" s="3">
        <f t="shared" si="1"/>
        <v>8447.52</v>
      </c>
      <c r="N25" s="33">
        <f t="shared" si="2"/>
        <v>0.27891091776414839</v>
      </c>
    </row>
    <row r="26" spans="1:14">
      <c r="A26" s="31"/>
      <c r="B26" s="32">
        <v>2024</v>
      </c>
      <c r="C26" s="32" t="s">
        <v>43</v>
      </c>
      <c r="D26" s="32" t="s">
        <v>13</v>
      </c>
      <c r="E26" s="32" t="s">
        <v>26</v>
      </c>
      <c r="F26" s="32" t="s">
        <v>15</v>
      </c>
      <c r="G26" s="32" t="s">
        <v>29</v>
      </c>
      <c r="H26" s="32" t="s">
        <v>14</v>
      </c>
      <c r="I26" s="3">
        <v>710.58900000000006</v>
      </c>
      <c r="J26" s="3">
        <v>501.40000000000003</v>
      </c>
      <c r="K26" s="32">
        <v>138</v>
      </c>
      <c r="L26" s="3">
        <f t="shared" si="0"/>
        <v>98061.282000000007</v>
      </c>
      <c r="M26" s="3">
        <f t="shared" si="1"/>
        <v>28868.082000000002</v>
      </c>
      <c r="N26" s="33">
        <f t="shared" si="2"/>
        <v>0.29438817656901528</v>
      </c>
    </row>
    <row r="27" spans="1:14">
      <c r="A27" s="31"/>
      <c r="B27" s="32">
        <v>2023</v>
      </c>
      <c r="C27" s="32" t="s">
        <v>44</v>
      </c>
      <c r="D27" s="32" t="s">
        <v>13</v>
      </c>
      <c r="E27" s="32" t="s">
        <v>23</v>
      </c>
      <c r="F27" s="32" t="s">
        <v>15</v>
      </c>
      <c r="G27" s="32" t="s">
        <v>29</v>
      </c>
      <c r="H27" s="32" t="s">
        <v>14</v>
      </c>
      <c r="I27" s="3">
        <v>570.99</v>
      </c>
      <c r="J27" s="3">
        <v>420</v>
      </c>
      <c r="K27" s="32">
        <v>55</v>
      </c>
      <c r="L27" s="3">
        <f t="shared" si="0"/>
        <v>31404.45</v>
      </c>
      <c r="M27" s="3">
        <f t="shared" si="1"/>
        <v>8304.4500000000007</v>
      </c>
      <c r="N27" s="33">
        <f t="shared" si="2"/>
        <v>0.26443545421110703</v>
      </c>
    </row>
    <row r="28" spans="1:14">
      <c r="A28" s="31"/>
      <c r="B28" s="32">
        <v>2024</v>
      </c>
      <c r="C28" s="32" t="s">
        <v>44</v>
      </c>
      <c r="D28" s="32" t="s">
        <v>13</v>
      </c>
      <c r="E28" s="32" t="s">
        <v>23</v>
      </c>
      <c r="F28" s="32" t="s">
        <v>15</v>
      </c>
      <c r="G28" s="32" t="s">
        <v>29</v>
      </c>
      <c r="H28" s="32" t="s">
        <v>14</v>
      </c>
      <c r="I28" s="3">
        <v>639.08900000000006</v>
      </c>
      <c r="J28" s="3">
        <v>463.25000000000006</v>
      </c>
      <c r="K28" s="32">
        <v>159</v>
      </c>
      <c r="L28" s="3">
        <f t="shared" si="0"/>
        <v>101615.15100000001</v>
      </c>
      <c r="M28" s="3">
        <f t="shared" si="1"/>
        <v>27958.400999999998</v>
      </c>
      <c r="N28" s="33">
        <f t="shared" si="2"/>
        <v>0.27514008221077185</v>
      </c>
    </row>
    <row r="29" spans="1:14">
      <c r="A29" s="31"/>
      <c r="B29" s="32">
        <v>2023</v>
      </c>
      <c r="C29" s="32" t="s">
        <v>44</v>
      </c>
      <c r="D29" s="32" t="s">
        <v>13</v>
      </c>
      <c r="E29" s="32" t="s">
        <v>24</v>
      </c>
      <c r="F29" s="32" t="s">
        <v>15</v>
      </c>
      <c r="G29" s="32" t="s">
        <v>29</v>
      </c>
      <c r="H29" s="32" t="s">
        <v>14</v>
      </c>
      <c r="I29" s="3">
        <v>770.99</v>
      </c>
      <c r="J29" s="3">
        <v>560</v>
      </c>
      <c r="K29" s="32">
        <v>38</v>
      </c>
      <c r="L29" s="3">
        <f t="shared" si="0"/>
        <v>29297.62</v>
      </c>
      <c r="M29" s="3">
        <f t="shared" si="1"/>
        <v>8017.6200000000008</v>
      </c>
      <c r="N29" s="33">
        <f t="shared" si="2"/>
        <v>0.27366113697972738</v>
      </c>
    </row>
    <row r="30" spans="1:14">
      <c r="A30" s="31"/>
      <c r="B30" s="32">
        <v>2024</v>
      </c>
      <c r="C30" s="32" t="s">
        <v>44</v>
      </c>
      <c r="D30" s="32" t="s">
        <v>13</v>
      </c>
      <c r="E30" s="32" t="s">
        <v>24</v>
      </c>
      <c r="F30" s="32" t="s">
        <v>15</v>
      </c>
      <c r="G30" s="32" t="s">
        <v>29</v>
      </c>
      <c r="H30" s="32" t="s">
        <v>14</v>
      </c>
      <c r="I30" s="3">
        <v>870.08900000000006</v>
      </c>
      <c r="J30" s="3">
        <v>621.30000000000007</v>
      </c>
      <c r="K30" s="32">
        <v>108</v>
      </c>
      <c r="L30" s="3">
        <f t="shared" si="0"/>
        <v>93969.612000000008</v>
      </c>
      <c r="M30" s="3">
        <f t="shared" si="1"/>
        <v>26869.212</v>
      </c>
      <c r="N30" s="33">
        <f t="shared" si="2"/>
        <v>0.28593511698228569</v>
      </c>
    </row>
    <row r="31" spans="1:14">
      <c r="A31" s="31"/>
      <c r="B31" s="32">
        <v>2023</v>
      </c>
      <c r="C31" s="32" t="s">
        <v>44</v>
      </c>
      <c r="D31" s="32" t="s">
        <v>13</v>
      </c>
      <c r="E31" s="32" t="s">
        <v>25</v>
      </c>
      <c r="F31" s="32" t="s">
        <v>15</v>
      </c>
      <c r="G31" s="32" t="s">
        <v>29</v>
      </c>
      <c r="H31" s="32" t="s">
        <v>14</v>
      </c>
      <c r="I31" s="3">
        <v>670.99</v>
      </c>
      <c r="J31" s="3">
        <v>490</v>
      </c>
      <c r="K31" s="32">
        <v>47</v>
      </c>
      <c r="L31" s="3">
        <f t="shared" si="0"/>
        <v>31536.53</v>
      </c>
      <c r="M31" s="3">
        <f t="shared" si="1"/>
        <v>8506.5300000000007</v>
      </c>
      <c r="N31" s="33">
        <f t="shared" si="2"/>
        <v>0.26973576357322765</v>
      </c>
    </row>
    <row r="32" spans="1:14">
      <c r="A32" s="31"/>
      <c r="B32" s="32">
        <v>2024</v>
      </c>
      <c r="C32" s="32" t="s">
        <v>44</v>
      </c>
      <c r="D32" s="32" t="s">
        <v>13</v>
      </c>
      <c r="E32" s="32" t="s">
        <v>25</v>
      </c>
      <c r="F32" s="32" t="s">
        <v>15</v>
      </c>
      <c r="G32" s="32" t="s">
        <v>29</v>
      </c>
      <c r="H32" s="32" t="s">
        <v>14</v>
      </c>
      <c r="I32" s="3">
        <v>754.58900000000006</v>
      </c>
      <c r="J32" s="3">
        <v>539.55000000000007</v>
      </c>
      <c r="K32" s="32">
        <v>135</v>
      </c>
      <c r="L32" s="3">
        <f t="shared" si="0"/>
        <v>101869.51500000001</v>
      </c>
      <c r="M32" s="3">
        <f t="shared" si="1"/>
        <v>29030.264999999999</v>
      </c>
      <c r="N32" s="33">
        <f t="shared" si="2"/>
        <v>0.28497499963556316</v>
      </c>
    </row>
    <row r="33" spans="1:14">
      <c r="A33" s="31"/>
      <c r="B33" s="32">
        <v>2023</v>
      </c>
      <c r="C33" s="32" t="s">
        <v>44</v>
      </c>
      <c r="D33" s="32" t="s">
        <v>13</v>
      </c>
      <c r="E33" s="32" t="s">
        <v>26</v>
      </c>
      <c r="F33" s="32" t="s">
        <v>15</v>
      </c>
      <c r="G33" s="32" t="s">
        <v>29</v>
      </c>
      <c r="H33" s="32" t="s">
        <v>14</v>
      </c>
      <c r="I33" s="3">
        <v>620.99</v>
      </c>
      <c r="J33" s="3">
        <v>455</v>
      </c>
      <c r="K33" s="32">
        <v>51</v>
      </c>
      <c r="L33" s="3">
        <f t="shared" si="0"/>
        <v>31670.49</v>
      </c>
      <c r="M33" s="3">
        <f t="shared" si="1"/>
        <v>8465.49</v>
      </c>
      <c r="N33" s="33">
        <f t="shared" si="2"/>
        <v>0.26729899032190535</v>
      </c>
    </row>
    <row r="34" spans="1:14">
      <c r="A34" s="31"/>
      <c r="B34" s="32">
        <v>2024</v>
      </c>
      <c r="C34" s="32" t="s">
        <v>44</v>
      </c>
      <c r="D34" s="32" t="s">
        <v>13</v>
      </c>
      <c r="E34" s="32" t="s">
        <v>26</v>
      </c>
      <c r="F34" s="32" t="s">
        <v>15</v>
      </c>
      <c r="G34" s="32" t="s">
        <v>29</v>
      </c>
      <c r="H34" s="32" t="s">
        <v>14</v>
      </c>
      <c r="I34" s="3">
        <v>699.58900000000006</v>
      </c>
      <c r="J34" s="3">
        <v>501.40000000000003</v>
      </c>
      <c r="K34" s="32">
        <v>147</v>
      </c>
      <c r="L34" s="3">
        <f t="shared" si="0"/>
        <v>102839.58300000001</v>
      </c>
      <c r="M34" s="3">
        <f t="shared" si="1"/>
        <v>29133.783000000003</v>
      </c>
      <c r="N34" s="33">
        <f t="shared" si="2"/>
        <v>0.28329347659840276</v>
      </c>
    </row>
    <row r="35" spans="1:14">
      <c r="A35" s="31"/>
      <c r="B35" s="32">
        <v>2023</v>
      </c>
      <c r="C35" s="32" t="s">
        <v>41</v>
      </c>
      <c r="D35" s="32" t="s">
        <v>13</v>
      </c>
      <c r="E35" s="32" t="s">
        <v>23</v>
      </c>
      <c r="F35" s="32" t="s">
        <v>15</v>
      </c>
      <c r="G35" s="32" t="s">
        <v>31</v>
      </c>
      <c r="H35" s="32" t="s">
        <v>30</v>
      </c>
      <c r="I35" s="3">
        <v>900.99</v>
      </c>
      <c r="J35" s="3">
        <v>630</v>
      </c>
      <c r="K35" s="32">
        <v>15</v>
      </c>
      <c r="L35" s="3">
        <f t="shared" si="0"/>
        <v>13514.85</v>
      </c>
      <c r="M35" s="3">
        <f t="shared" si="1"/>
        <v>4064.8500000000004</v>
      </c>
      <c r="N35" s="33">
        <f t="shared" si="2"/>
        <v>0.30076915393067627</v>
      </c>
    </row>
    <row r="36" spans="1:14">
      <c r="A36" s="31"/>
      <c r="B36" s="32">
        <v>2024</v>
      </c>
      <c r="C36" s="32" t="s">
        <v>41</v>
      </c>
      <c r="D36" s="32" t="s">
        <v>13</v>
      </c>
      <c r="E36" s="32" t="s">
        <v>23</v>
      </c>
      <c r="F36" s="32" t="s">
        <v>15</v>
      </c>
      <c r="G36" s="32" t="s">
        <v>31</v>
      </c>
      <c r="H36" s="32" t="s">
        <v>30</v>
      </c>
      <c r="I36" s="3">
        <v>1013.0890000000001</v>
      </c>
      <c r="J36" s="3">
        <v>692.15000000000009</v>
      </c>
      <c r="K36" s="32">
        <v>13</v>
      </c>
      <c r="L36" s="3">
        <f t="shared" si="0"/>
        <v>13170.157000000001</v>
      </c>
      <c r="M36" s="3">
        <f t="shared" si="1"/>
        <v>4172.2069999999994</v>
      </c>
      <c r="N36" s="33">
        <f t="shared" si="2"/>
        <v>0.31679250292916017</v>
      </c>
    </row>
    <row r="37" spans="1:14">
      <c r="A37" s="31"/>
      <c r="B37" s="32">
        <v>2023</v>
      </c>
      <c r="C37" s="32" t="s">
        <v>41</v>
      </c>
      <c r="D37" s="32" t="s">
        <v>13</v>
      </c>
      <c r="E37" s="32" t="s">
        <v>24</v>
      </c>
      <c r="F37" s="32" t="s">
        <v>15</v>
      </c>
      <c r="G37" s="32" t="s">
        <v>31</v>
      </c>
      <c r="H37" s="32" t="s">
        <v>30</v>
      </c>
      <c r="I37" s="3">
        <v>1200.99</v>
      </c>
      <c r="J37" s="3">
        <v>840</v>
      </c>
      <c r="K37" s="32">
        <v>8</v>
      </c>
      <c r="L37" s="3">
        <f t="shared" si="0"/>
        <v>9607.92</v>
      </c>
      <c r="M37" s="3">
        <f t="shared" si="1"/>
        <v>2887.92</v>
      </c>
      <c r="N37" s="33">
        <f t="shared" si="2"/>
        <v>0.30057702395523694</v>
      </c>
    </row>
    <row r="38" spans="1:14">
      <c r="A38" s="31"/>
      <c r="B38" s="32">
        <v>2024</v>
      </c>
      <c r="C38" s="32" t="s">
        <v>41</v>
      </c>
      <c r="D38" s="32" t="s">
        <v>13</v>
      </c>
      <c r="E38" s="32" t="s">
        <v>24</v>
      </c>
      <c r="F38" s="32" t="s">
        <v>15</v>
      </c>
      <c r="G38" s="32" t="s">
        <v>31</v>
      </c>
      <c r="H38" s="32" t="s">
        <v>30</v>
      </c>
      <c r="I38" s="3">
        <v>1376.0890000000002</v>
      </c>
      <c r="J38" s="3">
        <v>926.50000000000011</v>
      </c>
      <c r="K38" s="32">
        <v>7</v>
      </c>
      <c r="L38" s="3">
        <f t="shared" si="0"/>
        <v>9632.6230000000014</v>
      </c>
      <c r="M38" s="3">
        <f t="shared" si="1"/>
        <v>3147.1230000000005</v>
      </c>
      <c r="N38" s="33">
        <f t="shared" si="2"/>
        <v>0.32671505985441351</v>
      </c>
    </row>
    <row r="39" spans="1:14">
      <c r="A39" s="31"/>
      <c r="B39" s="32">
        <v>2023</v>
      </c>
      <c r="C39" s="32" t="s">
        <v>41</v>
      </c>
      <c r="D39" s="32" t="s">
        <v>13</v>
      </c>
      <c r="E39" s="32" t="s">
        <v>25</v>
      </c>
      <c r="F39" s="32" t="s">
        <v>15</v>
      </c>
      <c r="G39" s="32" t="s">
        <v>31</v>
      </c>
      <c r="H39" s="32" t="s">
        <v>30</v>
      </c>
      <c r="I39" s="3">
        <v>1050.99</v>
      </c>
      <c r="J39" s="3">
        <v>735</v>
      </c>
      <c r="K39" s="32">
        <v>12</v>
      </c>
      <c r="L39" s="3">
        <f t="shared" si="0"/>
        <v>12611.880000000001</v>
      </c>
      <c r="M39" s="3">
        <f t="shared" si="1"/>
        <v>3791.88</v>
      </c>
      <c r="N39" s="33">
        <f t="shared" si="2"/>
        <v>0.30065937830045958</v>
      </c>
    </row>
    <row r="40" spans="1:14">
      <c r="A40" s="31"/>
      <c r="B40" s="32">
        <v>2024</v>
      </c>
      <c r="C40" s="32" t="s">
        <v>41</v>
      </c>
      <c r="D40" s="32" t="s">
        <v>13</v>
      </c>
      <c r="E40" s="32" t="s">
        <v>25</v>
      </c>
      <c r="F40" s="32" t="s">
        <v>15</v>
      </c>
      <c r="G40" s="32" t="s">
        <v>31</v>
      </c>
      <c r="H40" s="32" t="s">
        <v>30</v>
      </c>
      <c r="I40" s="3">
        <v>1183.5890000000002</v>
      </c>
      <c r="J40" s="3">
        <v>806.6</v>
      </c>
      <c r="K40" s="32">
        <v>11</v>
      </c>
      <c r="L40" s="3">
        <f t="shared" si="0"/>
        <v>13019.479000000001</v>
      </c>
      <c r="M40" s="3">
        <f t="shared" si="1"/>
        <v>4146.8790000000017</v>
      </c>
      <c r="N40" s="33">
        <f t="shared" si="2"/>
        <v>0.31851343667438625</v>
      </c>
    </row>
    <row r="41" spans="1:14">
      <c r="A41" s="31"/>
      <c r="B41" s="32">
        <v>2023</v>
      </c>
      <c r="C41" s="32" t="s">
        <v>41</v>
      </c>
      <c r="D41" s="32" t="s">
        <v>13</v>
      </c>
      <c r="E41" s="32" t="s">
        <v>26</v>
      </c>
      <c r="F41" s="32" t="s">
        <v>15</v>
      </c>
      <c r="G41" s="32" t="s">
        <v>31</v>
      </c>
      <c r="H41" s="32" t="s">
        <v>30</v>
      </c>
      <c r="I41" s="3">
        <v>975.99</v>
      </c>
      <c r="J41" s="3">
        <v>682.5</v>
      </c>
      <c r="K41" s="32">
        <v>18</v>
      </c>
      <c r="L41" s="3">
        <f t="shared" si="0"/>
        <v>17567.82</v>
      </c>
      <c r="M41" s="3">
        <f t="shared" si="1"/>
        <v>5282.82</v>
      </c>
      <c r="N41" s="33">
        <f t="shared" si="2"/>
        <v>0.30071004825869119</v>
      </c>
    </row>
    <row r="42" spans="1:14">
      <c r="A42" s="31"/>
      <c r="B42" s="32">
        <v>2024</v>
      </c>
      <c r="C42" s="32" t="s">
        <v>41</v>
      </c>
      <c r="D42" s="32" t="s">
        <v>13</v>
      </c>
      <c r="E42" s="32" t="s">
        <v>26</v>
      </c>
      <c r="F42" s="32" t="s">
        <v>15</v>
      </c>
      <c r="G42" s="32" t="s">
        <v>31</v>
      </c>
      <c r="H42" s="32" t="s">
        <v>30</v>
      </c>
      <c r="I42" s="3">
        <v>1101.0890000000002</v>
      </c>
      <c r="J42" s="3">
        <v>752.1</v>
      </c>
      <c r="K42" s="32">
        <v>16</v>
      </c>
      <c r="L42" s="3">
        <f t="shared" si="0"/>
        <v>17617.424000000003</v>
      </c>
      <c r="M42" s="3">
        <f t="shared" si="1"/>
        <v>5583.8240000000023</v>
      </c>
      <c r="N42" s="33">
        <f t="shared" si="2"/>
        <v>0.31694894781439109</v>
      </c>
    </row>
    <row r="43" spans="1:14">
      <c r="A43" s="31"/>
      <c r="B43" s="32">
        <v>2023</v>
      </c>
      <c r="C43" s="32" t="s">
        <v>42</v>
      </c>
      <c r="D43" s="32" t="s">
        <v>13</v>
      </c>
      <c r="E43" s="32" t="s">
        <v>23</v>
      </c>
      <c r="F43" s="32" t="s">
        <v>15</v>
      </c>
      <c r="G43" s="32" t="s">
        <v>31</v>
      </c>
      <c r="H43" s="32" t="s">
        <v>30</v>
      </c>
      <c r="I43" s="3">
        <v>890.99</v>
      </c>
      <c r="J43" s="3">
        <v>630</v>
      </c>
      <c r="K43" s="32">
        <v>16</v>
      </c>
      <c r="L43" s="3">
        <f t="shared" si="0"/>
        <v>14255.84</v>
      </c>
      <c r="M43" s="3">
        <f t="shared" si="1"/>
        <v>4175.84</v>
      </c>
      <c r="N43" s="33">
        <f t="shared" si="2"/>
        <v>0.29292135714205547</v>
      </c>
    </row>
    <row r="44" spans="1:14">
      <c r="A44" s="31"/>
      <c r="B44" s="32">
        <v>2024</v>
      </c>
      <c r="C44" s="32" t="s">
        <v>42</v>
      </c>
      <c r="D44" s="32" t="s">
        <v>13</v>
      </c>
      <c r="E44" s="32" t="s">
        <v>23</v>
      </c>
      <c r="F44" s="32" t="s">
        <v>15</v>
      </c>
      <c r="G44" s="32" t="s">
        <v>31</v>
      </c>
      <c r="H44" s="32" t="s">
        <v>30</v>
      </c>
      <c r="I44" s="3">
        <v>1002.0890000000001</v>
      </c>
      <c r="J44" s="3">
        <v>692.15000000000009</v>
      </c>
      <c r="K44" s="32">
        <v>14</v>
      </c>
      <c r="L44" s="3">
        <f t="shared" si="0"/>
        <v>14029.246000000001</v>
      </c>
      <c r="M44" s="3">
        <f t="shared" si="1"/>
        <v>4339.1459999999997</v>
      </c>
      <c r="N44" s="33">
        <f t="shared" si="2"/>
        <v>0.30929288715872538</v>
      </c>
    </row>
    <row r="45" spans="1:14">
      <c r="A45" s="31"/>
      <c r="B45" s="32">
        <v>2023</v>
      </c>
      <c r="C45" s="32" t="s">
        <v>42</v>
      </c>
      <c r="D45" s="32" t="s">
        <v>13</v>
      </c>
      <c r="E45" s="32" t="s">
        <v>24</v>
      </c>
      <c r="F45" s="32" t="s">
        <v>15</v>
      </c>
      <c r="G45" s="32" t="s">
        <v>31</v>
      </c>
      <c r="H45" s="32" t="s">
        <v>30</v>
      </c>
      <c r="I45" s="3">
        <v>1190.99</v>
      </c>
      <c r="J45" s="3">
        <v>840</v>
      </c>
      <c r="K45" s="32">
        <v>9</v>
      </c>
      <c r="L45" s="3">
        <f t="shared" si="0"/>
        <v>10718.91</v>
      </c>
      <c r="M45" s="3">
        <f t="shared" si="1"/>
        <v>3158.91</v>
      </c>
      <c r="N45" s="33">
        <f t="shared" si="2"/>
        <v>0.29470440557855226</v>
      </c>
    </row>
    <row r="46" spans="1:14">
      <c r="A46" s="31"/>
      <c r="B46" s="32">
        <v>2024</v>
      </c>
      <c r="C46" s="32" t="s">
        <v>42</v>
      </c>
      <c r="D46" s="32" t="s">
        <v>13</v>
      </c>
      <c r="E46" s="32" t="s">
        <v>24</v>
      </c>
      <c r="F46" s="32" t="s">
        <v>15</v>
      </c>
      <c r="G46" s="32" t="s">
        <v>31</v>
      </c>
      <c r="H46" s="32" t="s">
        <v>30</v>
      </c>
      <c r="I46" s="3">
        <v>1365.0890000000002</v>
      </c>
      <c r="J46" s="3">
        <v>926.50000000000011</v>
      </c>
      <c r="K46" s="32">
        <v>8</v>
      </c>
      <c r="L46" s="3">
        <f t="shared" si="0"/>
        <v>10920.712000000001</v>
      </c>
      <c r="M46" s="3">
        <f t="shared" si="1"/>
        <v>3508.7120000000004</v>
      </c>
      <c r="N46" s="33">
        <f t="shared" si="2"/>
        <v>0.32128967415311382</v>
      </c>
    </row>
    <row r="47" spans="1:14">
      <c r="A47" s="31"/>
      <c r="B47" s="32">
        <v>2023</v>
      </c>
      <c r="C47" s="32" t="s">
        <v>42</v>
      </c>
      <c r="D47" s="32" t="s">
        <v>13</v>
      </c>
      <c r="E47" s="32" t="s">
        <v>25</v>
      </c>
      <c r="F47" s="32" t="s">
        <v>15</v>
      </c>
      <c r="G47" s="32" t="s">
        <v>31</v>
      </c>
      <c r="H47" s="32" t="s">
        <v>30</v>
      </c>
      <c r="I47" s="3">
        <v>1040.99</v>
      </c>
      <c r="J47" s="3">
        <v>735</v>
      </c>
      <c r="K47" s="32">
        <v>13</v>
      </c>
      <c r="L47" s="3">
        <f t="shared" si="0"/>
        <v>13532.87</v>
      </c>
      <c r="M47" s="3">
        <f t="shared" si="1"/>
        <v>3977.87</v>
      </c>
      <c r="N47" s="33">
        <f t="shared" si="2"/>
        <v>0.29394134429725549</v>
      </c>
    </row>
    <row r="48" spans="1:14">
      <c r="A48" s="31"/>
      <c r="B48" s="32">
        <v>2024</v>
      </c>
      <c r="C48" s="32" t="s">
        <v>42</v>
      </c>
      <c r="D48" s="32" t="s">
        <v>13</v>
      </c>
      <c r="E48" s="32" t="s">
        <v>25</v>
      </c>
      <c r="F48" s="32" t="s">
        <v>15</v>
      </c>
      <c r="G48" s="32" t="s">
        <v>31</v>
      </c>
      <c r="H48" s="32" t="s">
        <v>30</v>
      </c>
      <c r="I48" s="3">
        <v>1172.5890000000002</v>
      </c>
      <c r="J48" s="3">
        <v>806.6</v>
      </c>
      <c r="K48" s="32">
        <v>12</v>
      </c>
      <c r="L48" s="3">
        <f t="shared" si="0"/>
        <v>14071.068000000003</v>
      </c>
      <c r="M48" s="3">
        <f t="shared" si="1"/>
        <v>4391.8680000000022</v>
      </c>
      <c r="N48" s="33">
        <f t="shared" si="2"/>
        <v>0.31212044458885435</v>
      </c>
    </row>
    <row r="49" spans="1:14">
      <c r="A49" s="31"/>
      <c r="B49" s="32">
        <v>2023</v>
      </c>
      <c r="C49" s="32" t="s">
        <v>42</v>
      </c>
      <c r="D49" s="32" t="s">
        <v>13</v>
      </c>
      <c r="E49" s="32" t="s">
        <v>26</v>
      </c>
      <c r="F49" s="32" t="s">
        <v>15</v>
      </c>
      <c r="G49" s="32" t="s">
        <v>31</v>
      </c>
      <c r="H49" s="32" t="s">
        <v>30</v>
      </c>
      <c r="I49" s="3">
        <v>965.99</v>
      </c>
      <c r="J49" s="3">
        <v>682.5</v>
      </c>
      <c r="K49" s="32">
        <v>19</v>
      </c>
      <c r="L49" s="3">
        <f t="shared" si="0"/>
        <v>18353.810000000001</v>
      </c>
      <c r="M49" s="3">
        <f t="shared" si="1"/>
        <v>5386.31</v>
      </c>
      <c r="N49" s="33">
        <f t="shared" si="2"/>
        <v>0.29347094690421227</v>
      </c>
    </row>
    <row r="50" spans="1:14">
      <c r="A50" s="31"/>
      <c r="B50" s="32">
        <v>2024</v>
      </c>
      <c r="C50" s="32" t="s">
        <v>42</v>
      </c>
      <c r="D50" s="32" t="s">
        <v>13</v>
      </c>
      <c r="E50" s="32" t="s">
        <v>26</v>
      </c>
      <c r="F50" s="32" t="s">
        <v>15</v>
      </c>
      <c r="G50" s="32" t="s">
        <v>31</v>
      </c>
      <c r="H50" s="32" t="s">
        <v>30</v>
      </c>
      <c r="I50" s="3">
        <v>1090.0890000000002</v>
      </c>
      <c r="J50" s="3">
        <v>752.1</v>
      </c>
      <c r="K50" s="32">
        <v>17</v>
      </c>
      <c r="L50" s="3">
        <f t="shared" si="0"/>
        <v>18531.513000000003</v>
      </c>
      <c r="M50" s="3">
        <f t="shared" si="1"/>
        <v>5745.8130000000028</v>
      </c>
      <c r="N50" s="33">
        <f t="shared" si="2"/>
        <v>0.31005633484972339</v>
      </c>
    </row>
    <row r="51" spans="1:14">
      <c r="A51" s="31"/>
      <c r="B51" s="32">
        <v>2023</v>
      </c>
      <c r="C51" s="32" t="s">
        <v>43</v>
      </c>
      <c r="D51" s="32" t="s">
        <v>13</v>
      </c>
      <c r="E51" s="32" t="s">
        <v>23</v>
      </c>
      <c r="F51" s="32" t="s">
        <v>15</v>
      </c>
      <c r="G51" s="32" t="s">
        <v>31</v>
      </c>
      <c r="H51" s="32" t="s">
        <v>30</v>
      </c>
      <c r="I51" s="3">
        <v>880.99</v>
      </c>
      <c r="J51" s="3">
        <v>630</v>
      </c>
      <c r="K51" s="32">
        <v>18</v>
      </c>
      <c r="L51" s="3">
        <f t="shared" si="0"/>
        <v>15857.82</v>
      </c>
      <c r="M51" s="3">
        <f t="shared" si="1"/>
        <v>4517.82</v>
      </c>
      <c r="N51" s="33">
        <f t="shared" si="2"/>
        <v>0.28489540176392464</v>
      </c>
    </row>
    <row r="52" spans="1:14">
      <c r="A52" s="31"/>
      <c r="B52" s="32">
        <v>2024</v>
      </c>
      <c r="C52" s="32" t="s">
        <v>43</v>
      </c>
      <c r="D52" s="32" t="s">
        <v>13</v>
      </c>
      <c r="E52" s="32" t="s">
        <v>23</v>
      </c>
      <c r="F52" s="32" t="s">
        <v>15</v>
      </c>
      <c r="G52" s="32" t="s">
        <v>31</v>
      </c>
      <c r="H52" s="32" t="s">
        <v>30</v>
      </c>
      <c r="I52" s="3">
        <v>991.08900000000006</v>
      </c>
      <c r="J52" s="3">
        <v>692.15000000000009</v>
      </c>
      <c r="K52" s="32">
        <v>16</v>
      </c>
      <c r="L52" s="3">
        <f t="shared" si="0"/>
        <v>15857.424000000001</v>
      </c>
      <c r="M52" s="3">
        <f t="shared" si="1"/>
        <v>4783.0239999999994</v>
      </c>
      <c r="N52" s="33">
        <f t="shared" si="2"/>
        <v>0.30162679638256501</v>
      </c>
    </row>
    <row r="53" spans="1:14">
      <c r="A53" s="31"/>
      <c r="B53" s="32">
        <v>2023</v>
      </c>
      <c r="C53" s="32" t="s">
        <v>43</v>
      </c>
      <c r="D53" s="32" t="s">
        <v>13</v>
      </c>
      <c r="E53" s="32" t="s">
        <v>24</v>
      </c>
      <c r="F53" s="32" t="s">
        <v>15</v>
      </c>
      <c r="G53" s="32" t="s">
        <v>31</v>
      </c>
      <c r="H53" s="32" t="s">
        <v>30</v>
      </c>
      <c r="I53" s="3">
        <v>1180.99</v>
      </c>
      <c r="J53" s="3">
        <v>840</v>
      </c>
      <c r="K53" s="32">
        <v>10</v>
      </c>
      <c r="L53" s="3">
        <f t="shared" si="0"/>
        <v>11809.9</v>
      </c>
      <c r="M53" s="3">
        <f t="shared" si="1"/>
        <v>3409.9</v>
      </c>
      <c r="N53" s="33">
        <f t="shared" si="2"/>
        <v>0.28873233473611126</v>
      </c>
    </row>
    <row r="54" spans="1:14">
      <c r="A54" s="31"/>
      <c r="B54" s="32">
        <v>2024</v>
      </c>
      <c r="C54" s="32" t="s">
        <v>43</v>
      </c>
      <c r="D54" s="32" t="s">
        <v>13</v>
      </c>
      <c r="E54" s="32" t="s">
        <v>24</v>
      </c>
      <c r="F54" s="32" t="s">
        <v>15</v>
      </c>
      <c r="G54" s="32" t="s">
        <v>31</v>
      </c>
      <c r="H54" s="32" t="s">
        <v>30</v>
      </c>
      <c r="I54" s="3">
        <v>1354.0890000000002</v>
      </c>
      <c r="J54" s="3">
        <v>926.50000000000011</v>
      </c>
      <c r="K54" s="32">
        <v>9</v>
      </c>
      <c r="L54" s="3">
        <f t="shared" si="0"/>
        <v>12186.801000000001</v>
      </c>
      <c r="M54" s="3">
        <f t="shared" si="1"/>
        <v>3848.3010000000004</v>
      </c>
      <c r="N54" s="33">
        <f t="shared" si="2"/>
        <v>0.31577614174548352</v>
      </c>
    </row>
    <row r="55" spans="1:14">
      <c r="A55" s="31"/>
      <c r="B55" s="32">
        <v>2023</v>
      </c>
      <c r="C55" s="32" t="s">
        <v>43</v>
      </c>
      <c r="D55" s="32" t="s">
        <v>13</v>
      </c>
      <c r="E55" s="32" t="s">
        <v>25</v>
      </c>
      <c r="F55" s="32" t="s">
        <v>15</v>
      </c>
      <c r="G55" s="32" t="s">
        <v>31</v>
      </c>
      <c r="H55" s="32" t="s">
        <v>30</v>
      </c>
      <c r="I55" s="3">
        <v>1030.99</v>
      </c>
      <c r="J55" s="3">
        <v>735</v>
      </c>
      <c r="K55" s="32">
        <v>14</v>
      </c>
      <c r="L55" s="3">
        <f t="shared" si="0"/>
        <v>14433.86</v>
      </c>
      <c r="M55" s="3">
        <f t="shared" si="1"/>
        <v>4143.8600000000006</v>
      </c>
      <c r="N55" s="33">
        <f t="shared" si="2"/>
        <v>0.287092988292806</v>
      </c>
    </row>
    <row r="56" spans="1:14">
      <c r="A56" s="31"/>
      <c r="B56" s="32">
        <v>2024</v>
      </c>
      <c r="C56" s="32" t="s">
        <v>43</v>
      </c>
      <c r="D56" s="32" t="s">
        <v>13</v>
      </c>
      <c r="E56" s="32" t="s">
        <v>25</v>
      </c>
      <c r="F56" s="32" t="s">
        <v>15</v>
      </c>
      <c r="G56" s="32" t="s">
        <v>31</v>
      </c>
      <c r="H56" s="32" t="s">
        <v>30</v>
      </c>
      <c r="I56" s="3">
        <v>1161.5890000000002</v>
      </c>
      <c r="J56" s="3">
        <v>806.6</v>
      </c>
      <c r="K56" s="32">
        <v>13</v>
      </c>
      <c r="L56" s="3">
        <f t="shared" si="0"/>
        <v>15100.657000000003</v>
      </c>
      <c r="M56" s="3">
        <f t="shared" si="1"/>
        <v>4614.8570000000018</v>
      </c>
      <c r="N56" s="33">
        <f t="shared" si="2"/>
        <v>0.30560637196116702</v>
      </c>
    </row>
    <row r="57" spans="1:14">
      <c r="A57" s="31"/>
      <c r="B57" s="32">
        <v>2023</v>
      </c>
      <c r="C57" s="32" t="s">
        <v>43</v>
      </c>
      <c r="D57" s="32" t="s">
        <v>13</v>
      </c>
      <c r="E57" s="32" t="s">
        <v>26</v>
      </c>
      <c r="F57" s="32" t="s">
        <v>15</v>
      </c>
      <c r="G57" s="32" t="s">
        <v>31</v>
      </c>
      <c r="H57" s="32" t="s">
        <v>30</v>
      </c>
      <c r="I57" s="3">
        <v>955.99</v>
      </c>
      <c r="J57" s="3">
        <v>682.5</v>
      </c>
      <c r="K57" s="32">
        <v>20</v>
      </c>
      <c r="L57" s="3">
        <f t="shared" si="0"/>
        <v>19119.8</v>
      </c>
      <c r="M57" s="3">
        <f t="shared" si="1"/>
        <v>5469.8</v>
      </c>
      <c r="N57" s="33">
        <f t="shared" si="2"/>
        <v>0.28608039833052651</v>
      </c>
    </row>
    <row r="58" spans="1:14">
      <c r="A58" s="31"/>
      <c r="B58" s="32">
        <v>2024</v>
      </c>
      <c r="C58" s="32" t="s">
        <v>43</v>
      </c>
      <c r="D58" s="32" t="s">
        <v>13</v>
      </c>
      <c r="E58" s="32" t="s">
        <v>26</v>
      </c>
      <c r="F58" s="32" t="s">
        <v>15</v>
      </c>
      <c r="G58" s="32" t="s">
        <v>31</v>
      </c>
      <c r="H58" s="32" t="s">
        <v>30</v>
      </c>
      <c r="I58" s="3">
        <v>1079.0890000000002</v>
      </c>
      <c r="J58" s="3">
        <v>752.1</v>
      </c>
      <c r="K58" s="32">
        <v>18</v>
      </c>
      <c r="L58" s="3">
        <f t="shared" si="0"/>
        <v>19423.602000000003</v>
      </c>
      <c r="M58" s="3">
        <f t="shared" si="1"/>
        <v>5885.8020000000024</v>
      </c>
      <c r="N58" s="33">
        <f t="shared" si="2"/>
        <v>0.30302319827187574</v>
      </c>
    </row>
    <row r="59" spans="1:14">
      <c r="A59" s="31"/>
      <c r="B59" s="32">
        <v>2023</v>
      </c>
      <c r="C59" s="32" t="s">
        <v>44</v>
      </c>
      <c r="D59" s="32" t="s">
        <v>13</v>
      </c>
      <c r="E59" s="32" t="s">
        <v>23</v>
      </c>
      <c r="F59" s="32" t="s">
        <v>15</v>
      </c>
      <c r="G59" s="32" t="s">
        <v>31</v>
      </c>
      <c r="H59" s="32" t="s">
        <v>30</v>
      </c>
      <c r="I59" s="3">
        <v>870.99</v>
      </c>
      <c r="J59" s="3">
        <v>630</v>
      </c>
      <c r="K59" s="32">
        <v>20</v>
      </c>
      <c r="L59" s="3">
        <f t="shared" si="0"/>
        <v>17419.8</v>
      </c>
      <c r="M59" s="3">
        <f t="shared" si="1"/>
        <v>4819.8</v>
      </c>
      <c r="N59" s="33">
        <f t="shared" si="2"/>
        <v>0.27668515137946476</v>
      </c>
    </row>
    <row r="60" spans="1:14">
      <c r="A60" s="31"/>
      <c r="B60" s="32">
        <v>2024</v>
      </c>
      <c r="C60" s="32" t="s">
        <v>44</v>
      </c>
      <c r="D60" s="32" t="s">
        <v>13</v>
      </c>
      <c r="E60" s="32" t="s">
        <v>23</v>
      </c>
      <c r="F60" s="32" t="s">
        <v>15</v>
      </c>
      <c r="G60" s="32" t="s">
        <v>31</v>
      </c>
      <c r="H60" s="32" t="s">
        <v>30</v>
      </c>
      <c r="I60" s="3">
        <v>980.08900000000006</v>
      </c>
      <c r="J60" s="3">
        <v>692.15000000000009</v>
      </c>
      <c r="K60" s="32">
        <v>18</v>
      </c>
      <c r="L60" s="3">
        <f t="shared" si="0"/>
        <v>17641.602000000003</v>
      </c>
      <c r="M60" s="3">
        <f t="shared" si="1"/>
        <v>5182.9019999999991</v>
      </c>
      <c r="N60" s="33">
        <f t="shared" si="2"/>
        <v>0.29378862531872096</v>
      </c>
    </row>
    <row r="61" spans="1:14">
      <c r="A61" s="31"/>
      <c r="B61" s="32">
        <v>2023</v>
      </c>
      <c r="C61" s="32" t="s">
        <v>44</v>
      </c>
      <c r="D61" s="32" t="s">
        <v>13</v>
      </c>
      <c r="E61" s="32" t="s">
        <v>24</v>
      </c>
      <c r="F61" s="32" t="s">
        <v>15</v>
      </c>
      <c r="G61" s="32" t="s">
        <v>31</v>
      </c>
      <c r="H61" s="32" t="s">
        <v>30</v>
      </c>
      <c r="I61" s="3">
        <v>1170.99</v>
      </c>
      <c r="J61" s="3">
        <v>840</v>
      </c>
      <c r="K61" s="32">
        <v>11</v>
      </c>
      <c r="L61" s="3">
        <f t="shared" si="0"/>
        <v>12880.89</v>
      </c>
      <c r="M61" s="3">
        <f t="shared" si="1"/>
        <v>3640.8900000000003</v>
      </c>
      <c r="N61" s="33">
        <f t="shared" si="2"/>
        <v>0.2826582635206108</v>
      </c>
    </row>
    <row r="62" spans="1:14">
      <c r="A62" s="31"/>
      <c r="B62" s="32">
        <v>2024</v>
      </c>
      <c r="C62" s="32" t="s">
        <v>44</v>
      </c>
      <c r="D62" s="32" t="s">
        <v>13</v>
      </c>
      <c r="E62" s="32" t="s">
        <v>24</v>
      </c>
      <c r="F62" s="32" t="s">
        <v>15</v>
      </c>
      <c r="G62" s="32" t="s">
        <v>31</v>
      </c>
      <c r="H62" s="32" t="s">
        <v>30</v>
      </c>
      <c r="I62" s="3">
        <v>1343.0890000000002</v>
      </c>
      <c r="J62" s="3">
        <v>926.50000000000011</v>
      </c>
      <c r="K62" s="32">
        <v>10</v>
      </c>
      <c r="L62" s="3">
        <f t="shared" si="0"/>
        <v>13430.890000000001</v>
      </c>
      <c r="M62" s="3">
        <f t="shared" si="1"/>
        <v>4165.8900000000003</v>
      </c>
      <c r="N62" s="33">
        <f t="shared" si="2"/>
        <v>0.31017229684704439</v>
      </c>
    </row>
    <row r="63" spans="1:14">
      <c r="A63" s="31"/>
      <c r="B63" s="32">
        <v>2023</v>
      </c>
      <c r="C63" s="32" t="s">
        <v>44</v>
      </c>
      <c r="D63" s="32" t="s">
        <v>13</v>
      </c>
      <c r="E63" s="32" t="s">
        <v>25</v>
      </c>
      <c r="F63" s="32" t="s">
        <v>15</v>
      </c>
      <c r="G63" s="32" t="s">
        <v>31</v>
      </c>
      <c r="H63" s="32" t="s">
        <v>30</v>
      </c>
      <c r="I63" s="3">
        <v>1020.99</v>
      </c>
      <c r="J63" s="3">
        <v>735</v>
      </c>
      <c r="K63" s="32">
        <v>15</v>
      </c>
      <c r="L63" s="3">
        <f t="shared" si="0"/>
        <v>15314.85</v>
      </c>
      <c r="M63" s="3">
        <f t="shared" si="1"/>
        <v>4289.8500000000004</v>
      </c>
      <c r="N63" s="33">
        <f t="shared" si="2"/>
        <v>0.2801104810037317</v>
      </c>
    </row>
    <row r="64" spans="1:14">
      <c r="A64" s="31"/>
      <c r="B64" s="32">
        <v>2024</v>
      </c>
      <c r="C64" s="32" t="s">
        <v>44</v>
      </c>
      <c r="D64" s="32" t="s">
        <v>13</v>
      </c>
      <c r="E64" s="32" t="s">
        <v>25</v>
      </c>
      <c r="F64" s="32" t="s">
        <v>15</v>
      </c>
      <c r="G64" s="32" t="s">
        <v>31</v>
      </c>
      <c r="H64" s="32" t="s">
        <v>30</v>
      </c>
      <c r="I64" s="3">
        <v>1150.5890000000002</v>
      </c>
      <c r="J64" s="3">
        <v>806.6</v>
      </c>
      <c r="K64" s="32">
        <v>14</v>
      </c>
      <c r="L64" s="3">
        <f t="shared" si="0"/>
        <v>16108.246000000003</v>
      </c>
      <c r="M64" s="3">
        <f t="shared" si="1"/>
        <v>4815.8460000000023</v>
      </c>
      <c r="N64" s="33">
        <f t="shared" si="2"/>
        <v>0.2989677460848314</v>
      </c>
    </row>
    <row r="65" spans="1:14">
      <c r="A65" s="31"/>
      <c r="B65" s="32">
        <v>2023</v>
      </c>
      <c r="C65" s="32" t="s">
        <v>44</v>
      </c>
      <c r="D65" s="32" t="s">
        <v>13</v>
      </c>
      <c r="E65" s="32" t="s">
        <v>26</v>
      </c>
      <c r="F65" s="32" t="s">
        <v>15</v>
      </c>
      <c r="G65" s="32" t="s">
        <v>31</v>
      </c>
      <c r="H65" s="32" t="s">
        <v>30</v>
      </c>
      <c r="I65" s="3">
        <v>945.99</v>
      </c>
      <c r="J65" s="3">
        <v>682.5</v>
      </c>
      <c r="K65" s="32">
        <v>22</v>
      </c>
      <c r="L65" s="3">
        <f t="shared" si="0"/>
        <v>20811.78</v>
      </c>
      <c r="M65" s="3">
        <f t="shared" si="1"/>
        <v>5796.7800000000007</v>
      </c>
      <c r="N65" s="33">
        <f t="shared" si="2"/>
        <v>0.27853359972092734</v>
      </c>
    </row>
    <row r="66" spans="1:14">
      <c r="A66" s="31"/>
      <c r="B66" s="32">
        <v>2024</v>
      </c>
      <c r="C66" s="32" t="s">
        <v>44</v>
      </c>
      <c r="D66" s="32" t="s">
        <v>13</v>
      </c>
      <c r="E66" s="32" t="s">
        <v>26</v>
      </c>
      <c r="F66" s="32" t="s">
        <v>15</v>
      </c>
      <c r="G66" s="32" t="s">
        <v>31</v>
      </c>
      <c r="H66" s="32" t="s">
        <v>30</v>
      </c>
      <c r="I66" s="3">
        <v>1068.0890000000002</v>
      </c>
      <c r="J66" s="3">
        <v>752.1</v>
      </c>
      <c r="K66" s="32">
        <v>20</v>
      </c>
      <c r="L66" s="3">
        <f t="shared" si="0"/>
        <v>21361.780000000002</v>
      </c>
      <c r="M66" s="3">
        <f t="shared" si="1"/>
        <v>6319.7800000000025</v>
      </c>
      <c r="N66" s="33">
        <f t="shared" si="2"/>
        <v>0.29584519642089757</v>
      </c>
    </row>
    <row r="67" spans="1:14">
      <c r="A67" s="31"/>
      <c r="B67" s="32">
        <v>2023</v>
      </c>
      <c r="C67" s="32" t="s">
        <v>41</v>
      </c>
      <c r="D67" s="32" t="s">
        <v>13</v>
      </c>
      <c r="E67" s="32" t="s">
        <v>23</v>
      </c>
      <c r="F67" s="32" t="s">
        <v>15</v>
      </c>
      <c r="G67" s="32" t="s">
        <v>33</v>
      </c>
      <c r="H67" s="32" t="s">
        <v>32</v>
      </c>
      <c r="I67" s="3">
        <v>300.99</v>
      </c>
      <c r="J67" s="3">
        <v>210</v>
      </c>
      <c r="K67" s="32">
        <v>85</v>
      </c>
      <c r="L67" s="3">
        <f t="shared" si="0"/>
        <v>25584.15</v>
      </c>
      <c r="M67" s="3">
        <f t="shared" si="1"/>
        <v>7734.1500000000005</v>
      </c>
      <c r="N67" s="33">
        <f t="shared" si="2"/>
        <v>0.30230240207315856</v>
      </c>
    </row>
    <row r="68" spans="1:14">
      <c r="A68" s="31"/>
      <c r="B68" s="32">
        <v>2024</v>
      </c>
      <c r="C68" s="32" t="s">
        <v>41</v>
      </c>
      <c r="D68" s="32" t="s">
        <v>13</v>
      </c>
      <c r="E68" s="32" t="s">
        <v>23</v>
      </c>
      <c r="F68" s="32" t="s">
        <v>15</v>
      </c>
      <c r="G68" s="32" t="s">
        <v>33</v>
      </c>
      <c r="H68" s="32" t="s">
        <v>32</v>
      </c>
      <c r="I68" s="3">
        <v>342.08900000000006</v>
      </c>
      <c r="J68" s="3">
        <v>234.35000000000002</v>
      </c>
      <c r="K68" s="32">
        <v>150</v>
      </c>
      <c r="L68" s="3">
        <f t="shared" ref="L68:L131" si="3">I68*K68</f>
        <v>51313.350000000006</v>
      </c>
      <c r="M68" s="3">
        <f t="shared" ref="M68:M131" si="4">(I68-J68)*K68</f>
        <v>16160.850000000006</v>
      </c>
      <c r="N68" s="33">
        <f t="shared" ref="N68:N131" si="5">M68/L68</f>
        <v>0.31494435658556696</v>
      </c>
    </row>
    <row r="69" spans="1:14">
      <c r="A69" s="31"/>
      <c r="B69" s="32">
        <v>2023</v>
      </c>
      <c r="C69" s="32" t="s">
        <v>41</v>
      </c>
      <c r="D69" s="32" t="s">
        <v>13</v>
      </c>
      <c r="E69" s="32" t="s">
        <v>24</v>
      </c>
      <c r="F69" s="32" t="s">
        <v>15</v>
      </c>
      <c r="G69" s="32" t="s">
        <v>33</v>
      </c>
      <c r="H69" s="32" t="s">
        <v>32</v>
      </c>
      <c r="I69" s="3">
        <v>400.99</v>
      </c>
      <c r="J69" s="3">
        <v>280</v>
      </c>
      <c r="K69" s="32">
        <v>52</v>
      </c>
      <c r="L69" s="3">
        <f t="shared" si="3"/>
        <v>20851.48</v>
      </c>
      <c r="M69" s="3">
        <f t="shared" si="4"/>
        <v>6291.4800000000005</v>
      </c>
      <c r="N69" s="33">
        <f t="shared" si="5"/>
        <v>0.30172822264894389</v>
      </c>
    </row>
    <row r="70" spans="1:14">
      <c r="A70" s="31"/>
      <c r="B70" s="32">
        <v>2024</v>
      </c>
      <c r="C70" s="32" t="s">
        <v>41</v>
      </c>
      <c r="D70" s="32" t="s">
        <v>13</v>
      </c>
      <c r="E70" s="32" t="s">
        <v>24</v>
      </c>
      <c r="F70" s="32" t="s">
        <v>15</v>
      </c>
      <c r="G70" s="32" t="s">
        <v>33</v>
      </c>
      <c r="H70" s="32" t="s">
        <v>32</v>
      </c>
      <c r="I70" s="3">
        <v>457.58900000000006</v>
      </c>
      <c r="J70" s="3">
        <v>310.65000000000003</v>
      </c>
      <c r="K70" s="32">
        <v>102</v>
      </c>
      <c r="L70" s="3">
        <f t="shared" si="3"/>
        <v>46674.078000000009</v>
      </c>
      <c r="M70" s="3">
        <f t="shared" si="4"/>
        <v>14987.778000000002</v>
      </c>
      <c r="N70" s="33">
        <f t="shared" si="5"/>
        <v>0.32111567367222549</v>
      </c>
    </row>
    <row r="71" spans="1:14">
      <c r="A71" s="31"/>
      <c r="B71" s="32">
        <v>2023</v>
      </c>
      <c r="C71" s="32" t="s">
        <v>41</v>
      </c>
      <c r="D71" s="32" t="s">
        <v>13</v>
      </c>
      <c r="E71" s="32" t="s">
        <v>25</v>
      </c>
      <c r="F71" s="32" t="s">
        <v>15</v>
      </c>
      <c r="G71" s="32" t="s">
        <v>33</v>
      </c>
      <c r="H71" s="32" t="s">
        <v>32</v>
      </c>
      <c r="I71" s="3">
        <v>350.99</v>
      </c>
      <c r="J71" s="3">
        <v>245</v>
      </c>
      <c r="K71" s="32">
        <v>68</v>
      </c>
      <c r="L71" s="3">
        <f t="shared" si="3"/>
        <v>23867.32</v>
      </c>
      <c r="M71" s="3">
        <f t="shared" si="4"/>
        <v>7207.3200000000006</v>
      </c>
      <c r="N71" s="33">
        <f t="shared" si="5"/>
        <v>0.30197441522550506</v>
      </c>
    </row>
    <row r="72" spans="1:14">
      <c r="A72" s="31"/>
      <c r="B72" s="32">
        <v>2024</v>
      </c>
      <c r="C72" s="32" t="s">
        <v>41</v>
      </c>
      <c r="D72" s="32" t="s">
        <v>13</v>
      </c>
      <c r="E72" s="32" t="s">
        <v>25</v>
      </c>
      <c r="F72" s="32" t="s">
        <v>15</v>
      </c>
      <c r="G72" s="32" t="s">
        <v>33</v>
      </c>
      <c r="H72" s="32" t="s">
        <v>32</v>
      </c>
      <c r="I72" s="3">
        <v>397.08900000000006</v>
      </c>
      <c r="J72" s="3">
        <v>272.5</v>
      </c>
      <c r="K72" s="32">
        <v>140</v>
      </c>
      <c r="L72" s="3">
        <f t="shared" si="3"/>
        <v>55592.460000000006</v>
      </c>
      <c r="M72" s="3">
        <f t="shared" si="4"/>
        <v>17442.460000000006</v>
      </c>
      <c r="N72" s="33">
        <f t="shared" si="5"/>
        <v>0.31375585825847613</v>
      </c>
    </row>
    <row r="73" spans="1:14">
      <c r="A73" s="31"/>
      <c r="B73" s="32">
        <v>2023</v>
      </c>
      <c r="C73" s="32" t="s">
        <v>41</v>
      </c>
      <c r="D73" s="32" t="s">
        <v>13</v>
      </c>
      <c r="E73" s="32" t="s">
        <v>26</v>
      </c>
      <c r="F73" s="32" t="s">
        <v>15</v>
      </c>
      <c r="G73" s="32" t="s">
        <v>33</v>
      </c>
      <c r="H73" s="32" t="s">
        <v>32</v>
      </c>
      <c r="I73" s="3">
        <v>325.99</v>
      </c>
      <c r="J73" s="3">
        <v>227.5</v>
      </c>
      <c r="K73" s="32">
        <v>76</v>
      </c>
      <c r="L73" s="3">
        <f t="shared" si="3"/>
        <v>24775.24</v>
      </c>
      <c r="M73" s="3">
        <f t="shared" si="4"/>
        <v>7485.2400000000007</v>
      </c>
      <c r="N73" s="33">
        <f t="shared" si="5"/>
        <v>0.30212583208073868</v>
      </c>
    </row>
    <row r="74" spans="1:14">
      <c r="A74" s="31"/>
      <c r="B74" s="32">
        <v>2024</v>
      </c>
      <c r="C74" s="32" t="s">
        <v>41</v>
      </c>
      <c r="D74" s="32" t="s">
        <v>13</v>
      </c>
      <c r="E74" s="32" t="s">
        <v>26</v>
      </c>
      <c r="F74" s="32" t="s">
        <v>15</v>
      </c>
      <c r="G74" s="32" t="s">
        <v>33</v>
      </c>
      <c r="H74" s="32" t="s">
        <v>32</v>
      </c>
      <c r="I74" s="3">
        <v>369.58900000000006</v>
      </c>
      <c r="J74" s="3">
        <v>253.42500000000001</v>
      </c>
      <c r="K74" s="32">
        <v>148</v>
      </c>
      <c r="L74" s="3">
        <f t="shared" si="3"/>
        <v>54699.172000000006</v>
      </c>
      <c r="M74" s="3">
        <f t="shared" si="4"/>
        <v>17192.272000000008</v>
      </c>
      <c r="N74" s="33">
        <f t="shared" si="5"/>
        <v>0.31430589113853508</v>
      </c>
    </row>
    <row r="75" spans="1:14">
      <c r="A75" s="31"/>
      <c r="B75" s="32">
        <v>2023</v>
      </c>
      <c r="C75" s="32" t="s">
        <v>42</v>
      </c>
      <c r="D75" s="32" t="s">
        <v>13</v>
      </c>
      <c r="E75" s="32" t="s">
        <v>23</v>
      </c>
      <c r="F75" s="32" t="s">
        <v>15</v>
      </c>
      <c r="G75" s="32" t="s">
        <v>33</v>
      </c>
      <c r="H75" s="32" t="s">
        <v>32</v>
      </c>
      <c r="I75" s="3">
        <v>295.99</v>
      </c>
      <c r="J75" s="3">
        <v>210</v>
      </c>
      <c r="K75" s="32">
        <v>92</v>
      </c>
      <c r="L75" s="3">
        <f t="shared" si="3"/>
        <v>27231.08</v>
      </c>
      <c r="M75" s="3">
        <f t="shared" si="4"/>
        <v>7911.0800000000008</v>
      </c>
      <c r="N75" s="33">
        <f t="shared" si="5"/>
        <v>0.29051657150579413</v>
      </c>
    </row>
    <row r="76" spans="1:14">
      <c r="A76" s="31"/>
      <c r="B76" s="32">
        <v>2024</v>
      </c>
      <c r="C76" s="32" t="s">
        <v>42</v>
      </c>
      <c r="D76" s="32" t="s">
        <v>13</v>
      </c>
      <c r="E76" s="32" t="s">
        <v>23</v>
      </c>
      <c r="F76" s="32" t="s">
        <v>15</v>
      </c>
      <c r="G76" s="32" t="s">
        <v>33</v>
      </c>
      <c r="H76" s="32" t="s">
        <v>32</v>
      </c>
      <c r="I76" s="3">
        <v>336.58900000000006</v>
      </c>
      <c r="J76" s="3">
        <v>234.35000000000002</v>
      </c>
      <c r="K76" s="32">
        <v>167</v>
      </c>
      <c r="L76" s="3">
        <f t="shared" si="3"/>
        <v>56210.363000000012</v>
      </c>
      <c r="M76" s="3">
        <f t="shared" si="4"/>
        <v>17073.913000000004</v>
      </c>
      <c r="N76" s="33">
        <f t="shared" si="5"/>
        <v>0.30375027110214536</v>
      </c>
    </row>
    <row r="77" spans="1:14">
      <c r="A77" s="31"/>
      <c r="B77" s="32">
        <v>2023</v>
      </c>
      <c r="C77" s="32" t="s">
        <v>42</v>
      </c>
      <c r="D77" s="32" t="s">
        <v>13</v>
      </c>
      <c r="E77" s="32" t="s">
        <v>24</v>
      </c>
      <c r="F77" s="32" t="s">
        <v>15</v>
      </c>
      <c r="G77" s="32" t="s">
        <v>33</v>
      </c>
      <c r="H77" s="32" t="s">
        <v>32</v>
      </c>
      <c r="I77" s="3">
        <v>395.99</v>
      </c>
      <c r="J77" s="3">
        <v>280</v>
      </c>
      <c r="K77" s="32">
        <v>58</v>
      </c>
      <c r="L77" s="3">
        <f t="shared" si="3"/>
        <v>22967.420000000002</v>
      </c>
      <c r="M77" s="3">
        <f t="shared" si="4"/>
        <v>6727.42</v>
      </c>
      <c r="N77" s="33">
        <f t="shared" si="5"/>
        <v>0.29291143715750395</v>
      </c>
    </row>
    <row r="78" spans="1:14">
      <c r="A78" s="31"/>
      <c r="B78" s="32">
        <v>2024</v>
      </c>
      <c r="C78" s="32" t="s">
        <v>42</v>
      </c>
      <c r="D78" s="32" t="s">
        <v>13</v>
      </c>
      <c r="E78" s="32" t="s">
        <v>24</v>
      </c>
      <c r="F78" s="32" t="s">
        <v>15</v>
      </c>
      <c r="G78" s="32" t="s">
        <v>33</v>
      </c>
      <c r="H78" s="32" t="s">
        <v>32</v>
      </c>
      <c r="I78" s="3">
        <v>452.08900000000006</v>
      </c>
      <c r="J78" s="3">
        <v>310.65000000000003</v>
      </c>
      <c r="K78" s="32">
        <v>102</v>
      </c>
      <c r="L78" s="3">
        <f t="shared" si="3"/>
        <v>46113.078000000009</v>
      </c>
      <c r="M78" s="3">
        <f t="shared" si="4"/>
        <v>14426.778000000002</v>
      </c>
      <c r="N78" s="33">
        <f t="shared" si="5"/>
        <v>0.31285653930973767</v>
      </c>
    </row>
    <row r="79" spans="1:14">
      <c r="A79" s="31"/>
      <c r="B79" s="32">
        <v>2023</v>
      </c>
      <c r="C79" s="32" t="s">
        <v>42</v>
      </c>
      <c r="D79" s="32" t="s">
        <v>13</v>
      </c>
      <c r="E79" s="32" t="s">
        <v>25</v>
      </c>
      <c r="F79" s="32" t="s">
        <v>15</v>
      </c>
      <c r="G79" s="32" t="s">
        <v>33</v>
      </c>
      <c r="H79" s="32" t="s">
        <v>32</v>
      </c>
      <c r="I79" s="3">
        <v>345.99</v>
      </c>
      <c r="J79" s="3">
        <v>245</v>
      </c>
      <c r="K79" s="32">
        <v>75</v>
      </c>
      <c r="L79" s="3">
        <f t="shared" si="3"/>
        <v>25949.25</v>
      </c>
      <c r="M79" s="3">
        <f t="shared" si="4"/>
        <v>7574.2500000000009</v>
      </c>
      <c r="N79" s="33">
        <f t="shared" si="5"/>
        <v>0.29188704875863469</v>
      </c>
    </row>
    <row r="80" spans="1:14">
      <c r="A80" s="31"/>
      <c r="B80" s="32">
        <v>2024</v>
      </c>
      <c r="C80" s="32" t="s">
        <v>42</v>
      </c>
      <c r="D80" s="32" t="s">
        <v>13</v>
      </c>
      <c r="E80" s="32" t="s">
        <v>25</v>
      </c>
      <c r="F80" s="32" t="s">
        <v>15</v>
      </c>
      <c r="G80" s="32" t="s">
        <v>33</v>
      </c>
      <c r="H80" s="32" t="s">
        <v>32</v>
      </c>
      <c r="I80" s="3">
        <v>391.58900000000006</v>
      </c>
      <c r="J80" s="3">
        <v>272.5</v>
      </c>
      <c r="K80" s="32">
        <v>149</v>
      </c>
      <c r="L80" s="3">
        <f t="shared" si="3"/>
        <v>58346.761000000006</v>
      </c>
      <c r="M80" s="3">
        <f t="shared" si="4"/>
        <v>17744.26100000001</v>
      </c>
      <c r="N80" s="33">
        <f t="shared" si="5"/>
        <v>0.30411732709550077</v>
      </c>
    </row>
    <row r="81" spans="1:14">
      <c r="A81" s="31"/>
      <c r="B81" s="32">
        <v>2023</v>
      </c>
      <c r="C81" s="32" t="s">
        <v>42</v>
      </c>
      <c r="D81" s="32" t="s">
        <v>13</v>
      </c>
      <c r="E81" s="32" t="s">
        <v>26</v>
      </c>
      <c r="F81" s="32" t="s">
        <v>15</v>
      </c>
      <c r="G81" s="32" t="s">
        <v>33</v>
      </c>
      <c r="H81" s="32" t="s">
        <v>32</v>
      </c>
      <c r="I81" s="3">
        <v>320.99</v>
      </c>
      <c r="J81" s="3">
        <v>227.5</v>
      </c>
      <c r="K81" s="32">
        <v>82</v>
      </c>
      <c r="L81" s="3">
        <f t="shared" si="3"/>
        <v>26321.18</v>
      </c>
      <c r="M81" s="3">
        <f t="shared" si="4"/>
        <v>7666.18</v>
      </c>
      <c r="N81" s="33">
        <f t="shared" si="5"/>
        <v>0.29125517928907441</v>
      </c>
    </row>
    <row r="82" spans="1:14">
      <c r="A82" s="31"/>
      <c r="B82" s="32">
        <v>2024</v>
      </c>
      <c r="C82" s="32" t="s">
        <v>42</v>
      </c>
      <c r="D82" s="32" t="s">
        <v>13</v>
      </c>
      <c r="E82" s="32" t="s">
        <v>26</v>
      </c>
      <c r="F82" s="32" t="s">
        <v>15</v>
      </c>
      <c r="G82" s="32" t="s">
        <v>33</v>
      </c>
      <c r="H82" s="32" t="s">
        <v>32</v>
      </c>
      <c r="I82" s="3">
        <v>364.08900000000006</v>
      </c>
      <c r="J82" s="3">
        <v>253.42500000000001</v>
      </c>
      <c r="K82" s="32">
        <v>157</v>
      </c>
      <c r="L82" s="3">
        <f t="shared" si="3"/>
        <v>57161.973000000005</v>
      </c>
      <c r="M82" s="3">
        <f t="shared" si="4"/>
        <v>17374.248000000007</v>
      </c>
      <c r="N82" s="33">
        <f t="shared" si="5"/>
        <v>0.30394766114878513</v>
      </c>
    </row>
    <row r="83" spans="1:14">
      <c r="A83" s="31"/>
      <c r="B83" s="32">
        <v>2023</v>
      </c>
      <c r="C83" s="32" t="s">
        <v>43</v>
      </c>
      <c r="D83" s="32" t="s">
        <v>13</v>
      </c>
      <c r="E83" s="32" t="s">
        <v>23</v>
      </c>
      <c r="F83" s="32" t="s">
        <v>15</v>
      </c>
      <c r="G83" s="32" t="s">
        <v>33</v>
      </c>
      <c r="H83" s="32" t="s">
        <v>32</v>
      </c>
      <c r="I83" s="3">
        <v>290.99</v>
      </c>
      <c r="J83" s="3">
        <v>210</v>
      </c>
      <c r="K83" s="32">
        <v>98</v>
      </c>
      <c r="L83" s="3">
        <f t="shared" si="3"/>
        <v>28517.02</v>
      </c>
      <c r="M83" s="3">
        <f t="shared" si="4"/>
        <v>7937.02</v>
      </c>
      <c r="N83" s="33">
        <f t="shared" si="5"/>
        <v>0.27832571566033198</v>
      </c>
    </row>
    <row r="84" spans="1:14">
      <c r="A84" s="31"/>
      <c r="B84" s="32">
        <v>2024</v>
      </c>
      <c r="C84" s="32" t="s">
        <v>43</v>
      </c>
      <c r="D84" s="32" t="s">
        <v>13</v>
      </c>
      <c r="E84" s="32" t="s">
        <v>23</v>
      </c>
      <c r="F84" s="32" t="s">
        <v>15</v>
      </c>
      <c r="G84" s="32" t="s">
        <v>33</v>
      </c>
      <c r="H84" s="32" t="s">
        <v>32</v>
      </c>
      <c r="I84" s="3">
        <v>331.08900000000006</v>
      </c>
      <c r="J84" s="3">
        <v>234.35000000000002</v>
      </c>
      <c r="K84" s="32">
        <v>193</v>
      </c>
      <c r="L84" s="3">
        <f t="shared" si="3"/>
        <v>63900.177000000011</v>
      </c>
      <c r="M84" s="3">
        <f t="shared" si="4"/>
        <v>18670.627000000008</v>
      </c>
      <c r="N84" s="33">
        <f t="shared" si="5"/>
        <v>0.29218427673525854</v>
      </c>
    </row>
    <row r="85" spans="1:14">
      <c r="A85" s="31"/>
      <c r="B85" s="32">
        <v>2023</v>
      </c>
      <c r="C85" s="32" t="s">
        <v>43</v>
      </c>
      <c r="D85" s="32" t="s">
        <v>13</v>
      </c>
      <c r="E85" s="32" t="s">
        <v>24</v>
      </c>
      <c r="F85" s="32" t="s">
        <v>15</v>
      </c>
      <c r="G85" s="32" t="s">
        <v>33</v>
      </c>
      <c r="H85" s="32" t="s">
        <v>32</v>
      </c>
      <c r="I85" s="3">
        <v>390.99</v>
      </c>
      <c r="J85" s="3">
        <v>280</v>
      </c>
      <c r="K85" s="32">
        <v>64</v>
      </c>
      <c r="L85" s="3">
        <f t="shared" si="3"/>
        <v>25023.360000000001</v>
      </c>
      <c r="M85" s="3">
        <f t="shared" si="4"/>
        <v>7103.3600000000006</v>
      </c>
      <c r="N85" s="33">
        <f t="shared" si="5"/>
        <v>0.28386915266375101</v>
      </c>
    </row>
    <row r="86" spans="1:14">
      <c r="A86" s="31"/>
      <c r="B86" s="32">
        <v>2024</v>
      </c>
      <c r="C86" s="32" t="s">
        <v>43</v>
      </c>
      <c r="D86" s="32" t="s">
        <v>13</v>
      </c>
      <c r="E86" s="32" t="s">
        <v>24</v>
      </c>
      <c r="F86" s="32" t="s">
        <v>15</v>
      </c>
      <c r="G86" s="32" t="s">
        <v>33</v>
      </c>
      <c r="H86" s="32" t="s">
        <v>32</v>
      </c>
      <c r="I86" s="3">
        <v>446.58900000000006</v>
      </c>
      <c r="J86" s="3">
        <v>310.65000000000003</v>
      </c>
      <c r="K86" s="32">
        <v>132</v>
      </c>
      <c r="L86" s="3">
        <f t="shared" si="3"/>
        <v>58949.748000000007</v>
      </c>
      <c r="M86" s="3">
        <f t="shared" si="4"/>
        <v>17943.948000000004</v>
      </c>
      <c r="N86" s="33">
        <f t="shared" si="5"/>
        <v>0.30439397298186927</v>
      </c>
    </row>
    <row r="87" spans="1:14">
      <c r="A87" s="31"/>
      <c r="B87" s="32">
        <v>2023</v>
      </c>
      <c r="C87" s="32" t="s">
        <v>43</v>
      </c>
      <c r="D87" s="32" t="s">
        <v>13</v>
      </c>
      <c r="E87" s="32" t="s">
        <v>25</v>
      </c>
      <c r="F87" s="32" t="s">
        <v>15</v>
      </c>
      <c r="G87" s="32" t="s">
        <v>33</v>
      </c>
      <c r="H87" s="32" t="s">
        <v>32</v>
      </c>
      <c r="I87" s="3">
        <v>340.99</v>
      </c>
      <c r="J87" s="3">
        <v>245</v>
      </c>
      <c r="K87" s="32">
        <v>82</v>
      </c>
      <c r="L87" s="3">
        <f t="shared" si="3"/>
        <v>27961.18</v>
      </c>
      <c r="M87" s="3">
        <f t="shared" si="4"/>
        <v>7871.18</v>
      </c>
      <c r="N87" s="33">
        <f t="shared" si="5"/>
        <v>0.28150385641807679</v>
      </c>
    </row>
    <row r="88" spans="1:14">
      <c r="A88" s="31"/>
      <c r="B88" s="32">
        <v>2024</v>
      </c>
      <c r="C88" s="32" t="s">
        <v>43</v>
      </c>
      <c r="D88" s="32" t="s">
        <v>13</v>
      </c>
      <c r="E88" s="32" t="s">
        <v>25</v>
      </c>
      <c r="F88" s="32" t="s">
        <v>15</v>
      </c>
      <c r="G88" s="32" t="s">
        <v>33</v>
      </c>
      <c r="H88" s="32" t="s">
        <v>32</v>
      </c>
      <c r="I88" s="3">
        <v>386.08900000000006</v>
      </c>
      <c r="J88" s="3">
        <v>272.5</v>
      </c>
      <c r="K88" s="32">
        <v>168</v>
      </c>
      <c r="L88" s="3">
        <f t="shared" si="3"/>
        <v>64862.952000000012</v>
      </c>
      <c r="M88" s="3">
        <f t="shared" si="4"/>
        <v>19082.952000000008</v>
      </c>
      <c r="N88" s="33">
        <f t="shared" si="5"/>
        <v>0.29420418608144761</v>
      </c>
    </row>
    <row r="89" spans="1:14">
      <c r="A89" s="31"/>
      <c r="B89" s="32">
        <v>2023</v>
      </c>
      <c r="C89" s="32" t="s">
        <v>43</v>
      </c>
      <c r="D89" s="32" t="s">
        <v>13</v>
      </c>
      <c r="E89" s="32" t="s">
        <v>26</v>
      </c>
      <c r="F89" s="32" t="s">
        <v>15</v>
      </c>
      <c r="G89" s="32" t="s">
        <v>33</v>
      </c>
      <c r="H89" s="32" t="s">
        <v>32</v>
      </c>
      <c r="I89" s="3">
        <v>315.99</v>
      </c>
      <c r="J89" s="3">
        <v>227.5</v>
      </c>
      <c r="K89" s="32">
        <v>88</v>
      </c>
      <c r="L89" s="3">
        <f t="shared" si="3"/>
        <v>27807.120000000003</v>
      </c>
      <c r="M89" s="3">
        <f t="shared" si="4"/>
        <v>7787.1200000000008</v>
      </c>
      <c r="N89" s="33">
        <f t="shared" si="5"/>
        <v>0.28004050761100036</v>
      </c>
    </row>
    <row r="90" spans="1:14">
      <c r="A90" s="31"/>
      <c r="B90" s="32">
        <v>2024</v>
      </c>
      <c r="C90" s="32" t="s">
        <v>43</v>
      </c>
      <c r="D90" s="32" t="s">
        <v>13</v>
      </c>
      <c r="E90" s="32" t="s">
        <v>26</v>
      </c>
      <c r="F90" s="32" t="s">
        <v>15</v>
      </c>
      <c r="G90" s="32" t="s">
        <v>33</v>
      </c>
      <c r="H90" s="32" t="s">
        <v>32</v>
      </c>
      <c r="I90" s="3">
        <v>358.58900000000006</v>
      </c>
      <c r="J90" s="3">
        <v>253.42500000000001</v>
      </c>
      <c r="K90" s="32">
        <v>193</v>
      </c>
      <c r="L90" s="3">
        <f t="shared" si="3"/>
        <v>69207.677000000011</v>
      </c>
      <c r="M90" s="3">
        <f t="shared" si="4"/>
        <v>20296.652000000009</v>
      </c>
      <c r="N90" s="33">
        <f t="shared" si="5"/>
        <v>0.29327168429594891</v>
      </c>
    </row>
    <row r="91" spans="1:14">
      <c r="A91" s="31"/>
      <c r="B91" s="32">
        <v>2023</v>
      </c>
      <c r="C91" s="32" t="s">
        <v>44</v>
      </c>
      <c r="D91" s="32" t="s">
        <v>13</v>
      </c>
      <c r="E91" s="32" t="s">
        <v>23</v>
      </c>
      <c r="F91" s="32" t="s">
        <v>15</v>
      </c>
      <c r="G91" s="32" t="s">
        <v>33</v>
      </c>
      <c r="H91" s="32" t="s">
        <v>32</v>
      </c>
      <c r="I91" s="3">
        <v>285.99</v>
      </c>
      <c r="J91" s="3">
        <v>210</v>
      </c>
      <c r="K91" s="32">
        <v>105</v>
      </c>
      <c r="L91" s="3">
        <f t="shared" si="3"/>
        <v>30028.95</v>
      </c>
      <c r="M91" s="3">
        <f t="shared" si="4"/>
        <v>7978.9500000000007</v>
      </c>
      <c r="N91" s="33">
        <f t="shared" si="5"/>
        <v>0.26570859120948287</v>
      </c>
    </row>
    <row r="92" spans="1:14">
      <c r="A92" s="31"/>
      <c r="B92" s="32">
        <v>2024</v>
      </c>
      <c r="C92" s="32" t="s">
        <v>44</v>
      </c>
      <c r="D92" s="32" t="s">
        <v>13</v>
      </c>
      <c r="E92" s="32" t="s">
        <v>23</v>
      </c>
      <c r="F92" s="32" t="s">
        <v>15</v>
      </c>
      <c r="G92" s="32" t="s">
        <v>33</v>
      </c>
      <c r="H92" s="32" t="s">
        <v>32</v>
      </c>
      <c r="I92" s="3">
        <v>325.58900000000006</v>
      </c>
      <c r="J92" s="3">
        <v>234.35000000000002</v>
      </c>
      <c r="K92" s="32">
        <v>196</v>
      </c>
      <c r="L92" s="3">
        <f t="shared" si="3"/>
        <v>63815.44400000001</v>
      </c>
      <c r="M92" s="3">
        <f t="shared" si="4"/>
        <v>17882.844000000005</v>
      </c>
      <c r="N92" s="33">
        <f t="shared" si="5"/>
        <v>0.28022752611421148</v>
      </c>
    </row>
    <row r="93" spans="1:14">
      <c r="A93" s="31"/>
      <c r="B93" s="32">
        <v>2023</v>
      </c>
      <c r="C93" s="32" t="s">
        <v>44</v>
      </c>
      <c r="D93" s="32" t="s">
        <v>13</v>
      </c>
      <c r="E93" s="32" t="s">
        <v>24</v>
      </c>
      <c r="F93" s="32" t="s">
        <v>15</v>
      </c>
      <c r="G93" s="32" t="s">
        <v>33</v>
      </c>
      <c r="H93" s="32" t="s">
        <v>32</v>
      </c>
      <c r="I93" s="3">
        <v>385.99</v>
      </c>
      <c r="J93" s="3">
        <v>280</v>
      </c>
      <c r="K93" s="32">
        <v>71</v>
      </c>
      <c r="L93" s="3">
        <f t="shared" si="3"/>
        <v>27405.29</v>
      </c>
      <c r="M93" s="3">
        <f t="shared" si="4"/>
        <v>7525.2900000000009</v>
      </c>
      <c r="N93" s="33">
        <f t="shared" si="5"/>
        <v>0.27459260602606289</v>
      </c>
    </row>
    <row r="94" spans="1:14">
      <c r="A94" s="31"/>
      <c r="B94" s="32">
        <v>2024</v>
      </c>
      <c r="C94" s="32" t="s">
        <v>44</v>
      </c>
      <c r="D94" s="32" t="s">
        <v>13</v>
      </c>
      <c r="E94" s="32" t="s">
        <v>24</v>
      </c>
      <c r="F94" s="32" t="s">
        <v>15</v>
      </c>
      <c r="G94" s="32" t="s">
        <v>33</v>
      </c>
      <c r="H94" s="32" t="s">
        <v>32</v>
      </c>
      <c r="I94" s="3">
        <v>441.08900000000006</v>
      </c>
      <c r="J94" s="3">
        <v>310.65000000000003</v>
      </c>
      <c r="K94" s="32">
        <v>137</v>
      </c>
      <c r="L94" s="3">
        <f t="shared" si="3"/>
        <v>60429.193000000007</v>
      </c>
      <c r="M94" s="3">
        <f t="shared" si="4"/>
        <v>17870.143000000004</v>
      </c>
      <c r="N94" s="33">
        <f t="shared" si="5"/>
        <v>0.29572036482433256</v>
      </c>
    </row>
    <row r="95" spans="1:14">
      <c r="A95" s="31"/>
      <c r="B95" s="32">
        <v>2023</v>
      </c>
      <c r="C95" s="32" t="s">
        <v>44</v>
      </c>
      <c r="D95" s="32" t="s">
        <v>13</v>
      </c>
      <c r="E95" s="32" t="s">
        <v>25</v>
      </c>
      <c r="F95" s="32" t="s">
        <v>15</v>
      </c>
      <c r="G95" s="32" t="s">
        <v>33</v>
      </c>
      <c r="H95" s="32" t="s">
        <v>32</v>
      </c>
      <c r="I95" s="3">
        <v>335.99</v>
      </c>
      <c r="J95" s="3">
        <v>245</v>
      </c>
      <c r="K95" s="32">
        <v>89</v>
      </c>
      <c r="L95" s="3">
        <f t="shared" si="3"/>
        <v>29903.11</v>
      </c>
      <c r="M95" s="3">
        <f t="shared" si="4"/>
        <v>8098.1100000000006</v>
      </c>
      <c r="N95" s="33">
        <f t="shared" si="5"/>
        <v>0.27081163129855057</v>
      </c>
    </row>
    <row r="96" spans="1:14">
      <c r="A96" s="31"/>
      <c r="B96" s="32">
        <v>2024</v>
      </c>
      <c r="C96" s="32" t="s">
        <v>44</v>
      </c>
      <c r="D96" s="32" t="s">
        <v>13</v>
      </c>
      <c r="E96" s="32" t="s">
        <v>25</v>
      </c>
      <c r="F96" s="32" t="s">
        <v>15</v>
      </c>
      <c r="G96" s="32" t="s">
        <v>33</v>
      </c>
      <c r="H96" s="32" t="s">
        <v>32</v>
      </c>
      <c r="I96" s="3">
        <v>380.58900000000006</v>
      </c>
      <c r="J96" s="3">
        <v>272.5</v>
      </c>
      <c r="K96" s="32">
        <v>168</v>
      </c>
      <c r="L96" s="3">
        <f t="shared" si="3"/>
        <v>63938.952000000012</v>
      </c>
      <c r="M96" s="3">
        <f t="shared" si="4"/>
        <v>18158.952000000008</v>
      </c>
      <c r="N96" s="33">
        <f t="shared" si="5"/>
        <v>0.28400452982088298</v>
      </c>
    </row>
    <row r="97" spans="1:14">
      <c r="A97" s="31"/>
      <c r="B97" s="32">
        <v>2023</v>
      </c>
      <c r="C97" s="32" t="s">
        <v>44</v>
      </c>
      <c r="D97" s="32" t="s">
        <v>13</v>
      </c>
      <c r="E97" s="32" t="s">
        <v>26</v>
      </c>
      <c r="F97" s="32" t="s">
        <v>15</v>
      </c>
      <c r="G97" s="32" t="s">
        <v>33</v>
      </c>
      <c r="H97" s="32" t="s">
        <v>32</v>
      </c>
      <c r="I97" s="3">
        <v>310.99</v>
      </c>
      <c r="J97" s="3">
        <v>227.5</v>
      </c>
      <c r="K97" s="32">
        <v>95</v>
      </c>
      <c r="L97" s="3">
        <f t="shared" si="3"/>
        <v>29544.05</v>
      </c>
      <c r="M97" s="3">
        <f t="shared" si="4"/>
        <v>7931.5500000000011</v>
      </c>
      <c r="N97" s="33">
        <f t="shared" si="5"/>
        <v>0.26846522396218531</v>
      </c>
    </row>
    <row r="98" spans="1:14">
      <c r="A98" s="31"/>
      <c r="B98" s="32">
        <v>2024</v>
      </c>
      <c r="C98" s="32" t="s">
        <v>44</v>
      </c>
      <c r="D98" s="32" t="s">
        <v>13</v>
      </c>
      <c r="E98" s="32" t="s">
        <v>26</v>
      </c>
      <c r="F98" s="32" t="s">
        <v>15</v>
      </c>
      <c r="G98" s="32" t="s">
        <v>33</v>
      </c>
      <c r="H98" s="32" t="s">
        <v>32</v>
      </c>
      <c r="I98" s="3">
        <v>353.08900000000006</v>
      </c>
      <c r="J98" s="3">
        <v>253.42500000000001</v>
      </c>
      <c r="K98" s="32">
        <v>177</v>
      </c>
      <c r="L98" s="3">
        <f t="shared" si="3"/>
        <v>62496.753000000012</v>
      </c>
      <c r="M98" s="3">
        <f t="shared" si="4"/>
        <v>17640.528000000009</v>
      </c>
      <c r="N98" s="33">
        <f t="shared" si="5"/>
        <v>0.28226311213320165</v>
      </c>
    </row>
    <row r="99" spans="1:14">
      <c r="A99" s="31"/>
      <c r="B99" s="32">
        <v>2023</v>
      </c>
      <c r="C99" s="32" t="s">
        <v>41</v>
      </c>
      <c r="D99" s="32" t="s">
        <v>13</v>
      </c>
      <c r="E99" s="32" t="s">
        <v>23</v>
      </c>
      <c r="F99" s="32" t="s">
        <v>16</v>
      </c>
      <c r="G99" s="32" t="s">
        <v>29</v>
      </c>
      <c r="H99" s="32" t="s">
        <v>22</v>
      </c>
      <c r="I99" s="3">
        <v>150.99</v>
      </c>
      <c r="J99" s="3">
        <v>90</v>
      </c>
      <c r="K99" s="32">
        <v>125</v>
      </c>
      <c r="L99" s="3">
        <f t="shared" si="3"/>
        <v>18873.75</v>
      </c>
      <c r="M99" s="3">
        <f t="shared" si="4"/>
        <v>7623.7500000000009</v>
      </c>
      <c r="N99" s="33">
        <f t="shared" si="5"/>
        <v>0.40393403536658062</v>
      </c>
    </row>
    <row r="100" spans="1:14">
      <c r="A100" s="31"/>
      <c r="B100" s="32">
        <v>2024</v>
      </c>
      <c r="C100" s="32" t="s">
        <v>41</v>
      </c>
      <c r="D100" s="32" t="s">
        <v>13</v>
      </c>
      <c r="E100" s="32" t="s">
        <v>23</v>
      </c>
      <c r="F100" s="32" t="s">
        <v>16</v>
      </c>
      <c r="G100" s="32" t="s">
        <v>29</v>
      </c>
      <c r="H100" s="32" t="s">
        <v>22</v>
      </c>
      <c r="I100" s="3">
        <v>166.90930000000003</v>
      </c>
      <c r="J100" s="3">
        <v>105.8</v>
      </c>
      <c r="K100" s="32">
        <v>118</v>
      </c>
      <c r="L100" s="3">
        <f t="shared" si="3"/>
        <v>19695.297400000003</v>
      </c>
      <c r="M100" s="3">
        <f t="shared" si="4"/>
        <v>7210.8974000000035</v>
      </c>
      <c r="N100" s="33">
        <f t="shared" si="5"/>
        <v>0.36612279843004564</v>
      </c>
    </row>
    <row r="101" spans="1:14">
      <c r="A101" s="31"/>
      <c r="B101" s="32">
        <v>2023</v>
      </c>
      <c r="C101" s="32" t="s">
        <v>41</v>
      </c>
      <c r="D101" s="32" t="s">
        <v>13</v>
      </c>
      <c r="E101" s="32" t="s">
        <v>24</v>
      </c>
      <c r="F101" s="32" t="s">
        <v>16</v>
      </c>
      <c r="G101" s="32" t="s">
        <v>29</v>
      </c>
      <c r="H101" s="32" t="s">
        <v>22</v>
      </c>
      <c r="I101" s="3">
        <v>250.99</v>
      </c>
      <c r="J101" s="3">
        <v>150</v>
      </c>
      <c r="K101" s="32">
        <v>68</v>
      </c>
      <c r="L101" s="3">
        <f t="shared" si="3"/>
        <v>17067.32</v>
      </c>
      <c r="M101" s="3">
        <f t="shared" si="4"/>
        <v>6867.3200000000006</v>
      </c>
      <c r="N101" s="33">
        <f t="shared" si="5"/>
        <v>0.40236662815251606</v>
      </c>
    </row>
    <row r="102" spans="1:14">
      <c r="A102" s="31"/>
      <c r="B102" s="32">
        <v>2024</v>
      </c>
      <c r="C102" s="32" t="s">
        <v>41</v>
      </c>
      <c r="D102" s="32" t="s">
        <v>13</v>
      </c>
      <c r="E102" s="32" t="s">
        <v>24</v>
      </c>
      <c r="F102" s="32" t="s">
        <v>16</v>
      </c>
      <c r="G102" s="32" t="s">
        <v>29</v>
      </c>
      <c r="H102" s="32" t="s">
        <v>22</v>
      </c>
      <c r="I102" s="3">
        <v>279.25930000000005</v>
      </c>
      <c r="J102" s="3">
        <v>178.25</v>
      </c>
      <c r="K102" s="32">
        <v>64</v>
      </c>
      <c r="L102" s="3">
        <f t="shared" si="3"/>
        <v>17872.595200000003</v>
      </c>
      <c r="M102" s="3">
        <f t="shared" si="4"/>
        <v>6464.5952000000034</v>
      </c>
      <c r="N102" s="33">
        <f t="shared" si="5"/>
        <v>0.36170433715188727</v>
      </c>
    </row>
    <row r="103" spans="1:14">
      <c r="A103" s="31"/>
      <c r="B103" s="32">
        <v>2023</v>
      </c>
      <c r="C103" s="32" t="s">
        <v>41</v>
      </c>
      <c r="D103" s="32" t="s">
        <v>13</v>
      </c>
      <c r="E103" s="32" t="s">
        <v>25</v>
      </c>
      <c r="F103" s="32" t="s">
        <v>16</v>
      </c>
      <c r="G103" s="32" t="s">
        <v>29</v>
      </c>
      <c r="H103" s="32" t="s">
        <v>22</v>
      </c>
      <c r="I103" s="3">
        <v>200.99</v>
      </c>
      <c r="J103" s="3">
        <v>120</v>
      </c>
      <c r="K103" s="32">
        <v>92</v>
      </c>
      <c r="L103" s="3">
        <f t="shared" si="3"/>
        <v>18491.080000000002</v>
      </c>
      <c r="M103" s="3">
        <f t="shared" si="4"/>
        <v>7451.0800000000008</v>
      </c>
      <c r="N103" s="33">
        <f t="shared" si="5"/>
        <v>0.40295537091397582</v>
      </c>
    </row>
    <row r="104" spans="1:14">
      <c r="A104" s="31"/>
      <c r="B104" s="32">
        <v>2024</v>
      </c>
      <c r="C104" s="32" t="s">
        <v>41</v>
      </c>
      <c r="D104" s="32" t="s">
        <v>13</v>
      </c>
      <c r="E104" s="32" t="s">
        <v>25</v>
      </c>
      <c r="F104" s="32" t="s">
        <v>16</v>
      </c>
      <c r="G104" s="32" t="s">
        <v>29</v>
      </c>
      <c r="H104" s="32" t="s">
        <v>22</v>
      </c>
      <c r="I104" s="3">
        <v>220.40930000000003</v>
      </c>
      <c r="J104" s="3">
        <v>140.29999999999998</v>
      </c>
      <c r="K104" s="32">
        <v>88</v>
      </c>
      <c r="L104" s="3">
        <f t="shared" si="3"/>
        <v>19396.018400000001</v>
      </c>
      <c r="M104" s="3">
        <f t="shared" si="4"/>
        <v>7049.6184000000039</v>
      </c>
      <c r="N104" s="33">
        <f t="shared" si="5"/>
        <v>0.36345698661535625</v>
      </c>
    </row>
    <row r="105" spans="1:14">
      <c r="A105" s="31"/>
      <c r="B105" s="32">
        <v>2023</v>
      </c>
      <c r="C105" s="32" t="s">
        <v>41</v>
      </c>
      <c r="D105" s="32" t="s">
        <v>13</v>
      </c>
      <c r="E105" s="32" t="s">
        <v>26</v>
      </c>
      <c r="F105" s="32" t="s">
        <v>16</v>
      </c>
      <c r="G105" s="32" t="s">
        <v>29</v>
      </c>
      <c r="H105" s="32" t="s">
        <v>22</v>
      </c>
      <c r="I105" s="3">
        <v>175.99</v>
      </c>
      <c r="J105" s="3">
        <v>105</v>
      </c>
      <c r="K105" s="32">
        <v>108</v>
      </c>
      <c r="L105" s="3">
        <f t="shared" si="3"/>
        <v>19006.920000000002</v>
      </c>
      <c r="M105" s="3">
        <f t="shared" si="4"/>
        <v>7666.920000000001</v>
      </c>
      <c r="N105" s="33">
        <f t="shared" si="5"/>
        <v>0.40337519177225978</v>
      </c>
    </row>
    <row r="106" spans="1:14">
      <c r="A106" s="31"/>
      <c r="B106" s="32">
        <v>2024</v>
      </c>
      <c r="C106" s="32" t="s">
        <v>41</v>
      </c>
      <c r="D106" s="32" t="s">
        <v>13</v>
      </c>
      <c r="E106" s="32" t="s">
        <v>26</v>
      </c>
      <c r="F106" s="32" t="s">
        <v>16</v>
      </c>
      <c r="G106" s="32" t="s">
        <v>29</v>
      </c>
      <c r="H106" s="32" t="s">
        <v>22</v>
      </c>
      <c r="I106" s="3">
        <v>193.65930000000003</v>
      </c>
      <c r="J106" s="3">
        <v>123.05</v>
      </c>
      <c r="K106" s="32">
        <v>102</v>
      </c>
      <c r="L106" s="3">
        <f t="shared" si="3"/>
        <v>19753.248600000003</v>
      </c>
      <c r="M106" s="3">
        <f t="shared" si="4"/>
        <v>7202.1486000000032</v>
      </c>
      <c r="N106" s="33">
        <f t="shared" si="5"/>
        <v>0.36460577932482469</v>
      </c>
    </row>
    <row r="107" spans="1:14">
      <c r="A107" s="31"/>
      <c r="B107" s="32">
        <v>2023</v>
      </c>
      <c r="C107" s="32" t="s">
        <v>42</v>
      </c>
      <c r="D107" s="32" t="s">
        <v>13</v>
      </c>
      <c r="E107" s="32" t="s">
        <v>23</v>
      </c>
      <c r="F107" s="32" t="s">
        <v>16</v>
      </c>
      <c r="G107" s="32" t="s">
        <v>29</v>
      </c>
      <c r="H107" s="32" t="s">
        <v>22</v>
      </c>
      <c r="I107" s="3">
        <v>145.99</v>
      </c>
      <c r="J107" s="3">
        <v>90</v>
      </c>
      <c r="K107" s="32">
        <v>135</v>
      </c>
      <c r="L107" s="3">
        <f t="shared" si="3"/>
        <v>19708.650000000001</v>
      </c>
      <c r="M107" s="3">
        <f t="shared" si="4"/>
        <v>7558.6500000000015</v>
      </c>
      <c r="N107" s="33">
        <f t="shared" si="5"/>
        <v>0.38351941913829718</v>
      </c>
    </row>
    <row r="108" spans="1:14">
      <c r="A108" s="31"/>
      <c r="B108" s="32">
        <v>2024</v>
      </c>
      <c r="C108" s="32" t="s">
        <v>42</v>
      </c>
      <c r="D108" s="32" t="s">
        <v>13</v>
      </c>
      <c r="E108" s="32" t="s">
        <v>23</v>
      </c>
      <c r="F108" s="32" t="s">
        <v>16</v>
      </c>
      <c r="G108" s="32" t="s">
        <v>29</v>
      </c>
      <c r="H108" s="32" t="s">
        <v>22</v>
      </c>
      <c r="I108" s="3">
        <v>161.55930000000001</v>
      </c>
      <c r="J108" s="3">
        <v>105.8</v>
      </c>
      <c r="K108" s="32">
        <v>128</v>
      </c>
      <c r="L108" s="3">
        <f t="shared" si="3"/>
        <v>20679.590400000001</v>
      </c>
      <c r="M108" s="3">
        <f t="shared" si="4"/>
        <v>7137.1904000000013</v>
      </c>
      <c r="N108" s="33">
        <f t="shared" si="5"/>
        <v>0.34513209700710518</v>
      </c>
    </row>
    <row r="109" spans="1:14">
      <c r="A109" s="31"/>
      <c r="B109" s="32">
        <v>2023</v>
      </c>
      <c r="C109" s="32" t="s">
        <v>42</v>
      </c>
      <c r="D109" s="32" t="s">
        <v>13</v>
      </c>
      <c r="E109" s="32" t="s">
        <v>24</v>
      </c>
      <c r="F109" s="32" t="s">
        <v>16</v>
      </c>
      <c r="G109" s="32" t="s">
        <v>29</v>
      </c>
      <c r="H109" s="32" t="s">
        <v>22</v>
      </c>
      <c r="I109" s="3">
        <v>245.99</v>
      </c>
      <c r="J109" s="3">
        <v>150</v>
      </c>
      <c r="K109" s="32">
        <v>75</v>
      </c>
      <c r="L109" s="3">
        <f t="shared" si="3"/>
        <v>18449.25</v>
      </c>
      <c r="M109" s="3">
        <f t="shared" si="4"/>
        <v>7199.2500000000009</v>
      </c>
      <c r="N109" s="33">
        <f t="shared" si="5"/>
        <v>0.39021911459815445</v>
      </c>
    </row>
    <row r="110" spans="1:14">
      <c r="A110" s="31"/>
      <c r="B110" s="32">
        <v>2024</v>
      </c>
      <c r="C110" s="32" t="s">
        <v>42</v>
      </c>
      <c r="D110" s="32" t="s">
        <v>13</v>
      </c>
      <c r="E110" s="32" t="s">
        <v>24</v>
      </c>
      <c r="F110" s="32" t="s">
        <v>16</v>
      </c>
      <c r="G110" s="32" t="s">
        <v>29</v>
      </c>
      <c r="H110" s="32" t="s">
        <v>22</v>
      </c>
      <c r="I110" s="3">
        <v>273.90930000000003</v>
      </c>
      <c r="J110" s="3">
        <v>178.25</v>
      </c>
      <c r="K110" s="32">
        <v>71</v>
      </c>
      <c r="L110" s="3">
        <f t="shared" si="3"/>
        <v>19447.560300000001</v>
      </c>
      <c r="M110" s="3">
        <f t="shared" si="4"/>
        <v>6791.8103000000019</v>
      </c>
      <c r="N110" s="33">
        <f t="shared" si="5"/>
        <v>0.34923713798691763</v>
      </c>
    </row>
    <row r="111" spans="1:14">
      <c r="A111" s="31"/>
      <c r="B111" s="32">
        <v>2023</v>
      </c>
      <c r="C111" s="32" t="s">
        <v>42</v>
      </c>
      <c r="D111" s="32" t="s">
        <v>13</v>
      </c>
      <c r="E111" s="32" t="s">
        <v>25</v>
      </c>
      <c r="F111" s="32" t="s">
        <v>16</v>
      </c>
      <c r="G111" s="32" t="s">
        <v>29</v>
      </c>
      <c r="H111" s="32" t="s">
        <v>22</v>
      </c>
      <c r="I111" s="3">
        <v>195.99</v>
      </c>
      <c r="J111" s="3">
        <v>120</v>
      </c>
      <c r="K111" s="32">
        <v>102</v>
      </c>
      <c r="L111" s="3">
        <f t="shared" si="3"/>
        <v>19990.98</v>
      </c>
      <c r="M111" s="3">
        <f t="shared" si="4"/>
        <v>7750.9800000000014</v>
      </c>
      <c r="N111" s="33">
        <f t="shared" si="5"/>
        <v>0.3877238634624216</v>
      </c>
    </row>
    <row r="112" spans="1:14">
      <c r="A112" s="31"/>
      <c r="B112" s="32">
        <v>2024</v>
      </c>
      <c r="C112" s="32" t="s">
        <v>42</v>
      </c>
      <c r="D112" s="32" t="s">
        <v>13</v>
      </c>
      <c r="E112" s="32" t="s">
        <v>25</v>
      </c>
      <c r="F112" s="32" t="s">
        <v>16</v>
      </c>
      <c r="G112" s="32" t="s">
        <v>29</v>
      </c>
      <c r="H112" s="32" t="s">
        <v>22</v>
      </c>
      <c r="I112" s="3">
        <v>215.05930000000004</v>
      </c>
      <c r="J112" s="3">
        <v>140.29999999999998</v>
      </c>
      <c r="K112" s="32">
        <v>97</v>
      </c>
      <c r="L112" s="3">
        <f t="shared" si="3"/>
        <v>20860.752100000005</v>
      </c>
      <c r="M112" s="3">
        <f t="shared" si="4"/>
        <v>7251.6521000000048</v>
      </c>
      <c r="N112" s="33">
        <f t="shared" si="5"/>
        <v>0.34762179547687561</v>
      </c>
    </row>
    <row r="113" spans="1:14">
      <c r="A113" s="31"/>
      <c r="B113" s="32">
        <v>2023</v>
      </c>
      <c r="C113" s="32" t="s">
        <v>42</v>
      </c>
      <c r="D113" s="32" t="s">
        <v>13</v>
      </c>
      <c r="E113" s="32" t="s">
        <v>26</v>
      </c>
      <c r="F113" s="32" t="s">
        <v>16</v>
      </c>
      <c r="G113" s="32" t="s">
        <v>29</v>
      </c>
      <c r="H113" s="32" t="s">
        <v>22</v>
      </c>
      <c r="I113" s="3">
        <v>170.99</v>
      </c>
      <c r="J113" s="3">
        <v>105</v>
      </c>
      <c r="K113" s="32">
        <v>118</v>
      </c>
      <c r="L113" s="3">
        <f t="shared" si="3"/>
        <v>20176.82</v>
      </c>
      <c r="M113" s="3">
        <f t="shared" si="4"/>
        <v>7786.8200000000015</v>
      </c>
      <c r="N113" s="33">
        <f t="shared" si="5"/>
        <v>0.38592900169600569</v>
      </c>
    </row>
    <row r="114" spans="1:14">
      <c r="A114" s="31"/>
      <c r="B114" s="32">
        <v>2024</v>
      </c>
      <c r="C114" s="32" t="s">
        <v>42</v>
      </c>
      <c r="D114" s="32" t="s">
        <v>13</v>
      </c>
      <c r="E114" s="32" t="s">
        <v>26</v>
      </c>
      <c r="F114" s="32" t="s">
        <v>16</v>
      </c>
      <c r="G114" s="32" t="s">
        <v>29</v>
      </c>
      <c r="H114" s="32" t="s">
        <v>22</v>
      </c>
      <c r="I114" s="3">
        <v>188.30930000000001</v>
      </c>
      <c r="J114" s="3">
        <v>123.05</v>
      </c>
      <c r="K114" s="32">
        <v>112</v>
      </c>
      <c r="L114" s="3">
        <f t="shared" si="3"/>
        <v>21090.641600000003</v>
      </c>
      <c r="M114" s="3">
        <f t="shared" si="4"/>
        <v>7309.0416000000014</v>
      </c>
      <c r="N114" s="33">
        <f t="shared" si="5"/>
        <v>0.34655378146485599</v>
      </c>
    </row>
    <row r="115" spans="1:14">
      <c r="A115" s="31"/>
      <c r="B115" s="32">
        <v>2023</v>
      </c>
      <c r="C115" s="32" t="s">
        <v>43</v>
      </c>
      <c r="D115" s="32" t="s">
        <v>13</v>
      </c>
      <c r="E115" s="32" t="s">
        <v>23</v>
      </c>
      <c r="F115" s="32" t="s">
        <v>16</v>
      </c>
      <c r="G115" s="32" t="s">
        <v>29</v>
      </c>
      <c r="H115" s="32" t="s">
        <v>22</v>
      </c>
      <c r="I115" s="3">
        <v>140.99</v>
      </c>
      <c r="J115" s="3">
        <v>90</v>
      </c>
      <c r="K115" s="32">
        <v>145</v>
      </c>
      <c r="L115" s="3">
        <f t="shared" si="3"/>
        <v>20443.550000000003</v>
      </c>
      <c r="M115" s="3">
        <f t="shared" si="4"/>
        <v>7393.5500000000011</v>
      </c>
      <c r="N115" s="33">
        <f t="shared" si="5"/>
        <v>0.36165685509610612</v>
      </c>
    </row>
    <row r="116" spans="1:14">
      <c r="A116" s="31"/>
      <c r="B116" s="32">
        <v>2024</v>
      </c>
      <c r="C116" s="32" t="s">
        <v>43</v>
      </c>
      <c r="D116" s="32" t="s">
        <v>13</v>
      </c>
      <c r="E116" s="32" t="s">
        <v>23</v>
      </c>
      <c r="F116" s="32" t="s">
        <v>16</v>
      </c>
      <c r="G116" s="32" t="s">
        <v>29</v>
      </c>
      <c r="H116" s="32" t="s">
        <v>22</v>
      </c>
      <c r="I116" s="3">
        <v>156.20930000000001</v>
      </c>
      <c r="J116" s="3">
        <v>105.8</v>
      </c>
      <c r="K116" s="32">
        <v>138</v>
      </c>
      <c r="L116" s="3">
        <f t="shared" si="3"/>
        <v>21556.883400000002</v>
      </c>
      <c r="M116" s="3">
        <f t="shared" si="4"/>
        <v>6956.4834000000019</v>
      </c>
      <c r="N116" s="33">
        <f t="shared" si="5"/>
        <v>0.32270357782795267</v>
      </c>
    </row>
    <row r="117" spans="1:14">
      <c r="A117" s="31"/>
      <c r="B117" s="32">
        <v>2023</v>
      </c>
      <c r="C117" s="32" t="s">
        <v>43</v>
      </c>
      <c r="D117" s="32" t="s">
        <v>13</v>
      </c>
      <c r="E117" s="32" t="s">
        <v>24</v>
      </c>
      <c r="F117" s="32" t="s">
        <v>16</v>
      </c>
      <c r="G117" s="32" t="s">
        <v>29</v>
      </c>
      <c r="H117" s="32" t="s">
        <v>22</v>
      </c>
      <c r="I117" s="3">
        <v>240.99</v>
      </c>
      <c r="J117" s="3">
        <v>150</v>
      </c>
      <c r="K117" s="32">
        <v>82</v>
      </c>
      <c r="L117" s="3">
        <f t="shared" si="3"/>
        <v>19761.18</v>
      </c>
      <c r="M117" s="3">
        <f t="shared" si="4"/>
        <v>7461.18</v>
      </c>
      <c r="N117" s="33">
        <f t="shared" si="5"/>
        <v>0.37756753392256942</v>
      </c>
    </row>
    <row r="118" spans="1:14">
      <c r="A118" s="31"/>
      <c r="B118" s="32">
        <v>2024</v>
      </c>
      <c r="C118" s="32" t="s">
        <v>43</v>
      </c>
      <c r="D118" s="32" t="s">
        <v>13</v>
      </c>
      <c r="E118" s="32" t="s">
        <v>24</v>
      </c>
      <c r="F118" s="32" t="s">
        <v>16</v>
      </c>
      <c r="G118" s="32" t="s">
        <v>29</v>
      </c>
      <c r="H118" s="32" t="s">
        <v>22</v>
      </c>
      <c r="I118" s="3">
        <v>268.55930000000001</v>
      </c>
      <c r="J118" s="3">
        <v>178.25</v>
      </c>
      <c r="K118" s="32">
        <v>78</v>
      </c>
      <c r="L118" s="3">
        <f t="shared" si="3"/>
        <v>20947.625400000001</v>
      </c>
      <c r="M118" s="3">
        <f t="shared" si="4"/>
        <v>7044.1254000000008</v>
      </c>
      <c r="N118" s="33">
        <f t="shared" si="5"/>
        <v>0.33627321787031766</v>
      </c>
    </row>
    <row r="119" spans="1:14">
      <c r="A119" s="31"/>
      <c r="B119" s="32">
        <v>2023</v>
      </c>
      <c r="C119" s="32" t="s">
        <v>43</v>
      </c>
      <c r="D119" s="32" t="s">
        <v>13</v>
      </c>
      <c r="E119" s="32" t="s">
        <v>25</v>
      </c>
      <c r="F119" s="32" t="s">
        <v>16</v>
      </c>
      <c r="G119" s="32" t="s">
        <v>29</v>
      </c>
      <c r="H119" s="32" t="s">
        <v>22</v>
      </c>
      <c r="I119" s="3">
        <v>190.99</v>
      </c>
      <c r="J119" s="3">
        <v>120</v>
      </c>
      <c r="K119" s="32">
        <v>112</v>
      </c>
      <c r="L119" s="3">
        <f t="shared" si="3"/>
        <v>21390.880000000001</v>
      </c>
      <c r="M119" s="3">
        <f t="shared" si="4"/>
        <v>7950.880000000001</v>
      </c>
      <c r="N119" s="33">
        <f t="shared" si="5"/>
        <v>0.37169485313367195</v>
      </c>
    </row>
    <row r="120" spans="1:14">
      <c r="A120" s="31"/>
      <c r="B120" s="32">
        <v>2024</v>
      </c>
      <c r="C120" s="32" t="s">
        <v>43</v>
      </c>
      <c r="D120" s="32" t="s">
        <v>13</v>
      </c>
      <c r="E120" s="32" t="s">
        <v>25</v>
      </c>
      <c r="F120" s="32" t="s">
        <v>16</v>
      </c>
      <c r="G120" s="32" t="s">
        <v>29</v>
      </c>
      <c r="H120" s="32" t="s">
        <v>22</v>
      </c>
      <c r="I120" s="3">
        <v>209.70930000000001</v>
      </c>
      <c r="J120" s="3">
        <v>140.29999999999998</v>
      </c>
      <c r="K120" s="32">
        <v>107</v>
      </c>
      <c r="L120" s="3">
        <f t="shared" si="3"/>
        <v>22438.895100000002</v>
      </c>
      <c r="M120" s="3">
        <f t="shared" si="4"/>
        <v>7426.795100000003</v>
      </c>
      <c r="N120" s="33">
        <f t="shared" si="5"/>
        <v>0.33097864520076137</v>
      </c>
    </row>
    <row r="121" spans="1:14">
      <c r="A121" s="32"/>
      <c r="B121" s="32">
        <v>2023</v>
      </c>
      <c r="C121" s="32" t="s">
        <v>43</v>
      </c>
      <c r="D121" s="32" t="s">
        <v>13</v>
      </c>
      <c r="E121" s="32" t="s">
        <v>26</v>
      </c>
      <c r="F121" s="32" t="s">
        <v>16</v>
      </c>
      <c r="G121" s="32" t="s">
        <v>29</v>
      </c>
      <c r="H121" s="32" t="s">
        <v>22</v>
      </c>
      <c r="I121" s="3">
        <v>165.99</v>
      </c>
      <c r="J121" s="3">
        <v>105</v>
      </c>
      <c r="K121" s="32">
        <v>128</v>
      </c>
      <c r="L121" s="3">
        <f t="shared" si="3"/>
        <v>21246.720000000001</v>
      </c>
      <c r="M121" s="3">
        <f t="shared" si="4"/>
        <v>7806.7200000000012</v>
      </c>
      <c r="N121" s="33">
        <f t="shared" si="5"/>
        <v>0.36743177299837343</v>
      </c>
    </row>
    <row r="122" spans="1:14">
      <c r="A122" s="32"/>
      <c r="B122" s="32">
        <v>2024</v>
      </c>
      <c r="C122" s="32" t="s">
        <v>43</v>
      </c>
      <c r="D122" s="32" t="s">
        <v>13</v>
      </c>
      <c r="E122" s="32" t="s">
        <v>26</v>
      </c>
      <c r="F122" s="32" t="s">
        <v>16</v>
      </c>
      <c r="G122" s="32" t="s">
        <v>29</v>
      </c>
      <c r="H122" s="32" t="s">
        <v>22</v>
      </c>
      <c r="I122" s="3">
        <v>182.95930000000001</v>
      </c>
      <c r="J122" s="3">
        <v>123.05</v>
      </c>
      <c r="K122" s="32">
        <v>122</v>
      </c>
      <c r="L122" s="3">
        <f t="shared" si="3"/>
        <v>22321.034600000003</v>
      </c>
      <c r="M122" s="3">
        <f t="shared" si="4"/>
        <v>7308.9346000000023</v>
      </c>
      <c r="N122" s="33">
        <f t="shared" si="5"/>
        <v>0.32744604947657763</v>
      </c>
    </row>
    <row r="123" spans="1:14">
      <c r="A123" s="32"/>
      <c r="B123" s="32">
        <v>2023</v>
      </c>
      <c r="C123" s="32" t="s">
        <v>44</v>
      </c>
      <c r="D123" s="32" t="s">
        <v>13</v>
      </c>
      <c r="E123" s="32" t="s">
        <v>23</v>
      </c>
      <c r="F123" s="32" t="s">
        <v>16</v>
      </c>
      <c r="G123" s="32" t="s">
        <v>29</v>
      </c>
      <c r="H123" s="32" t="s">
        <v>22</v>
      </c>
      <c r="I123" s="3">
        <v>135.99</v>
      </c>
      <c r="J123" s="3">
        <v>90</v>
      </c>
      <c r="K123" s="32">
        <v>155</v>
      </c>
      <c r="L123" s="3">
        <f t="shared" si="3"/>
        <v>21078.45</v>
      </c>
      <c r="M123" s="3">
        <f t="shared" si="4"/>
        <v>7128.4500000000016</v>
      </c>
      <c r="N123" s="33">
        <f t="shared" si="5"/>
        <v>0.33818663136995375</v>
      </c>
    </row>
    <row r="124" spans="1:14">
      <c r="A124" s="32"/>
      <c r="B124" s="32">
        <v>2024</v>
      </c>
      <c r="C124" s="32" t="s">
        <v>44</v>
      </c>
      <c r="D124" s="32" t="s">
        <v>13</v>
      </c>
      <c r="E124" s="32" t="s">
        <v>23</v>
      </c>
      <c r="F124" s="32" t="s">
        <v>16</v>
      </c>
      <c r="G124" s="32" t="s">
        <v>29</v>
      </c>
      <c r="H124" s="32" t="s">
        <v>22</v>
      </c>
      <c r="I124" s="3">
        <v>150.85930000000002</v>
      </c>
      <c r="J124" s="3">
        <v>105.8</v>
      </c>
      <c r="K124" s="32">
        <v>148</v>
      </c>
      <c r="L124" s="3">
        <f t="shared" si="3"/>
        <v>22327.176400000004</v>
      </c>
      <c r="M124" s="3">
        <f t="shared" si="4"/>
        <v>6668.7764000000034</v>
      </c>
      <c r="N124" s="33">
        <f t="shared" si="5"/>
        <v>0.29868427070787162</v>
      </c>
    </row>
    <row r="125" spans="1:14">
      <c r="A125" s="32"/>
      <c r="B125" s="32">
        <v>2023</v>
      </c>
      <c r="C125" s="32" t="s">
        <v>44</v>
      </c>
      <c r="D125" s="32" t="s">
        <v>13</v>
      </c>
      <c r="E125" s="32" t="s">
        <v>24</v>
      </c>
      <c r="F125" s="32" t="s">
        <v>16</v>
      </c>
      <c r="G125" s="32" t="s">
        <v>29</v>
      </c>
      <c r="H125" s="32" t="s">
        <v>22</v>
      </c>
      <c r="I125" s="3">
        <v>235.99</v>
      </c>
      <c r="J125" s="3">
        <v>150</v>
      </c>
      <c r="K125" s="32">
        <v>89</v>
      </c>
      <c r="L125" s="3">
        <f t="shared" si="3"/>
        <v>21003.11</v>
      </c>
      <c r="M125" s="3">
        <f t="shared" si="4"/>
        <v>7653.1100000000006</v>
      </c>
      <c r="N125" s="33">
        <f t="shared" si="5"/>
        <v>0.36437984660366968</v>
      </c>
    </row>
    <row r="126" spans="1:14">
      <c r="A126" s="32"/>
      <c r="B126" s="32">
        <v>2024</v>
      </c>
      <c r="C126" s="32" t="s">
        <v>44</v>
      </c>
      <c r="D126" s="32" t="s">
        <v>13</v>
      </c>
      <c r="E126" s="32" t="s">
        <v>24</v>
      </c>
      <c r="F126" s="32" t="s">
        <v>16</v>
      </c>
      <c r="G126" s="32" t="s">
        <v>29</v>
      </c>
      <c r="H126" s="32" t="s">
        <v>22</v>
      </c>
      <c r="I126" s="3">
        <v>263.20930000000004</v>
      </c>
      <c r="J126" s="3">
        <v>178.25</v>
      </c>
      <c r="K126" s="32">
        <v>85</v>
      </c>
      <c r="L126" s="3">
        <f t="shared" si="3"/>
        <v>22372.790500000003</v>
      </c>
      <c r="M126" s="3">
        <f t="shared" si="4"/>
        <v>7221.5405000000037</v>
      </c>
      <c r="N126" s="33">
        <f t="shared" si="5"/>
        <v>0.32278228770791928</v>
      </c>
    </row>
    <row r="127" spans="1:14">
      <c r="A127" s="32"/>
      <c r="B127" s="32">
        <v>2023</v>
      </c>
      <c r="C127" s="32" t="s">
        <v>44</v>
      </c>
      <c r="D127" s="32" t="s">
        <v>13</v>
      </c>
      <c r="E127" s="32" t="s">
        <v>25</v>
      </c>
      <c r="F127" s="32" t="s">
        <v>16</v>
      </c>
      <c r="G127" s="32" t="s">
        <v>29</v>
      </c>
      <c r="H127" s="32" t="s">
        <v>22</v>
      </c>
      <c r="I127" s="3">
        <v>185.99</v>
      </c>
      <c r="J127" s="3">
        <v>120</v>
      </c>
      <c r="K127" s="32">
        <v>122</v>
      </c>
      <c r="L127" s="3">
        <f t="shared" si="3"/>
        <v>22690.780000000002</v>
      </c>
      <c r="M127" s="3">
        <f t="shared" si="4"/>
        <v>8050.7800000000007</v>
      </c>
      <c r="N127" s="33">
        <f t="shared" si="5"/>
        <v>0.35480402172159792</v>
      </c>
    </row>
    <row r="128" spans="1:14">
      <c r="A128" s="32"/>
      <c r="B128" s="32">
        <v>2024</v>
      </c>
      <c r="C128" s="32" t="s">
        <v>44</v>
      </c>
      <c r="D128" s="32" t="s">
        <v>13</v>
      </c>
      <c r="E128" s="32" t="s">
        <v>25</v>
      </c>
      <c r="F128" s="32" t="s">
        <v>16</v>
      </c>
      <c r="G128" s="32" t="s">
        <v>29</v>
      </c>
      <c r="H128" s="32" t="s">
        <v>22</v>
      </c>
      <c r="I128" s="3">
        <v>204.35930000000002</v>
      </c>
      <c r="J128" s="3">
        <v>140.29999999999998</v>
      </c>
      <c r="K128" s="32">
        <v>117</v>
      </c>
      <c r="L128" s="3">
        <f t="shared" si="3"/>
        <v>23910.038100000002</v>
      </c>
      <c r="M128" s="3">
        <f t="shared" si="4"/>
        <v>7494.9381000000039</v>
      </c>
      <c r="N128" s="33">
        <f t="shared" si="5"/>
        <v>0.31346408017643451</v>
      </c>
    </row>
    <row r="129" spans="1:14">
      <c r="A129" s="32"/>
      <c r="B129" s="32">
        <v>2023</v>
      </c>
      <c r="C129" s="32" t="s">
        <v>44</v>
      </c>
      <c r="D129" s="32" t="s">
        <v>13</v>
      </c>
      <c r="E129" s="32" t="s">
        <v>26</v>
      </c>
      <c r="F129" s="32" t="s">
        <v>16</v>
      </c>
      <c r="G129" s="32" t="s">
        <v>29</v>
      </c>
      <c r="H129" s="32" t="s">
        <v>22</v>
      </c>
      <c r="I129" s="3">
        <v>160.99</v>
      </c>
      <c r="J129" s="3">
        <v>105</v>
      </c>
      <c r="K129" s="32">
        <v>138</v>
      </c>
      <c r="L129" s="3">
        <f t="shared" si="3"/>
        <v>22216.620000000003</v>
      </c>
      <c r="M129" s="3">
        <f t="shared" si="4"/>
        <v>7726.6200000000008</v>
      </c>
      <c r="N129" s="33">
        <f t="shared" si="5"/>
        <v>0.34778557674389715</v>
      </c>
    </row>
    <row r="130" spans="1:14">
      <c r="A130" s="32"/>
      <c r="B130" s="32">
        <v>2024</v>
      </c>
      <c r="C130" s="32" t="s">
        <v>44</v>
      </c>
      <c r="D130" s="32" t="s">
        <v>13</v>
      </c>
      <c r="E130" s="32" t="s">
        <v>26</v>
      </c>
      <c r="F130" s="32" t="s">
        <v>16</v>
      </c>
      <c r="G130" s="32" t="s">
        <v>29</v>
      </c>
      <c r="H130" s="32" t="s">
        <v>22</v>
      </c>
      <c r="I130" s="3">
        <v>177.60930000000002</v>
      </c>
      <c r="J130" s="3">
        <v>123.05</v>
      </c>
      <c r="K130" s="32">
        <v>132</v>
      </c>
      <c r="L130" s="3">
        <f t="shared" si="3"/>
        <v>23444.427600000003</v>
      </c>
      <c r="M130" s="3">
        <f t="shared" si="4"/>
        <v>7201.8276000000033</v>
      </c>
      <c r="N130" s="33">
        <f t="shared" si="5"/>
        <v>0.30718717995059952</v>
      </c>
    </row>
    <row r="131" spans="1:14">
      <c r="A131" s="32"/>
      <c r="B131" s="32">
        <v>2023</v>
      </c>
      <c r="C131" s="32" t="s">
        <v>41</v>
      </c>
      <c r="D131" s="32" t="s">
        <v>13</v>
      </c>
      <c r="E131" s="32" t="s">
        <v>23</v>
      </c>
      <c r="F131" s="32" t="s">
        <v>16</v>
      </c>
      <c r="G131" s="32" t="s">
        <v>33</v>
      </c>
      <c r="H131" s="32" t="s">
        <v>21</v>
      </c>
      <c r="I131" s="3">
        <v>70.989999999999995</v>
      </c>
      <c r="J131" s="3">
        <v>35</v>
      </c>
      <c r="K131" s="32">
        <v>185</v>
      </c>
      <c r="L131" s="3">
        <f t="shared" si="3"/>
        <v>13133.15</v>
      </c>
      <c r="M131" s="3">
        <f t="shared" si="4"/>
        <v>6658.1499999999987</v>
      </c>
      <c r="N131" s="33">
        <f t="shared" si="5"/>
        <v>0.50697281307226361</v>
      </c>
    </row>
    <row r="132" spans="1:14">
      <c r="A132" s="32"/>
      <c r="B132" s="32">
        <v>2024</v>
      </c>
      <c r="C132" s="32" t="s">
        <v>41</v>
      </c>
      <c r="D132" s="32" t="s">
        <v>13</v>
      </c>
      <c r="E132" s="32" t="s">
        <v>23</v>
      </c>
      <c r="F132" s="32" t="s">
        <v>16</v>
      </c>
      <c r="G132" s="32" t="s">
        <v>33</v>
      </c>
      <c r="H132" s="32" t="s">
        <v>21</v>
      </c>
      <c r="I132" s="3">
        <v>79.169299999999993</v>
      </c>
      <c r="J132" s="3">
        <v>41.4</v>
      </c>
      <c r="K132" s="32">
        <v>105</v>
      </c>
      <c r="L132" s="3">
        <f t="shared" ref="L132:L195" si="6">I132*K132</f>
        <v>8312.7764999999999</v>
      </c>
      <c r="M132" s="3">
        <f t="shared" ref="M132:M195" si="7">(I132-J132)*K132</f>
        <v>3965.7764999999995</v>
      </c>
      <c r="N132" s="33">
        <f t="shared" ref="N132:N195" si="8">M132/L132</f>
        <v>0.47707002588124431</v>
      </c>
    </row>
    <row r="133" spans="1:14">
      <c r="A133" s="32"/>
      <c r="B133" s="32">
        <v>2023</v>
      </c>
      <c r="C133" s="32" t="s">
        <v>41</v>
      </c>
      <c r="D133" s="32" t="s">
        <v>13</v>
      </c>
      <c r="E133" s="32" t="s">
        <v>24</v>
      </c>
      <c r="F133" s="32" t="s">
        <v>16</v>
      </c>
      <c r="G133" s="32" t="s">
        <v>33</v>
      </c>
      <c r="H133" s="32" t="s">
        <v>21</v>
      </c>
      <c r="I133" s="3">
        <v>115.99</v>
      </c>
      <c r="J133" s="3">
        <v>57.5</v>
      </c>
      <c r="K133" s="32">
        <v>128</v>
      </c>
      <c r="L133" s="3">
        <f t="shared" si="6"/>
        <v>14846.72</v>
      </c>
      <c r="M133" s="3">
        <f t="shared" si="7"/>
        <v>7486.7199999999993</v>
      </c>
      <c r="N133" s="33">
        <f t="shared" si="8"/>
        <v>0.50426760927666181</v>
      </c>
    </row>
    <row r="134" spans="1:14">
      <c r="A134" s="32"/>
      <c r="B134" s="32">
        <v>2024</v>
      </c>
      <c r="C134" s="32" t="s">
        <v>41</v>
      </c>
      <c r="D134" s="32" t="s">
        <v>13</v>
      </c>
      <c r="E134" s="32" t="s">
        <v>24</v>
      </c>
      <c r="F134" s="32" t="s">
        <v>16</v>
      </c>
      <c r="G134" s="32" t="s">
        <v>33</v>
      </c>
      <c r="H134" s="32" t="s">
        <v>21</v>
      </c>
      <c r="I134" s="3">
        <v>129.45930000000001</v>
      </c>
      <c r="J134" s="3">
        <v>67.274999999999991</v>
      </c>
      <c r="K134" s="32">
        <v>73</v>
      </c>
      <c r="L134" s="3">
        <f t="shared" si="6"/>
        <v>9450.5289000000012</v>
      </c>
      <c r="M134" s="3">
        <f t="shared" si="7"/>
        <v>4539.4539000000013</v>
      </c>
      <c r="N134" s="33">
        <f t="shared" si="8"/>
        <v>0.48033860835026926</v>
      </c>
    </row>
    <row r="135" spans="1:14">
      <c r="A135" s="32"/>
      <c r="B135" s="32">
        <v>2023</v>
      </c>
      <c r="C135" s="32" t="s">
        <v>41</v>
      </c>
      <c r="D135" s="32" t="s">
        <v>13</v>
      </c>
      <c r="E135" s="32" t="s">
        <v>25</v>
      </c>
      <c r="F135" s="32" t="s">
        <v>16</v>
      </c>
      <c r="G135" s="32" t="s">
        <v>33</v>
      </c>
      <c r="H135" s="32" t="s">
        <v>21</v>
      </c>
      <c r="I135" s="3">
        <v>93.49</v>
      </c>
      <c r="J135" s="3">
        <v>46.25</v>
      </c>
      <c r="K135" s="32">
        <v>156</v>
      </c>
      <c r="L135" s="3">
        <f t="shared" si="6"/>
        <v>14584.439999999999</v>
      </c>
      <c r="M135" s="3">
        <f t="shared" si="7"/>
        <v>7369.44</v>
      </c>
      <c r="N135" s="33">
        <f t="shared" si="8"/>
        <v>0.50529468392341426</v>
      </c>
    </row>
    <row r="136" spans="1:14">
      <c r="A136" s="32"/>
      <c r="B136" s="32">
        <v>2024</v>
      </c>
      <c r="C136" s="32" t="s">
        <v>41</v>
      </c>
      <c r="D136" s="32" t="s">
        <v>13</v>
      </c>
      <c r="E136" s="32" t="s">
        <v>25</v>
      </c>
      <c r="F136" s="32" t="s">
        <v>16</v>
      </c>
      <c r="G136" s="32" t="s">
        <v>33</v>
      </c>
      <c r="H136" s="32" t="s">
        <v>21</v>
      </c>
      <c r="I136" s="3">
        <v>103.77930000000001</v>
      </c>
      <c r="J136" s="3">
        <v>54.05</v>
      </c>
      <c r="K136" s="32">
        <v>88</v>
      </c>
      <c r="L136" s="3">
        <f t="shared" si="6"/>
        <v>9132.5784000000003</v>
      </c>
      <c r="M136" s="3">
        <f t="shared" si="7"/>
        <v>4376.1784000000007</v>
      </c>
      <c r="N136" s="33">
        <f t="shared" si="8"/>
        <v>0.47918322825457493</v>
      </c>
    </row>
    <row r="137" spans="1:14">
      <c r="A137" s="32"/>
      <c r="B137" s="32">
        <v>2023</v>
      </c>
      <c r="C137" s="32" t="s">
        <v>41</v>
      </c>
      <c r="D137" s="32" t="s">
        <v>13</v>
      </c>
      <c r="E137" s="32" t="s">
        <v>26</v>
      </c>
      <c r="F137" s="32" t="s">
        <v>16</v>
      </c>
      <c r="G137" s="32" t="s">
        <v>33</v>
      </c>
      <c r="H137" s="32" t="s">
        <v>21</v>
      </c>
      <c r="I137" s="3">
        <v>82.24</v>
      </c>
      <c r="J137" s="3">
        <v>40.619999999999997</v>
      </c>
      <c r="K137" s="32">
        <v>172</v>
      </c>
      <c r="L137" s="3">
        <f t="shared" si="6"/>
        <v>14145.279999999999</v>
      </c>
      <c r="M137" s="3">
        <f t="shared" si="7"/>
        <v>7158.6399999999994</v>
      </c>
      <c r="N137" s="33">
        <f t="shared" si="8"/>
        <v>0.50607976653696496</v>
      </c>
    </row>
    <row r="138" spans="1:14">
      <c r="A138" s="32"/>
      <c r="B138" s="32">
        <v>2024</v>
      </c>
      <c r="C138" s="32" t="s">
        <v>41</v>
      </c>
      <c r="D138" s="32" t="s">
        <v>13</v>
      </c>
      <c r="E138" s="32" t="s">
        <v>26</v>
      </c>
      <c r="F138" s="32" t="s">
        <v>16</v>
      </c>
      <c r="G138" s="32" t="s">
        <v>33</v>
      </c>
      <c r="H138" s="32" t="s">
        <v>21</v>
      </c>
      <c r="I138" s="3">
        <v>92.009299999999996</v>
      </c>
      <c r="J138" s="3">
        <v>47.724999999999994</v>
      </c>
      <c r="K138" s="32">
        <v>99</v>
      </c>
      <c r="L138" s="3">
        <f t="shared" si="6"/>
        <v>9108.9206999999988</v>
      </c>
      <c r="M138" s="3">
        <f t="shared" si="7"/>
        <v>4384.1457</v>
      </c>
      <c r="N138" s="33">
        <f t="shared" si="8"/>
        <v>0.4813024335583469</v>
      </c>
    </row>
    <row r="139" spans="1:14">
      <c r="A139" s="32"/>
      <c r="B139" s="32">
        <v>2023</v>
      </c>
      <c r="C139" s="32" t="s">
        <v>42</v>
      </c>
      <c r="D139" s="32" t="s">
        <v>13</v>
      </c>
      <c r="E139" s="32" t="s">
        <v>23</v>
      </c>
      <c r="F139" s="32" t="s">
        <v>16</v>
      </c>
      <c r="G139" s="32" t="s">
        <v>33</v>
      </c>
      <c r="H139" s="32" t="s">
        <v>21</v>
      </c>
      <c r="I139" s="3">
        <v>68.489999999999995</v>
      </c>
      <c r="J139" s="3">
        <v>35</v>
      </c>
      <c r="K139" s="32">
        <v>195</v>
      </c>
      <c r="L139" s="3">
        <f t="shared" si="6"/>
        <v>13355.55</v>
      </c>
      <c r="M139" s="3">
        <f t="shared" si="7"/>
        <v>6530.5499999999993</v>
      </c>
      <c r="N139" s="33">
        <f t="shared" si="8"/>
        <v>0.48897649291867423</v>
      </c>
    </row>
    <row r="140" spans="1:14">
      <c r="A140" s="32"/>
      <c r="B140" s="32">
        <v>2024</v>
      </c>
      <c r="C140" s="32" t="s">
        <v>42</v>
      </c>
      <c r="D140" s="32" t="s">
        <v>13</v>
      </c>
      <c r="E140" s="32" t="s">
        <v>23</v>
      </c>
      <c r="F140" s="32" t="s">
        <v>16</v>
      </c>
      <c r="G140" s="32" t="s">
        <v>33</v>
      </c>
      <c r="H140" s="32" t="s">
        <v>21</v>
      </c>
      <c r="I140" s="3">
        <v>77.029299999999992</v>
      </c>
      <c r="J140" s="3">
        <v>41.4</v>
      </c>
      <c r="K140" s="32">
        <v>111</v>
      </c>
      <c r="L140" s="3">
        <f t="shared" si="6"/>
        <v>8550.2522999999983</v>
      </c>
      <c r="M140" s="3">
        <f t="shared" si="7"/>
        <v>3954.8522999999991</v>
      </c>
      <c r="N140" s="33">
        <f t="shared" si="8"/>
        <v>0.46254217550983845</v>
      </c>
    </row>
    <row r="141" spans="1:14">
      <c r="A141" s="32"/>
      <c r="B141" s="32">
        <v>2023</v>
      </c>
      <c r="C141" s="32" t="s">
        <v>42</v>
      </c>
      <c r="D141" s="32" t="s">
        <v>13</v>
      </c>
      <c r="E141" s="32" t="s">
        <v>24</v>
      </c>
      <c r="F141" s="32" t="s">
        <v>16</v>
      </c>
      <c r="G141" s="32" t="s">
        <v>33</v>
      </c>
      <c r="H141" s="32" t="s">
        <v>21</v>
      </c>
      <c r="I141" s="3">
        <v>113.49</v>
      </c>
      <c r="J141" s="3">
        <v>57.5</v>
      </c>
      <c r="K141" s="32">
        <v>138</v>
      </c>
      <c r="L141" s="3">
        <f t="shared" si="6"/>
        <v>15661.619999999999</v>
      </c>
      <c r="M141" s="3">
        <f t="shared" si="7"/>
        <v>7726.619999999999</v>
      </c>
      <c r="N141" s="33">
        <f t="shared" si="8"/>
        <v>0.49334743149176136</v>
      </c>
    </row>
    <row r="142" spans="1:14">
      <c r="A142" s="32"/>
      <c r="B142" s="32">
        <v>2024</v>
      </c>
      <c r="C142" s="32" t="s">
        <v>42</v>
      </c>
      <c r="D142" s="32" t="s">
        <v>13</v>
      </c>
      <c r="E142" s="32" t="s">
        <v>24</v>
      </c>
      <c r="F142" s="32" t="s">
        <v>16</v>
      </c>
      <c r="G142" s="32" t="s">
        <v>33</v>
      </c>
      <c r="H142" s="32" t="s">
        <v>21</v>
      </c>
      <c r="I142" s="3">
        <v>127.3193</v>
      </c>
      <c r="J142" s="3">
        <v>67.274999999999991</v>
      </c>
      <c r="K142" s="32">
        <v>78</v>
      </c>
      <c r="L142" s="3">
        <f t="shared" si="6"/>
        <v>9930.9053999999996</v>
      </c>
      <c r="M142" s="3">
        <f t="shared" si="7"/>
        <v>4683.4554000000007</v>
      </c>
      <c r="N142" s="33">
        <f t="shared" si="8"/>
        <v>0.47160406945372785</v>
      </c>
    </row>
    <row r="143" spans="1:14">
      <c r="A143" s="32"/>
      <c r="B143" s="32">
        <v>2023</v>
      </c>
      <c r="C143" s="32" t="s">
        <v>42</v>
      </c>
      <c r="D143" s="32" t="s">
        <v>13</v>
      </c>
      <c r="E143" s="32" t="s">
        <v>25</v>
      </c>
      <c r="F143" s="32" t="s">
        <v>16</v>
      </c>
      <c r="G143" s="32" t="s">
        <v>33</v>
      </c>
      <c r="H143" s="32" t="s">
        <v>21</v>
      </c>
      <c r="I143" s="3">
        <v>90.99</v>
      </c>
      <c r="J143" s="3">
        <v>46.25</v>
      </c>
      <c r="K143" s="32">
        <v>168</v>
      </c>
      <c r="L143" s="3">
        <f t="shared" si="6"/>
        <v>15286.32</v>
      </c>
      <c r="M143" s="3">
        <f t="shared" si="7"/>
        <v>7516.3199999999988</v>
      </c>
      <c r="N143" s="33">
        <f t="shared" si="8"/>
        <v>0.49170238487745899</v>
      </c>
    </row>
    <row r="144" spans="1:14">
      <c r="A144" s="32"/>
      <c r="B144" s="32">
        <v>2024</v>
      </c>
      <c r="C144" s="32" t="s">
        <v>42</v>
      </c>
      <c r="D144" s="32" t="s">
        <v>13</v>
      </c>
      <c r="E144" s="32" t="s">
        <v>25</v>
      </c>
      <c r="F144" s="32" t="s">
        <v>16</v>
      </c>
      <c r="G144" s="32" t="s">
        <v>33</v>
      </c>
      <c r="H144" s="32" t="s">
        <v>21</v>
      </c>
      <c r="I144" s="3">
        <v>101.63930000000001</v>
      </c>
      <c r="J144" s="3">
        <v>54.05</v>
      </c>
      <c r="K144" s="32">
        <v>96</v>
      </c>
      <c r="L144" s="3">
        <f t="shared" si="6"/>
        <v>9757.372800000001</v>
      </c>
      <c r="M144" s="3">
        <f t="shared" si="7"/>
        <v>4568.5728000000008</v>
      </c>
      <c r="N144" s="33">
        <f t="shared" si="8"/>
        <v>0.4682175103527868</v>
      </c>
    </row>
    <row r="145" spans="1:14">
      <c r="A145" s="32"/>
      <c r="B145" s="32">
        <v>2023</v>
      </c>
      <c r="C145" s="32" t="s">
        <v>42</v>
      </c>
      <c r="D145" s="32" t="s">
        <v>13</v>
      </c>
      <c r="E145" s="32" t="s">
        <v>26</v>
      </c>
      <c r="F145" s="32" t="s">
        <v>16</v>
      </c>
      <c r="G145" s="32" t="s">
        <v>33</v>
      </c>
      <c r="H145" s="32" t="s">
        <v>21</v>
      </c>
      <c r="I145" s="3">
        <v>79.739999999999995</v>
      </c>
      <c r="J145" s="3">
        <v>40.619999999999997</v>
      </c>
      <c r="K145" s="32">
        <v>185</v>
      </c>
      <c r="L145" s="3">
        <f t="shared" si="6"/>
        <v>14751.9</v>
      </c>
      <c r="M145" s="3">
        <f t="shared" si="7"/>
        <v>7237.2</v>
      </c>
      <c r="N145" s="33">
        <f t="shared" si="8"/>
        <v>0.49059443190368696</v>
      </c>
    </row>
    <row r="146" spans="1:14">
      <c r="A146" s="32"/>
      <c r="B146" s="32">
        <v>2024</v>
      </c>
      <c r="C146" s="32" t="s">
        <v>42</v>
      </c>
      <c r="D146" s="32" t="s">
        <v>13</v>
      </c>
      <c r="E146" s="32" t="s">
        <v>26</v>
      </c>
      <c r="F146" s="32" t="s">
        <v>16</v>
      </c>
      <c r="G146" s="32" t="s">
        <v>33</v>
      </c>
      <c r="H146" s="32" t="s">
        <v>21</v>
      </c>
      <c r="I146" s="3">
        <v>89.869299999999996</v>
      </c>
      <c r="J146" s="3">
        <v>47.724999999999994</v>
      </c>
      <c r="K146" s="32">
        <v>106</v>
      </c>
      <c r="L146" s="3">
        <f t="shared" si="6"/>
        <v>9526.1458000000002</v>
      </c>
      <c r="M146" s="3">
        <f t="shared" si="7"/>
        <v>4467.2957999999999</v>
      </c>
      <c r="N146" s="33">
        <f t="shared" si="8"/>
        <v>0.46895102109396641</v>
      </c>
    </row>
    <row r="147" spans="1:14">
      <c r="A147" s="32"/>
      <c r="B147" s="32">
        <v>2023</v>
      </c>
      <c r="C147" s="32" t="s">
        <v>43</v>
      </c>
      <c r="D147" s="32" t="s">
        <v>13</v>
      </c>
      <c r="E147" s="32" t="s">
        <v>23</v>
      </c>
      <c r="F147" s="32" t="s">
        <v>16</v>
      </c>
      <c r="G147" s="32" t="s">
        <v>33</v>
      </c>
      <c r="H147" s="32" t="s">
        <v>21</v>
      </c>
      <c r="I147" s="3">
        <v>65.989999999999995</v>
      </c>
      <c r="J147" s="3">
        <v>35</v>
      </c>
      <c r="K147" s="32">
        <v>205</v>
      </c>
      <c r="L147" s="3">
        <f t="shared" si="6"/>
        <v>13527.949999999999</v>
      </c>
      <c r="M147" s="3">
        <f t="shared" si="7"/>
        <v>6352.9499999999989</v>
      </c>
      <c r="N147" s="33">
        <f t="shared" si="8"/>
        <v>0.46961660857705706</v>
      </c>
    </row>
    <row r="148" spans="1:14">
      <c r="A148" s="32"/>
      <c r="B148" s="32">
        <v>2024</v>
      </c>
      <c r="C148" s="32" t="s">
        <v>43</v>
      </c>
      <c r="D148" s="32" t="s">
        <v>13</v>
      </c>
      <c r="E148" s="32" t="s">
        <v>23</v>
      </c>
      <c r="F148" s="32" t="s">
        <v>16</v>
      </c>
      <c r="G148" s="32" t="s">
        <v>33</v>
      </c>
      <c r="H148" s="32" t="s">
        <v>21</v>
      </c>
      <c r="I148" s="3">
        <v>74.889300000000006</v>
      </c>
      <c r="J148" s="3">
        <v>41.4</v>
      </c>
      <c r="K148" s="32">
        <v>117</v>
      </c>
      <c r="L148" s="3">
        <f t="shared" si="6"/>
        <v>8762.0481</v>
      </c>
      <c r="M148" s="3">
        <f t="shared" si="7"/>
        <v>3918.2481000000007</v>
      </c>
      <c r="N148" s="33">
        <f t="shared" si="8"/>
        <v>0.44718404364842518</v>
      </c>
    </row>
    <row r="149" spans="1:14">
      <c r="A149" s="32"/>
      <c r="B149" s="32">
        <v>2023</v>
      </c>
      <c r="C149" s="32" t="s">
        <v>43</v>
      </c>
      <c r="D149" s="32" t="s">
        <v>13</v>
      </c>
      <c r="E149" s="32" t="s">
        <v>24</v>
      </c>
      <c r="F149" s="32" t="s">
        <v>16</v>
      </c>
      <c r="G149" s="32" t="s">
        <v>33</v>
      </c>
      <c r="H149" s="32" t="s">
        <v>21</v>
      </c>
      <c r="I149" s="3">
        <v>110.99</v>
      </c>
      <c r="J149" s="3">
        <v>57.5</v>
      </c>
      <c r="K149" s="32">
        <v>148</v>
      </c>
      <c r="L149" s="3">
        <f t="shared" si="6"/>
        <v>16426.52</v>
      </c>
      <c r="M149" s="3">
        <f t="shared" si="7"/>
        <v>7916.5199999999995</v>
      </c>
      <c r="N149" s="33">
        <f t="shared" si="8"/>
        <v>0.48193530948734115</v>
      </c>
    </row>
    <row r="150" spans="1:14">
      <c r="A150" s="32"/>
      <c r="B150" s="32">
        <v>2024</v>
      </c>
      <c r="C150" s="32" t="s">
        <v>43</v>
      </c>
      <c r="D150" s="32" t="s">
        <v>13</v>
      </c>
      <c r="E150" s="32" t="s">
        <v>24</v>
      </c>
      <c r="F150" s="32" t="s">
        <v>16</v>
      </c>
      <c r="G150" s="32" t="s">
        <v>33</v>
      </c>
      <c r="H150" s="32" t="s">
        <v>21</v>
      </c>
      <c r="I150" s="3">
        <v>125.1793</v>
      </c>
      <c r="J150" s="3">
        <v>67.274999999999991</v>
      </c>
      <c r="K150" s="32">
        <v>84</v>
      </c>
      <c r="L150" s="3">
        <f t="shared" si="6"/>
        <v>10515.0612</v>
      </c>
      <c r="M150" s="3">
        <f t="shared" si="7"/>
        <v>4863.9612000000006</v>
      </c>
      <c r="N150" s="33">
        <f t="shared" si="8"/>
        <v>0.46257088831779702</v>
      </c>
    </row>
    <row r="151" spans="1:14">
      <c r="A151" s="32"/>
      <c r="B151" s="32">
        <v>2023</v>
      </c>
      <c r="C151" s="32" t="s">
        <v>43</v>
      </c>
      <c r="D151" s="32" t="s">
        <v>13</v>
      </c>
      <c r="E151" s="32" t="s">
        <v>25</v>
      </c>
      <c r="F151" s="32" t="s">
        <v>16</v>
      </c>
      <c r="G151" s="32" t="s">
        <v>33</v>
      </c>
      <c r="H151" s="32" t="s">
        <v>21</v>
      </c>
      <c r="I151" s="3">
        <v>88.49</v>
      </c>
      <c r="J151" s="3">
        <v>46.25</v>
      </c>
      <c r="K151" s="32">
        <v>178</v>
      </c>
      <c r="L151" s="3">
        <f t="shared" si="6"/>
        <v>15751.22</v>
      </c>
      <c r="M151" s="3">
        <f t="shared" si="7"/>
        <v>7518.7199999999993</v>
      </c>
      <c r="N151" s="33">
        <f t="shared" si="8"/>
        <v>0.47734207255057065</v>
      </c>
    </row>
    <row r="152" spans="1:14">
      <c r="A152" s="32"/>
      <c r="B152" s="32">
        <v>2024</v>
      </c>
      <c r="C152" s="32" t="s">
        <v>43</v>
      </c>
      <c r="D152" s="32" t="s">
        <v>13</v>
      </c>
      <c r="E152" s="32" t="s">
        <v>25</v>
      </c>
      <c r="F152" s="32" t="s">
        <v>16</v>
      </c>
      <c r="G152" s="32" t="s">
        <v>33</v>
      </c>
      <c r="H152" s="32" t="s">
        <v>21</v>
      </c>
      <c r="I152" s="3">
        <v>99.499300000000005</v>
      </c>
      <c r="J152" s="3">
        <v>54.05</v>
      </c>
      <c r="K152" s="32">
        <v>102</v>
      </c>
      <c r="L152" s="3">
        <f t="shared" si="6"/>
        <v>10148.928600000001</v>
      </c>
      <c r="M152" s="3">
        <f t="shared" si="7"/>
        <v>4635.8286000000007</v>
      </c>
      <c r="N152" s="33">
        <f t="shared" si="8"/>
        <v>0.45678009795043789</v>
      </c>
    </row>
    <row r="153" spans="1:14">
      <c r="A153" s="32"/>
      <c r="B153" s="32">
        <v>2023</v>
      </c>
      <c r="C153" s="32" t="s">
        <v>43</v>
      </c>
      <c r="D153" s="32" t="s">
        <v>13</v>
      </c>
      <c r="E153" s="32" t="s">
        <v>26</v>
      </c>
      <c r="F153" s="32" t="s">
        <v>16</v>
      </c>
      <c r="G153" s="32" t="s">
        <v>33</v>
      </c>
      <c r="H153" s="32" t="s">
        <v>21</v>
      </c>
      <c r="I153" s="3">
        <v>77.239999999999995</v>
      </c>
      <c r="J153" s="3">
        <v>40.619999999999997</v>
      </c>
      <c r="K153" s="32">
        <v>198</v>
      </c>
      <c r="L153" s="3">
        <f t="shared" si="6"/>
        <v>15293.519999999999</v>
      </c>
      <c r="M153" s="3">
        <f t="shared" si="7"/>
        <v>7250.7599999999993</v>
      </c>
      <c r="N153" s="33">
        <f t="shared" si="8"/>
        <v>0.47410668047643706</v>
      </c>
    </row>
    <row r="154" spans="1:14">
      <c r="A154" s="32"/>
      <c r="B154" s="32">
        <v>2024</v>
      </c>
      <c r="C154" s="32" t="s">
        <v>43</v>
      </c>
      <c r="D154" s="32" t="s">
        <v>13</v>
      </c>
      <c r="E154" s="32" t="s">
        <v>26</v>
      </c>
      <c r="F154" s="32" t="s">
        <v>16</v>
      </c>
      <c r="G154" s="32" t="s">
        <v>33</v>
      </c>
      <c r="H154" s="32" t="s">
        <v>21</v>
      </c>
      <c r="I154" s="3">
        <v>87.729299999999995</v>
      </c>
      <c r="J154" s="3">
        <v>47.724999999999994</v>
      </c>
      <c r="K154" s="32">
        <v>114</v>
      </c>
      <c r="L154" s="3">
        <f t="shared" si="6"/>
        <v>10001.1402</v>
      </c>
      <c r="M154" s="3">
        <f t="shared" si="7"/>
        <v>4560.4902000000002</v>
      </c>
      <c r="N154" s="33">
        <f t="shared" si="8"/>
        <v>0.45599702721895652</v>
      </c>
    </row>
    <row r="155" spans="1:14">
      <c r="A155" s="32"/>
      <c r="B155" s="32">
        <v>2023</v>
      </c>
      <c r="C155" s="32" t="s">
        <v>44</v>
      </c>
      <c r="D155" s="32" t="s">
        <v>13</v>
      </c>
      <c r="E155" s="32" t="s">
        <v>23</v>
      </c>
      <c r="F155" s="32" t="s">
        <v>16</v>
      </c>
      <c r="G155" s="32" t="s">
        <v>33</v>
      </c>
      <c r="H155" s="32" t="s">
        <v>21</v>
      </c>
      <c r="I155" s="3">
        <v>63.49</v>
      </c>
      <c r="J155" s="3">
        <v>35</v>
      </c>
      <c r="K155" s="32">
        <v>215</v>
      </c>
      <c r="L155" s="3">
        <f t="shared" si="6"/>
        <v>13650.35</v>
      </c>
      <c r="M155" s="3">
        <f t="shared" si="7"/>
        <v>6125.35</v>
      </c>
      <c r="N155" s="33">
        <f t="shared" si="8"/>
        <v>0.44873208379272328</v>
      </c>
    </row>
    <row r="156" spans="1:14">
      <c r="A156" s="32"/>
      <c r="B156" s="32">
        <v>2024</v>
      </c>
      <c r="C156" s="32" t="s">
        <v>44</v>
      </c>
      <c r="D156" s="32" t="s">
        <v>13</v>
      </c>
      <c r="E156" s="32" t="s">
        <v>23</v>
      </c>
      <c r="F156" s="32" t="s">
        <v>16</v>
      </c>
      <c r="G156" s="32" t="s">
        <v>33</v>
      </c>
      <c r="H156" s="32" t="s">
        <v>21</v>
      </c>
      <c r="I156" s="3">
        <v>72.749300000000005</v>
      </c>
      <c r="J156" s="3">
        <v>41.4</v>
      </c>
      <c r="K156" s="32">
        <v>123</v>
      </c>
      <c r="L156" s="3">
        <f t="shared" si="6"/>
        <v>8948.1639000000014</v>
      </c>
      <c r="M156" s="3">
        <f t="shared" si="7"/>
        <v>3855.9639000000006</v>
      </c>
      <c r="N156" s="33">
        <f t="shared" si="8"/>
        <v>0.43092235939039963</v>
      </c>
    </row>
    <row r="157" spans="1:14">
      <c r="A157" s="32"/>
      <c r="B157" s="32">
        <v>2023</v>
      </c>
      <c r="C157" s="32" t="s">
        <v>44</v>
      </c>
      <c r="D157" s="32" t="s">
        <v>13</v>
      </c>
      <c r="E157" s="32" t="s">
        <v>24</v>
      </c>
      <c r="F157" s="32" t="s">
        <v>16</v>
      </c>
      <c r="G157" s="32" t="s">
        <v>33</v>
      </c>
      <c r="H157" s="32" t="s">
        <v>21</v>
      </c>
      <c r="I157" s="3">
        <v>108.49</v>
      </c>
      <c r="J157" s="3">
        <v>57.5</v>
      </c>
      <c r="K157" s="32">
        <v>158</v>
      </c>
      <c r="L157" s="3">
        <f t="shared" si="6"/>
        <v>17141.419999999998</v>
      </c>
      <c r="M157" s="3">
        <f t="shared" si="7"/>
        <v>8056.4199999999992</v>
      </c>
      <c r="N157" s="33">
        <f t="shared" si="8"/>
        <v>0.46999723476818139</v>
      </c>
    </row>
    <row r="158" spans="1:14">
      <c r="A158" s="32"/>
      <c r="B158" s="32">
        <v>2024</v>
      </c>
      <c r="C158" s="32" t="s">
        <v>44</v>
      </c>
      <c r="D158" s="32" t="s">
        <v>13</v>
      </c>
      <c r="E158" s="32" t="s">
        <v>24</v>
      </c>
      <c r="F158" s="32" t="s">
        <v>16</v>
      </c>
      <c r="G158" s="32" t="s">
        <v>33</v>
      </c>
      <c r="H158" s="32" t="s">
        <v>21</v>
      </c>
      <c r="I158" s="3">
        <v>123.0393</v>
      </c>
      <c r="J158" s="3">
        <v>67.274999999999991</v>
      </c>
      <c r="K158" s="32">
        <v>90</v>
      </c>
      <c r="L158" s="3">
        <f t="shared" si="6"/>
        <v>11073.537</v>
      </c>
      <c r="M158" s="3">
        <f t="shared" si="7"/>
        <v>5018.7870000000003</v>
      </c>
      <c r="N158" s="33">
        <f t="shared" si="8"/>
        <v>0.45322348225323128</v>
      </c>
    </row>
    <row r="159" spans="1:14">
      <c r="A159" s="32"/>
      <c r="B159" s="32">
        <v>2023</v>
      </c>
      <c r="C159" s="32" t="s">
        <v>44</v>
      </c>
      <c r="D159" s="32" t="s">
        <v>13</v>
      </c>
      <c r="E159" s="32" t="s">
        <v>25</v>
      </c>
      <c r="F159" s="32" t="s">
        <v>16</v>
      </c>
      <c r="G159" s="32" t="s">
        <v>33</v>
      </c>
      <c r="H159" s="32" t="s">
        <v>21</v>
      </c>
      <c r="I159" s="3">
        <v>85.99</v>
      </c>
      <c r="J159" s="3">
        <v>46.25</v>
      </c>
      <c r="K159" s="32">
        <v>188</v>
      </c>
      <c r="L159" s="3">
        <f t="shared" si="6"/>
        <v>16166.119999999999</v>
      </c>
      <c r="M159" s="3">
        <f t="shared" si="7"/>
        <v>7471.119999999999</v>
      </c>
      <c r="N159" s="33">
        <f t="shared" si="8"/>
        <v>0.46214676125130827</v>
      </c>
    </row>
    <row r="160" spans="1:14">
      <c r="A160" s="32"/>
      <c r="B160" s="32">
        <v>2024</v>
      </c>
      <c r="C160" s="32" t="s">
        <v>44</v>
      </c>
      <c r="D160" s="32" t="s">
        <v>13</v>
      </c>
      <c r="E160" s="32" t="s">
        <v>25</v>
      </c>
      <c r="F160" s="32" t="s">
        <v>16</v>
      </c>
      <c r="G160" s="32" t="s">
        <v>33</v>
      </c>
      <c r="H160" s="32" t="s">
        <v>21</v>
      </c>
      <c r="I160" s="3">
        <v>97.359300000000005</v>
      </c>
      <c r="J160" s="3">
        <v>54.05</v>
      </c>
      <c r="K160" s="32">
        <v>108</v>
      </c>
      <c r="L160" s="3">
        <f t="shared" si="6"/>
        <v>10514.804400000001</v>
      </c>
      <c r="M160" s="3">
        <f t="shared" si="7"/>
        <v>4677.4044000000013</v>
      </c>
      <c r="N160" s="33">
        <f t="shared" si="8"/>
        <v>0.44483988689318849</v>
      </c>
    </row>
    <row r="161" spans="1:14">
      <c r="A161" s="32"/>
      <c r="B161" s="32">
        <v>2023</v>
      </c>
      <c r="C161" s="32" t="s">
        <v>44</v>
      </c>
      <c r="D161" s="32" t="s">
        <v>13</v>
      </c>
      <c r="E161" s="32" t="s">
        <v>26</v>
      </c>
      <c r="F161" s="32" t="s">
        <v>16</v>
      </c>
      <c r="G161" s="32" t="s">
        <v>33</v>
      </c>
      <c r="H161" s="32" t="s">
        <v>21</v>
      </c>
      <c r="I161" s="3">
        <v>74.739999999999995</v>
      </c>
      <c r="J161" s="3">
        <v>40.619999999999997</v>
      </c>
      <c r="K161" s="32">
        <v>208</v>
      </c>
      <c r="L161" s="3">
        <f t="shared" si="6"/>
        <v>15545.919999999998</v>
      </c>
      <c r="M161" s="3">
        <f t="shared" si="7"/>
        <v>7096.9599999999991</v>
      </c>
      <c r="N161" s="33">
        <f t="shared" si="8"/>
        <v>0.45651592186245649</v>
      </c>
    </row>
    <row r="162" spans="1:14">
      <c r="A162" s="32"/>
      <c r="B162" s="32">
        <v>2024</v>
      </c>
      <c r="C162" s="32" t="s">
        <v>44</v>
      </c>
      <c r="D162" s="32" t="s">
        <v>13</v>
      </c>
      <c r="E162" s="32" t="s">
        <v>26</v>
      </c>
      <c r="F162" s="32" t="s">
        <v>16</v>
      </c>
      <c r="G162" s="32" t="s">
        <v>33</v>
      </c>
      <c r="H162" s="32" t="s">
        <v>21</v>
      </c>
      <c r="I162" s="3">
        <v>85.589299999999994</v>
      </c>
      <c r="J162" s="3">
        <v>47.724999999999994</v>
      </c>
      <c r="K162" s="32">
        <v>120</v>
      </c>
      <c r="L162" s="3">
        <f t="shared" si="6"/>
        <v>10270.715999999999</v>
      </c>
      <c r="M162" s="3">
        <f t="shared" si="7"/>
        <v>4543.7160000000003</v>
      </c>
      <c r="N162" s="33">
        <f t="shared" si="8"/>
        <v>0.44239525267761282</v>
      </c>
    </row>
    <row r="163" spans="1:14">
      <c r="A163" s="32"/>
      <c r="B163" s="32">
        <v>2023</v>
      </c>
      <c r="C163" s="32" t="s">
        <v>41</v>
      </c>
      <c r="D163" s="32" t="s">
        <v>13</v>
      </c>
      <c r="E163" s="32" t="s">
        <v>23</v>
      </c>
      <c r="F163" s="32" t="s">
        <v>20</v>
      </c>
      <c r="G163" s="32" t="s">
        <v>33</v>
      </c>
      <c r="H163" s="32" t="s">
        <v>19</v>
      </c>
      <c r="I163" s="3">
        <v>90.99</v>
      </c>
      <c r="J163" s="3">
        <v>54</v>
      </c>
      <c r="K163" s="32">
        <v>95</v>
      </c>
      <c r="L163" s="3">
        <f t="shared" si="6"/>
        <v>8644.0499999999993</v>
      </c>
      <c r="M163" s="3">
        <f t="shared" si="7"/>
        <v>3514.0499999999997</v>
      </c>
      <c r="N163" s="33">
        <f t="shared" si="8"/>
        <v>0.40652818991097922</v>
      </c>
    </row>
    <row r="164" spans="1:14">
      <c r="A164" s="32"/>
      <c r="B164" s="32">
        <v>2024</v>
      </c>
      <c r="C164" s="32" t="s">
        <v>41</v>
      </c>
      <c r="D164" s="32" t="s">
        <v>13</v>
      </c>
      <c r="E164" s="32" t="s">
        <v>23</v>
      </c>
      <c r="F164" s="32" t="s">
        <v>20</v>
      </c>
      <c r="G164" s="32" t="s">
        <v>33</v>
      </c>
      <c r="H164" s="32" t="s">
        <v>19</v>
      </c>
      <c r="I164" s="3">
        <v>139.1</v>
      </c>
      <c r="J164" s="3">
        <v>63.249999999999993</v>
      </c>
      <c r="K164" s="32">
        <v>50</v>
      </c>
      <c r="L164" s="3">
        <f t="shared" si="6"/>
        <v>6955</v>
      </c>
      <c r="M164" s="3">
        <f t="shared" si="7"/>
        <v>3792.4999999999995</v>
      </c>
      <c r="N164" s="33">
        <f t="shared" si="8"/>
        <v>0.54529115744069012</v>
      </c>
    </row>
    <row r="165" spans="1:14">
      <c r="A165" s="32"/>
      <c r="B165" s="32">
        <v>2023</v>
      </c>
      <c r="C165" s="32" t="s">
        <v>41</v>
      </c>
      <c r="D165" s="32" t="s">
        <v>13</v>
      </c>
      <c r="E165" s="32" t="s">
        <v>24</v>
      </c>
      <c r="F165" s="32" t="s">
        <v>20</v>
      </c>
      <c r="G165" s="32" t="s">
        <v>33</v>
      </c>
      <c r="H165" s="32" t="s">
        <v>19</v>
      </c>
      <c r="I165" s="3">
        <v>150.99</v>
      </c>
      <c r="J165" s="3">
        <v>90</v>
      </c>
      <c r="K165" s="32">
        <v>58</v>
      </c>
      <c r="L165" s="3">
        <f t="shared" si="6"/>
        <v>8757.42</v>
      </c>
      <c r="M165" s="3">
        <f t="shared" si="7"/>
        <v>3537.4200000000005</v>
      </c>
      <c r="N165" s="33">
        <f t="shared" si="8"/>
        <v>0.40393403536658062</v>
      </c>
    </row>
    <row r="166" spans="1:14">
      <c r="A166" s="32"/>
      <c r="B166" s="32">
        <v>2024</v>
      </c>
      <c r="C166" s="32" t="s">
        <v>41</v>
      </c>
      <c r="D166" s="32" t="s">
        <v>13</v>
      </c>
      <c r="E166" s="32" t="s">
        <v>24</v>
      </c>
      <c r="F166" s="32" t="s">
        <v>20</v>
      </c>
      <c r="G166" s="32" t="s">
        <v>33</v>
      </c>
      <c r="H166" s="32" t="s">
        <v>19</v>
      </c>
      <c r="I166" s="3">
        <v>181.9</v>
      </c>
      <c r="J166" s="3">
        <v>105.8</v>
      </c>
      <c r="K166" s="32">
        <v>45</v>
      </c>
      <c r="L166" s="3">
        <f t="shared" si="6"/>
        <v>8185.5</v>
      </c>
      <c r="M166" s="3">
        <f t="shared" si="7"/>
        <v>3424.5000000000005</v>
      </c>
      <c r="N166" s="33">
        <f t="shared" si="8"/>
        <v>0.41836173721825182</v>
      </c>
    </row>
    <row r="167" spans="1:14">
      <c r="A167" s="32"/>
      <c r="B167" s="32">
        <v>2023</v>
      </c>
      <c r="C167" s="32" t="s">
        <v>41</v>
      </c>
      <c r="D167" s="32" t="s">
        <v>13</v>
      </c>
      <c r="E167" s="32" t="s">
        <v>25</v>
      </c>
      <c r="F167" s="32" t="s">
        <v>20</v>
      </c>
      <c r="G167" s="32" t="s">
        <v>33</v>
      </c>
      <c r="H167" s="32" t="s">
        <v>19</v>
      </c>
      <c r="I167" s="3">
        <v>120.99</v>
      </c>
      <c r="J167" s="3">
        <v>72</v>
      </c>
      <c r="K167" s="32">
        <v>76</v>
      </c>
      <c r="L167" s="3">
        <f t="shared" si="6"/>
        <v>9195.24</v>
      </c>
      <c r="M167" s="3">
        <f t="shared" si="7"/>
        <v>3723.24</v>
      </c>
      <c r="N167" s="33">
        <f t="shared" si="8"/>
        <v>0.40490949665261589</v>
      </c>
    </row>
    <row r="168" spans="1:14">
      <c r="A168" s="32"/>
      <c r="B168" s="32">
        <v>2024</v>
      </c>
      <c r="C168" s="32" t="s">
        <v>41</v>
      </c>
      <c r="D168" s="32" t="s">
        <v>13</v>
      </c>
      <c r="E168" s="32" t="s">
        <v>25</v>
      </c>
      <c r="F168" s="32" t="s">
        <v>20</v>
      </c>
      <c r="G168" s="32" t="s">
        <v>33</v>
      </c>
      <c r="H168" s="32" t="s">
        <v>19</v>
      </c>
      <c r="I168" s="3">
        <v>144.45000000000002</v>
      </c>
      <c r="J168" s="3">
        <v>84.524999999999991</v>
      </c>
      <c r="K168" s="32">
        <v>66</v>
      </c>
      <c r="L168" s="3">
        <f t="shared" si="6"/>
        <v>9533.7000000000007</v>
      </c>
      <c r="M168" s="3">
        <f t="shared" si="7"/>
        <v>3955.0500000000015</v>
      </c>
      <c r="N168" s="33">
        <f t="shared" si="8"/>
        <v>0.4148494288681206</v>
      </c>
    </row>
    <row r="169" spans="1:14">
      <c r="A169" s="32"/>
      <c r="B169" s="32">
        <v>2023</v>
      </c>
      <c r="C169" s="32" t="s">
        <v>41</v>
      </c>
      <c r="D169" s="32" t="s">
        <v>13</v>
      </c>
      <c r="E169" s="32" t="s">
        <v>26</v>
      </c>
      <c r="F169" s="32" t="s">
        <v>20</v>
      </c>
      <c r="G169" s="32" t="s">
        <v>33</v>
      </c>
      <c r="H169" s="32" t="s">
        <v>19</v>
      </c>
      <c r="I169" s="3">
        <v>105.99</v>
      </c>
      <c r="J169" s="3">
        <v>63</v>
      </c>
      <c r="K169" s="32">
        <v>88</v>
      </c>
      <c r="L169" s="3">
        <f t="shared" si="6"/>
        <v>9327.119999999999</v>
      </c>
      <c r="M169" s="3">
        <f t="shared" si="7"/>
        <v>3783.1199999999994</v>
      </c>
      <c r="N169" s="33">
        <f t="shared" si="8"/>
        <v>0.40560430229266908</v>
      </c>
    </row>
    <row r="170" spans="1:14">
      <c r="A170" s="32"/>
      <c r="B170" s="32">
        <v>2024</v>
      </c>
      <c r="C170" s="32" t="s">
        <v>41</v>
      </c>
      <c r="D170" s="32" t="s">
        <v>13</v>
      </c>
      <c r="E170" s="32" t="s">
        <v>26</v>
      </c>
      <c r="F170" s="32" t="s">
        <v>20</v>
      </c>
      <c r="G170" s="32" t="s">
        <v>33</v>
      </c>
      <c r="H170" s="32" t="s">
        <v>19</v>
      </c>
      <c r="I170" s="3">
        <v>139.1</v>
      </c>
      <c r="J170" s="3">
        <v>74.174999999999997</v>
      </c>
      <c r="K170" s="32">
        <v>72</v>
      </c>
      <c r="L170" s="3">
        <f t="shared" si="6"/>
        <v>10015.199999999999</v>
      </c>
      <c r="M170" s="3">
        <f t="shared" si="7"/>
        <v>4674.5999999999995</v>
      </c>
      <c r="N170" s="33">
        <f t="shared" si="8"/>
        <v>0.46675053918044573</v>
      </c>
    </row>
    <row r="171" spans="1:14">
      <c r="A171" s="32"/>
      <c r="B171" s="32">
        <v>2023</v>
      </c>
      <c r="C171" s="32" t="s">
        <v>42</v>
      </c>
      <c r="D171" s="32" t="s">
        <v>13</v>
      </c>
      <c r="E171" s="32" t="s">
        <v>23</v>
      </c>
      <c r="F171" s="32" t="s">
        <v>20</v>
      </c>
      <c r="G171" s="32" t="s">
        <v>33</v>
      </c>
      <c r="H171" s="32" t="s">
        <v>19</v>
      </c>
      <c r="I171" s="3">
        <v>88.99</v>
      </c>
      <c r="J171" s="3">
        <v>54</v>
      </c>
      <c r="K171" s="32">
        <v>102</v>
      </c>
      <c r="L171" s="3">
        <f t="shared" si="6"/>
        <v>9076.98</v>
      </c>
      <c r="M171" s="3">
        <f t="shared" si="7"/>
        <v>3568.9799999999996</v>
      </c>
      <c r="N171" s="33">
        <f t="shared" si="8"/>
        <v>0.39319024609506681</v>
      </c>
    </row>
    <row r="172" spans="1:14">
      <c r="A172" s="32"/>
      <c r="B172" s="32">
        <v>2024</v>
      </c>
      <c r="C172" s="32" t="s">
        <v>42</v>
      </c>
      <c r="D172" s="32" t="s">
        <v>13</v>
      </c>
      <c r="E172" s="32" t="s">
        <v>23</v>
      </c>
      <c r="F172" s="32" t="s">
        <v>20</v>
      </c>
      <c r="G172" s="32" t="s">
        <v>33</v>
      </c>
      <c r="H172" s="32" t="s">
        <v>19</v>
      </c>
      <c r="I172" s="3">
        <v>128.4</v>
      </c>
      <c r="J172" s="3">
        <v>63.249999999999993</v>
      </c>
      <c r="K172" s="32">
        <v>77</v>
      </c>
      <c r="L172" s="3">
        <f t="shared" si="6"/>
        <v>9886.8000000000011</v>
      </c>
      <c r="M172" s="3">
        <f t="shared" si="7"/>
        <v>5016.55</v>
      </c>
      <c r="N172" s="33">
        <f t="shared" si="8"/>
        <v>0.50739875389408096</v>
      </c>
    </row>
    <row r="173" spans="1:14">
      <c r="A173" s="32"/>
      <c r="B173" s="32">
        <v>2023</v>
      </c>
      <c r="C173" s="32" t="s">
        <v>42</v>
      </c>
      <c r="D173" s="32" t="s">
        <v>13</v>
      </c>
      <c r="E173" s="32" t="s">
        <v>24</v>
      </c>
      <c r="F173" s="32" t="s">
        <v>20</v>
      </c>
      <c r="G173" s="32" t="s">
        <v>33</v>
      </c>
      <c r="H173" s="32" t="s">
        <v>19</v>
      </c>
      <c r="I173" s="3">
        <v>148.99</v>
      </c>
      <c r="J173" s="3">
        <v>90</v>
      </c>
      <c r="K173" s="32">
        <v>65</v>
      </c>
      <c r="L173" s="3">
        <f t="shared" si="6"/>
        <v>9684.35</v>
      </c>
      <c r="M173" s="3">
        <f t="shared" si="7"/>
        <v>3834.3500000000004</v>
      </c>
      <c r="N173" s="33">
        <f t="shared" si="8"/>
        <v>0.39593261292704213</v>
      </c>
    </row>
    <row r="174" spans="1:14">
      <c r="A174" s="32"/>
      <c r="B174" s="32">
        <v>2024</v>
      </c>
      <c r="C174" s="32" t="s">
        <v>42</v>
      </c>
      <c r="D174" s="32" t="s">
        <v>13</v>
      </c>
      <c r="E174" s="32" t="s">
        <v>24</v>
      </c>
      <c r="F174" s="32" t="s">
        <v>20</v>
      </c>
      <c r="G174" s="32" t="s">
        <v>33</v>
      </c>
      <c r="H174" s="32" t="s">
        <v>19</v>
      </c>
      <c r="I174" s="3">
        <v>181.9</v>
      </c>
      <c r="J174" s="3">
        <v>105.8</v>
      </c>
      <c r="K174" s="32">
        <v>62</v>
      </c>
      <c r="L174" s="3">
        <f t="shared" si="6"/>
        <v>11277.800000000001</v>
      </c>
      <c r="M174" s="3">
        <f t="shared" si="7"/>
        <v>4718.2000000000007</v>
      </c>
      <c r="N174" s="33">
        <f t="shared" si="8"/>
        <v>0.41836173721825182</v>
      </c>
    </row>
    <row r="175" spans="1:14">
      <c r="A175" s="32"/>
      <c r="B175" s="32">
        <v>2023</v>
      </c>
      <c r="C175" s="32" t="s">
        <v>42</v>
      </c>
      <c r="D175" s="32" t="s">
        <v>13</v>
      </c>
      <c r="E175" s="32" t="s">
        <v>25</v>
      </c>
      <c r="F175" s="32" t="s">
        <v>20</v>
      </c>
      <c r="G175" s="32" t="s">
        <v>33</v>
      </c>
      <c r="H175" s="32" t="s">
        <v>19</v>
      </c>
      <c r="I175" s="3">
        <v>118.99</v>
      </c>
      <c r="J175" s="3">
        <v>72</v>
      </c>
      <c r="K175" s="32">
        <v>82</v>
      </c>
      <c r="L175" s="3">
        <f t="shared" si="6"/>
        <v>9757.18</v>
      </c>
      <c r="M175" s="3">
        <f t="shared" si="7"/>
        <v>3853.1799999999994</v>
      </c>
      <c r="N175" s="33">
        <f t="shared" si="8"/>
        <v>0.39490713505336578</v>
      </c>
    </row>
    <row r="176" spans="1:14">
      <c r="A176" s="32"/>
      <c r="B176" s="32">
        <v>2024</v>
      </c>
      <c r="C176" s="32" t="s">
        <v>42</v>
      </c>
      <c r="D176" s="32" t="s">
        <v>13</v>
      </c>
      <c r="E176" s="32" t="s">
        <v>25</v>
      </c>
      <c r="F176" s="32" t="s">
        <v>20</v>
      </c>
      <c r="G176" s="32" t="s">
        <v>33</v>
      </c>
      <c r="H176" s="32" t="s">
        <v>19</v>
      </c>
      <c r="I176" s="3">
        <v>149.80000000000001</v>
      </c>
      <c r="J176" s="3">
        <v>84.524999999999991</v>
      </c>
      <c r="K176" s="32">
        <v>50</v>
      </c>
      <c r="L176" s="3">
        <f t="shared" si="6"/>
        <v>7490.0000000000009</v>
      </c>
      <c r="M176" s="3">
        <f t="shared" si="7"/>
        <v>3263.7500000000009</v>
      </c>
      <c r="N176" s="33">
        <f t="shared" si="8"/>
        <v>0.43574766355140193</v>
      </c>
    </row>
    <row r="177" spans="1:14">
      <c r="A177" s="32"/>
      <c r="B177" s="32">
        <v>2023</v>
      </c>
      <c r="C177" s="32" t="s">
        <v>42</v>
      </c>
      <c r="D177" s="32" t="s">
        <v>13</v>
      </c>
      <c r="E177" s="32" t="s">
        <v>26</v>
      </c>
      <c r="F177" s="32" t="s">
        <v>20</v>
      </c>
      <c r="G177" s="32" t="s">
        <v>33</v>
      </c>
      <c r="H177" s="32" t="s">
        <v>19</v>
      </c>
      <c r="I177" s="3">
        <v>103.99</v>
      </c>
      <c r="J177" s="3">
        <v>63</v>
      </c>
      <c r="K177" s="32">
        <v>95</v>
      </c>
      <c r="L177" s="3">
        <f t="shared" si="6"/>
        <v>9879.0499999999993</v>
      </c>
      <c r="M177" s="3">
        <f t="shared" si="7"/>
        <v>3894.0499999999997</v>
      </c>
      <c r="N177" s="33">
        <f t="shared" si="8"/>
        <v>0.39417251658813346</v>
      </c>
    </row>
    <row r="178" spans="1:14">
      <c r="A178" s="32"/>
      <c r="B178" s="32">
        <v>2024</v>
      </c>
      <c r="C178" s="32" t="s">
        <v>42</v>
      </c>
      <c r="D178" s="32" t="s">
        <v>13</v>
      </c>
      <c r="E178" s="32" t="s">
        <v>26</v>
      </c>
      <c r="F178" s="32" t="s">
        <v>20</v>
      </c>
      <c r="G178" s="32" t="s">
        <v>33</v>
      </c>
      <c r="H178" s="32" t="s">
        <v>19</v>
      </c>
      <c r="I178" s="3">
        <v>123.05000000000001</v>
      </c>
      <c r="J178" s="3">
        <v>74.174999999999997</v>
      </c>
      <c r="K178" s="32">
        <v>70</v>
      </c>
      <c r="L178" s="3">
        <f t="shared" si="6"/>
        <v>8613.5</v>
      </c>
      <c r="M178" s="3">
        <f t="shared" si="7"/>
        <v>3421.2500000000009</v>
      </c>
      <c r="N178" s="33">
        <f t="shared" si="8"/>
        <v>0.39719626168224309</v>
      </c>
    </row>
    <row r="179" spans="1:14">
      <c r="A179" s="32"/>
      <c r="B179" s="32">
        <v>2023</v>
      </c>
      <c r="C179" s="32" t="s">
        <v>43</v>
      </c>
      <c r="D179" s="32" t="s">
        <v>13</v>
      </c>
      <c r="E179" s="32" t="s">
        <v>23</v>
      </c>
      <c r="F179" s="32" t="s">
        <v>20</v>
      </c>
      <c r="G179" s="32" t="s">
        <v>33</v>
      </c>
      <c r="H179" s="32" t="s">
        <v>19</v>
      </c>
      <c r="I179" s="3">
        <v>85.99</v>
      </c>
      <c r="J179" s="3">
        <v>54</v>
      </c>
      <c r="K179" s="32">
        <v>108</v>
      </c>
      <c r="L179" s="3">
        <f t="shared" si="6"/>
        <v>9286.92</v>
      </c>
      <c r="M179" s="3">
        <f t="shared" si="7"/>
        <v>3454.9199999999996</v>
      </c>
      <c r="N179" s="33">
        <f t="shared" si="8"/>
        <v>0.37202000232585181</v>
      </c>
    </row>
    <row r="180" spans="1:14">
      <c r="A180" s="32"/>
      <c r="B180" s="32">
        <v>2024</v>
      </c>
      <c r="C180" s="32" t="s">
        <v>43</v>
      </c>
      <c r="D180" s="32" t="s">
        <v>13</v>
      </c>
      <c r="E180" s="32" t="s">
        <v>23</v>
      </c>
      <c r="F180" s="32" t="s">
        <v>20</v>
      </c>
      <c r="G180" s="32" t="s">
        <v>33</v>
      </c>
      <c r="H180" s="32" t="s">
        <v>19</v>
      </c>
      <c r="I180" s="3">
        <v>108.07000000000001</v>
      </c>
      <c r="J180" s="3">
        <v>63.249999999999993</v>
      </c>
      <c r="K180" s="32">
        <v>78</v>
      </c>
      <c r="L180" s="3">
        <f t="shared" si="6"/>
        <v>8429.4600000000009</v>
      </c>
      <c r="M180" s="3">
        <f t="shared" si="7"/>
        <v>3495.9600000000009</v>
      </c>
      <c r="N180" s="33">
        <f t="shared" si="8"/>
        <v>0.41473119274544284</v>
      </c>
    </row>
    <row r="181" spans="1:14">
      <c r="A181" s="32"/>
      <c r="B181" s="32">
        <v>2023</v>
      </c>
      <c r="C181" s="32" t="s">
        <v>43</v>
      </c>
      <c r="D181" s="32" t="s">
        <v>13</v>
      </c>
      <c r="E181" s="32" t="s">
        <v>24</v>
      </c>
      <c r="F181" s="32" t="s">
        <v>20</v>
      </c>
      <c r="G181" s="32" t="s">
        <v>33</v>
      </c>
      <c r="H181" s="32" t="s">
        <v>19</v>
      </c>
      <c r="I181" s="3">
        <v>145.99</v>
      </c>
      <c r="J181" s="3">
        <v>90</v>
      </c>
      <c r="K181" s="32">
        <v>72</v>
      </c>
      <c r="L181" s="3">
        <f t="shared" si="6"/>
        <v>10511.28</v>
      </c>
      <c r="M181" s="3">
        <f t="shared" si="7"/>
        <v>4031.2800000000007</v>
      </c>
      <c r="N181" s="33">
        <f t="shared" si="8"/>
        <v>0.38351941913829718</v>
      </c>
    </row>
    <row r="182" spans="1:14">
      <c r="A182" s="32"/>
      <c r="B182" s="32">
        <v>2024</v>
      </c>
      <c r="C182" s="32" t="s">
        <v>43</v>
      </c>
      <c r="D182" s="32" t="s">
        <v>13</v>
      </c>
      <c r="E182" s="32" t="s">
        <v>24</v>
      </c>
      <c r="F182" s="32" t="s">
        <v>20</v>
      </c>
      <c r="G182" s="32" t="s">
        <v>33</v>
      </c>
      <c r="H182" s="32" t="s">
        <v>19</v>
      </c>
      <c r="I182" s="3">
        <v>171.20000000000002</v>
      </c>
      <c r="J182" s="3">
        <v>105.8</v>
      </c>
      <c r="K182" s="32">
        <v>55</v>
      </c>
      <c r="L182" s="3">
        <f t="shared" si="6"/>
        <v>9416.0000000000018</v>
      </c>
      <c r="M182" s="3">
        <f t="shared" si="7"/>
        <v>3597.0000000000009</v>
      </c>
      <c r="N182" s="33">
        <f t="shared" si="8"/>
        <v>0.38200934579439255</v>
      </c>
    </row>
    <row r="183" spans="1:14">
      <c r="A183" s="32"/>
      <c r="B183" s="32">
        <v>2023</v>
      </c>
      <c r="C183" s="32" t="s">
        <v>43</v>
      </c>
      <c r="D183" s="32" t="s">
        <v>13</v>
      </c>
      <c r="E183" s="32" t="s">
        <v>25</v>
      </c>
      <c r="F183" s="32" t="s">
        <v>20</v>
      </c>
      <c r="G183" s="32" t="s">
        <v>33</v>
      </c>
      <c r="H183" s="32" t="s">
        <v>19</v>
      </c>
      <c r="I183" s="3">
        <v>115.99</v>
      </c>
      <c r="J183" s="3">
        <v>72</v>
      </c>
      <c r="K183" s="32">
        <v>88</v>
      </c>
      <c r="L183" s="3">
        <f t="shared" si="6"/>
        <v>10207.119999999999</v>
      </c>
      <c r="M183" s="3">
        <f t="shared" si="7"/>
        <v>3871.1199999999994</v>
      </c>
      <c r="N183" s="33">
        <f t="shared" si="8"/>
        <v>0.37925683248555908</v>
      </c>
    </row>
    <row r="184" spans="1:14">
      <c r="A184" s="32"/>
      <c r="B184" s="32">
        <v>2024</v>
      </c>
      <c r="C184" s="32" t="s">
        <v>43</v>
      </c>
      <c r="D184" s="32" t="s">
        <v>13</v>
      </c>
      <c r="E184" s="32" t="s">
        <v>25</v>
      </c>
      <c r="F184" s="32" t="s">
        <v>20</v>
      </c>
      <c r="G184" s="32" t="s">
        <v>33</v>
      </c>
      <c r="H184" s="32" t="s">
        <v>19</v>
      </c>
      <c r="I184" s="3">
        <v>151.94</v>
      </c>
      <c r="J184" s="3">
        <v>84.524999999999991</v>
      </c>
      <c r="K184" s="32">
        <v>70</v>
      </c>
      <c r="L184" s="3">
        <f t="shared" si="6"/>
        <v>10635.8</v>
      </c>
      <c r="M184" s="3">
        <f t="shared" si="7"/>
        <v>4719.05</v>
      </c>
      <c r="N184" s="33">
        <f t="shared" si="8"/>
        <v>0.44369487955772019</v>
      </c>
    </row>
    <row r="185" spans="1:14">
      <c r="A185" s="32"/>
      <c r="B185" s="32">
        <v>2023</v>
      </c>
      <c r="C185" s="32" t="s">
        <v>43</v>
      </c>
      <c r="D185" s="32" t="s">
        <v>13</v>
      </c>
      <c r="E185" s="32" t="s">
        <v>26</v>
      </c>
      <c r="F185" s="32" t="s">
        <v>20</v>
      </c>
      <c r="G185" s="32" t="s">
        <v>33</v>
      </c>
      <c r="H185" s="32" t="s">
        <v>19</v>
      </c>
      <c r="I185" s="3">
        <v>100.99</v>
      </c>
      <c r="J185" s="3">
        <v>63</v>
      </c>
      <c r="K185" s="32">
        <v>102</v>
      </c>
      <c r="L185" s="3">
        <f t="shared" si="6"/>
        <v>10300.98</v>
      </c>
      <c r="M185" s="3">
        <f t="shared" si="7"/>
        <v>3874.9799999999996</v>
      </c>
      <c r="N185" s="33">
        <f t="shared" si="8"/>
        <v>0.37617585899594019</v>
      </c>
    </row>
    <row r="186" spans="1:14">
      <c r="A186" s="32"/>
      <c r="B186" s="32">
        <v>2024</v>
      </c>
      <c r="C186" s="32" t="s">
        <v>43</v>
      </c>
      <c r="D186" s="32" t="s">
        <v>13</v>
      </c>
      <c r="E186" s="32" t="s">
        <v>26</v>
      </c>
      <c r="F186" s="32" t="s">
        <v>20</v>
      </c>
      <c r="G186" s="32" t="s">
        <v>33</v>
      </c>
      <c r="H186" s="32" t="s">
        <v>19</v>
      </c>
      <c r="I186" s="3">
        <v>124.12</v>
      </c>
      <c r="J186" s="3">
        <v>74.174999999999997</v>
      </c>
      <c r="K186" s="32">
        <v>87</v>
      </c>
      <c r="L186" s="3">
        <f t="shared" si="6"/>
        <v>10798.44</v>
      </c>
      <c r="M186" s="3">
        <f t="shared" si="7"/>
        <v>4345.2150000000011</v>
      </c>
      <c r="N186" s="33">
        <f t="shared" si="8"/>
        <v>0.40239284563325822</v>
      </c>
    </row>
    <row r="187" spans="1:14">
      <c r="A187" s="32"/>
      <c r="B187" s="32">
        <v>2023</v>
      </c>
      <c r="C187" s="32" t="s">
        <v>44</v>
      </c>
      <c r="D187" s="32" t="s">
        <v>13</v>
      </c>
      <c r="E187" s="32" t="s">
        <v>23</v>
      </c>
      <c r="F187" s="32" t="s">
        <v>20</v>
      </c>
      <c r="G187" s="32" t="s">
        <v>33</v>
      </c>
      <c r="H187" s="32" t="s">
        <v>19</v>
      </c>
      <c r="I187" s="3">
        <v>83.49</v>
      </c>
      <c r="J187" s="3">
        <v>54</v>
      </c>
      <c r="K187" s="32">
        <v>115</v>
      </c>
      <c r="L187" s="3">
        <f t="shared" si="6"/>
        <v>9601.3499999999985</v>
      </c>
      <c r="M187" s="3">
        <f t="shared" si="7"/>
        <v>3391.3499999999995</v>
      </c>
      <c r="N187" s="33">
        <f t="shared" si="8"/>
        <v>0.35321595400646782</v>
      </c>
    </row>
    <row r="188" spans="1:14">
      <c r="A188" s="32"/>
      <c r="B188" s="32">
        <v>2024</v>
      </c>
      <c r="C188" s="32" t="s">
        <v>44</v>
      </c>
      <c r="D188" s="32" t="s">
        <v>13</v>
      </c>
      <c r="E188" s="32" t="s">
        <v>23</v>
      </c>
      <c r="F188" s="32" t="s">
        <v>20</v>
      </c>
      <c r="G188" s="32" t="s">
        <v>33</v>
      </c>
      <c r="H188" s="32" t="s">
        <v>19</v>
      </c>
      <c r="I188" s="3">
        <v>101.65</v>
      </c>
      <c r="J188" s="3">
        <v>63.249999999999993</v>
      </c>
      <c r="K188" s="32">
        <v>124</v>
      </c>
      <c r="L188" s="3">
        <f t="shared" si="6"/>
        <v>12604.6</v>
      </c>
      <c r="M188" s="3">
        <f t="shared" si="7"/>
        <v>4761.6000000000013</v>
      </c>
      <c r="N188" s="33">
        <f t="shared" si="8"/>
        <v>0.3777668470241024</v>
      </c>
    </row>
    <row r="189" spans="1:14">
      <c r="A189" s="32"/>
      <c r="B189" s="32">
        <v>2023</v>
      </c>
      <c r="C189" s="32" t="s">
        <v>44</v>
      </c>
      <c r="D189" s="32" t="s">
        <v>13</v>
      </c>
      <c r="E189" s="32" t="s">
        <v>24</v>
      </c>
      <c r="F189" s="32" t="s">
        <v>20</v>
      </c>
      <c r="G189" s="32" t="s">
        <v>33</v>
      </c>
      <c r="H189" s="32" t="s">
        <v>19</v>
      </c>
      <c r="I189" s="3">
        <v>143.49</v>
      </c>
      <c r="J189" s="3">
        <v>90</v>
      </c>
      <c r="K189" s="32">
        <v>78</v>
      </c>
      <c r="L189" s="3">
        <f t="shared" si="6"/>
        <v>11192.220000000001</v>
      </c>
      <c r="M189" s="3">
        <f t="shared" si="7"/>
        <v>4172.2200000000012</v>
      </c>
      <c r="N189" s="33">
        <f t="shared" si="8"/>
        <v>0.37277859084256748</v>
      </c>
    </row>
    <row r="190" spans="1:14">
      <c r="A190" s="32"/>
      <c r="B190" s="32">
        <v>2024</v>
      </c>
      <c r="C190" s="32" t="s">
        <v>44</v>
      </c>
      <c r="D190" s="32" t="s">
        <v>13</v>
      </c>
      <c r="E190" s="32" t="s">
        <v>24</v>
      </c>
      <c r="F190" s="32" t="s">
        <v>20</v>
      </c>
      <c r="G190" s="32" t="s">
        <v>33</v>
      </c>
      <c r="H190" s="32" t="s">
        <v>19</v>
      </c>
      <c r="I190" s="3">
        <v>177.62</v>
      </c>
      <c r="J190" s="3">
        <v>105.8</v>
      </c>
      <c r="K190" s="32">
        <v>65</v>
      </c>
      <c r="L190" s="3">
        <f t="shared" si="6"/>
        <v>11545.300000000001</v>
      </c>
      <c r="M190" s="3">
        <f t="shared" si="7"/>
        <v>4668.3</v>
      </c>
      <c r="N190" s="33">
        <f t="shared" si="8"/>
        <v>0.40434635739218555</v>
      </c>
    </row>
    <row r="191" spans="1:14">
      <c r="A191" s="32"/>
      <c r="B191" s="32">
        <v>2023</v>
      </c>
      <c r="C191" s="32" t="s">
        <v>44</v>
      </c>
      <c r="D191" s="32" t="s">
        <v>13</v>
      </c>
      <c r="E191" s="32" t="s">
        <v>25</v>
      </c>
      <c r="F191" s="32" t="s">
        <v>20</v>
      </c>
      <c r="G191" s="32" t="s">
        <v>33</v>
      </c>
      <c r="H191" s="32" t="s">
        <v>19</v>
      </c>
      <c r="I191" s="3">
        <v>113.49</v>
      </c>
      <c r="J191" s="3">
        <v>72</v>
      </c>
      <c r="K191" s="32">
        <v>95</v>
      </c>
      <c r="L191" s="3">
        <f t="shared" si="6"/>
        <v>10781.55</v>
      </c>
      <c r="M191" s="3">
        <f t="shared" si="7"/>
        <v>3941.5499999999997</v>
      </c>
      <c r="N191" s="33">
        <f t="shared" si="8"/>
        <v>0.36558287073750989</v>
      </c>
    </row>
    <row r="192" spans="1:14">
      <c r="A192" s="32"/>
      <c r="B192" s="32">
        <v>2024</v>
      </c>
      <c r="C192" s="32" t="s">
        <v>44</v>
      </c>
      <c r="D192" s="32" t="s">
        <v>13</v>
      </c>
      <c r="E192" s="32" t="s">
        <v>25</v>
      </c>
      <c r="F192" s="32" t="s">
        <v>20</v>
      </c>
      <c r="G192" s="32" t="s">
        <v>33</v>
      </c>
      <c r="H192" s="32" t="s">
        <v>19</v>
      </c>
      <c r="I192" s="3">
        <v>136.96</v>
      </c>
      <c r="J192" s="3">
        <v>84.524999999999991</v>
      </c>
      <c r="K192" s="32">
        <v>82</v>
      </c>
      <c r="L192" s="3">
        <f t="shared" si="6"/>
        <v>11230.720000000001</v>
      </c>
      <c r="M192" s="3">
        <f t="shared" si="7"/>
        <v>4299.670000000001</v>
      </c>
      <c r="N192" s="33">
        <f t="shared" si="8"/>
        <v>0.38284900700934582</v>
      </c>
    </row>
    <row r="193" spans="1:14">
      <c r="A193" s="32"/>
      <c r="B193" s="32">
        <v>2023</v>
      </c>
      <c r="C193" s="32" t="s">
        <v>44</v>
      </c>
      <c r="D193" s="32" t="s">
        <v>13</v>
      </c>
      <c r="E193" s="32" t="s">
        <v>26</v>
      </c>
      <c r="F193" s="32" t="s">
        <v>20</v>
      </c>
      <c r="G193" s="32" t="s">
        <v>33</v>
      </c>
      <c r="H193" s="32" t="s">
        <v>19</v>
      </c>
      <c r="I193" s="3">
        <v>98.49</v>
      </c>
      <c r="J193" s="3">
        <v>63</v>
      </c>
      <c r="K193" s="32">
        <v>108</v>
      </c>
      <c r="L193" s="3">
        <f t="shared" si="6"/>
        <v>10636.92</v>
      </c>
      <c r="M193" s="3">
        <f t="shared" si="7"/>
        <v>3832.9199999999996</v>
      </c>
      <c r="N193" s="33">
        <f t="shared" si="8"/>
        <v>0.36034115138592748</v>
      </c>
    </row>
    <row r="194" spans="1:14">
      <c r="A194" s="32"/>
      <c r="B194" s="32">
        <v>2024</v>
      </c>
      <c r="C194" s="32" t="s">
        <v>44</v>
      </c>
      <c r="D194" s="32" t="s">
        <v>13</v>
      </c>
      <c r="E194" s="32" t="s">
        <v>26</v>
      </c>
      <c r="F194" s="32" t="s">
        <v>20</v>
      </c>
      <c r="G194" s="32" t="s">
        <v>33</v>
      </c>
      <c r="H194" s="32" t="s">
        <v>19</v>
      </c>
      <c r="I194" s="3">
        <v>123.05000000000001</v>
      </c>
      <c r="J194" s="3">
        <v>74.174999999999997</v>
      </c>
      <c r="K194" s="32">
        <v>90</v>
      </c>
      <c r="L194" s="3">
        <f t="shared" si="6"/>
        <v>11074.500000000002</v>
      </c>
      <c r="M194" s="3">
        <f t="shared" si="7"/>
        <v>4398.7500000000009</v>
      </c>
      <c r="N194" s="33">
        <f t="shared" si="8"/>
        <v>0.39719626168224303</v>
      </c>
    </row>
    <row r="195" spans="1:14">
      <c r="A195" s="32"/>
      <c r="B195" s="32">
        <v>2023</v>
      </c>
      <c r="C195" s="32" t="s">
        <v>41</v>
      </c>
      <c r="D195" s="32" t="s">
        <v>13</v>
      </c>
      <c r="E195" s="32" t="s">
        <v>23</v>
      </c>
      <c r="F195" s="32" t="s">
        <v>20</v>
      </c>
      <c r="G195" s="32" t="s">
        <v>31</v>
      </c>
      <c r="H195" s="32" t="s">
        <v>34</v>
      </c>
      <c r="I195" s="3">
        <v>130.99</v>
      </c>
      <c r="J195" s="3">
        <v>78</v>
      </c>
      <c r="K195" s="32">
        <v>65</v>
      </c>
      <c r="L195" s="3">
        <f t="shared" si="6"/>
        <v>8514.35</v>
      </c>
      <c r="M195" s="3">
        <f t="shared" si="7"/>
        <v>3444.3500000000004</v>
      </c>
      <c r="N195" s="33">
        <f t="shared" si="8"/>
        <v>0.4045346973051378</v>
      </c>
    </row>
    <row r="196" spans="1:14">
      <c r="A196" s="32"/>
      <c r="B196" s="32">
        <v>2024</v>
      </c>
      <c r="C196" s="32" t="s">
        <v>41</v>
      </c>
      <c r="D196" s="32" t="s">
        <v>13</v>
      </c>
      <c r="E196" s="32" t="s">
        <v>23</v>
      </c>
      <c r="F196" s="32" t="s">
        <v>20</v>
      </c>
      <c r="G196" s="32" t="s">
        <v>31</v>
      </c>
      <c r="H196" s="32" t="s">
        <v>34</v>
      </c>
      <c r="I196" s="3">
        <v>145.50930000000002</v>
      </c>
      <c r="J196" s="3">
        <v>89.600000000000009</v>
      </c>
      <c r="K196" s="32">
        <v>62</v>
      </c>
      <c r="L196" s="3">
        <f t="shared" ref="L196:L259" si="9">I196*K196</f>
        <v>9021.5766000000021</v>
      </c>
      <c r="M196" s="3">
        <f t="shared" ref="M196:M259" si="10">(I196-J196)*K196</f>
        <v>3466.376600000001</v>
      </c>
      <c r="N196" s="33">
        <f t="shared" ref="N196:N259" si="11">M196/L196</f>
        <v>0.38423179824244913</v>
      </c>
    </row>
    <row r="197" spans="1:14">
      <c r="A197" s="32"/>
      <c r="B197" s="32">
        <v>2023</v>
      </c>
      <c r="C197" s="32" t="s">
        <v>41</v>
      </c>
      <c r="D197" s="32" t="s">
        <v>13</v>
      </c>
      <c r="E197" s="32" t="s">
        <v>24</v>
      </c>
      <c r="F197" s="32" t="s">
        <v>20</v>
      </c>
      <c r="G197" s="32" t="s">
        <v>31</v>
      </c>
      <c r="H197" s="32" t="s">
        <v>34</v>
      </c>
      <c r="I197" s="3">
        <v>200.99</v>
      </c>
      <c r="J197" s="3">
        <v>120</v>
      </c>
      <c r="K197" s="32">
        <v>42</v>
      </c>
      <c r="L197" s="3">
        <f t="shared" si="9"/>
        <v>8441.58</v>
      </c>
      <c r="M197" s="3">
        <f t="shared" si="10"/>
        <v>3401.5800000000004</v>
      </c>
      <c r="N197" s="33">
        <f t="shared" si="11"/>
        <v>0.40295537091397587</v>
      </c>
    </row>
    <row r="198" spans="1:14">
      <c r="A198" s="32"/>
      <c r="B198" s="32">
        <v>2024</v>
      </c>
      <c r="C198" s="32" t="s">
        <v>41</v>
      </c>
      <c r="D198" s="32" t="s">
        <v>13</v>
      </c>
      <c r="E198" s="32" t="s">
        <v>24</v>
      </c>
      <c r="F198" s="32" t="s">
        <v>20</v>
      </c>
      <c r="G198" s="32" t="s">
        <v>31</v>
      </c>
      <c r="H198" s="32" t="s">
        <v>34</v>
      </c>
      <c r="I198" s="3">
        <v>225.75930000000002</v>
      </c>
      <c r="J198" s="3">
        <v>136.64000000000001</v>
      </c>
      <c r="K198" s="32">
        <v>38</v>
      </c>
      <c r="L198" s="3">
        <f t="shared" si="9"/>
        <v>8578.8534000000018</v>
      </c>
      <c r="M198" s="3">
        <f t="shared" si="10"/>
        <v>3386.5334000000003</v>
      </c>
      <c r="N198" s="33">
        <f t="shared" si="11"/>
        <v>0.39475361590862473</v>
      </c>
    </row>
    <row r="199" spans="1:14">
      <c r="A199" s="32"/>
      <c r="B199" s="32">
        <v>2023</v>
      </c>
      <c r="C199" s="32" t="s">
        <v>41</v>
      </c>
      <c r="D199" s="32" t="s">
        <v>13</v>
      </c>
      <c r="E199" s="32" t="s">
        <v>25</v>
      </c>
      <c r="F199" s="32" t="s">
        <v>20</v>
      </c>
      <c r="G199" s="32" t="s">
        <v>31</v>
      </c>
      <c r="H199" s="32" t="s">
        <v>34</v>
      </c>
      <c r="I199" s="3">
        <v>165.99</v>
      </c>
      <c r="J199" s="3">
        <v>99</v>
      </c>
      <c r="K199" s="32">
        <v>52</v>
      </c>
      <c r="L199" s="3">
        <f t="shared" si="9"/>
        <v>8631.48</v>
      </c>
      <c r="M199" s="3">
        <f t="shared" si="10"/>
        <v>3483.4800000000005</v>
      </c>
      <c r="N199" s="33">
        <f t="shared" si="11"/>
        <v>0.40357852882703787</v>
      </c>
    </row>
    <row r="200" spans="1:14">
      <c r="A200" s="32"/>
      <c r="B200" s="32">
        <v>2024</v>
      </c>
      <c r="C200" s="32" t="s">
        <v>41</v>
      </c>
      <c r="D200" s="32" t="s">
        <v>13</v>
      </c>
      <c r="E200" s="32" t="s">
        <v>25</v>
      </c>
      <c r="F200" s="32" t="s">
        <v>20</v>
      </c>
      <c r="G200" s="32" t="s">
        <v>31</v>
      </c>
      <c r="H200" s="32" t="s">
        <v>34</v>
      </c>
      <c r="I200" s="3">
        <v>185.09930000000003</v>
      </c>
      <c r="J200" s="3">
        <v>113.12</v>
      </c>
      <c r="K200" s="32">
        <v>49</v>
      </c>
      <c r="L200" s="3">
        <f t="shared" si="9"/>
        <v>9069.8657000000021</v>
      </c>
      <c r="M200" s="3">
        <f t="shared" si="10"/>
        <v>3526.9857000000011</v>
      </c>
      <c r="N200" s="33">
        <f t="shared" si="11"/>
        <v>0.38886856946514659</v>
      </c>
    </row>
    <row r="201" spans="1:14">
      <c r="A201" s="32"/>
      <c r="B201" s="32">
        <v>2023</v>
      </c>
      <c r="C201" s="32" t="s">
        <v>41</v>
      </c>
      <c r="D201" s="32" t="s">
        <v>13</v>
      </c>
      <c r="E201" s="32" t="s">
        <v>26</v>
      </c>
      <c r="F201" s="32" t="s">
        <v>20</v>
      </c>
      <c r="G201" s="32" t="s">
        <v>31</v>
      </c>
      <c r="H201" s="32" t="s">
        <v>34</v>
      </c>
      <c r="I201" s="3">
        <v>148.49</v>
      </c>
      <c r="J201" s="3">
        <v>88.5</v>
      </c>
      <c r="K201" s="32">
        <v>58</v>
      </c>
      <c r="L201" s="3">
        <f t="shared" si="9"/>
        <v>8612.42</v>
      </c>
      <c r="M201" s="3">
        <f t="shared" si="10"/>
        <v>3479.4200000000005</v>
      </c>
      <c r="N201" s="33">
        <f t="shared" si="11"/>
        <v>0.40400026937840938</v>
      </c>
    </row>
    <row r="202" spans="1:14">
      <c r="A202" s="32"/>
      <c r="B202" s="32">
        <v>2024</v>
      </c>
      <c r="C202" s="32" t="s">
        <v>41</v>
      </c>
      <c r="D202" s="32" t="s">
        <v>13</v>
      </c>
      <c r="E202" s="32" t="s">
        <v>26</v>
      </c>
      <c r="F202" s="32" t="s">
        <v>20</v>
      </c>
      <c r="G202" s="32" t="s">
        <v>31</v>
      </c>
      <c r="H202" s="32" t="s">
        <v>34</v>
      </c>
      <c r="I202" s="3">
        <v>165.83930000000001</v>
      </c>
      <c r="J202" s="3">
        <v>101.36000000000001</v>
      </c>
      <c r="K202" s="32">
        <v>55</v>
      </c>
      <c r="L202" s="3">
        <f t="shared" si="9"/>
        <v>9121.1615000000002</v>
      </c>
      <c r="M202" s="3">
        <f t="shared" si="10"/>
        <v>3546.3614999999995</v>
      </c>
      <c r="N202" s="33">
        <f t="shared" si="11"/>
        <v>0.38880591029991074</v>
      </c>
    </row>
    <row r="203" spans="1:14">
      <c r="A203" s="32"/>
      <c r="B203" s="32">
        <v>2023</v>
      </c>
      <c r="C203" s="32" t="s">
        <v>42</v>
      </c>
      <c r="D203" s="32" t="s">
        <v>13</v>
      </c>
      <c r="E203" s="32" t="s">
        <v>23</v>
      </c>
      <c r="F203" s="32" t="s">
        <v>20</v>
      </c>
      <c r="G203" s="32" t="s">
        <v>31</v>
      </c>
      <c r="H203" s="32" t="s">
        <v>34</v>
      </c>
      <c r="I203" s="3">
        <v>128.49</v>
      </c>
      <c r="J203" s="3">
        <v>78</v>
      </c>
      <c r="K203" s="32">
        <v>70</v>
      </c>
      <c r="L203" s="3">
        <f t="shared" si="9"/>
        <v>8994.3000000000011</v>
      </c>
      <c r="M203" s="3">
        <f t="shared" si="10"/>
        <v>3534.3000000000006</v>
      </c>
      <c r="N203" s="33">
        <f t="shared" si="11"/>
        <v>0.39294886761615694</v>
      </c>
    </row>
    <row r="204" spans="1:14">
      <c r="A204" s="32"/>
      <c r="B204" s="32">
        <v>2024</v>
      </c>
      <c r="C204" s="32" t="s">
        <v>42</v>
      </c>
      <c r="D204" s="32" t="s">
        <v>13</v>
      </c>
      <c r="E204" s="32" t="s">
        <v>23</v>
      </c>
      <c r="F204" s="32" t="s">
        <v>20</v>
      </c>
      <c r="G204" s="32" t="s">
        <v>31</v>
      </c>
      <c r="H204" s="32" t="s">
        <v>34</v>
      </c>
      <c r="I204" s="3">
        <v>143.36930000000001</v>
      </c>
      <c r="J204" s="3">
        <v>89.600000000000009</v>
      </c>
      <c r="K204" s="32">
        <v>66</v>
      </c>
      <c r="L204" s="3">
        <f t="shared" si="9"/>
        <v>9462.3738000000012</v>
      </c>
      <c r="M204" s="3">
        <f t="shared" si="10"/>
        <v>3548.7737999999999</v>
      </c>
      <c r="N204" s="33">
        <f t="shared" si="11"/>
        <v>0.37504054215232963</v>
      </c>
    </row>
    <row r="205" spans="1:14">
      <c r="A205" s="32"/>
      <c r="B205" s="32">
        <v>2023</v>
      </c>
      <c r="C205" s="32" t="s">
        <v>42</v>
      </c>
      <c r="D205" s="32" t="s">
        <v>13</v>
      </c>
      <c r="E205" s="32" t="s">
        <v>24</v>
      </c>
      <c r="F205" s="32" t="s">
        <v>20</v>
      </c>
      <c r="G205" s="32" t="s">
        <v>31</v>
      </c>
      <c r="H205" s="32" t="s">
        <v>34</v>
      </c>
      <c r="I205" s="3">
        <v>198.49</v>
      </c>
      <c r="J205" s="3">
        <v>120</v>
      </c>
      <c r="K205" s="32">
        <v>45</v>
      </c>
      <c r="L205" s="3">
        <f t="shared" si="9"/>
        <v>8932.0500000000011</v>
      </c>
      <c r="M205" s="3">
        <f t="shared" si="10"/>
        <v>3532.05</v>
      </c>
      <c r="N205" s="33">
        <f t="shared" si="11"/>
        <v>0.39543553831427275</v>
      </c>
    </row>
    <row r="206" spans="1:14">
      <c r="A206" s="32"/>
      <c r="B206" s="32">
        <v>2024</v>
      </c>
      <c r="C206" s="32" t="s">
        <v>42</v>
      </c>
      <c r="D206" s="32" t="s">
        <v>13</v>
      </c>
      <c r="E206" s="32" t="s">
        <v>24</v>
      </c>
      <c r="F206" s="32" t="s">
        <v>20</v>
      </c>
      <c r="G206" s="32" t="s">
        <v>31</v>
      </c>
      <c r="H206" s="32" t="s">
        <v>34</v>
      </c>
      <c r="I206" s="3">
        <v>223.61930000000001</v>
      </c>
      <c r="J206" s="3">
        <v>136.64000000000001</v>
      </c>
      <c r="K206" s="32">
        <v>42</v>
      </c>
      <c r="L206" s="3">
        <f t="shared" si="9"/>
        <v>9392.0105999999996</v>
      </c>
      <c r="M206" s="3">
        <f t="shared" si="10"/>
        <v>3653.1306</v>
      </c>
      <c r="N206" s="33">
        <f t="shared" si="11"/>
        <v>0.38896150734753215</v>
      </c>
    </row>
    <row r="207" spans="1:14">
      <c r="A207" s="32"/>
      <c r="B207" s="32">
        <v>2023</v>
      </c>
      <c r="C207" s="32" t="s">
        <v>42</v>
      </c>
      <c r="D207" s="32" t="s">
        <v>13</v>
      </c>
      <c r="E207" s="32" t="s">
        <v>25</v>
      </c>
      <c r="F207" s="32" t="s">
        <v>20</v>
      </c>
      <c r="G207" s="32" t="s">
        <v>31</v>
      </c>
      <c r="H207" s="32" t="s">
        <v>34</v>
      </c>
      <c r="I207" s="3">
        <v>163.49</v>
      </c>
      <c r="J207" s="3">
        <v>99</v>
      </c>
      <c r="K207" s="32">
        <v>56</v>
      </c>
      <c r="L207" s="3">
        <f t="shared" si="9"/>
        <v>9155.44</v>
      </c>
      <c r="M207" s="3">
        <f t="shared" si="10"/>
        <v>3611.4400000000005</v>
      </c>
      <c r="N207" s="33">
        <f t="shared" si="11"/>
        <v>0.39445837665912292</v>
      </c>
    </row>
    <row r="208" spans="1:14">
      <c r="A208" s="32"/>
      <c r="B208" s="32">
        <v>2024</v>
      </c>
      <c r="C208" s="32" t="s">
        <v>42</v>
      </c>
      <c r="D208" s="32" t="s">
        <v>13</v>
      </c>
      <c r="E208" s="32" t="s">
        <v>25</v>
      </c>
      <c r="F208" s="32" t="s">
        <v>20</v>
      </c>
      <c r="G208" s="32" t="s">
        <v>31</v>
      </c>
      <c r="H208" s="32" t="s">
        <v>34</v>
      </c>
      <c r="I208" s="3">
        <v>182.95930000000001</v>
      </c>
      <c r="J208" s="3">
        <v>113.12</v>
      </c>
      <c r="K208" s="32">
        <v>53</v>
      </c>
      <c r="L208" s="3">
        <f t="shared" si="9"/>
        <v>9696.8429000000015</v>
      </c>
      <c r="M208" s="3">
        <f t="shared" si="10"/>
        <v>3701.4829000000004</v>
      </c>
      <c r="N208" s="33">
        <f t="shared" si="11"/>
        <v>0.3817204154147944</v>
      </c>
    </row>
    <row r="209" spans="1:14">
      <c r="A209" s="32"/>
      <c r="B209" s="32">
        <v>2023</v>
      </c>
      <c r="C209" s="32" t="s">
        <v>42</v>
      </c>
      <c r="D209" s="32" t="s">
        <v>13</v>
      </c>
      <c r="E209" s="32" t="s">
        <v>26</v>
      </c>
      <c r="F209" s="32" t="s">
        <v>20</v>
      </c>
      <c r="G209" s="32" t="s">
        <v>31</v>
      </c>
      <c r="H209" s="32" t="s">
        <v>34</v>
      </c>
      <c r="I209" s="3">
        <v>145.99</v>
      </c>
      <c r="J209" s="3">
        <v>88.5</v>
      </c>
      <c r="K209" s="32">
        <v>62</v>
      </c>
      <c r="L209" s="3">
        <f t="shared" si="9"/>
        <v>9051.380000000001</v>
      </c>
      <c r="M209" s="3">
        <f t="shared" si="10"/>
        <v>3564.3800000000006</v>
      </c>
      <c r="N209" s="33">
        <f t="shared" si="11"/>
        <v>0.3937940954859922</v>
      </c>
    </row>
    <row r="210" spans="1:14">
      <c r="A210" s="32"/>
      <c r="B210" s="32">
        <v>2024</v>
      </c>
      <c r="C210" s="32" t="s">
        <v>42</v>
      </c>
      <c r="D210" s="32" t="s">
        <v>13</v>
      </c>
      <c r="E210" s="32" t="s">
        <v>26</v>
      </c>
      <c r="F210" s="32" t="s">
        <v>20</v>
      </c>
      <c r="G210" s="32" t="s">
        <v>31</v>
      </c>
      <c r="H210" s="32" t="s">
        <v>34</v>
      </c>
      <c r="I210" s="3">
        <v>163.69930000000002</v>
      </c>
      <c r="J210" s="3">
        <v>101.36000000000001</v>
      </c>
      <c r="K210" s="32">
        <v>59</v>
      </c>
      <c r="L210" s="3">
        <f t="shared" si="9"/>
        <v>9658.2587000000021</v>
      </c>
      <c r="M210" s="3">
        <f t="shared" si="10"/>
        <v>3678.0187000000005</v>
      </c>
      <c r="N210" s="33">
        <f t="shared" si="11"/>
        <v>0.38081592285367133</v>
      </c>
    </row>
    <row r="211" spans="1:14">
      <c r="A211" s="32"/>
      <c r="B211" s="32">
        <v>2023</v>
      </c>
      <c r="C211" s="32" t="s">
        <v>43</v>
      </c>
      <c r="D211" s="32" t="s">
        <v>13</v>
      </c>
      <c r="E211" s="32" t="s">
        <v>23</v>
      </c>
      <c r="F211" s="32" t="s">
        <v>20</v>
      </c>
      <c r="G211" s="32" t="s">
        <v>31</v>
      </c>
      <c r="H211" s="32" t="s">
        <v>34</v>
      </c>
      <c r="I211" s="3">
        <v>125.99</v>
      </c>
      <c r="J211" s="3">
        <v>78</v>
      </c>
      <c r="K211" s="32">
        <v>75</v>
      </c>
      <c r="L211" s="3">
        <f t="shared" si="9"/>
        <v>9449.25</v>
      </c>
      <c r="M211" s="3">
        <f t="shared" si="10"/>
        <v>3599.2499999999995</v>
      </c>
      <c r="N211" s="33">
        <f t="shared" si="11"/>
        <v>0.38090324628938799</v>
      </c>
    </row>
    <row r="212" spans="1:14">
      <c r="A212" s="32"/>
      <c r="B212" s="32">
        <v>2024</v>
      </c>
      <c r="C212" s="32" t="s">
        <v>43</v>
      </c>
      <c r="D212" s="32" t="s">
        <v>13</v>
      </c>
      <c r="E212" s="32" t="s">
        <v>23</v>
      </c>
      <c r="F212" s="32" t="s">
        <v>20</v>
      </c>
      <c r="G212" s="32" t="s">
        <v>31</v>
      </c>
      <c r="H212" s="32" t="s">
        <v>34</v>
      </c>
      <c r="I212" s="3">
        <v>140.15930000000003</v>
      </c>
      <c r="J212" s="3">
        <v>89.600000000000009</v>
      </c>
      <c r="K212" s="32">
        <v>72</v>
      </c>
      <c r="L212" s="3">
        <f t="shared" si="9"/>
        <v>10091.469600000002</v>
      </c>
      <c r="M212" s="3">
        <f t="shared" si="10"/>
        <v>3640.2696000000014</v>
      </c>
      <c r="N212" s="33">
        <f t="shared" si="11"/>
        <v>0.36072740089312666</v>
      </c>
    </row>
    <row r="213" spans="1:14">
      <c r="A213" s="32"/>
      <c r="B213" s="32">
        <v>2023</v>
      </c>
      <c r="C213" s="32" t="s">
        <v>43</v>
      </c>
      <c r="D213" s="32" t="s">
        <v>13</v>
      </c>
      <c r="E213" s="32" t="s">
        <v>24</v>
      </c>
      <c r="F213" s="32" t="s">
        <v>20</v>
      </c>
      <c r="G213" s="32" t="s">
        <v>31</v>
      </c>
      <c r="H213" s="32" t="s">
        <v>34</v>
      </c>
      <c r="I213" s="3">
        <v>195.99</v>
      </c>
      <c r="J213" s="3">
        <v>120</v>
      </c>
      <c r="K213" s="32">
        <v>48</v>
      </c>
      <c r="L213" s="3">
        <f t="shared" si="9"/>
        <v>9407.52</v>
      </c>
      <c r="M213" s="3">
        <f t="shared" si="10"/>
        <v>3647.5200000000004</v>
      </c>
      <c r="N213" s="33">
        <f t="shared" si="11"/>
        <v>0.3877238634624216</v>
      </c>
    </row>
    <row r="214" spans="1:14">
      <c r="A214" s="32"/>
      <c r="B214" s="32">
        <v>2024</v>
      </c>
      <c r="C214" s="32" t="s">
        <v>43</v>
      </c>
      <c r="D214" s="32" t="s">
        <v>13</v>
      </c>
      <c r="E214" s="32" t="s">
        <v>24</v>
      </c>
      <c r="F214" s="32" t="s">
        <v>20</v>
      </c>
      <c r="G214" s="32" t="s">
        <v>31</v>
      </c>
      <c r="H214" s="32" t="s">
        <v>34</v>
      </c>
      <c r="I214" s="3">
        <v>220.40930000000003</v>
      </c>
      <c r="J214" s="3">
        <v>136.64000000000001</v>
      </c>
      <c r="K214" s="32">
        <v>45</v>
      </c>
      <c r="L214" s="3">
        <f t="shared" si="9"/>
        <v>9918.4185000000016</v>
      </c>
      <c r="M214" s="3">
        <f t="shared" si="10"/>
        <v>3769.6185000000005</v>
      </c>
      <c r="N214" s="33">
        <f t="shared" si="11"/>
        <v>0.38006245652973808</v>
      </c>
    </row>
    <row r="215" spans="1:14">
      <c r="A215" s="32"/>
      <c r="B215" s="32">
        <v>2023</v>
      </c>
      <c r="C215" s="32" t="s">
        <v>43</v>
      </c>
      <c r="D215" s="32" t="s">
        <v>13</v>
      </c>
      <c r="E215" s="32" t="s">
        <v>25</v>
      </c>
      <c r="F215" s="32" t="s">
        <v>20</v>
      </c>
      <c r="G215" s="32" t="s">
        <v>31</v>
      </c>
      <c r="H215" s="32" t="s">
        <v>34</v>
      </c>
      <c r="I215" s="3">
        <v>160.99</v>
      </c>
      <c r="J215" s="3">
        <v>99</v>
      </c>
      <c r="K215" s="32">
        <v>60</v>
      </c>
      <c r="L215" s="3">
        <f t="shared" si="9"/>
        <v>9659.4000000000015</v>
      </c>
      <c r="M215" s="3">
        <f t="shared" si="10"/>
        <v>3719.4000000000005</v>
      </c>
      <c r="N215" s="33">
        <f t="shared" si="11"/>
        <v>0.38505497235853159</v>
      </c>
    </row>
    <row r="216" spans="1:14">
      <c r="A216" s="32"/>
      <c r="B216" s="32">
        <v>2024</v>
      </c>
      <c r="C216" s="32" t="s">
        <v>43</v>
      </c>
      <c r="D216" s="32" t="s">
        <v>13</v>
      </c>
      <c r="E216" s="32" t="s">
        <v>25</v>
      </c>
      <c r="F216" s="32" t="s">
        <v>20</v>
      </c>
      <c r="G216" s="32" t="s">
        <v>31</v>
      </c>
      <c r="H216" s="32" t="s">
        <v>34</v>
      </c>
      <c r="I216" s="3">
        <v>180.81930000000003</v>
      </c>
      <c r="J216" s="3">
        <v>113.12</v>
      </c>
      <c r="K216" s="32">
        <v>57</v>
      </c>
      <c r="L216" s="3">
        <f t="shared" si="9"/>
        <v>10306.700100000002</v>
      </c>
      <c r="M216" s="3">
        <f t="shared" si="10"/>
        <v>3858.8601000000012</v>
      </c>
      <c r="N216" s="33">
        <f t="shared" si="11"/>
        <v>0.37440306427466541</v>
      </c>
    </row>
    <row r="217" spans="1:14">
      <c r="A217" s="32"/>
      <c r="B217" s="32">
        <v>2023</v>
      </c>
      <c r="C217" s="32" t="s">
        <v>43</v>
      </c>
      <c r="D217" s="32" t="s">
        <v>13</v>
      </c>
      <c r="E217" s="32" t="s">
        <v>26</v>
      </c>
      <c r="F217" s="32" t="s">
        <v>20</v>
      </c>
      <c r="G217" s="32" t="s">
        <v>31</v>
      </c>
      <c r="H217" s="32" t="s">
        <v>34</v>
      </c>
      <c r="I217" s="3">
        <v>143.49</v>
      </c>
      <c r="J217" s="3">
        <v>88.5</v>
      </c>
      <c r="K217" s="32">
        <v>66</v>
      </c>
      <c r="L217" s="3">
        <f t="shared" si="9"/>
        <v>9470.34</v>
      </c>
      <c r="M217" s="3">
        <f t="shared" si="10"/>
        <v>3629.3400000000006</v>
      </c>
      <c r="N217" s="33">
        <f t="shared" si="11"/>
        <v>0.38323228099519135</v>
      </c>
    </row>
    <row r="218" spans="1:14">
      <c r="A218" s="32"/>
      <c r="B218" s="32">
        <v>2024</v>
      </c>
      <c r="C218" s="32" t="s">
        <v>43</v>
      </c>
      <c r="D218" s="32" t="s">
        <v>13</v>
      </c>
      <c r="E218" s="32" t="s">
        <v>26</v>
      </c>
      <c r="F218" s="32" t="s">
        <v>20</v>
      </c>
      <c r="G218" s="32" t="s">
        <v>31</v>
      </c>
      <c r="H218" s="32" t="s">
        <v>34</v>
      </c>
      <c r="I218" s="3">
        <v>161.55930000000001</v>
      </c>
      <c r="J218" s="3">
        <v>101.36000000000001</v>
      </c>
      <c r="K218" s="32">
        <v>63</v>
      </c>
      <c r="L218" s="3">
        <f t="shared" si="9"/>
        <v>10178.2359</v>
      </c>
      <c r="M218" s="3">
        <f t="shared" si="10"/>
        <v>3792.5558999999994</v>
      </c>
      <c r="N218" s="33">
        <f t="shared" si="11"/>
        <v>0.3726142660930073</v>
      </c>
    </row>
    <row r="219" spans="1:14">
      <c r="A219" s="32"/>
      <c r="B219" s="32">
        <v>2023</v>
      </c>
      <c r="C219" s="32" t="s">
        <v>44</v>
      </c>
      <c r="D219" s="32" t="s">
        <v>13</v>
      </c>
      <c r="E219" s="32" t="s">
        <v>23</v>
      </c>
      <c r="F219" s="32" t="s">
        <v>20</v>
      </c>
      <c r="G219" s="32" t="s">
        <v>31</v>
      </c>
      <c r="H219" s="32" t="s">
        <v>34</v>
      </c>
      <c r="I219" s="3">
        <v>123.49</v>
      </c>
      <c r="J219" s="3">
        <v>78</v>
      </c>
      <c r="K219" s="32">
        <v>82</v>
      </c>
      <c r="L219" s="3">
        <f t="shared" si="9"/>
        <v>10126.18</v>
      </c>
      <c r="M219" s="3">
        <f t="shared" si="10"/>
        <v>3730.1799999999994</v>
      </c>
      <c r="N219" s="33">
        <f t="shared" si="11"/>
        <v>0.36836990849461487</v>
      </c>
    </row>
    <row r="220" spans="1:14">
      <c r="A220" s="32"/>
      <c r="B220" s="32">
        <v>2024</v>
      </c>
      <c r="C220" s="32" t="s">
        <v>44</v>
      </c>
      <c r="D220" s="32" t="s">
        <v>13</v>
      </c>
      <c r="E220" s="32" t="s">
        <v>23</v>
      </c>
      <c r="F220" s="32" t="s">
        <v>20</v>
      </c>
      <c r="G220" s="32" t="s">
        <v>31</v>
      </c>
      <c r="H220" s="32" t="s">
        <v>34</v>
      </c>
      <c r="I220" s="3">
        <v>138.01930000000002</v>
      </c>
      <c r="J220" s="3">
        <v>89.600000000000009</v>
      </c>
      <c r="K220" s="32">
        <v>78</v>
      </c>
      <c r="L220" s="3">
        <f t="shared" si="9"/>
        <v>10765.505400000002</v>
      </c>
      <c r="M220" s="3">
        <f t="shared" si="10"/>
        <v>3776.7054000000007</v>
      </c>
      <c r="N220" s="33">
        <f t="shared" si="11"/>
        <v>0.35081542943631799</v>
      </c>
    </row>
    <row r="221" spans="1:14">
      <c r="A221" s="32"/>
      <c r="B221" s="32">
        <v>2023</v>
      </c>
      <c r="C221" s="32" t="s">
        <v>44</v>
      </c>
      <c r="D221" s="32" t="s">
        <v>13</v>
      </c>
      <c r="E221" s="32" t="s">
        <v>24</v>
      </c>
      <c r="F221" s="32" t="s">
        <v>20</v>
      </c>
      <c r="G221" s="32" t="s">
        <v>31</v>
      </c>
      <c r="H221" s="32" t="s">
        <v>34</v>
      </c>
      <c r="I221" s="3">
        <v>193.49</v>
      </c>
      <c r="J221" s="3">
        <v>120</v>
      </c>
      <c r="K221" s="32">
        <v>52</v>
      </c>
      <c r="L221" s="3">
        <f t="shared" si="9"/>
        <v>10061.48</v>
      </c>
      <c r="M221" s="3">
        <f t="shared" si="10"/>
        <v>3821.4800000000005</v>
      </c>
      <c r="N221" s="33">
        <f t="shared" si="11"/>
        <v>0.3798129102279188</v>
      </c>
    </row>
    <row r="222" spans="1:14">
      <c r="A222" s="32"/>
      <c r="B222" s="32">
        <v>2024</v>
      </c>
      <c r="C222" s="32" t="s">
        <v>44</v>
      </c>
      <c r="D222" s="32" t="s">
        <v>13</v>
      </c>
      <c r="E222" s="32" t="s">
        <v>24</v>
      </c>
      <c r="F222" s="32" t="s">
        <v>20</v>
      </c>
      <c r="G222" s="32" t="s">
        <v>31</v>
      </c>
      <c r="H222" s="32" t="s">
        <v>34</v>
      </c>
      <c r="I222" s="3">
        <v>218.26930000000002</v>
      </c>
      <c r="J222" s="3">
        <v>136.64000000000001</v>
      </c>
      <c r="K222" s="32">
        <v>48</v>
      </c>
      <c r="L222" s="3">
        <f t="shared" si="9"/>
        <v>10476.9264</v>
      </c>
      <c r="M222" s="3">
        <f t="shared" si="10"/>
        <v>3918.2064</v>
      </c>
      <c r="N222" s="33">
        <f t="shared" si="11"/>
        <v>0.37398433952919624</v>
      </c>
    </row>
    <row r="223" spans="1:14">
      <c r="A223" s="32"/>
      <c r="B223" s="32">
        <v>2023</v>
      </c>
      <c r="C223" s="32" t="s">
        <v>44</v>
      </c>
      <c r="D223" s="32" t="s">
        <v>13</v>
      </c>
      <c r="E223" s="32" t="s">
        <v>25</v>
      </c>
      <c r="F223" s="32" t="s">
        <v>20</v>
      </c>
      <c r="G223" s="32" t="s">
        <v>31</v>
      </c>
      <c r="H223" s="32" t="s">
        <v>34</v>
      </c>
      <c r="I223" s="3">
        <v>158.49</v>
      </c>
      <c r="J223" s="3">
        <v>99</v>
      </c>
      <c r="K223" s="32">
        <v>64</v>
      </c>
      <c r="L223" s="3">
        <f t="shared" si="9"/>
        <v>10143.36</v>
      </c>
      <c r="M223" s="3">
        <f t="shared" si="10"/>
        <v>3807.3600000000006</v>
      </c>
      <c r="N223" s="33">
        <f t="shared" si="11"/>
        <v>0.37535491198182852</v>
      </c>
    </row>
    <row r="224" spans="1:14">
      <c r="A224" s="32"/>
      <c r="B224" s="32">
        <v>2024</v>
      </c>
      <c r="C224" s="32" t="s">
        <v>44</v>
      </c>
      <c r="D224" s="32" t="s">
        <v>13</v>
      </c>
      <c r="E224" s="32" t="s">
        <v>25</v>
      </c>
      <c r="F224" s="32" t="s">
        <v>20</v>
      </c>
      <c r="G224" s="32" t="s">
        <v>31</v>
      </c>
      <c r="H224" s="32" t="s">
        <v>34</v>
      </c>
      <c r="I224" s="3">
        <v>178.67930000000001</v>
      </c>
      <c r="J224" s="3">
        <v>113.12</v>
      </c>
      <c r="K224" s="32">
        <v>61</v>
      </c>
      <c r="L224" s="3">
        <f t="shared" si="9"/>
        <v>10899.437300000001</v>
      </c>
      <c r="M224" s="3">
        <f t="shared" si="10"/>
        <v>3999.1173000000003</v>
      </c>
      <c r="N224" s="33">
        <f t="shared" si="11"/>
        <v>0.36691043674337204</v>
      </c>
    </row>
    <row r="225" spans="1:14">
      <c r="A225" s="32"/>
      <c r="B225" s="32">
        <v>2023</v>
      </c>
      <c r="C225" s="32" t="s">
        <v>44</v>
      </c>
      <c r="D225" s="32" t="s">
        <v>13</v>
      </c>
      <c r="E225" s="32" t="s">
        <v>26</v>
      </c>
      <c r="F225" s="32" t="s">
        <v>20</v>
      </c>
      <c r="G225" s="32" t="s">
        <v>31</v>
      </c>
      <c r="H225" s="32" t="s">
        <v>34</v>
      </c>
      <c r="I225" s="3">
        <v>140.99</v>
      </c>
      <c r="J225" s="3">
        <v>88.5</v>
      </c>
      <c r="K225" s="32">
        <v>70</v>
      </c>
      <c r="L225" s="3">
        <f t="shared" si="9"/>
        <v>9869.3000000000011</v>
      </c>
      <c r="M225" s="3">
        <f t="shared" si="10"/>
        <v>3674.3000000000006</v>
      </c>
      <c r="N225" s="33">
        <f t="shared" si="11"/>
        <v>0.37229590751117103</v>
      </c>
    </row>
    <row r="226" spans="1:14">
      <c r="A226" s="32"/>
      <c r="B226" s="32">
        <v>2024</v>
      </c>
      <c r="C226" s="32" t="s">
        <v>44</v>
      </c>
      <c r="D226" s="32" t="s">
        <v>13</v>
      </c>
      <c r="E226" s="32" t="s">
        <v>26</v>
      </c>
      <c r="F226" s="32" t="s">
        <v>20</v>
      </c>
      <c r="G226" s="32" t="s">
        <v>31</v>
      </c>
      <c r="H226" s="32" t="s">
        <v>34</v>
      </c>
      <c r="I226" s="3">
        <v>159.41930000000002</v>
      </c>
      <c r="J226" s="3">
        <v>101.36000000000001</v>
      </c>
      <c r="K226" s="32">
        <v>67</v>
      </c>
      <c r="L226" s="3">
        <f t="shared" si="9"/>
        <v>10681.093100000002</v>
      </c>
      <c r="M226" s="3">
        <f t="shared" si="10"/>
        <v>3889.9731000000006</v>
      </c>
      <c r="N226" s="33">
        <f t="shared" si="11"/>
        <v>0.36419241584927292</v>
      </c>
    </row>
    <row r="227" spans="1:14">
      <c r="A227" s="32"/>
      <c r="B227" s="32">
        <v>2023</v>
      </c>
      <c r="C227" s="32" t="s">
        <v>41</v>
      </c>
      <c r="D227" s="32" t="s">
        <v>13</v>
      </c>
      <c r="E227" s="32" t="s">
        <v>23</v>
      </c>
      <c r="F227" s="32" t="s">
        <v>18</v>
      </c>
      <c r="G227" s="32" t="s">
        <v>31</v>
      </c>
      <c r="H227" s="32" t="s">
        <v>17</v>
      </c>
      <c r="I227" s="3">
        <v>451.48500000000001</v>
      </c>
      <c r="J227" s="3">
        <v>180</v>
      </c>
      <c r="K227" s="32">
        <v>35</v>
      </c>
      <c r="L227" s="3">
        <f t="shared" si="9"/>
        <v>15801.975</v>
      </c>
      <c r="M227" s="3">
        <f t="shared" si="10"/>
        <v>9501.9750000000004</v>
      </c>
      <c r="N227" s="33">
        <f t="shared" si="11"/>
        <v>0.60131565832751921</v>
      </c>
    </row>
    <row r="228" spans="1:14">
      <c r="A228" s="32"/>
      <c r="B228" s="32">
        <v>2024</v>
      </c>
      <c r="C228" s="32" t="s">
        <v>41</v>
      </c>
      <c r="D228" s="32" t="s">
        <v>13</v>
      </c>
      <c r="E228" s="32" t="s">
        <v>23</v>
      </c>
      <c r="F228" s="32" t="s">
        <v>18</v>
      </c>
      <c r="G228" s="32" t="s">
        <v>31</v>
      </c>
      <c r="H228" s="32" t="s">
        <v>17</v>
      </c>
      <c r="I228" s="3">
        <v>536.45774999999992</v>
      </c>
      <c r="J228" s="3">
        <v>207.20000000000002</v>
      </c>
      <c r="K228" s="32">
        <v>32</v>
      </c>
      <c r="L228" s="3">
        <f t="shared" si="9"/>
        <v>17166.647999999997</v>
      </c>
      <c r="M228" s="3">
        <f t="shared" si="10"/>
        <v>10536.247999999996</v>
      </c>
      <c r="N228" s="33">
        <f t="shared" si="11"/>
        <v>0.61376268680991175</v>
      </c>
    </row>
    <row r="229" spans="1:14">
      <c r="A229" s="32"/>
      <c r="B229" s="32">
        <v>2023</v>
      </c>
      <c r="C229" s="32" t="s">
        <v>41</v>
      </c>
      <c r="D229" s="32" t="s">
        <v>13</v>
      </c>
      <c r="E229" s="32" t="s">
        <v>24</v>
      </c>
      <c r="F229" s="32" t="s">
        <v>18</v>
      </c>
      <c r="G229" s="32" t="s">
        <v>31</v>
      </c>
      <c r="H229" s="32" t="s">
        <v>17</v>
      </c>
      <c r="I229" s="3">
        <v>751.48500000000001</v>
      </c>
      <c r="J229" s="3">
        <v>300</v>
      </c>
      <c r="K229" s="32">
        <v>22</v>
      </c>
      <c r="L229" s="3">
        <f t="shared" si="9"/>
        <v>16532.670000000002</v>
      </c>
      <c r="M229" s="3">
        <f t="shared" si="10"/>
        <v>9932.67</v>
      </c>
      <c r="N229" s="33">
        <f t="shared" si="11"/>
        <v>0.60079043493882112</v>
      </c>
    </row>
    <row r="230" spans="1:14">
      <c r="A230" s="32"/>
      <c r="B230" s="32">
        <v>2024</v>
      </c>
      <c r="C230" s="32" t="s">
        <v>41</v>
      </c>
      <c r="D230" s="32" t="s">
        <v>13</v>
      </c>
      <c r="E230" s="32" t="s">
        <v>24</v>
      </c>
      <c r="F230" s="32" t="s">
        <v>18</v>
      </c>
      <c r="G230" s="32" t="s">
        <v>31</v>
      </c>
      <c r="H230" s="32" t="s">
        <v>17</v>
      </c>
      <c r="I230" s="3">
        <v>898.70774999999981</v>
      </c>
      <c r="J230" s="3">
        <v>341.6</v>
      </c>
      <c r="K230" s="32">
        <v>20</v>
      </c>
      <c r="L230" s="3">
        <f t="shared" si="9"/>
        <v>17974.154999999995</v>
      </c>
      <c r="M230" s="3">
        <f t="shared" si="10"/>
        <v>11142.154999999995</v>
      </c>
      <c r="N230" s="33">
        <f t="shared" si="11"/>
        <v>0.61989868230245027</v>
      </c>
    </row>
    <row r="231" spans="1:14">
      <c r="A231" s="32"/>
      <c r="B231" s="32">
        <v>2023</v>
      </c>
      <c r="C231" s="32" t="s">
        <v>41</v>
      </c>
      <c r="D231" s="32" t="s">
        <v>13</v>
      </c>
      <c r="E231" s="32" t="s">
        <v>25</v>
      </c>
      <c r="F231" s="32" t="s">
        <v>18</v>
      </c>
      <c r="G231" s="32" t="s">
        <v>31</v>
      </c>
      <c r="H231" s="32" t="s">
        <v>17</v>
      </c>
      <c r="I231" s="3">
        <v>601.48500000000001</v>
      </c>
      <c r="J231" s="3">
        <v>240</v>
      </c>
      <c r="K231" s="32">
        <v>28</v>
      </c>
      <c r="L231" s="3">
        <f t="shared" si="9"/>
        <v>16841.580000000002</v>
      </c>
      <c r="M231" s="3">
        <f t="shared" si="10"/>
        <v>10121.58</v>
      </c>
      <c r="N231" s="33">
        <f t="shared" si="11"/>
        <v>0.60098755579939644</v>
      </c>
    </row>
    <row r="232" spans="1:14">
      <c r="A232" s="32"/>
      <c r="B232" s="32">
        <v>2024</v>
      </c>
      <c r="C232" s="32" t="s">
        <v>41</v>
      </c>
      <c r="D232" s="32" t="s">
        <v>13</v>
      </c>
      <c r="E232" s="32" t="s">
        <v>25</v>
      </c>
      <c r="F232" s="32" t="s">
        <v>18</v>
      </c>
      <c r="G232" s="32" t="s">
        <v>31</v>
      </c>
      <c r="H232" s="32" t="s">
        <v>17</v>
      </c>
      <c r="I232" s="3">
        <v>717.58274999999992</v>
      </c>
      <c r="J232" s="3">
        <v>274.40000000000003</v>
      </c>
      <c r="K232" s="32">
        <v>26</v>
      </c>
      <c r="L232" s="3">
        <f t="shared" si="9"/>
        <v>18657.151499999996</v>
      </c>
      <c r="M232" s="3">
        <f t="shared" si="10"/>
        <v>11522.751499999997</v>
      </c>
      <c r="N232" s="33">
        <f t="shared" si="11"/>
        <v>0.61760507760254824</v>
      </c>
    </row>
    <row r="233" spans="1:14">
      <c r="A233" s="32"/>
      <c r="B233" s="32">
        <v>2023</v>
      </c>
      <c r="C233" s="32" t="s">
        <v>41</v>
      </c>
      <c r="D233" s="32" t="s">
        <v>13</v>
      </c>
      <c r="E233" s="32" t="s">
        <v>26</v>
      </c>
      <c r="F233" s="32" t="s">
        <v>18</v>
      </c>
      <c r="G233" s="32" t="s">
        <v>31</v>
      </c>
      <c r="H233" s="32" t="s">
        <v>17</v>
      </c>
      <c r="I233" s="3">
        <v>315.89100000000002</v>
      </c>
      <c r="J233" s="3">
        <v>210</v>
      </c>
      <c r="K233" s="32">
        <v>32</v>
      </c>
      <c r="L233" s="3">
        <f t="shared" si="9"/>
        <v>10108.512000000001</v>
      </c>
      <c r="M233" s="3">
        <f t="shared" si="10"/>
        <v>3388.5120000000006</v>
      </c>
      <c r="N233" s="33">
        <f t="shared" si="11"/>
        <v>0.33521372878619526</v>
      </c>
    </row>
    <row r="234" spans="1:14">
      <c r="A234" s="32"/>
      <c r="B234" s="32">
        <v>2024</v>
      </c>
      <c r="C234" s="32" t="s">
        <v>41</v>
      </c>
      <c r="D234" s="32" t="s">
        <v>13</v>
      </c>
      <c r="E234" s="32" t="s">
        <v>26</v>
      </c>
      <c r="F234" s="32" t="s">
        <v>18</v>
      </c>
      <c r="G234" s="32" t="s">
        <v>31</v>
      </c>
      <c r="H234" s="32" t="s">
        <v>17</v>
      </c>
      <c r="I234" s="3">
        <v>378.79964999999993</v>
      </c>
      <c r="J234" s="3">
        <v>240.8</v>
      </c>
      <c r="K234" s="32">
        <v>30</v>
      </c>
      <c r="L234" s="3">
        <f t="shared" si="9"/>
        <v>11363.989499999998</v>
      </c>
      <c r="M234" s="3">
        <f t="shared" si="10"/>
        <v>4139.9894999999979</v>
      </c>
      <c r="N234" s="33">
        <f t="shared" si="11"/>
        <v>0.36430775477221256</v>
      </c>
    </row>
    <row r="235" spans="1:14">
      <c r="A235" s="32"/>
      <c r="B235" s="32">
        <v>2023</v>
      </c>
      <c r="C235" s="32" t="s">
        <v>42</v>
      </c>
      <c r="D235" s="32" t="s">
        <v>13</v>
      </c>
      <c r="E235" s="32" t="s">
        <v>23</v>
      </c>
      <c r="F235" s="32" t="s">
        <v>18</v>
      </c>
      <c r="G235" s="32" t="s">
        <v>31</v>
      </c>
      <c r="H235" s="32" t="s">
        <v>17</v>
      </c>
      <c r="I235" s="3">
        <v>443.98500000000001</v>
      </c>
      <c r="J235" s="3">
        <v>180</v>
      </c>
      <c r="K235" s="32">
        <v>38</v>
      </c>
      <c r="L235" s="3">
        <f t="shared" si="9"/>
        <v>16871.43</v>
      </c>
      <c r="M235" s="3">
        <f t="shared" si="10"/>
        <v>10031.43</v>
      </c>
      <c r="N235" s="33">
        <f t="shared" si="11"/>
        <v>0.59458089800331093</v>
      </c>
    </row>
    <row r="236" spans="1:14">
      <c r="A236" s="32"/>
      <c r="B236" s="32">
        <v>2024</v>
      </c>
      <c r="C236" s="32" t="s">
        <v>42</v>
      </c>
      <c r="D236" s="32" t="s">
        <v>13</v>
      </c>
      <c r="E236" s="32" t="s">
        <v>23</v>
      </c>
      <c r="F236" s="32" t="s">
        <v>18</v>
      </c>
      <c r="G236" s="32" t="s">
        <v>31</v>
      </c>
      <c r="H236" s="32" t="s">
        <v>17</v>
      </c>
      <c r="I236" s="3">
        <v>527.83274999999992</v>
      </c>
      <c r="J236" s="3">
        <v>207.20000000000002</v>
      </c>
      <c r="K236" s="32">
        <v>35</v>
      </c>
      <c r="L236" s="3">
        <f t="shared" si="9"/>
        <v>18474.146249999998</v>
      </c>
      <c r="M236" s="3">
        <f t="shared" si="10"/>
        <v>11222.146249999996</v>
      </c>
      <c r="N236" s="33">
        <f t="shared" si="11"/>
        <v>0.60745141335015673</v>
      </c>
    </row>
    <row r="237" spans="1:14">
      <c r="A237" s="32"/>
      <c r="B237" s="32">
        <v>2023</v>
      </c>
      <c r="C237" s="32" t="s">
        <v>42</v>
      </c>
      <c r="D237" s="32" t="s">
        <v>13</v>
      </c>
      <c r="E237" s="32" t="s">
        <v>24</v>
      </c>
      <c r="F237" s="32" t="s">
        <v>18</v>
      </c>
      <c r="G237" s="32" t="s">
        <v>31</v>
      </c>
      <c r="H237" s="32" t="s">
        <v>17</v>
      </c>
      <c r="I237" s="3">
        <v>743.98500000000001</v>
      </c>
      <c r="J237" s="3">
        <v>300</v>
      </c>
      <c r="K237" s="32">
        <v>25</v>
      </c>
      <c r="L237" s="3">
        <f t="shared" si="9"/>
        <v>18599.625</v>
      </c>
      <c r="M237" s="3">
        <f t="shared" si="10"/>
        <v>11099.625</v>
      </c>
      <c r="N237" s="33">
        <f t="shared" si="11"/>
        <v>0.59676606383193209</v>
      </c>
    </row>
    <row r="238" spans="1:14">
      <c r="A238" s="32"/>
      <c r="B238" s="32">
        <v>2024</v>
      </c>
      <c r="C238" s="32" t="s">
        <v>42</v>
      </c>
      <c r="D238" s="32" t="s">
        <v>13</v>
      </c>
      <c r="E238" s="32" t="s">
        <v>24</v>
      </c>
      <c r="F238" s="32" t="s">
        <v>18</v>
      </c>
      <c r="G238" s="32" t="s">
        <v>31</v>
      </c>
      <c r="H238" s="32" t="s">
        <v>17</v>
      </c>
      <c r="I238" s="3">
        <v>890.08274999999981</v>
      </c>
      <c r="J238" s="3">
        <v>341.6</v>
      </c>
      <c r="K238" s="32">
        <v>23</v>
      </c>
      <c r="L238" s="3">
        <f t="shared" si="9"/>
        <v>20471.903249999996</v>
      </c>
      <c r="M238" s="3">
        <f t="shared" si="10"/>
        <v>12615.103249999995</v>
      </c>
      <c r="N238" s="33">
        <f t="shared" si="11"/>
        <v>0.6162154586188755</v>
      </c>
    </row>
    <row r="239" spans="1:14">
      <c r="A239" s="32"/>
      <c r="B239" s="32">
        <v>2023</v>
      </c>
      <c r="C239" s="32" t="s">
        <v>42</v>
      </c>
      <c r="D239" s="32" t="s">
        <v>13</v>
      </c>
      <c r="E239" s="32" t="s">
        <v>25</v>
      </c>
      <c r="F239" s="32" t="s">
        <v>18</v>
      </c>
      <c r="G239" s="32" t="s">
        <v>31</v>
      </c>
      <c r="H239" s="32" t="s">
        <v>17</v>
      </c>
      <c r="I239" s="3">
        <v>593.98500000000001</v>
      </c>
      <c r="J239" s="3">
        <v>240</v>
      </c>
      <c r="K239" s="32">
        <v>31</v>
      </c>
      <c r="L239" s="3">
        <f t="shared" si="9"/>
        <v>18413.535</v>
      </c>
      <c r="M239" s="3">
        <f t="shared" si="10"/>
        <v>10973.535</v>
      </c>
      <c r="N239" s="33">
        <f t="shared" si="11"/>
        <v>0.59594939266143088</v>
      </c>
    </row>
    <row r="240" spans="1:14">
      <c r="A240" s="32"/>
      <c r="B240" s="32">
        <v>2024</v>
      </c>
      <c r="C240" s="32" t="s">
        <v>42</v>
      </c>
      <c r="D240" s="32" t="s">
        <v>13</v>
      </c>
      <c r="E240" s="32" t="s">
        <v>25</v>
      </c>
      <c r="F240" s="32" t="s">
        <v>18</v>
      </c>
      <c r="G240" s="32" t="s">
        <v>31</v>
      </c>
      <c r="H240" s="32" t="s">
        <v>17</v>
      </c>
      <c r="I240" s="3">
        <v>708.95774999999992</v>
      </c>
      <c r="J240" s="3">
        <v>274.40000000000003</v>
      </c>
      <c r="K240" s="32">
        <v>29</v>
      </c>
      <c r="L240" s="3">
        <f t="shared" si="9"/>
        <v>20559.774749999997</v>
      </c>
      <c r="M240" s="3">
        <f t="shared" si="10"/>
        <v>12602.174749999996</v>
      </c>
      <c r="N240" s="33">
        <f t="shared" si="11"/>
        <v>0.61295295805709149</v>
      </c>
    </row>
    <row r="241" spans="1:14">
      <c r="A241" s="32"/>
      <c r="B241" s="32">
        <v>2023</v>
      </c>
      <c r="C241" s="32" t="s">
        <v>42</v>
      </c>
      <c r="D241" s="32" t="s">
        <v>13</v>
      </c>
      <c r="E241" s="32" t="s">
        <v>26</v>
      </c>
      <c r="F241" s="32" t="s">
        <v>18</v>
      </c>
      <c r="G241" s="32" t="s">
        <v>31</v>
      </c>
      <c r="H241" s="32" t="s">
        <v>17</v>
      </c>
      <c r="I241" s="3">
        <v>311.39100000000002</v>
      </c>
      <c r="J241" s="3">
        <v>210</v>
      </c>
      <c r="K241" s="32">
        <v>35</v>
      </c>
      <c r="L241" s="3">
        <f t="shared" si="9"/>
        <v>10898.685000000001</v>
      </c>
      <c r="M241" s="3">
        <f t="shared" si="10"/>
        <v>3548.6850000000009</v>
      </c>
      <c r="N241" s="33">
        <f t="shared" si="11"/>
        <v>0.32560671310346162</v>
      </c>
    </row>
    <row r="242" spans="1:14">
      <c r="A242" s="32"/>
      <c r="B242" s="32">
        <v>2024</v>
      </c>
      <c r="C242" s="32" t="s">
        <v>42</v>
      </c>
      <c r="D242" s="32" t="s">
        <v>13</v>
      </c>
      <c r="E242" s="32" t="s">
        <v>26</v>
      </c>
      <c r="F242" s="32" t="s">
        <v>18</v>
      </c>
      <c r="G242" s="32" t="s">
        <v>31</v>
      </c>
      <c r="H242" s="32" t="s">
        <v>17</v>
      </c>
      <c r="I242" s="3">
        <v>373.62464999999992</v>
      </c>
      <c r="J242" s="3">
        <v>240.8</v>
      </c>
      <c r="K242" s="32">
        <v>33</v>
      </c>
      <c r="L242" s="3">
        <f t="shared" si="9"/>
        <v>12329.613449999997</v>
      </c>
      <c r="M242" s="3">
        <f t="shared" si="10"/>
        <v>4383.2134499999966</v>
      </c>
      <c r="N242" s="33">
        <f t="shared" si="11"/>
        <v>0.35550290913621446</v>
      </c>
    </row>
    <row r="243" spans="1:14">
      <c r="A243" s="32"/>
      <c r="B243" s="32">
        <v>2023</v>
      </c>
      <c r="C243" s="32" t="s">
        <v>43</v>
      </c>
      <c r="D243" s="32" t="s">
        <v>13</v>
      </c>
      <c r="E243" s="32" t="s">
        <v>23</v>
      </c>
      <c r="F243" s="32" t="s">
        <v>18</v>
      </c>
      <c r="G243" s="32" t="s">
        <v>31</v>
      </c>
      <c r="H243" s="32" t="s">
        <v>17</v>
      </c>
      <c r="I243" s="3">
        <v>436.48500000000001</v>
      </c>
      <c r="J243" s="3">
        <v>180</v>
      </c>
      <c r="K243" s="32">
        <v>42</v>
      </c>
      <c r="L243" s="3">
        <f t="shared" si="9"/>
        <v>18332.37</v>
      </c>
      <c r="M243" s="3">
        <f t="shared" si="10"/>
        <v>10772.37</v>
      </c>
      <c r="N243" s="33">
        <f t="shared" si="11"/>
        <v>0.58761469466304694</v>
      </c>
    </row>
    <row r="244" spans="1:14">
      <c r="A244" s="32"/>
      <c r="B244" s="32">
        <v>2024</v>
      </c>
      <c r="C244" s="32" t="s">
        <v>43</v>
      </c>
      <c r="D244" s="32" t="s">
        <v>13</v>
      </c>
      <c r="E244" s="32" t="s">
        <v>23</v>
      </c>
      <c r="F244" s="32" t="s">
        <v>18</v>
      </c>
      <c r="G244" s="32" t="s">
        <v>31</v>
      </c>
      <c r="H244" s="32" t="s">
        <v>17</v>
      </c>
      <c r="I244" s="3">
        <v>519.20774999999992</v>
      </c>
      <c r="J244" s="3">
        <v>207.20000000000002</v>
      </c>
      <c r="K244" s="32">
        <v>39</v>
      </c>
      <c r="L244" s="3">
        <f t="shared" si="9"/>
        <v>20249.102249999996</v>
      </c>
      <c r="M244" s="3">
        <f t="shared" si="10"/>
        <v>12168.302249999995</v>
      </c>
      <c r="N244" s="33">
        <f t="shared" si="11"/>
        <v>0.60093045606503359</v>
      </c>
    </row>
    <row r="245" spans="1:14">
      <c r="A245" s="32"/>
      <c r="B245" s="32">
        <v>2023</v>
      </c>
      <c r="C245" s="32" t="s">
        <v>43</v>
      </c>
      <c r="D245" s="32" t="s">
        <v>13</v>
      </c>
      <c r="E245" s="32" t="s">
        <v>24</v>
      </c>
      <c r="F245" s="32" t="s">
        <v>18</v>
      </c>
      <c r="G245" s="32" t="s">
        <v>31</v>
      </c>
      <c r="H245" s="32" t="s">
        <v>17</v>
      </c>
      <c r="I245" s="3">
        <v>736.48500000000001</v>
      </c>
      <c r="J245" s="3">
        <v>300</v>
      </c>
      <c r="K245" s="32">
        <v>28</v>
      </c>
      <c r="L245" s="3">
        <f t="shared" si="9"/>
        <v>20621.580000000002</v>
      </c>
      <c r="M245" s="3">
        <f t="shared" si="10"/>
        <v>12221.58</v>
      </c>
      <c r="N245" s="33">
        <f t="shared" si="11"/>
        <v>0.59265972830403868</v>
      </c>
    </row>
    <row r="246" spans="1:14">
      <c r="A246" s="32"/>
      <c r="B246" s="32">
        <v>2024</v>
      </c>
      <c r="C246" s="32" t="s">
        <v>43</v>
      </c>
      <c r="D246" s="32" t="s">
        <v>13</v>
      </c>
      <c r="E246" s="32" t="s">
        <v>24</v>
      </c>
      <c r="F246" s="32" t="s">
        <v>18</v>
      </c>
      <c r="G246" s="32" t="s">
        <v>31</v>
      </c>
      <c r="H246" s="32" t="s">
        <v>17</v>
      </c>
      <c r="I246" s="3">
        <v>881.45775000000003</v>
      </c>
      <c r="J246" s="3">
        <v>341.6</v>
      </c>
      <c r="K246" s="32">
        <v>26</v>
      </c>
      <c r="L246" s="3">
        <f t="shared" si="9"/>
        <v>22917.9015</v>
      </c>
      <c r="M246" s="3">
        <f t="shared" si="10"/>
        <v>14036.3015</v>
      </c>
      <c r="N246" s="33">
        <f t="shared" si="11"/>
        <v>0.61246015478336879</v>
      </c>
    </row>
    <row r="247" spans="1:14">
      <c r="A247" s="32"/>
      <c r="B247" s="32">
        <v>2023</v>
      </c>
      <c r="C247" s="32" t="s">
        <v>43</v>
      </c>
      <c r="D247" s="32" t="s">
        <v>13</v>
      </c>
      <c r="E247" s="32" t="s">
        <v>25</v>
      </c>
      <c r="F247" s="32" t="s">
        <v>18</v>
      </c>
      <c r="G247" s="32" t="s">
        <v>31</v>
      </c>
      <c r="H247" s="32" t="s">
        <v>17</v>
      </c>
      <c r="I247" s="3">
        <v>586.48500000000001</v>
      </c>
      <c r="J247" s="3">
        <v>240</v>
      </c>
      <c r="K247" s="32">
        <v>34</v>
      </c>
      <c r="L247" s="3">
        <f t="shared" si="9"/>
        <v>19940.490000000002</v>
      </c>
      <c r="M247" s="3">
        <f t="shared" si="10"/>
        <v>11780.49</v>
      </c>
      <c r="N247" s="33">
        <f t="shared" si="11"/>
        <v>0.59078237295071478</v>
      </c>
    </row>
    <row r="248" spans="1:14">
      <c r="A248" s="32"/>
      <c r="B248" s="32">
        <v>2024</v>
      </c>
      <c r="C248" s="32" t="s">
        <v>43</v>
      </c>
      <c r="D248" s="32" t="s">
        <v>13</v>
      </c>
      <c r="E248" s="32" t="s">
        <v>25</v>
      </c>
      <c r="F248" s="32" t="s">
        <v>18</v>
      </c>
      <c r="G248" s="32" t="s">
        <v>31</v>
      </c>
      <c r="H248" s="32" t="s">
        <v>17</v>
      </c>
      <c r="I248" s="3">
        <v>700.33274999999992</v>
      </c>
      <c r="J248" s="3">
        <v>274.40000000000003</v>
      </c>
      <c r="K248" s="32">
        <v>32</v>
      </c>
      <c r="L248" s="3">
        <f t="shared" si="9"/>
        <v>22410.647999999997</v>
      </c>
      <c r="M248" s="3">
        <f t="shared" si="10"/>
        <v>13629.847999999996</v>
      </c>
      <c r="N248" s="33">
        <f t="shared" si="11"/>
        <v>0.60818625146403615</v>
      </c>
    </row>
    <row r="249" spans="1:14">
      <c r="A249" s="32"/>
      <c r="B249" s="32">
        <v>2023</v>
      </c>
      <c r="C249" s="32" t="s">
        <v>43</v>
      </c>
      <c r="D249" s="32" t="s">
        <v>13</v>
      </c>
      <c r="E249" s="32" t="s">
        <v>26</v>
      </c>
      <c r="F249" s="32" t="s">
        <v>18</v>
      </c>
      <c r="G249" s="32" t="s">
        <v>31</v>
      </c>
      <c r="H249" s="32" t="s">
        <v>17</v>
      </c>
      <c r="I249" s="3">
        <v>306.89100000000002</v>
      </c>
      <c r="J249" s="3">
        <v>210</v>
      </c>
      <c r="K249" s="32">
        <v>38</v>
      </c>
      <c r="L249" s="3">
        <f t="shared" si="9"/>
        <v>11661.858</v>
      </c>
      <c r="M249" s="3">
        <f t="shared" si="10"/>
        <v>3681.8580000000006</v>
      </c>
      <c r="N249" s="33">
        <f t="shared" si="11"/>
        <v>0.3157179584934065</v>
      </c>
    </row>
    <row r="250" spans="1:14">
      <c r="A250" s="32"/>
      <c r="B250" s="32">
        <v>2024</v>
      </c>
      <c r="C250" s="32" t="s">
        <v>43</v>
      </c>
      <c r="D250" s="32" t="s">
        <v>13</v>
      </c>
      <c r="E250" s="32" t="s">
        <v>26</v>
      </c>
      <c r="F250" s="32" t="s">
        <v>18</v>
      </c>
      <c r="G250" s="32" t="s">
        <v>31</v>
      </c>
      <c r="H250" s="32" t="s">
        <v>17</v>
      </c>
      <c r="I250" s="3">
        <v>368.44964999999996</v>
      </c>
      <c r="J250" s="3">
        <v>240.8</v>
      </c>
      <c r="K250" s="32">
        <v>36</v>
      </c>
      <c r="L250" s="3">
        <f t="shared" si="9"/>
        <v>13264.187399999999</v>
      </c>
      <c r="M250" s="3">
        <f t="shared" si="10"/>
        <v>4595.3873999999978</v>
      </c>
      <c r="N250" s="33">
        <f t="shared" si="11"/>
        <v>0.34645072942802346</v>
      </c>
    </row>
    <row r="251" spans="1:14">
      <c r="A251" s="32"/>
      <c r="B251" s="32">
        <v>2023</v>
      </c>
      <c r="C251" s="32" t="s">
        <v>44</v>
      </c>
      <c r="D251" s="32" t="s">
        <v>13</v>
      </c>
      <c r="E251" s="32" t="s">
        <v>23</v>
      </c>
      <c r="F251" s="32" t="s">
        <v>18</v>
      </c>
      <c r="G251" s="32" t="s">
        <v>31</v>
      </c>
      <c r="H251" s="32" t="s">
        <v>17</v>
      </c>
      <c r="I251" s="3">
        <v>428.98500000000001</v>
      </c>
      <c r="J251" s="3">
        <v>180</v>
      </c>
      <c r="K251" s="32">
        <v>45</v>
      </c>
      <c r="L251" s="3">
        <f t="shared" si="9"/>
        <v>19304.325000000001</v>
      </c>
      <c r="M251" s="3">
        <f t="shared" si="10"/>
        <v>11204.325000000001</v>
      </c>
      <c r="N251" s="33">
        <f t="shared" si="11"/>
        <v>0.58040490926256161</v>
      </c>
    </row>
    <row r="252" spans="1:14">
      <c r="A252" s="32"/>
      <c r="B252" s="32">
        <v>2024</v>
      </c>
      <c r="C252" s="32" t="s">
        <v>44</v>
      </c>
      <c r="D252" s="32" t="s">
        <v>13</v>
      </c>
      <c r="E252" s="32" t="s">
        <v>23</v>
      </c>
      <c r="F252" s="32" t="s">
        <v>18</v>
      </c>
      <c r="G252" s="32" t="s">
        <v>31</v>
      </c>
      <c r="H252" s="32" t="s">
        <v>17</v>
      </c>
      <c r="I252" s="3">
        <v>510.58274999999992</v>
      </c>
      <c r="J252" s="3">
        <v>207.20000000000002</v>
      </c>
      <c r="K252" s="32">
        <v>42</v>
      </c>
      <c r="L252" s="3">
        <f t="shared" si="9"/>
        <v>21444.475499999997</v>
      </c>
      <c r="M252" s="3">
        <f t="shared" si="10"/>
        <v>12742.075499999995</v>
      </c>
      <c r="N252" s="33">
        <f t="shared" si="11"/>
        <v>0.59418918872601934</v>
      </c>
    </row>
    <row r="253" spans="1:14">
      <c r="A253" s="32"/>
      <c r="B253" s="32">
        <v>2023</v>
      </c>
      <c r="C253" s="32" t="s">
        <v>44</v>
      </c>
      <c r="D253" s="32" t="s">
        <v>13</v>
      </c>
      <c r="E253" s="32" t="s">
        <v>24</v>
      </c>
      <c r="F253" s="32" t="s">
        <v>18</v>
      </c>
      <c r="G253" s="32" t="s">
        <v>31</v>
      </c>
      <c r="H253" s="32" t="s">
        <v>17</v>
      </c>
      <c r="I253" s="3">
        <v>728.98500000000001</v>
      </c>
      <c r="J253" s="3">
        <v>300</v>
      </c>
      <c r="K253" s="32">
        <v>31</v>
      </c>
      <c r="L253" s="3">
        <f t="shared" si="9"/>
        <v>22598.535</v>
      </c>
      <c r="M253" s="3">
        <f t="shared" si="10"/>
        <v>13298.535</v>
      </c>
      <c r="N253" s="33">
        <f t="shared" si="11"/>
        <v>0.5884688985370069</v>
      </c>
    </row>
    <row r="254" spans="1:14">
      <c r="A254" s="32"/>
      <c r="B254" s="32">
        <v>2024</v>
      </c>
      <c r="C254" s="32" t="s">
        <v>44</v>
      </c>
      <c r="D254" s="32" t="s">
        <v>13</v>
      </c>
      <c r="E254" s="32" t="s">
        <v>24</v>
      </c>
      <c r="F254" s="32" t="s">
        <v>18</v>
      </c>
      <c r="G254" s="32" t="s">
        <v>31</v>
      </c>
      <c r="H254" s="32" t="s">
        <v>17</v>
      </c>
      <c r="I254" s="3">
        <v>872.83275000000003</v>
      </c>
      <c r="J254" s="3">
        <v>341.6</v>
      </c>
      <c r="K254" s="32">
        <v>29</v>
      </c>
      <c r="L254" s="3">
        <f t="shared" si="9"/>
        <v>25312.14975</v>
      </c>
      <c r="M254" s="3">
        <f t="shared" si="10"/>
        <v>15405.749750000001</v>
      </c>
      <c r="N254" s="33">
        <f t="shared" si="11"/>
        <v>0.60863063399030348</v>
      </c>
    </row>
    <row r="255" spans="1:14">
      <c r="A255" s="32"/>
      <c r="B255" s="32">
        <v>2023</v>
      </c>
      <c r="C255" s="32" t="s">
        <v>44</v>
      </c>
      <c r="D255" s="32" t="s">
        <v>13</v>
      </c>
      <c r="E255" s="32" t="s">
        <v>25</v>
      </c>
      <c r="F255" s="32" t="s">
        <v>18</v>
      </c>
      <c r="G255" s="32" t="s">
        <v>31</v>
      </c>
      <c r="H255" s="32" t="s">
        <v>17</v>
      </c>
      <c r="I255" s="3">
        <v>578.98500000000001</v>
      </c>
      <c r="J255" s="3">
        <v>240</v>
      </c>
      <c r="K255" s="32">
        <v>37</v>
      </c>
      <c r="L255" s="3">
        <f t="shared" si="9"/>
        <v>21422.445</v>
      </c>
      <c r="M255" s="3">
        <f t="shared" si="10"/>
        <v>12542.445</v>
      </c>
      <c r="N255" s="33">
        <f t="shared" si="11"/>
        <v>0.58548148915775022</v>
      </c>
    </row>
    <row r="256" spans="1:14">
      <c r="A256" s="32"/>
      <c r="B256" s="32">
        <v>2024</v>
      </c>
      <c r="C256" s="32" t="s">
        <v>44</v>
      </c>
      <c r="D256" s="32" t="s">
        <v>13</v>
      </c>
      <c r="E256" s="32" t="s">
        <v>25</v>
      </c>
      <c r="F256" s="32" t="s">
        <v>18</v>
      </c>
      <c r="G256" s="32" t="s">
        <v>31</v>
      </c>
      <c r="H256" s="32" t="s">
        <v>17</v>
      </c>
      <c r="I256" s="3">
        <v>691.70774999999992</v>
      </c>
      <c r="J256" s="3">
        <v>274.40000000000003</v>
      </c>
      <c r="K256" s="32">
        <v>35</v>
      </c>
      <c r="L256" s="3">
        <f t="shared" si="9"/>
        <v>24209.771249999998</v>
      </c>
      <c r="M256" s="3">
        <f t="shared" si="10"/>
        <v>14605.771249999996</v>
      </c>
      <c r="N256" s="33">
        <f t="shared" si="11"/>
        <v>0.60330067141795063</v>
      </c>
    </row>
    <row r="257" spans="1:14">
      <c r="A257" s="32"/>
      <c r="B257" s="32">
        <v>2023</v>
      </c>
      <c r="C257" s="32" t="s">
        <v>44</v>
      </c>
      <c r="D257" s="32" t="s">
        <v>13</v>
      </c>
      <c r="E257" s="32" t="s">
        <v>26</v>
      </c>
      <c r="F257" s="32" t="s">
        <v>18</v>
      </c>
      <c r="G257" s="32" t="s">
        <v>31</v>
      </c>
      <c r="H257" s="32" t="s">
        <v>17</v>
      </c>
      <c r="I257" s="3">
        <v>302.39100000000002</v>
      </c>
      <c r="J257" s="3">
        <v>210</v>
      </c>
      <c r="K257" s="32">
        <v>41</v>
      </c>
      <c r="L257" s="3">
        <f t="shared" si="9"/>
        <v>12398.031000000001</v>
      </c>
      <c r="M257" s="3">
        <f t="shared" si="10"/>
        <v>3788.0310000000009</v>
      </c>
      <c r="N257" s="33">
        <f t="shared" si="11"/>
        <v>0.30553488695100056</v>
      </c>
    </row>
    <row r="258" spans="1:14">
      <c r="A258" s="32"/>
      <c r="B258" s="32">
        <v>2024</v>
      </c>
      <c r="C258" s="32" t="s">
        <v>44</v>
      </c>
      <c r="D258" s="32" t="s">
        <v>13</v>
      </c>
      <c r="E258" s="32" t="s">
        <v>26</v>
      </c>
      <c r="F258" s="32" t="s">
        <v>18</v>
      </c>
      <c r="G258" s="32" t="s">
        <v>31</v>
      </c>
      <c r="H258" s="32" t="s">
        <v>17</v>
      </c>
      <c r="I258" s="3">
        <v>363.27464999999995</v>
      </c>
      <c r="J258" s="3">
        <v>240.8</v>
      </c>
      <c r="K258" s="32">
        <v>39</v>
      </c>
      <c r="L258" s="3">
        <f t="shared" si="9"/>
        <v>14167.711349999998</v>
      </c>
      <c r="M258" s="3">
        <f t="shared" si="10"/>
        <v>4776.5113499999979</v>
      </c>
      <c r="N258" s="33">
        <f t="shared" si="11"/>
        <v>0.33714064551435108</v>
      </c>
    </row>
    <row r="259" spans="1:14">
      <c r="A259" s="32"/>
      <c r="B259" s="32">
        <v>2023</v>
      </c>
      <c r="C259" s="32" t="s">
        <v>41</v>
      </c>
      <c r="D259" s="32" t="s">
        <v>13</v>
      </c>
      <c r="E259" s="32" t="s">
        <v>23</v>
      </c>
      <c r="F259" s="32" t="s">
        <v>18</v>
      </c>
      <c r="G259" s="32" t="s">
        <v>29</v>
      </c>
      <c r="H259" s="32" t="s">
        <v>35</v>
      </c>
      <c r="I259" s="3">
        <v>150.99</v>
      </c>
      <c r="J259" s="3">
        <v>90</v>
      </c>
      <c r="K259" s="32">
        <v>68</v>
      </c>
      <c r="L259" s="3">
        <f t="shared" si="9"/>
        <v>10267.32</v>
      </c>
      <c r="M259" s="3">
        <f t="shared" si="10"/>
        <v>4147.3200000000006</v>
      </c>
      <c r="N259" s="33">
        <f t="shared" si="11"/>
        <v>0.40393403536658062</v>
      </c>
    </row>
    <row r="260" spans="1:14">
      <c r="A260" s="32"/>
      <c r="B260" s="32">
        <v>2024</v>
      </c>
      <c r="C260" s="32" t="s">
        <v>41</v>
      </c>
      <c r="D260" s="32" t="s">
        <v>13</v>
      </c>
      <c r="E260" s="32" t="s">
        <v>23</v>
      </c>
      <c r="F260" s="32" t="s">
        <v>18</v>
      </c>
      <c r="G260" s="32" t="s">
        <v>29</v>
      </c>
      <c r="H260" s="32" t="s">
        <v>35</v>
      </c>
      <c r="I260" s="3">
        <v>179.38849999999999</v>
      </c>
      <c r="J260" s="3">
        <v>103.04</v>
      </c>
      <c r="K260" s="32">
        <v>65</v>
      </c>
      <c r="L260" s="3">
        <f t="shared" ref="L260:L322" si="12">I260*K260</f>
        <v>11660.252499999999</v>
      </c>
      <c r="M260" s="3">
        <f t="shared" ref="M260:M322" si="13">(I260-J260)*K260</f>
        <v>4962.6524999999992</v>
      </c>
      <c r="N260" s="33">
        <f t="shared" ref="N260:N322" si="14">M260/L260</f>
        <v>0.42560420539778188</v>
      </c>
    </row>
    <row r="261" spans="1:14">
      <c r="A261" s="32"/>
      <c r="B261" s="32">
        <v>2023</v>
      </c>
      <c r="C261" s="32" t="s">
        <v>41</v>
      </c>
      <c r="D261" s="32" t="s">
        <v>13</v>
      </c>
      <c r="E261" s="32" t="s">
        <v>24</v>
      </c>
      <c r="F261" s="32" t="s">
        <v>18</v>
      </c>
      <c r="G261" s="32" t="s">
        <v>29</v>
      </c>
      <c r="H261" s="32" t="s">
        <v>35</v>
      </c>
      <c r="I261" s="3">
        <v>250.99</v>
      </c>
      <c r="J261" s="3">
        <v>150</v>
      </c>
      <c r="K261" s="32">
        <v>45</v>
      </c>
      <c r="L261" s="3">
        <f t="shared" si="12"/>
        <v>11294.550000000001</v>
      </c>
      <c r="M261" s="3">
        <f t="shared" si="13"/>
        <v>4544.55</v>
      </c>
      <c r="N261" s="33">
        <f t="shared" si="14"/>
        <v>0.402366628152516</v>
      </c>
    </row>
    <row r="262" spans="1:14">
      <c r="A262" s="32"/>
      <c r="B262" s="32">
        <v>2024</v>
      </c>
      <c r="C262" s="32" t="s">
        <v>41</v>
      </c>
      <c r="D262" s="32" t="s">
        <v>13</v>
      </c>
      <c r="E262" s="32" t="s">
        <v>24</v>
      </c>
      <c r="F262" s="32" t="s">
        <v>18</v>
      </c>
      <c r="G262" s="32" t="s">
        <v>29</v>
      </c>
      <c r="H262" s="32" t="s">
        <v>35</v>
      </c>
      <c r="I262" s="3">
        <v>300.13849999999996</v>
      </c>
      <c r="J262" s="3">
        <v>173.60000000000002</v>
      </c>
      <c r="K262" s="32">
        <v>42</v>
      </c>
      <c r="L262" s="3">
        <f t="shared" si="12"/>
        <v>12605.816999999999</v>
      </c>
      <c r="M262" s="3">
        <f t="shared" si="13"/>
        <v>5314.6169999999975</v>
      </c>
      <c r="N262" s="33">
        <f t="shared" si="14"/>
        <v>0.42160036116659461</v>
      </c>
    </row>
    <row r="263" spans="1:14">
      <c r="A263" s="32"/>
      <c r="B263" s="32">
        <v>2023</v>
      </c>
      <c r="C263" s="32" t="s">
        <v>41</v>
      </c>
      <c r="D263" s="32" t="s">
        <v>13</v>
      </c>
      <c r="E263" s="32" t="s">
        <v>25</v>
      </c>
      <c r="F263" s="32" t="s">
        <v>18</v>
      </c>
      <c r="G263" s="32" t="s">
        <v>29</v>
      </c>
      <c r="H263" s="32" t="s">
        <v>35</v>
      </c>
      <c r="I263" s="3">
        <v>200.99</v>
      </c>
      <c r="J263" s="3">
        <v>120</v>
      </c>
      <c r="K263" s="32">
        <v>56</v>
      </c>
      <c r="L263" s="3">
        <f t="shared" si="12"/>
        <v>11255.44</v>
      </c>
      <c r="M263" s="3">
        <f t="shared" si="13"/>
        <v>4535.4400000000005</v>
      </c>
      <c r="N263" s="33">
        <f t="shared" si="14"/>
        <v>0.40295537091397587</v>
      </c>
    </row>
    <row r="264" spans="1:14">
      <c r="A264" s="32"/>
      <c r="B264" s="32">
        <v>2024</v>
      </c>
      <c r="C264" s="32" t="s">
        <v>41</v>
      </c>
      <c r="D264" s="32" t="s">
        <v>13</v>
      </c>
      <c r="E264" s="32" t="s">
        <v>25</v>
      </c>
      <c r="F264" s="32" t="s">
        <v>18</v>
      </c>
      <c r="G264" s="32" t="s">
        <v>29</v>
      </c>
      <c r="H264" s="32" t="s">
        <v>35</v>
      </c>
      <c r="I264" s="3">
        <v>242.63849999999999</v>
      </c>
      <c r="J264" s="3">
        <v>140</v>
      </c>
      <c r="K264" s="32">
        <v>53</v>
      </c>
      <c r="L264" s="3">
        <f t="shared" si="12"/>
        <v>12859.8405</v>
      </c>
      <c r="M264" s="3">
        <f t="shared" si="13"/>
        <v>5439.8404999999993</v>
      </c>
      <c r="N264" s="33">
        <f t="shared" si="14"/>
        <v>0.42300995101766614</v>
      </c>
    </row>
    <row r="265" spans="1:14">
      <c r="A265" s="32"/>
      <c r="B265" s="32">
        <v>2023</v>
      </c>
      <c r="C265" s="32" t="s">
        <v>41</v>
      </c>
      <c r="D265" s="32" t="s">
        <v>13</v>
      </c>
      <c r="E265" s="32" t="s">
        <v>26</v>
      </c>
      <c r="F265" s="32" t="s">
        <v>18</v>
      </c>
      <c r="G265" s="32" t="s">
        <v>29</v>
      </c>
      <c r="H265" s="32" t="s">
        <v>35</v>
      </c>
      <c r="I265" s="3">
        <v>175.99</v>
      </c>
      <c r="J265" s="3">
        <v>105</v>
      </c>
      <c r="K265" s="32">
        <v>62</v>
      </c>
      <c r="L265" s="3">
        <f t="shared" si="12"/>
        <v>10911.380000000001</v>
      </c>
      <c r="M265" s="3">
        <f t="shared" si="13"/>
        <v>4401.380000000001</v>
      </c>
      <c r="N265" s="33">
        <f t="shared" si="14"/>
        <v>0.40337519177225983</v>
      </c>
    </row>
    <row r="266" spans="1:14">
      <c r="A266" s="32"/>
      <c r="B266" s="32">
        <v>2024</v>
      </c>
      <c r="C266" s="32" t="s">
        <v>41</v>
      </c>
      <c r="D266" s="32" t="s">
        <v>13</v>
      </c>
      <c r="E266" s="32" t="s">
        <v>26</v>
      </c>
      <c r="F266" s="32" t="s">
        <v>18</v>
      </c>
      <c r="G266" s="32" t="s">
        <v>29</v>
      </c>
      <c r="H266" s="32" t="s">
        <v>35</v>
      </c>
      <c r="I266" s="3">
        <v>213.88849999999999</v>
      </c>
      <c r="J266" s="3">
        <v>120.96000000000001</v>
      </c>
      <c r="K266" s="32">
        <v>58</v>
      </c>
      <c r="L266" s="3">
        <f t="shared" si="12"/>
        <v>12405.532999999999</v>
      </c>
      <c r="M266" s="3">
        <f t="shared" si="13"/>
        <v>5389.8529999999992</v>
      </c>
      <c r="N266" s="33">
        <f t="shared" si="14"/>
        <v>0.43447169903945276</v>
      </c>
    </row>
    <row r="267" spans="1:14">
      <c r="A267" s="32"/>
      <c r="B267" s="32">
        <v>2023</v>
      </c>
      <c r="C267" s="32" t="s">
        <v>42</v>
      </c>
      <c r="D267" s="32" t="s">
        <v>13</v>
      </c>
      <c r="E267" s="32" t="s">
        <v>23</v>
      </c>
      <c r="F267" s="32" t="s">
        <v>18</v>
      </c>
      <c r="G267" s="32" t="s">
        <v>29</v>
      </c>
      <c r="H267" s="32" t="s">
        <v>35</v>
      </c>
      <c r="I267" s="3">
        <v>145.99</v>
      </c>
      <c r="J267" s="3">
        <v>90</v>
      </c>
      <c r="K267" s="32">
        <v>75</v>
      </c>
      <c r="L267" s="3">
        <f t="shared" si="12"/>
        <v>10949.25</v>
      </c>
      <c r="M267" s="3">
        <f t="shared" si="13"/>
        <v>4199.2500000000009</v>
      </c>
      <c r="N267" s="33">
        <f t="shared" si="14"/>
        <v>0.38351941913829724</v>
      </c>
    </row>
    <row r="268" spans="1:14">
      <c r="A268" s="32"/>
      <c r="B268" s="32">
        <v>2024</v>
      </c>
      <c r="C268" s="32" t="s">
        <v>42</v>
      </c>
      <c r="D268" s="32" t="s">
        <v>13</v>
      </c>
      <c r="E268" s="32" t="s">
        <v>23</v>
      </c>
      <c r="F268" s="32" t="s">
        <v>18</v>
      </c>
      <c r="G268" s="32" t="s">
        <v>29</v>
      </c>
      <c r="H268" s="32" t="s">
        <v>35</v>
      </c>
      <c r="I268" s="3">
        <v>173.63849999999999</v>
      </c>
      <c r="J268" s="3">
        <v>103.04</v>
      </c>
      <c r="K268" s="32">
        <v>71</v>
      </c>
      <c r="L268" s="3">
        <f t="shared" si="12"/>
        <v>12328.333499999999</v>
      </c>
      <c r="M268" s="3">
        <f t="shared" si="13"/>
        <v>5012.4934999999987</v>
      </c>
      <c r="N268" s="33">
        <f t="shared" si="14"/>
        <v>0.4065832174316179</v>
      </c>
    </row>
    <row r="269" spans="1:14">
      <c r="A269" s="32"/>
      <c r="B269" s="32">
        <v>2023</v>
      </c>
      <c r="C269" s="32" t="s">
        <v>42</v>
      </c>
      <c r="D269" s="32" t="s">
        <v>13</v>
      </c>
      <c r="E269" s="32" t="s">
        <v>24</v>
      </c>
      <c r="F269" s="32" t="s">
        <v>18</v>
      </c>
      <c r="G269" s="32" t="s">
        <v>29</v>
      </c>
      <c r="H269" s="32" t="s">
        <v>35</v>
      </c>
      <c r="I269" s="3">
        <v>245.99</v>
      </c>
      <c r="J269" s="3">
        <v>150</v>
      </c>
      <c r="K269" s="32">
        <v>52</v>
      </c>
      <c r="L269" s="3">
        <f t="shared" si="12"/>
        <v>12791.48</v>
      </c>
      <c r="M269" s="3">
        <f t="shared" si="13"/>
        <v>4991.4800000000005</v>
      </c>
      <c r="N269" s="33">
        <f t="shared" si="14"/>
        <v>0.39021911459815445</v>
      </c>
    </row>
    <row r="270" spans="1:14">
      <c r="A270" s="32"/>
      <c r="B270" s="32">
        <v>2024</v>
      </c>
      <c r="C270" s="32" t="s">
        <v>42</v>
      </c>
      <c r="D270" s="32" t="s">
        <v>13</v>
      </c>
      <c r="E270" s="32" t="s">
        <v>24</v>
      </c>
      <c r="F270" s="32" t="s">
        <v>18</v>
      </c>
      <c r="G270" s="32" t="s">
        <v>29</v>
      </c>
      <c r="H270" s="32" t="s">
        <v>35</v>
      </c>
      <c r="I270" s="3">
        <v>294.38849999999996</v>
      </c>
      <c r="J270" s="3">
        <v>173.60000000000002</v>
      </c>
      <c r="K270" s="32">
        <v>49</v>
      </c>
      <c r="L270" s="3">
        <f t="shared" si="12"/>
        <v>14425.036499999998</v>
      </c>
      <c r="M270" s="3">
        <f t="shared" si="13"/>
        <v>5918.6364999999969</v>
      </c>
      <c r="N270" s="33">
        <f t="shared" si="14"/>
        <v>0.41030305191948718</v>
      </c>
    </row>
    <row r="271" spans="1:14">
      <c r="A271" s="32"/>
      <c r="B271" s="32">
        <v>2023</v>
      </c>
      <c r="C271" s="32" t="s">
        <v>42</v>
      </c>
      <c r="D271" s="32" t="s">
        <v>13</v>
      </c>
      <c r="E271" s="32" t="s">
        <v>25</v>
      </c>
      <c r="F271" s="32" t="s">
        <v>18</v>
      </c>
      <c r="G271" s="32" t="s">
        <v>29</v>
      </c>
      <c r="H271" s="32" t="s">
        <v>35</v>
      </c>
      <c r="I271" s="3">
        <v>195.99</v>
      </c>
      <c r="J271" s="3">
        <v>120</v>
      </c>
      <c r="K271" s="32">
        <v>63</v>
      </c>
      <c r="L271" s="3">
        <f t="shared" si="12"/>
        <v>12347.37</v>
      </c>
      <c r="M271" s="3">
        <f t="shared" si="13"/>
        <v>4787.3700000000008</v>
      </c>
      <c r="N271" s="33">
        <f t="shared" si="14"/>
        <v>0.3877238634624216</v>
      </c>
    </row>
    <row r="272" spans="1:14">
      <c r="A272" s="32"/>
      <c r="B272" s="32">
        <v>2024</v>
      </c>
      <c r="C272" s="32" t="s">
        <v>42</v>
      </c>
      <c r="D272" s="32" t="s">
        <v>13</v>
      </c>
      <c r="E272" s="32" t="s">
        <v>25</v>
      </c>
      <c r="F272" s="32" t="s">
        <v>18</v>
      </c>
      <c r="G272" s="32" t="s">
        <v>29</v>
      </c>
      <c r="H272" s="32" t="s">
        <v>35</v>
      </c>
      <c r="I272" s="3">
        <v>236.88849999999999</v>
      </c>
      <c r="J272" s="3">
        <v>140</v>
      </c>
      <c r="K272" s="32">
        <v>60</v>
      </c>
      <c r="L272" s="3">
        <f t="shared" si="12"/>
        <v>14213.31</v>
      </c>
      <c r="M272" s="3">
        <f t="shared" si="13"/>
        <v>5813.3099999999995</v>
      </c>
      <c r="N272" s="33">
        <f t="shared" si="14"/>
        <v>0.40900465830971111</v>
      </c>
    </row>
    <row r="273" spans="1:14">
      <c r="A273" s="32"/>
      <c r="B273" s="32">
        <v>2023</v>
      </c>
      <c r="C273" s="32" t="s">
        <v>42</v>
      </c>
      <c r="D273" s="32" t="s">
        <v>13</v>
      </c>
      <c r="E273" s="32" t="s">
        <v>26</v>
      </c>
      <c r="F273" s="32" t="s">
        <v>18</v>
      </c>
      <c r="G273" s="32" t="s">
        <v>29</v>
      </c>
      <c r="H273" s="32" t="s">
        <v>35</v>
      </c>
      <c r="I273" s="3">
        <v>170.99</v>
      </c>
      <c r="J273" s="3">
        <v>105</v>
      </c>
      <c r="K273" s="32">
        <v>69</v>
      </c>
      <c r="L273" s="3">
        <f t="shared" si="12"/>
        <v>11798.310000000001</v>
      </c>
      <c r="M273" s="3">
        <f t="shared" si="13"/>
        <v>4553.3100000000004</v>
      </c>
      <c r="N273" s="33">
        <f t="shared" si="14"/>
        <v>0.38592900169600558</v>
      </c>
    </row>
    <row r="274" spans="1:14">
      <c r="A274" s="32"/>
      <c r="B274" s="32">
        <v>2024</v>
      </c>
      <c r="C274" s="32" t="s">
        <v>42</v>
      </c>
      <c r="D274" s="32" t="s">
        <v>13</v>
      </c>
      <c r="E274" s="32" t="s">
        <v>26</v>
      </c>
      <c r="F274" s="32" t="s">
        <v>18</v>
      </c>
      <c r="G274" s="32" t="s">
        <v>29</v>
      </c>
      <c r="H274" s="32" t="s">
        <v>35</v>
      </c>
      <c r="I274" s="3">
        <v>208.13849999999999</v>
      </c>
      <c r="J274" s="3">
        <v>120.96000000000001</v>
      </c>
      <c r="K274" s="32">
        <v>65</v>
      </c>
      <c r="L274" s="3">
        <f t="shared" si="12"/>
        <v>13529.002499999999</v>
      </c>
      <c r="M274" s="3">
        <f t="shared" si="13"/>
        <v>5666.6024999999991</v>
      </c>
      <c r="N274" s="33">
        <f t="shared" si="14"/>
        <v>0.41884850712386218</v>
      </c>
    </row>
    <row r="275" spans="1:14">
      <c r="A275" s="32"/>
      <c r="B275" s="32">
        <v>2023</v>
      </c>
      <c r="C275" s="32" t="s">
        <v>43</v>
      </c>
      <c r="D275" s="32" t="s">
        <v>13</v>
      </c>
      <c r="E275" s="32" t="s">
        <v>23</v>
      </c>
      <c r="F275" s="32" t="s">
        <v>18</v>
      </c>
      <c r="G275" s="32" t="s">
        <v>29</v>
      </c>
      <c r="H275" s="32" t="s">
        <v>35</v>
      </c>
      <c r="I275" s="3">
        <v>140.99</v>
      </c>
      <c r="J275" s="3">
        <v>90</v>
      </c>
      <c r="K275" s="32">
        <v>82</v>
      </c>
      <c r="L275" s="3">
        <f t="shared" si="12"/>
        <v>11561.18</v>
      </c>
      <c r="M275" s="3">
        <f t="shared" si="13"/>
        <v>4181.18</v>
      </c>
      <c r="N275" s="33">
        <f t="shared" si="14"/>
        <v>0.36165685509610612</v>
      </c>
    </row>
    <row r="276" spans="1:14">
      <c r="A276" s="32"/>
      <c r="B276" s="32">
        <v>2024</v>
      </c>
      <c r="C276" s="32" t="s">
        <v>43</v>
      </c>
      <c r="D276" s="32" t="s">
        <v>13</v>
      </c>
      <c r="E276" s="32" t="s">
        <v>23</v>
      </c>
      <c r="F276" s="32" t="s">
        <v>18</v>
      </c>
      <c r="G276" s="32" t="s">
        <v>29</v>
      </c>
      <c r="H276" s="32" t="s">
        <v>35</v>
      </c>
      <c r="I276" s="3">
        <v>167.88849999999999</v>
      </c>
      <c r="J276" s="3">
        <v>103.04</v>
      </c>
      <c r="K276" s="32">
        <v>78</v>
      </c>
      <c r="L276" s="3">
        <f t="shared" si="12"/>
        <v>13095.303</v>
      </c>
      <c r="M276" s="3">
        <f t="shared" si="13"/>
        <v>5058.1829999999991</v>
      </c>
      <c r="N276" s="33">
        <f t="shared" si="14"/>
        <v>0.38625933283101577</v>
      </c>
    </row>
    <row r="277" spans="1:14">
      <c r="A277" s="32"/>
      <c r="B277" s="32">
        <v>2023</v>
      </c>
      <c r="C277" s="32" t="s">
        <v>43</v>
      </c>
      <c r="D277" s="32" t="s">
        <v>13</v>
      </c>
      <c r="E277" s="32" t="s">
        <v>24</v>
      </c>
      <c r="F277" s="32" t="s">
        <v>18</v>
      </c>
      <c r="G277" s="32" t="s">
        <v>29</v>
      </c>
      <c r="H277" s="32" t="s">
        <v>35</v>
      </c>
      <c r="I277" s="3">
        <v>240.99</v>
      </c>
      <c r="J277" s="3">
        <v>150</v>
      </c>
      <c r="K277" s="32">
        <v>59</v>
      </c>
      <c r="L277" s="3">
        <f t="shared" si="12"/>
        <v>14218.41</v>
      </c>
      <c r="M277" s="3">
        <f t="shared" si="13"/>
        <v>5368.4100000000008</v>
      </c>
      <c r="N277" s="33">
        <f t="shared" si="14"/>
        <v>0.37756753392256948</v>
      </c>
    </row>
    <row r="278" spans="1:14">
      <c r="A278" s="32"/>
      <c r="B278" s="32">
        <v>2024</v>
      </c>
      <c r="C278" s="32" t="s">
        <v>43</v>
      </c>
      <c r="D278" s="32" t="s">
        <v>13</v>
      </c>
      <c r="E278" s="32" t="s">
        <v>24</v>
      </c>
      <c r="F278" s="32" t="s">
        <v>18</v>
      </c>
      <c r="G278" s="32" t="s">
        <v>29</v>
      </c>
      <c r="H278" s="32" t="s">
        <v>35</v>
      </c>
      <c r="I278" s="3">
        <v>288.63849999999996</v>
      </c>
      <c r="J278" s="3">
        <v>173.60000000000002</v>
      </c>
      <c r="K278" s="32">
        <v>56</v>
      </c>
      <c r="L278" s="3">
        <f t="shared" si="12"/>
        <v>16163.755999999998</v>
      </c>
      <c r="M278" s="3">
        <f t="shared" si="13"/>
        <v>6442.1559999999972</v>
      </c>
      <c r="N278" s="33">
        <f t="shared" si="14"/>
        <v>0.39855563273783634</v>
      </c>
    </row>
    <row r="279" spans="1:14">
      <c r="A279" s="32"/>
      <c r="B279" s="32">
        <v>2023</v>
      </c>
      <c r="C279" s="32" t="s">
        <v>43</v>
      </c>
      <c r="D279" s="32" t="s">
        <v>13</v>
      </c>
      <c r="E279" s="32" t="s">
        <v>25</v>
      </c>
      <c r="F279" s="32" t="s">
        <v>18</v>
      </c>
      <c r="G279" s="32" t="s">
        <v>29</v>
      </c>
      <c r="H279" s="32" t="s">
        <v>35</v>
      </c>
      <c r="I279" s="3">
        <v>190.99</v>
      </c>
      <c r="J279" s="3">
        <v>120</v>
      </c>
      <c r="K279" s="32">
        <v>70</v>
      </c>
      <c r="L279" s="3">
        <f t="shared" si="12"/>
        <v>13369.300000000001</v>
      </c>
      <c r="M279" s="3">
        <f t="shared" si="13"/>
        <v>4969.3000000000011</v>
      </c>
      <c r="N279" s="33">
        <f t="shared" si="14"/>
        <v>0.37169485313367195</v>
      </c>
    </row>
    <row r="280" spans="1:14">
      <c r="A280" s="32"/>
      <c r="B280" s="32">
        <v>2024</v>
      </c>
      <c r="C280" s="32" t="s">
        <v>43</v>
      </c>
      <c r="D280" s="32" t="s">
        <v>13</v>
      </c>
      <c r="E280" s="32" t="s">
        <v>25</v>
      </c>
      <c r="F280" s="32" t="s">
        <v>18</v>
      </c>
      <c r="G280" s="32" t="s">
        <v>29</v>
      </c>
      <c r="H280" s="32" t="s">
        <v>35</v>
      </c>
      <c r="I280" s="3">
        <v>231.13849999999999</v>
      </c>
      <c r="J280" s="3">
        <v>140</v>
      </c>
      <c r="K280" s="32">
        <v>67</v>
      </c>
      <c r="L280" s="3">
        <f t="shared" si="12"/>
        <v>15486.279499999999</v>
      </c>
      <c r="M280" s="3">
        <f t="shared" si="13"/>
        <v>6106.2794999999996</v>
      </c>
      <c r="N280" s="33">
        <f t="shared" si="14"/>
        <v>0.3943025502025842</v>
      </c>
    </row>
    <row r="281" spans="1:14">
      <c r="A281" s="32"/>
      <c r="B281" s="32">
        <v>2023</v>
      </c>
      <c r="C281" s="32" t="s">
        <v>43</v>
      </c>
      <c r="D281" s="32" t="s">
        <v>13</v>
      </c>
      <c r="E281" s="32" t="s">
        <v>26</v>
      </c>
      <c r="F281" s="32" t="s">
        <v>18</v>
      </c>
      <c r="G281" s="32" t="s">
        <v>29</v>
      </c>
      <c r="H281" s="32" t="s">
        <v>35</v>
      </c>
      <c r="I281" s="3">
        <v>165.99</v>
      </c>
      <c r="J281" s="3">
        <v>105</v>
      </c>
      <c r="K281" s="32">
        <v>76</v>
      </c>
      <c r="L281" s="3">
        <f t="shared" si="12"/>
        <v>12615.240000000002</v>
      </c>
      <c r="M281" s="3">
        <f t="shared" si="13"/>
        <v>4635.2400000000007</v>
      </c>
      <c r="N281" s="33">
        <f t="shared" si="14"/>
        <v>0.36743177299837343</v>
      </c>
    </row>
    <row r="282" spans="1:14">
      <c r="A282" s="32"/>
      <c r="B282" s="32">
        <v>2024</v>
      </c>
      <c r="C282" s="32" t="s">
        <v>43</v>
      </c>
      <c r="D282" s="32" t="s">
        <v>13</v>
      </c>
      <c r="E282" s="32" t="s">
        <v>26</v>
      </c>
      <c r="F282" s="32" t="s">
        <v>18</v>
      </c>
      <c r="G282" s="32" t="s">
        <v>29</v>
      </c>
      <c r="H282" s="32" t="s">
        <v>35</v>
      </c>
      <c r="I282" s="3">
        <v>202.38849999999999</v>
      </c>
      <c r="J282" s="3">
        <v>120.96000000000001</v>
      </c>
      <c r="K282" s="32">
        <v>72</v>
      </c>
      <c r="L282" s="3">
        <f t="shared" si="12"/>
        <v>14571.972</v>
      </c>
      <c r="M282" s="3">
        <f t="shared" si="13"/>
        <v>5862.851999999999</v>
      </c>
      <c r="N282" s="33">
        <f t="shared" si="14"/>
        <v>0.40233758341012454</v>
      </c>
    </row>
    <row r="283" spans="1:14">
      <c r="A283" s="32"/>
      <c r="B283" s="32">
        <v>2023</v>
      </c>
      <c r="C283" s="32" t="s">
        <v>44</v>
      </c>
      <c r="D283" s="32" t="s">
        <v>13</v>
      </c>
      <c r="E283" s="32" t="s">
        <v>23</v>
      </c>
      <c r="F283" s="32" t="s">
        <v>18</v>
      </c>
      <c r="G283" s="32" t="s">
        <v>29</v>
      </c>
      <c r="H283" s="32" t="s">
        <v>35</v>
      </c>
      <c r="I283" s="3">
        <v>135.99</v>
      </c>
      <c r="J283" s="3">
        <v>90</v>
      </c>
      <c r="K283" s="32">
        <v>89</v>
      </c>
      <c r="L283" s="3">
        <f t="shared" si="12"/>
        <v>12103.11</v>
      </c>
      <c r="M283" s="3">
        <f t="shared" si="13"/>
        <v>4093.1100000000006</v>
      </c>
      <c r="N283" s="33">
        <f t="shared" si="14"/>
        <v>0.33818663136995369</v>
      </c>
    </row>
    <row r="284" spans="1:14">
      <c r="A284" s="32"/>
      <c r="B284" s="32">
        <v>2024</v>
      </c>
      <c r="C284" s="32" t="s">
        <v>44</v>
      </c>
      <c r="D284" s="32" t="s">
        <v>13</v>
      </c>
      <c r="E284" s="32" t="s">
        <v>23</v>
      </c>
      <c r="F284" s="32" t="s">
        <v>18</v>
      </c>
      <c r="G284" s="32" t="s">
        <v>29</v>
      </c>
      <c r="H284" s="32" t="s">
        <v>35</v>
      </c>
      <c r="I284" s="3">
        <v>162.13849999999999</v>
      </c>
      <c r="J284" s="3">
        <v>103.04</v>
      </c>
      <c r="K284" s="32">
        <v>85</v>
      </c>
      <c r="L284" s="3">
        <f t="shared" si="12"/>
        <v>13781.772499999999</v>
      </c>
      <c r="M284" s="3">
        <f t="shared" si="13"/>
        <v>5023.3724999999986</v>
      </c>
      <c r="N284" s="33">
        <f t="shared" si="14"/>
        <v>0.36449393574012334</v>
      </c>
    </row>
    <row r="285" spans="1:14">
      <c r="A285" s="32"/>
      <c r="B285" s="32">
        <v>2023</v>
      </c>
      <c r="C285" s="32" t="s">
        <v>44</v>
      </c>
      <c r="D285" s="32" t="s">
        <v>13</v>
      </c>
      <c r="E285" s="32" t="s">
        <v>24</v>
      </c>
      <c r="F285" s="32" t="s">
        <v>18</v>
      </c>
      <c r="G285" s="32" t="s">
        <v>29</v>
      </c>
      <c r="H285" s="32" t="s">
        <v>35</v>
      </c>
      <c r="I285" s="3">
        <v>235.99</v>
      </c>
      <c r="J285" s="3">
        <v>150</v>
      </c>
      <c r="K285" s="32">
        <v>66</v>
      </c>
      <c r="L285" s="3">
        <f t="shared" si="12"/>
        <v>15575.34</v>
      </c>
      <c r="M285" s="3">
        <f t="shared" si="13"/>
        <v>5675.34</v>
      </c>
      <c r="N285" s="33">
        <f t="shared" si="14"/>
        <v>0.36437984660366968</v>
      </c>
    </row>
    <row r="286" spans="1:14">
      <c r="A286" s="32"/>
      <c r="B286" s="32">
        <v>2024</v>
      </c>
      <c r="C286" s="32" t="s">
        <v>44</v>
      </c>
      <c r="D286" s="32" t="s">
        <v>13</v>
      </c>
      <c r="E286" s="32" t="s">
        <v>24</v>
      </c>
      <c r="F286" s="32" t="s">
        <v>18</v>
      </c>
      <c r="G286" s="32" t="s">
        <v>29</v>
      </c>
      <c r="H286" s="32" t="s">
        <v>35</v>
      </c>
      <c r="I286" s="3">
        <v>282.88849999999996</v>
      </c>
      <c r="J286" s="3">
        <v>173.60000000000002</v>
      </c>
      <c r="K286" s="32">
        <v>63</v>
      </c>
      <c r="L286" s="3">
        <f t="shared" si="12"/>
        <v>17821.975499999997</v>
      </c>
      <c r="M286" s="3">
        <f t="shared" si="13"/>
        <v>6885.1754999999966</v>
      </c>
      <c r="N286" s="33">
        <f t="shared" si="14"/>
        <v>0.3863306567782005</v>
      </c>
    </row>
    <row r="287" spans="1:14">
      <c r="A287" s="32"/>
      <c r="B287" s="32">
        <v>2023</v>
      </c>
      <c r="C287" s="32" t="s">
        <v>44</v>
      </c>
      <c r="D287" s="32" t="s">
        <v>13</v>
      </c>
      <c r="E287" s="32" t="s">
        <v>25</v>
      </c>
      <c r="F287" s="32" t="s">
        <v>18</v>
      </c>
      <c r="G287" s="32" t="s">
        <v>29</v>
      </c>
      <c r="H287" s="32" t="s">
        <v>35</v>
      </c>
      <c r="I287" s="3">
        <v>185.99</v>
      </c>
      <c r="J287" s="3">
        <v>120</v>
      </c>
      <c r="K287" s="32">
        <v>77</v>
      </c>
      <c r="L287" s="3">
        <f t="shared" si="12"/>
        <v>14321.230000000001</v>
      </c>
      <c r="M287" s="3">
        <f t="shared" si="13"/>
        <v>5081.2300000000005</v>
      </c>
      <c r="N287" s="33">
        <f t="shared" si="14"/>
        <v>0.35480402172159792</v>
      </c>
    </row>
    <row r="288" spans="1:14">
      <c r="A288" s="32"/>
      <c r="B288" s="32">
        <v>2024</v>
      </c>
      <c r="C288" s="32" t="s">
        <v>44</v>
      </c>
      <c r="D288" s="32" t="s">
        <v>13</v>
      </c>
      <c r="E288" s="32" t="s">
        <v>25</v>
      </c>
      <c r="F288" s="32" t="s">
        <v>18</v>
      </c>
      <c r="G288" s="32" t="s">
        <v>29</v>
      </c>
      <c r="H288" s="32" t="s">
        <v>35</v>
      </c>
      <c r="I288" s="3">
        <v>225.38849999999999</v>
      </c>
      <c r="J288" s="3">
        <v>140</v>
      </c>
      <c r="K288" s="32">
        <v>74</v>
      </c>
      <c r="L288" s="3">
        <f t="shared" si="12"/>
        <v>16678.749</v>
      </c>
      <c r="M288" s="3">
        <f t="shared" si="13"/>
        <v>6318.7489999999998</v>
      </c>
      <c r="N288" s="33">
        <f t="shared" si="14"/>
        <v>0.37885029626622474</v>
      </c>
    </row>
    <row r="289" spans="1:14">
      <c r="A289" s="32"/>
      <c r="B289" s="32">
        <v>2023</v>
      </c>
      <c r="C289" s="32" t="s">
        <v>44</v>
      </c>
      <c r="D289" s="32" t="s">
        <v>13</v>
      </c>
      <c r="E289" s="32" t="s">
        <v>26</v>
      </c>
      <c r="F289" s="32" t="s">
        <v>18</v>
      </c>
      <c r="G289" s="32" t="s">
        <v>29</v>
      </c>
      <c r="H289" s="32" t="s">
        <v>35</v>
      </c>
      <c r="I289" s="3">
        <v>160.99</v>
      </c>
      <c r="J289" s="3">
        <v>105</v>
      </c>
      <c r="K289" s="32">
        <v>83</v>
      </c>
      <c r="L289" s="3">
        <f t="shared" si="12"/>
        <v>13362.17</v>
      </c>
      <c r="M289" s="3">
        <f t="shared" si="13"/>
        <v>4647.170000000001</v>
      </c>
      <c r="N289" s="33">
        <f t="shared" si="14"/>
        <v>0.34778557674389721</v>
      </c>
    </row>
    <row r="290" spans="1:14">
      <c r="A290" s="32"/>
      <c r="B290" s="32">
        <v>2024</v>
      </c>
      <c r="C290" s="32" t="s">
        <v>44</v>
      </c>
      <c r="D290" s="32" t="s">
        <v>13</v>
      </c>
      <c r="E290" s="32" t="s">
        <v>26</v>
      </c>
      <c r="F290" s="32" t="s">
        <v>18</v>
      </c>
      <c r="G290" s="32" t="s">
        <v>29</v>
      </c>
      <c r="H290" s="32" t="s">
        <v>35</v>
      </c>
      <c r="I290" s="3">
        <v>196.63849999999999</v>
      </c>
      <c r="J290" s="3">
        <v>120.96000000000001</v>
      </c>
      <c r="K290" s="32">
        <v>79</v>
      </c>
      <c r="L290" s="3">
        <f t="shared" si="12"/>
        <v>15534.441499999999</v>
      </c>
      <c r="M290" s="3">
        <f t="shared" si="13"/>
        <v>5978.6014999999989</v>
      </c>
      <c r="N290" s="33">
        <f t="shared" si="14"/>
        <v>0.38486105213373772</v>
      </c>
    </row>
    <row r="291" spans="1:14">
      <c r="A291" s="32"/>
      <c r="B291" s="32">
        <v>2023</v>
      </c>
      <c r="C291" s="32" t="s">
        <v>41</v>
      </c>
      <c r="D291" s="32" t="s">
        <v>13</v>
      </c>
      <c r="E291" s="32" t="s">
        <v>23</v>
      </c>
      <c r="F291" s="32" t="s">
        <v>18</v>
      </c>
      <c r="G291" s="32" t="s">
        <v>29</v>
      </c>
      <c r="H291" s="32" t="s">
        <v>36</v>
      </c>
      <c r="I291" s="3">
        <v>200.99</v>
      </c>
      <c r="J291" s="3">
        <v>120</v>
      </c>
      <c r="K291" s="32">
        <v>52</v>
      </c>
      <c r="L291" s="3">
        <f t="shared" si="12"/>
        <v>10451.48</v>
      </c>
      <c r="M291" s="3">
        <f t="shared" si="13"/>
        <v>4211.4800000000005</v>
      </c>
      <c r="N291" s="33">
        <f t="shared" si="14"/>
        <v>0.40295537091397587</v>
      </c>
    </row>
    <row r="292" spans="1:14">
      <c r="A292" s="32"/>
      <c r="B292" s="32">
        <v>2024</v>
      </c>
      <c r="C292" s="32" t="s">
        <v>41</v>
      </c>
      <c r="D292" s="32" t="s">
        <v>13</v>
      </c>
      <c r="E292" s="32" t="s">
        <v>23</v>
      </c>
      <c r="F292" s="32" t="s">
        <v>18</v>
      </c>
      <c r="G292" s="32" t="s">
        <v>29</v>
      </c>
      <c r="H292" s="32" t="s">
        <v>36</v>
      </c>
      <c r="I292" s="3">
        <v>242.63849999999999</v>
      </c>
      <c r="J292" s="3">
        <v>140</v>
      </c>
      <c r="K292" s="32">
        <v>48</v>
      </c>
      <c r="L292" s="3">
        <f t="shared" si="12"/>
        <v>11646.647999999999</v>
      </c>
      <c r="M292" s="3">
        <f t="shared" si="13"/>
        <v>4926.6479999999992</v>
      </c>
      <c r="N292" s="33">
        <f t="shared" si="14"/>
        <v>0.42300995101766614</v>
      </c>
    </row>
    <row r="293" spans="1:14">
      <c r="A293" s="32"/>
      <c r="B293" s="32">
        <v>2023</v>
      </c>
      <c r="C293" s="32" t="s">
        <v>41</v>
      </c>
      <c r="D293" s="32" t="s">
        <v>13</v>
      </c>
      <c r="E293" s="32" t="s">
        <v>24</v>
      </c>
      <c r="F293" s="32" t="s">
        <v>18</v>
      </c>
      <c r="G293" s="32" t="s">
        <v>29</v>
      </c>
      <c r="H293" s="32" t="s">
        <v>36</v>
      </c>
      <c r="I293" s="3">
        <v>330.99</v>
      </c>
      <c r="J293" s="3">
        <v>198</v>
      </c>
      <c r="K293" s="32">
        <v>32</v>
      </c>
      <c r="L293" s="3">
        <f t="shared" si="12"/>
        <v>10591.68</v>
      </c>
      <c r="M293" s="3">
        <f t="shared" si="13"/>
        <v>4255.68</v>
      </c>
      <c r="N293" s="33">
        <f t="shared" si="14"/>
        <v>0.40179461615154538</v>
      </c>
    </row>
    <row r="294" spans="1:14">
      <c r="A294" s="32"/>
      <c r="B294" s="32">
        <v>2024</v>
      </c>
      <c r="C294" s="32" t="s">
        <v>41</v>
      </c>
      <c r="D294" s="32" t="s">
        <v>13</v>
      </c>
      <c r="E294" s="32" t="s">
        <v>24</v>
      </c>
      <c r="F294" s="32" t="s">
        <v>18</v>
      </c>
      <c r="G294" s="32" t="s">
        <v>29</v>
      </c>
      <c r="H294" s="32" t="s">
        <v>36</v>
      </c>
      <c r="I294" s="3">
        <v>397.88849999999996</v>
      </c>
      <c r="J294" s="3">
        <v>226.24</v>
      </c>
      <c r="K294" s="32">
        <v>29</v>
      </c>
      <c r="L294" s="3">
        <f t="shared" si="12"/>
        <v>11538.7665</v>
      </c>
      <c r="M294" s="3">
        <f t="shared" si="13"/>
        <v>4977.8064999999988</v>
      </c>
      <c r="N294" s="33">
        <f t="shared" si="14"/>
        <v>0.43139849480444886</v>
      </c>
    </row>
    <row r="295" spans="1:14">
      <c r="A295" s="32"/>
      <c r="B295" s="32">
        <v>2023</v>
      </c>
      <c r="C295" s="32" t="s">
        <v>41</v>
      </c>
      <c r="D295" s="32" t="s">
        <v>13</v>
      </c>
      <c r="E295" s="32" t="s">
        <v>25</v>
      </c>
      <c r="F295" s="32" t="s">
        <v>18</v>
      </c>
      <c r="G295" s="32" t="s">
        <v>29</v>
      </c>
      <c r="H295" s="32" t="s">
        <v>36</v>
      </c>
      <c r="I295" s="3">
        <v>265.99</v>
      </c>
      <c r="J295" s="3">
        <v>159</v>
      </c>
      <c r="K295" s="32">
        <v>42</v>
      </c>
      <c r="L295" s="3">
        <f t="shared" si="12"/>
        <v>11171.58</v>
      </c>
      <c r="M295" s="3">
        <f t="shared" si="13"/>
        <v>4493.58</v>
      </c>
      <c r="N295" s="33">
        <f t="shared" si="14"/>
        <v>0.40223316666040076</v>
      </c>
    </row>
    <row r="296" spans="1:14">
      <c r="A296" s="32"/>
      <c r="B296" s="32">
        <v>2024</v>
      </c>
      <c r="C296" s="32" t="s">
        <v>41</v>
      </c>
      <c r="D296" s="32" t="s">
        <v>13</v>
      </c>
      <c r="E296" s="32" t="s">
        <v>25</v>
      </c>
      <c r="F296" s="32" t="s">
        <v>18</v>
      </c>
      <c r="G296" s="32" t="s">
        <v>29</v>
      </c>
      <c r="H296" s="32" t="s">
        <v>36</v>
      </c>
      <c r="I296" s="3">
        <v>323.13849999999996</v>
      </c>
      <c r="J296" s="3">
        <v>182.56000000000003</v>
      </c>
      <c r="K296" s="32">
        <v>39</v>
      </c>
      <c r="L296" s="3">
        <f t="shared" si="12"/>
        <v>12602.401499999998</v>
      </c>
      <c r="M296" s="3">
        <f t="shared" si="13"/>
        <v>5482.5614999999971</v>
      </c>
      <c r="N296" s="33">
        <f t="shared" si="14"/>
        <v>0.4350410118261982</v>
      </c>
    </row>
    <row r="297" spans="1:14">
      <c r="A297" s="32"/>
      <c r="B297" s="32">
        <v>2023</v>
      </c>
      <c r="C297" s="32" t="s">
        <v>41</v>
      </c>
      <c r="D297" s="32" t="s">
        <v>13</v>
      </c>
      <c r="E297" s="32" t="s">
        <v>26</v>
      </c>
      <c r="F297" s="32" t="s">
        <v>18</v>
      </c>
      <c r="G297" s="32" t="s">
        <v>29</v>
      </c>
      <c r="H297" s="32" t="s">
        <v>36</v>
      </c>
      <c r="I297" s="3">
        <v>233.49</v>
      </c>
      <c r="J297" s="3">
        <v>139.5</v>
      </c>
      <c r="K297" s="32">
        <v>48</v>
      </c>
      <c r="L297" s="3">
        <f t="shared" si="12"/>
        <v>11207.52</v>
      </c>
      <c r="M297" s="3">
        <f t="shared" si="13"/>
        <v>4511.5200000000004</v>
      </c>
      <c r="N297" s="33">
        <f t="shared" si="14"/>
        <v>0.40254400616728769</v>
      </c>
    </row>
    <row r="298" spans="1:14">
      <c r="A298" s="32"/>
      <c r="B298" s="32">
        <v>2024</v>
      </c>
      <c r="C298" s="32" t="s">
        <v>41</v>
      </c>
      <c r="D298" s="32" t="s">
        <v>13</v>
      </c>
      <c r="E298" s="32" t="s">
        <v>26</v>
      </c>
      <c r="F298" s="32" t="s">
        <v>18</v>
      </c>
      <c r="G298" s="32" t="s">
        <v>29</v>
      </c>
      <c r="H298" s="32" t="s">
        <v>36</v>
      </c>
      <c r="I298" s="3">
        <v>282.88849999999996</v>
      </c>
      <c r="J298" s="3">
        <v>160.72000000000003</v>
      </c>
      <c r="K298" s="32">
        <v>45</v>
      </c>
      <c r="L298" s="3">
        <f t="shared" si="12"/>
        <v>12729.982499999998</v>
      </c>
      <c r="M298" s="3">
        <f t="shared" si="13"/>
        <v>5497.5824999999968</v>
      </c>
      <c r="N298" s="33">
        <f t="shared" si="14"/>
        <v>0.43186096288820486</v>
      </c>
    </row>
    <row r="299" spans="1:14">
      <c r="A299" s="32"/>
      <c r="B299" s="32">
        <v>2023</v>
      </c>
      <c r="C299" s="32" t="s">
        <v>42</v>
      </c>
      <c r="D299" s="32" t="s">
        <v>13</v>
      </c>
      <c r="E299" s="32" t="s">
        <v>23</v>
      </c>
      <c r="F299" s="32" t="s">
        <v>18</v>
      </c>
      <c r="G299" s="32" t="s">
        <v>29</v>
      </c>
      <c r="H299" s="32" t="s">
        <v>36</v>
      </c>
      <c r="I299" s="3">
        <v>195.99</v>
      </c>
      <c r="J299" s="3">
        <v>120</v>
      </c>
      <c r="K299" s="32">
        <v>58</v>
      </c>
      <c r="L299" s="3">
        <f t="shared" si="12"/>
        <v>11367.42</v>
      </c>
      <c r="M299" s="3">
        <f t="shared" si="13"/>
        <v>4407.42</v>
      </c>
      <c r="N299" s="33">
        <f t="shared" si="14"/>
        <v>0.38772386346242155</v>
      </c>
    </row>
    <row r="300" spans="1:14">
      <c r="A300" s="32"/>
      <c r="B300" s="32">
        <v>2024</v>
      </c>
      <c r="C300" s="32" t="s">
        <v>42</v>
      </c>
      <c r="D300" s="32" t="s">
        <v>13</v>
      </c>
      <c r="E300" s="32" t="s">
        <v>23</v>
      </c>
      <c r="F300" s="32" t="s">
        <v>18</v>
      </c>
      <c r="G300" s="32" t="s">
        <v>29</v>
      </c>
      <c r="H300" s="32" t="s">
        <v>36</v>
      </c>
      <c r="I300" s="3">
        <v>236.88849999999999</v>
      </c>
      <c r="J300" s="3">
        <v>140</v>
      </c>
      <c r="K300" s="32">
        <v>54</v>
      </c>
      <c r="L300" s="3">
        <f t="shared" si="12"/>
        <v>12791.978999999999</v>
      </c>
      <c r="M300" s="3">
        <f t="shared" si="13"/>
        <v>5231.9789999999994</v>
      </c>
      <c r="N300" s="33">
        <f t="shared" si="14"/>
        <v>0.40900465830971106</v>
      </c>
    </row>
    <row r="301" spans="1:14">
      <c r="A301" s="32"/>
      <c r="B301" s="32">
        <v>2023</v>
      </c>
      <c r="C301" s="32" t="s">
        <v>42</v>
      </c>
      <c r="D301" s="32" t="s">
        <v>13</v>
      </c>
      <c r="E301" s="32" t="s">
        <v>24</v>
      </c>
      <c r="F301" s="32" t="s">
        <v>18</v>
      </c>
      <c r="G301" s="32" t="s">
        <v>29</v>
      </c>
      <c r="H301" s="32" t="s">
        <v>36</v>
      </c>
      <c r="I301" s="3">
        <v>325.99</v>
      </c>
      <c r="J301" s="3">
        <v>198</v>
      </c>
      <c r="K301" s="32">
        <v>36</v>
      </c>
      <c r="L301" s="3">
        <f t="shared" si="12"/>
        <v>11735.64</v>
      </c>
      <c r="M301" s="3">
        <f t="shared" si="13"/>
        <v>4607.6400000000003</v>
      </c>
      <c r="N301" s="33">
        <f t="shared" si="14"/>
        <v>0.39261940550323632</v>
      </c>
    </row>
    <row r="302" spans="1:14">
      <c r="A302" s="32"/>
      <c r="B302" s="32">
        <v>2024</v>
      </c>
      <c r="C302" s="32" t="s">
        <v>42</v>
      </c>
      <c r="D302" s="32" t="s">
        <v>13</v>
      </c>
      <c r="E302" s="32" t="s">
        <v>24</v>
      </c>
      <c r="F302" s="32" t="s">
        <v>18</v>
      </c>
      <c r="G302" s="32" t="s">
        <v>29</v>
      </c>
      <c r="H302" s="32" t="s">
        <v>36</v>
      </c>
      <c r="I302" s="3">
        <v>392.13849999999996</v>
      </c>
      <c r="J302" s="3">
        <v>226.24</v>
      </c>
      <c r="K302" s="32">
        <v>33</v>
      </c>
      <c r="L302" s="3">
        <f t="shared" si="12"/>
        <v>12940.570499999998</v>
      </c>
      <c r="M302" s="3">
        <f t="shared" si="13"/>
        <v>5474.6504999999988</v>
      </c>
      <c r="N302" s="33">
        <f t="shared" si="14"/>
        <v>0.42306098483061466</v>
      </c>
    </row>
    <row r="303" spans="1:14">
      <c r="A303" s="32"/>
      <c r="B303" s="32">
        <v>2023</v>
      </c>
      <c r="C303" s="32" t="s">
        <v>42</v>
      </c>
      <c r="D303" s="32" t="s">
        <v>13</v>
      </c>
      <c r="E303" s="32" t="s">
        <v>25</v>
      </c>
      <c r="F303" s="32" t="s">
        <v>18</v>
      </c>
      <c r="G303" s="32" t="s">
        <v>29</v>
      </c>
      <c r="H303" s="32" t="s">
        <v>36</v>
      </c>
      <c r="I303" s="3">
        <v>260.99</v>
      </c>
      <c r="J303" s="3">
        <v>159</v>
      </c>
      <c r="K303" s="32">
        <v>46</v>
      </c>
      <c r="L303" s="3">
        <f t="shared" si="12"/>
        <v>12005.54</v>
      </c>
      <c r="M303" s="3">
        <f t="shared" si="13"/>
        <v>4691.5400000000009</v>
      </c>
      <c r="N303" s="33">
        <f t="shared" si="14"/>
        <v>0.39078125598681945</v>
      </c>
    </row>
    <row r="304" spans="1:14">
      <c r="A304" s="32"/>
      <c r="B304" s="32">
        <v>2024</v>
      </c>
      <c r="C304" s="32" t="s">
        <v>42</v>
      </c>
      <c r="D304" s="32" t="s">
        <v>13</v>
      </c>
      <c r="E304" s="32" t="s">
        <v>25</v>
      </c>
      <c r="F304" s="32" t="s">
        <v>18</v>
      </c>
      <c r="G304" s="32" t="s">
        <v>29</v>
      </c>
      <c r="H304" s="32" t="s">
        <v>36</v>
      </c>
      <c r="I304" s="3">
        <v>317.38849999999996</v>
      </c>
      <c r="J304" s="3">
        <v>182.56000000000003</v>
      </c>
      <c r="K304" s="32">
        <v>43</v>
      </c>
      <c r="L304" s="3">
        <f t="shared" si="12"/>
        <v>13647.705499999998</v>
      </c>
      <c r="M304" s="3">
        <f t="shared" si="13"/>
        <v>5797.6254999999974</v>
      </c>
      <c r="N304" s="33">
        <f t="shared" si="14"/>
        <v>0.42480587670945846</v>
      </c>
    </row>
    <row r="305" spans="1:14">
      <c r="A305" s="32"/>
      <c r="B305" s="32">
        <v>2023</v>
      </c>
      <c r="C305" s="32" t="s">
        <v>42</v>
      </c>
      <c r="D305" s="32" t="s">
        <v>13</v>
      </c>
      <c r="E305" s="32" t="s">
        <v>26</v>
      </c>
      <c r="F305" s="32" t="s">
        <v>18</v>
      </c>
      <c r="G305" s="32" t="s">
        <v>29</v>
      </c>
      <c r="H305" s="32" t="s">
        <v>36</v>
      </c>
      <c r="I305" s="3">
        <v>228.49</v>
      </c>
      <c r="J305" s="3">
        <v>139.5</v>
      </c>
      <c r="K305" s="32">
        <v>52</v>
      </c>
      <c r="L305" s="3">
        <f t="shared" si="12"/>
        <v>11881.48</v>
      </c>
      <c r="M305" s="3">
        <f t="shared" si="13"/>
        <v>4627.4800000000005</v>
      </c>
      <c r="N305" s="33">
        <f t="shared" si="14"/>
        <v>0.3894699986870323</v>
      </c>
    </row>
    <row r="306" spans="1:14">
      <c r="A306" s="32"/>
      <c r="B306" s="32">
        <v>2024</v>
      </c>
      <c r="C306" s="32" t="s">
        <v>42</v>
      </c>
      <c r="D306" s="32" t="s">
        <v>13</v>
      </c>
      <c r="E306" s="32" t="s">
        <v>26</v>
      </c>
      <c r="F306" s="32" t="s">
        <v>18</v>
      </c>
      <c r="G306" s="32" t="s">
        <v>29</v>
      </c>
      <c r="H306" s="32" t="s">
        <v>36</v>
      </c>
      <c r="I306" s="3">
        <v>277.13849999999996</v>
      </c>
      <c r="J306" s="3">
        <v>160.72000000000003</v>
      </c>
      <c r="K306" s="32">
        <v>49</v>
      </c>
      <c r="L306" s="3">
        <f t="shared" si="12"/>
        <v>13579.786499999998</v>
      </c>
      <c r="M306" s="3">
        <f t="shared" si="13"/>
        <v>5704.5064999999968</v>
      </c>
      <c r="N306" s="33">
        <f t="shared" si="14"/>
        <v>0.4200733568233932</v>
      </c>
    </row>
    <row r="307" spans="1:14">
      <c r="A307" s="32"/>
      <c r="B307" s="32">
        <v>2023</v>
      </c>
      <c r="C307" s="32" t="s">
        <v>43</v>
      </c>
      <c r="D307" s="32" t="s">
        <v>13</v>
      </c>
      <c r="E307" s="32" t="s">
        <v>23</v>
      </c>
      <c r="F307" s="32" t="s">
        <v>18</v>
      </c>
      <c r="G307" s="32" t="s">
        <v>29</v>
      </c>
      <c r="H307" s="32" t="s">
        <v>36</v>
      </c>
      <c r="I307" s="3">
        <v>190.99</v>
      </c>
      <c r="J307" s="3">
        <v>120</v>
      </c>
      <c r="K307" s="32">
        <v>64</v>
      </c>
      <c r="L307" s="3">
        <f t="shared" si="12"/>
        <v>12223.36</v>
      </c>
      <c r="M307" s="3">
        <f t="shared" si="13"/>
        <v>4543.3600000000006</v>
      </c>
      <c r="N307" s="33">
        <f t="shared" si="14"/>
        <v>0.37169485313367195</v>
      </c>
    </row>
    <row r="308" spans="1:14">
      <c r="A308" s="32"/>
      <c r="B308" s="32">
        <v>2024</v>
      </c>
      <c r="C308" s="32" t="s">
        <v>43</v>
      </c>
      <c r="D308" s="32" t="s">
        <v>13</v>
      </c>
      <c r="E308" s="32" t="s">
        <v>23</v>
      </c>
      <c r="F308" s="32" t="s">
        <v>18</v>
      </c>
      <c r="G308" s="32" t="s">
        <v>29</v>
      </c>
      <c r="H308" s="32" t="s">
        <v>36</v>
      </c>
      <c r="I308" s="3">
        <v>231.13849999999999</v>
      </c>
      <c r="J308" s="3">
        <v>140</v>
      </c>
      <c r="K308" s="32">
        <v>60</v>
      </c>
      <c r="L308" s="3">
        <f t="shared" si="12"/>
        <v>13868.31</v>
      </c>
      <c r="M308" s="3">
        <f t="shared" si="13"/>
        <v>5468.3099999999995</v>
      </c>
      <c r="N308" s="33">
        <f t="shared" si="14"/>
        <v>0.39430255020258415</v>
      </c>
    </row>
    <row r="309" spans="1:14">
      <c r="A309" s="32"/>
      <c r="B309" s="32">
        <v>2023</v>
      </c>
      <c r="C309" s="32" t="s">
        <v>43</v>
      </c>
      <c r="D309" s="32" t="s">
        <v>13</v>
      </c>
      <c r="E309" s="32" t="s">
        <v>24</v>
      </c>
      <c r="F309" s="32" t="s">
        <v>18</v>
      </c>
      <c r="G309" s="32" t="s">
        <v>29</v>
      </c>
      <c r="H309" s="32" t="s">
        <v>36</v>
      </c>
      <c r="I309" s="3">
        <v>320.99</v>
      </c>
      <c r="J309" s="3">
        <v>198</v>
      </c>
      <c r="K309" s="32">
        <v>40</v>
      </c>
      <c r="L309" s="3">
        <f t="shared" si="12"/>
        <v>12839.6</v>
      </c>
      <c r="M309" s="3">
        <f t="shared" si="13"/>
        <v>4919.6000000000004</v>
      </c>
      <c r="N309" s="33">
        <f t="shared" si="14"/>
        <v>0.38315835384279884</v>
      </c>
    </row>
    <row r="310" spans="1:14">
      <c r="A310" s="32"/>
      <c r="B310" s="32">
        <v>2024</v>
      </c>
      <c r="C310" s="32" t="s">
        <v>43</v>
      </c>
      <c r="D310" s="32" t="s">
        <v>13</v>
      </c>
      <c r="E310" s="32" t="s">
        <v>24</v>
      </c>
      <c r="F310" s="32" t="s">
        <v>18</v>
      </c>
      <c r="G310" s="32" t="s">
        <v>29</v>
      </c>
      <c r="H310" s="32" t="s">
        <v>36</v>
      </c>
      <c r="I310" s="3">
        <v>386.38849999999996</v>
      </c>
      <c r="J310" s="3">
        <v>226.24</v>
      </c>
      <c r="K310" s="32">
        <v>37</v>
      </c>
      <c r="L310" s="3">
        <f t="shared" si="12"/>
        <v>14296.374499999998</v>
      </c>
      <c r="M310" s="3">
        <f t="shared" si="13"/>
        <v>5925.494499999998</v>
      </c>
      <c r="N310" s="33">
        <f t="shared" si="14"/>
        <v>0.4144753272936435</v>
      </c>
    </row>
    <row r="311" spans="1:14">
      <c r="A311" s="32"/>
      <c r="B311" s="32">
        <v>2023</v>
      </c>
      <c r="C311" s="32" t="s">
        <v>43</v>
      </c>
      <c r="D311" s="32" t="s">
        <v>13</v>
      </c>
      <c r="E311" s="32" t="s">
        <v>25</v>
      </c>
      <c r="F311" s="32" t="s">
        <v>18</v>
      </c>
      <c r="G311" s="32" t="s">
        <v>29</v>
      </c>
      <c r="H311" s="32" t="s">
        <v>36</v>
      </c>
      <c r="I311" s="3">
        <v>255.99</v>
      </c>
      <c r="J311" s="3">
        <v>159</v>
      </c>
      <c r="K311" s="32">
        <v>50</v>
      </c>
      <c r="L311" s="3">
        <f t="shared" si="12"/>
        <v>12799.5</v>
      </c>
      <c r="M311" s="3">
        <f t="shared" si="13"/>
        <v>4849.5</v>
      </c>
      <c r="N311" s="33">
        <f t="shared" si="14"/>
        <v>0.37888198757763975</v>
      </c>
    </row>
    <row r="312" spans="1:14">
      <c r="A312" s="32"/>
      <c r="B312" s="32">
        <v>2024</v>
      </c>
      <c r="C312" s="32" t="s">
        <v>43</v>
      </c>
      <c r="D312" s="32" t="s">
        <v>13</v>
      </c>
      <c r="E312" s="32" t="s">
        <v>25</v>
      </c>
      <c r="F312" s="32" t="s">
        <v>18</v>
      </c>
      <c r="G312" s="32" t="s">
        <v>29</v>
      </c>
      <c r="H312" s="32" t="s">
        <v>36</v>
      </c>
      <c r="I312" s="3">
        <v>311.63849999999996</v>
      </c>
      <c r="J312" s="3">
        <v>182.56000000000003</v>
      </c>
      <c r="K312" s="32">
        <v>47</v>
      </c>
      <c r="L312" s="3">
        <f t="shared" si="12"/>
        <v>14647.009499999998</v>
      </c>
      <c r="M312" s="3">
        <f t="shared" si="13"/>
        <v>6066.6894999999968</v>
      </c>
      <c r="N312" s="33">
        <f t="shared" si="14"/>
        <v>0.41419304739305302</v>
      </c>
    </row>
    <row r="313" spans="1:14">
      <c r="A313" s="32"/>
      <c r="B313" s="32">
        <v>2023</v>
      </c>
      <c r="C313" s="32" t="s">
        <v>43</v>
      </c>
      <c r="D313" s="32" t="s">
        <v>13</v>
      </c>
      <c r="E313" s="32" t="s">
        <v>26</v>
      </c>
      <c r="F313" s="32" t="s">
        <v>18</v>
      </c>
      <c r="G313" s="32" t="s">
        <v>29</v>
      </c>
      <c r="H313" s="32" t="s">
        <v>36</v>
      </c>
      <c r="I313" s="3">
        <v>223.49</v>
      </c>
      <c r="J313" s="3">
        <v>139.5</v>
      </c>
      <c r="K313" s="32">
        <v>56</v>
      </c>
      <c r="L313" s="3">
        <f t="shared" si="12"/>
        <v>12515.44</v>
      </c>
      <c r="M313" s="3">
        <f t="shared" si="13"/>
        <v>4703.4400000000005</v>
      </c>
      <c r="N313" s="33">
        <f t="shared" si="14"/>
        <v>0.37581099825495551</v>
      </c>
    </row>
    <row r="314" spans="1:14">
      <c r="A314" s="32"/>
      <c r="B314" s="32">
        <v>2024</v>
      </c>
      <c r="C314" s="32" t="s">
        <v>43</v>
      </c>
      <c r="D314" s="32" t="s">
        <v>13</v>
      </c>
      <c r="E314" s="32" t="s">
        <v>26</v>
      </c>
      <c r="F314" s="32" t="s">
        <v>18</v>
      </c>
      <c r="G314" s="32" t="s">
        <v>29</v>
      </c>
      <c r="H314" s="32" t="s">
        <v>36</v>
      </c>
      <c r="I314" s="3">
        <v>271.38849999999996</v>
      </c>
      <c r="J314" s="3">
        <v>160.72000000000003</v>
      </c>
      <c r="K314" s="32">
        <v>53</v>
      </c>
      <c r="L314" s="3">
        <f t="shared" si="12"/>
        <v>14383.590499999998</v>
      </c>
      <c r="M314" s="3">
        <f t="shared" si="13"/>
        <v>5865.4304999999968</v>
      </c>
      <c r="N314" s="33">
        <f t="shared" si="14"/>
        <v>0.40778625476024205</v>
      </c>
    </row>
    <row r="315" spans="1:14">
      <c r="A315" s="32"/>
      <c r="B315" s="32">
        <v>2023</v>
      </c>
      <c r="C315" s="32" t="s">
        <v>44</v>
      </c>
      <c r="D315" s="32" t="s">
        <v>13</v>
      </c>
      <c r="E315" s="32" t="s">
        <v>23</v>
      </c>
      <c r="F315" s="32" t="s">
        <v>18</v>
      </c>
      <c r="G315" s="32" t="s">
        <v>29</v>
      </c>
      <c r="H315" s="32" t="s">
        <v>36</v>
      </c>
      <c r="I315" s="3">
        <v>185.99</v>
      </c>
      <c r="J315" s="3">
        <v>120</v>
      </c>
      <c r="K315" s="32">
        <v>70</v>
      </c>
      <c r="L315" s="3">
        <f t="shared" si="12"/>
        <v>13019.300000000001</v>
      </c>
      <c r="M315" s="3">
        <f t="shared" si="13"/>
        <v>4619.3000000000011</v>
      </c>
      <c r="N315" s="33">
        <f t="shared" si="14"/>
        <v>0.35480402172159797</v>
      </c>
    </row>
    <row r="316" spans="1:14">
      <c r="A316" s="32"/>
      <c r="B316" s="32">
        <v>2024</v>
      </c>
      <c r="C316" s="32" t="s">
        <v>44</v>
      </c>
      <c r="D316" s="32" t="s">
        <v>13</v>
      </c>
      <c r="E316" s="32" t="s">
        <v>23</v>
      </c>
      <c r="F316" s="32" t="s">
        <v>18</v>
      </c>
      <c r="G316" s="32" t="s">
        <v>29</v>
      </c>
      <c r="H316" s="32" t="s">
        <v>36</v>
      </c>
      <c r="I316" s="3">
        <v>225.38849999999999</v>
      </c>
      <c r="J316" s="3">
        <v>140</v>
      </c>
      <c r="K316" s="32">
        <v>66</v>
      </c>
      <c r="L316" s="3">
        <f t="shared" si="12"/>
        <v>14875.641</v>
      </c>
      <c r="M316" s="3">
        <f t="shared" si="13"/>
        <v>5635.6409999999996</v>
      </c>
      <c r="N316" s="33">
        <f t="shared" si="14"/>
        <v>0.37885029626622474</v>
      </c>
    </row>
    <row r="317" spans="1:14">
      <c r="A317" s="32"/>
      <c r="B317" s="32">
        <v>2023</v>
      </c>
      <c r="C317" s="32" t="s">
        <v>44</v>
      </c>
      <c r="D317" s="32" t="s">
        <v>13</v>
      </c>
      <c r="E317" s="32" t="s">
        <v>24</v>
      </c>
      <c r="F317" s="32" t="s">
        <v>18</v>
      </c>
      <c r="G317" s="32" t="s">
        <v>29</v>
      </c>
      <c r="H317" s="32" t="s">
        <v>36</v>
      </c>
      <c r="I317" s="3">
        <v>315.99</v>
      </c>
      <c r="J317" s="3">
        <v>198</v>
      </c>
      <c r="K317" s="32">
        <v>44</v>
      </c>
      <c r="L317" s="3">
        <f t="shared" si="12"/>
        <v>13903.560000000001</v>
      </c>
      <c r="M317" s="3">
        <f t="shared" si="13"/>
        <v>5191.5600000000004</v>
      </c>
      <c r="N317" s="33">
        <f t="shared" si="14"/>
        <v>0.37339789233836512</v>
      </c>
    </row>
    <row r="318" spans="1:14">
      <c r="A318" s="32"/>
      <c r="B318" s="32">
        <v>2024</v>
      </c>
      <c r="C318" s="32" t="s">
        <v>44</v>
      </c>
      <c r="D318" s="32" t="s">
        <v>13</v>
      </c>
      <c r="E318" s="32" t="s">
        <v>24</v>
      </c>
      <c r="F318" s="32" t="s">
        <v>18</v>
      </c>
      <c r="G318" s="32" t="s">
        <v>29</v>
      </c>
      <c r="H318" s="32" t="s">
        <v>36</v>
      </c>
      <c r="I318" s="3">
        <v>380.63849999999996</v>
      </c>
      <c r="J318" s="3">
        <v>226.24</v>
      </c>
      <c r="K318" s="32">
        <v>41</v>
      </c>
      <c r="L318" s="3">
        <f t="shared" si="12"/>
        <v>15606.178499999998</v>
      </c>
      <c r="M318" s="3">
        <f t="shared" si="13"/>
        <v>6330.338499999998</v>
      </c>
      <c r="N318" s="33">
        <f t="shared" si="14"/>
        <v>0.4056302764959403</v>
      </c>
    </row>
    <row r="319" spans="1:14">
      <c r="A319" s="32"/>
      <c r="B319" s="32">
        <v>2023</v>
      </c>
      <c r="C319" s="32" t="s">
        <v>44</v>
      </c>
      <c r="D319" s="32" t="s">
        <v>13</v>
      </c>
      <c r="E319" s="32" t="s">
        <v>25</v>
      </c>
      <c r="F319" s="32" t="s">
        <v>18</v>
      </c>
      <c r="G319" s="32" t="s">
        <v>29</v>
      </c>
      <c r="H319" s="32" t="s">
        <v>36</v>
      </c>
      <c r="I319" s="3">
        <v>250.99</v>
      </c>
      <c r="J319" s="3">
        <v>159</v>
      </c>
      <c r="K319" s="32">
        <v>54</v>
      </c>
      <c r="L319" s="3">
        <f t="shared" si="12"/>
        <v>13553.460000000001</v>
      </c>
      <c r="M319" s="3">
        <f t="shared" si="13"/>
        <v>4967.4600000000009</v>
      </c>
      <c r="N319" s="33">
        <f t="shared" si="14"/>
        <v>0.36650862584166705</v>
      </c>
    </row>
    <row r="320" spans="1:14">
      <c r="A320" s="32"/>
      <c r="B320" s="32">
        <v>2024</v>
      </c>
      <c r="C320" s="32" t="s">
        <v>44</v>
      </c>
      <c r="D320" s="32" t="s">
        <v>13</v>
      </c>
      <c r="E320" s="32" t="s">
        <v>25</v>
      </c>
      <c r="F320" s="32" t="s">
        <v>18</v>
      </c>
      <c r="G320" s="32" t="s">
        <v>29</v>
      </c>
      <c r="H320" s="32" t="s">
        <v>36</v>
      </c>
      <c r="I320" s="3">
        <v>305.88849999999996</v>
      </c>
      <c r="J320" s="3">
        <v>182.56000000000003</v>
      </c>
      <c r="K320" s="32">
        <v>51</v>
      </c>
      <c r="L320" s="3">
        <f t="shared" si="12"/>
        <v>15600.313499999998</v>
      </c>
      <c r="M320" s="3">
        <f t="shared" si="13"/>
        <v>6289.7534999999971</v>
      </c>
      <c r="N320" s="33">
        <f t="shared" si="14"/>
        <v>0.40318122453116073</v>
      </c>
    </row>
    <row r="321" spans="1:14">
      <c r="A321" s="32"/>
      <c r="B321" s="32">
        <v>2023</v>
      </c>
      <c r="C321" s="32" t="s">
        <v>44</v>
      </c>
      <c r="D321" s="32" t="s">
        <v>13</v>
      </c>
      <c r="E321" s="32" t="s">
        <v>26</v>
      </c>
      <c r="F321" s="32" t="s">
        <v>18</v>
      </c>
      <c r="G321" s="32" t="s">
        <v>29</v>
      </c>
      <c r="H321" s="32" t="s">
        <v>36</v>
      </c>
      <c r="I321" s="3">
        <v>218.49</v>
      </c>
      <c r="J321" s="3">
        <v>139.5</v>
      </c>
      <c r="K321" s="32">
        <v>60</v>
      </c>
      <c r="L321" s="3">
        <f t="shared" si="12"/>
        <v>13109.400000000001</v>
      </c>
      <c r="M321" s="3">
        <f t="shared" si="13"/>
        <v>4739.4000000000005</v>
      </c>
      <c r="N321" s="33">
        <f t="shared" si="14"/>
        <v>0.36152684333379104</v>
      </c>
    </row>
    <row r="322" spans="1:14">
      <c r="A322" s="32"/>
      <c r="B322" s="32">
        <v>2024</v>
      </c>
      <c r="C322" s="32" t="s">
        <v>44</v>
      </c>
      <c r="D322" s="32" t="s">
        <v>13</v>
      </c>
      <c r="E322" s="32" t="s">
        <v>26</v>
      </c>
      <c r="F322" s="32" t="s">
        <v>18</v>
      </c>
      <c r="G322" s="32" t="s">
        <v>29</v>
      </c>
      <c r="H322" s="32" t="s">
        <v>36</v>
      </c>
      <c r="I322" s="3">
        <v>265.63849999999996</v>
      </c>
      <c r="J322" s="3">
        <v>160.72000000000003</v>
      </c>
      <c r="K322" s="32">
        <v>57</v>
      </c>
      <c r="L322" s="3">
        <f t="shared" si="12"/>
        <v>15141.394499999999</v>
      </c>
      <c r="M322" s="3">
        <f t="shared" si="13"/>
        <v>5980.3544999999967</v>
      </c>
      <c r="N322" s="33">
        <f t="shared" si="14"/>
        <v>0.39496722048949967</v>
      </c>
    </row>
  </sheetData>
  <phoneticPr fontId="3" type="noConversion"/>
  <dataValidations count="1">
    <dataValidation type="list" allowBlank="1" showInputMessage="1" showErrorMessage="1" sqref="B1:ZL1" xr:uid="{54B1ADD5-3BAF-46CC-994E-15A1D3A1D58C}">
      <formula1>"Dimension,SumY,SumN,Result,Key"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TempVar</vt:lpstr>
      <vt:lpstr>Bridge Data</vt:lpstr>
      <vt:lpstr>FormulasBreakdown</vt:lpstr>
      <vt:lpstr>SelectedValue2</vt:lpstr>
      <vt:lpstr>SelectedValue1</vt:lpstr>
      <vt:lpstr>Bridge</vt:lpstr>
      <vt:lpstr>Process</vt:lpstr>
      <vt:lpstr>Bridge Data Temp</vt:lpstr>
      <vt:lpstr>Data</vt:lpstr>
      <vt:lpstr>BaselinePT</vt:lpstr>
      <vt:lpstr>ComparisonPT</vt:lpstr>
      <vt:lpstr>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Lancer Wang</dc:creator>
  <cp:lastModifiedBy>Lancer Wang</cp:lastModifiedBy>
  <dcterms:created xsi:type="dcterms:W3CDTF">2025-05-10T15:08:05Z</dcterms:created>
  <dcterms:modified xsi:type="dcterms:W3CDTF">2025-09-16T17:13:08Z</dcterms:modified>
</cp:coreProperties>
</file>