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harvey/Desktop/CushingAcromegalyStudy/data/raw/"/>
    </mc:Choice>
  </mc:AlternateContent>
  <bookViews>
    <workbookView xWindow="240" yWindow="460" windowWidth="25360" windowHeight="14520" tabRatio="500" activeTab="1"/>
  </bookViews>
  <sheets>
    <sheet name="Sheet1" sheetId="1" r:id="rId1"/>
    <sheet name="Exporte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" i="1"/>
  <c r="E18" i="1"/>
  <c r="F18" i="1"/>
  <c r="B2" i="2"/>
  <c r="D19" i="1"/>
  <c r="E19" i="1"/>
  <c r="F19" i="1"/>
  <c r="B3" i="2"/>
  <c r="D20" i="1"/>
  <c r="E20" i="1"/>
  <c r="F20" i="1"/>
  <c r="B4" i="2"/>
  <c r="D21" i="1"/>
  <c r="E21" i="1"/>
  <c r="F21" i="1"/>
  <c r="B5" i="2"/>
  <c r="D22" i="1"/>
  <c r="E22" i="1"/>
  <c r="F22" i="1"/>
  <c r="B6" i="2"/>
  <c r="D23" i="1"/>
  <c r="E23" i="1"/>
  <c r="F23" i="1"/>
  <c r="B7" i="2"/>
  <c r="D24" i="1"/>
  <c r="E24" i="1"/>
  <c r="F24" i="1"/>
  <c r="B8" i="2"/>
  <c r="D25" i="1"/>
  <c r="E25" i="1"/>
  <c r="F25" i="1"/>
  <c r="B9" i="2"/>
  <c r="D26" i="1"/>
  <c r="E26" i="1"/>
  <c r="F26" i="1"/>
  <c r="B10" i="2"/>
  <c r="D27" i="1"/>
  <c r="E27" i="1"/>
  <c r="F27" i="1"/>
  <c r="B11" i="2"/>
  <c r="D28" i="1"/>
  <c r="E28" i="1"/>
  <c r="F28" i="1"/>
  <c r="B12" i="2"/>
  <c r="D29" i="1"/>
  <c r="E29" i="1"/>
  <c r="F29" i="1"/>
  <c r="B13" i="2"/>
  <c r="D30" i="1"/>
  <c r="E30" i="1"/>
  <c r="F30" i="1"/>
  <c r="B14" i="2"/>
  <c r="D31" i="1"/>
  <c r="E31" i="1"/>
  <c r="F31" i="1"/>
  <c r="B15" i="2"/>
  <c r="D32" i="1"/>
  <c r="E32" i="1"/>
  <c r="F32" i="1"/>
  <c r="B16" i="2"/>
  <c r="D33" i="1"/>
  <c r="E33" i="1"/>
  <c r="F33" i="1"/>
  <c r="B17" i="2"/>
  <c r="D34" i="1"/>
  <c r="E34" i="1"/>
  <c r="F34" i="1"/>
  <c r="B18" i="2"/>
  <c r="D35" i="1"/>
  <c r="E35" i="1"/>
  <c r="F35" i="1"/>
  <c r="B19" i="2"/>
  <c r="D36" i="1"/>
  <c r="E36" i="1"/>
  <c r="F36" i="1"/>
  <c r="B20" i="2"/>
  <c r="D37" i="1"/>
  <c r="E37" i="1"/>
  <c r="F37" i="1"/>
  <c r="B21" i="2"/>
  <c r="D38" i="1"/>
  <c r="E38" i="1"/>
  <c r="F38" i="1"/>
  <c r="B22" i="2"/>
  <c r="D39" i="1"/>
  <c r="E39" i="1"/>
  <c r="F39" i="1"/>
  <c r="B23" i="2"/>
  <c r="D40" i="1"/>
  <c r="E40" i="1"/>
  <c r="F40" i="1"/>
  <c r="B24" i="2"/>
  <c r="D41" i="1"/>
  <c r="E41" i="1"/>
  <c r="F41" i="1"/>
  <c r="B25" i="2"/>
  <c r="D42" i="1"/>
  <c r="E42" i="1"/>
  <c r="F42" i="1"/>
  <c r="B26" i="2"/>
  <c r="D43" i="1"/>
  <c r="E43" i="1"/>
  <c r="F43" i="1"/>
  <c r="B27" i="2"/>
  <c r="D44" i="1"/>
  <c r="E44" i="1"/>
  <c r="F44" i="1"/>
  <c r="B28" i="2"/>
  <c r="D45" i="1"/>
  <c r="E45" i="1"/>
  <c r="F45" i="1"/>
  <c r="B29" i="2"/>
  <c r="D46" i="1"/>
  <c r="E46" i="1"/>
  <c r="F46" i="1"/>
  <c r="B30" i="2"/>
  <c r="D47" i="1"/>
  <c r="E47" i="1"/>
  <c r="F47" i="1"/>
  <c r="B31" i="2"/>
  <c r="D48" i="1"/>
  <c r="E48" i="1"/>
  <c r="F48" i="1"/>
  <c r="B32" i="2"/>
  <c r="D49" i="1"/>
  <c r="E49" i="1"/>
  <c r="F49" i="1"/>
  <c r="B33" i="2"/>
  <c r="D50" i="1"/>
  <c r="E50" i="1"/>
  <c r="F50" i="1"/>
  <c r="B34" i="2"/>
  <c r="D51" i="1"/>
  <c r="E51" i="1"/>
  <c r="F51" i="1"/>
  <c r="B35" i="2"/>
  <c r="D52" i="1"/>
  <c r="E52" i="1"/>
  <c r="F52" i="1"/>
  <c r="B36" i="2"/>
  <c r="D53" i="1"/>
  <c r="E53" i="1"/>
  <c r="F53" i="1"/>
  <c r="B37" i="2"/>
  <c r="G53" i="1"/>
  <c r="L61" i="1"/>
  <c r="D80" i="1"/>
  <c r="D86" i="1"/>
  <c r="G43" i="1"/>
  <c r="L60" i="1"/>
  <c r="D79" i="1"/>
  <c r="D85" i="1"/>
  <c r="G33" i="1"/>
  <c r="L59" i="1"/>
  <c r="D77" i="1"/>
  <c r="D84" i="1"/>
  <c r="G25" i="1"/>
  <c r="L58" i="1"/>
  <c r="D76" i="1"/>
  <c r="D83" i="1"/>
  <c r="M44" i="1"/>
  <c r="P2" i="1"/>
  <c r="N44" i="1"/>
  <c r="O44" i="1"/>
  <c r="P44" i="1"/>
  <c r="R16" i="1"/>
  <c r="R44" i="1"/>
  <c r="M45" i="1"/>
  <c r="N45" i="1"/>
  <c r="O45" i="1"/>
  <c r="P45" i="1"/>
  <c r="R45" i="1"/>
  <c r="M46" i="1"/>
  <c r="N46" i="1"/>
  <c r="O46" i="1"/>
  <c r="P46" i="1"/>
  <c r="R46" i="1"/>
  <c r="M47" i="1"/>
  <c r="N47" i="1"/>
  <c r="O47" i="1"/>
  <c r="P47" i="1"/>
  <c r="R47" i="1"/>
  <c r="M49" i="1"/>
  <c r="N49" i="1"/>
  <c r="O49" i="1"/>
  <c r="P49" i="1"/>
  <c r="R49" i="1"/>
  <c r="M51" i="1"/>
  <c r="N51" i="1"/>
  <c r="O51" i="1"/>
  <c r="P51" i="1"/>
  <c r="R51" i="1"/>
  <c r="M52" i="1"/>
  <c r="N52" i="1"/>
  <c r="O52" i="1"/>
  <c r="P52" i="1"/>
  <c r="R52" i="1"/>
  <c r="M53" i="1"/>
  <c r="N53" i="1"/>
  <c r="O53" i="1"/>
  <c r="P53" i="1"/>
  <c r="R53" i="1"/>
  <c r="S53" i="1"/>
  <c r="L69" i="1"/>
  <c r="O78" i="1"/>
  <c r="M34" i="1"/>
  <c r="N34" i="1"/>
  <c r="O34" i="1"/>
  <c r="P34" i="1"/>
  <c r="R34" i="1"/>
  <c r="M35" i="1"/>
  <c r="N35" i="1"/>
  <c r="O35" i="1"/>
  <c r="P35" i="1"/>
  <c r="R35" i="1"/>
  <c r="M36" i="1"/>
  <c r="N36" i="1"/>
  <c r="O36" i="1"/>
  <c r="P36" i="1"/>
  <c r="R36" i="1"/>
  <c r="M37" i="1"/>
  <c r="N37" i="1"/>
  <c r="O37" i="1"/>
  <c r="P37" i="1"/>
  <c r="R37" i="1"/>
  <c r="M38" i="1"/>
  <c r="N38" i="1"/>
  <c r="O38" i="1"/>
  <c r="P38" i="1"/>
  <c r="R38" i="1"/>
  <c r="M39" i="1"/>
  <c r="N39" i="1"/>
  <c r="O39" i="1"/>
  <c r="P39" i="1"/>
  <c r="R39" i="1"/>
  <c r="M40" i="1"/>
  <c r="N40" i="1"/>
  <c r="O40" i="1"/>
  <c r="P40" i="1"/>
  <c r="R40" i="1"/>
  <c r="M41" i="1"/>
  <c r="N41" i="1"/>
  <c r="O41" i="1"/>
  <c r="P41" i="1"/>
  <c r="R41" i="1"/>
  <c r="M42" i="1"/>
  <c r="N42" i="1"/>
  <c r="O42" i="1"/>
  <c r="P42" i="1"/>
  <c r="R42" i="1"/>
  <c r="M43" i="1"/>
  <c r="N43" i="1"/>
  <c r="O43" i="1"/>
  <c r="P43" i="1"/>
  <c r="R43" i="1"/>
  <c r="S43" i="1"/>
  <c r="L68" i="1"/>
  <c r="O77" i="1"/>
  <c r="M26" i="1"/>
  <c r="N26" i="1"/>
  <c r="O26" i="1"/>
  <c r="P26" i="1"/>
  <c r="R26" i="1"/>
  <c r="M27" i="1"/>
  <c r="N27" i="1"/>
  <c r="O27" i="1"/>
  <c r="P27" i="1"/>
  <c r="R27" i="1"/>
  <c r="M28" i="1"/>
  <c r="N28" i="1"/>
  <c r="O28" i="1"/>
  <c r="P28" i="1"/>
  <c r="R28" i="1"/>
  <c r="M29" i="1"/>
  <c r="N29" i="1"/>
  <c r="O29" i="1"/>
  <c r="P29" i="1"/>
  <c r="R29" i="1"/>
  <c r="M30" i="1"/>
  <c r="N30" i="1"/>
  <c r="O30" i="1"/>
  <c r="P30" i="1"/>
  <c r="R30" i="1"/>
  <c r="M31" i="1"/>
  <c r="N31" i="1"/>
  <c r="O31" i="1"/>
  <c r="P31" i="1"/>
  <c r="R31" i="1"/>
  <c r="M32" i="1"/>
  <c r="N32" i="1"/>
  <c r="O32" i="1"/>
  <c r="P32" i="1"/>
  <c r="R32" i="1"/>
  <c r="M33" i="1"/>
  <c r="N33" i="1"/>
  <c r="O33" i="1"/>
  <c r="P33" i="1"/>
  <c r="R33" i="1"/>
  <c r="S33" i="1"/>
  <c r="L67" i="1"/>
  <c r="O75" i="1"/>
  <c r="M18" i="1"/>
  <c r="N18" i="1"/>
  <c r="O18" i="1"/>
  <c r="P18" i="1"/>
  <c r="R18" i="1"/>
  <c r="M19" i="1"/>
  <c r="N19" i="1"/>
  <c r="O19" i="1"/>
  <c r="P19" i="1"/>
  <c r="R19" i="1"/>
  <c r="M20" i="1"/>
  <c r="N20" i="1"/>
  <c r="O20" i="1"/>
  <c r="P20" i="1"/>
  <c r="R20" i="1"/>
  <c r="M21" i="1"/>
  <c r="N21" i="1"/>
  <c r="O21" i="1"/>
  <c r="P21" i="1"/>
  <c r="R21" i="1"/>
  <c r="M22" i="1"/>
  <c r="N22" i="1"/>
  <c r="O22" i="1"/>
  <c r="P22" i="1"/>
  <c r="R22" i="1"/>
  <c r="M23" i="1"/>
  <c r="N23" i="1"/>
  <c r="O23" i="1"/>
  <c r="P23" i="1"/>
  <c r="R23" i="1"/>
  <c r="M24" i="1"/>
  <c r="N24" i="1"/>
  <c r="O24" i="1"/>
  <c r="P24" i="1"/>
  <c r="R24" i="1"/>
  <c r="M25" i="1"/>
  <c r="N25" i="1"/>
  <c r="O25" i="1"/>
  <c r="P25" i="1"/>
  <c r="R25" i="1"/>
  <c r="S25" i="1"/>
  <c r="L66" i="1"/>
  <c r="O74" i="1"/>
  <c r="M69" i="1"/>
  <c r="M68" i="1"/>
  <c r="M67" i="1"/>
  <c r="M66" i="1"/>
  <c r="P65" i="1"/>
  <c r="P64" i="1"/>
  <c r="P60" i="1"/>
  <c r="P59" i="1"/>
  <c r="I66" i="1"/>
  <c r="I65" i="1"/>
  <c r="I60" i="1"/>
  <c r="I59" i="1"/>
  <c r="M61" i="1"/>
  <c r="M60" i="1"/>
  <c r="M59" i="1"/>
  <c r="M58" i="1"/>
  <c r="Q53" i="1"/>
  <c r="Q43" i="1"/>
  <c r="Q33" i="1"/>
  <c r="Q25" i="1"/>
  <c r="M48" i="1"/>
  <c r="N48" i="1"/>
  <c r="O48" i="1"/>
  <c r="M50" i="1"/>
  <c r="N50" i="1"/>
  <c r="O50" i="1"/>
  <c r="P3" i="1"/>
  <c r="Q3" i="1"/>
  <c r="P5" i="1"/>
  <c r="Q5" i="1"/>
  <c r="P6" i="1"/>
  <c r="Q6" i="1"/>
  <c r="P7" i="1"/>
  <c r="Q7" i="1"/>
  <c r="Q2" i="1"/>
  <c r="P4" i="1"/>
  <c r="D3" i="1"/>
  <c r="E3" i="1"/>
  <c r="D5" i="1"/>
  <c r="E5" i="1"/>
  <c r="D6" i="1"/>
  <c r="E6" i="1"/>
  <c r="E2" i="1"/>
  <c r="D4" i="1"/>
  <c r="D7" i="1"/>
</calcChain>
</file>

<file path=xl/sharedStrings.xml><?xml version="1.0" encoding="utf-8"?>
<sst xmlns="http://schemas.openxmlformats.org/spreadsheetml/2006/main" count="145" uniqueCount="48">
  <si>
    <t>avg</t>
  </si>
  <si>
    <t>avg-blank</t>
  </si>
  <si>
    <t xml:space="preserve">initial </t>
  </si>
  <si>
    <t>sample vol (ul)</t>
  </si>
  <si>
    <t>y</t>
  </si>
  <si>
    <t>ug/ul</t>
  </si>
  <si>
    <t>final</t>
  </si>
  <si>
    <t>final-intial</t>
  </si>
  <si>
    <t>HFD Control</t>
  </si>
  <si>
    <t>HFD Dex</t>
  </si>
  <si>
    <t>Chow Control</t>
  </si>
  <si>
    <t>Chow Dex</t>
  </si>
  <si>
    <t>Avg Glycerol</t>
  </si>
  <si>
    <t>Avg Triglycerides</t>
  </si>
  <si>
    <t>SE</t>
  </si>
  <si>
    <t>ttest ctrl vs dex</t>
  </si>
  <si>
    <t>chow</t>
  </si>
  <si>
    <t>hfd</t>
  </si>
  <si>
    <t>ttest chow vs hfd</t>
  </si>
  <si>
    <t>control</t>
  </si>
  <si>
    <t>dex</t>
  </si>
  <si>
    <t>glycerol</t>
  </si>
  <si>
    <t>tg</t>
  </si>
  <si>
    <t xml:space="preserve">chow </t>
  </si>
  <si>
    <t>chow v hfd</t>
  </si>
  <si>
    <t>cotnrol</t>
  </si>
  <si>
    <t>not sig, but this was at 5 weeks when cohort A which was significant was at 12 weeks</t>
  </si>
  <si>
    <t xml:space="preserve">out of linear range </t>
  </si>
  <si>
    <t>out of linear range</t>
  </si>
  <si>
    <t>correceted</t>
  </si>
  <si>
    <t>Fasted TG</t>
  </si>
  <si>
    <t>Fasted Glycerol</t>
  </si>
  <si>
    <t>Control</t>
  </si>
  <si>
    <t>Dex</t>
  </si>
  <si>
    <t>Chow</t>
  </si>
  <si>
    <t>HFD</t>
  </si>
  <si>
    <t>Control Chow</t>
  </si>
  <si>
    <t>Dex Chow</t>
  </si>
  <si>
    <t>Control HFD</t>
  </si>
  <si>
    <t>Dex HFD</t>
  </si>
  <si>
    <t>Treatment</t>
  </si>
  <si>
    <t>Diet</t>
  </si>
  <si>
    <t>Glycerol</t>
  </si>
  <si>
    <t>Water</t>
  </si>
  <si>
    <t>Dexamethasone</t>
  </si>
  <si>
    <t>Normal Chow Diet</t>
  </si>
  <si>
    <t>High Fat Diet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</si>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</sst>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423704943132108"/>
                  <c:y val="-0.00462962962962963"/>
                </c:manualLayout>
              </c:layout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0.0</c:v>
                </c:pt>
                <c:pt idx="1">
                  <c:v>1.25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0.0</c:v>
                </c:pt>
                <c:pt idx="1">
                  <c:v>0.0395</c:v>
                </c:pt>
                <c:pt idx="3">
                  <c:v>0.1395</c:v>
                </c:pt>
                <c:pt idx="4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5998032"/>
        <c:axId val="-755880928"/>
      </c:scatterChart>
      <c:valAx>
        <c:axId val="-75599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55880928"/>
        <c:crosses val="autoZero"/>
        <c:crossBetween val="midCat"/>
      </c:valAx>
      <c:valAx>
        <c:axId val="-755880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5599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Sheet1!$M$2:$M$7</c:f>
              <c:numCache>
                <c:formatCode>General</c:formatCode>
                <c:ptCount val="6"/>
                <c:pt idx="0">
                  <c:v>0.0</c:v>
                </c:pt>
                <c:pt idx="1">
                  <c:v>1.25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0.0</c:v>
                </c:pt>
                <c:pt idx="1">
                  <c:v>0.042</c:v>
                </c:pt>
                <c:pt idx="3">
                  <c:v>0.1565</c:v>
                </c:pt>
                <c:pt idx="4">
                  <c:v>0.258</c:v>
                </c:pt>
                <c:pt idx="5">
                  <c:v>0.3975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5372528"/>
        <c:axId val="-715380704"/>
      </c:scatterChart>
      <c:valAx>
        <c:axId val="-71537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15380704"/>
        <c:crosses val="autoZero"/>
        <c:crossBetween val="midCat"/>
      </c:valAx>
      <c:valAx>
        <c:axId val="-71538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1537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Sheet1!$L$57</c:f>
              <c:strCache>
                <c:ptCount val="1"/>
                <c:pt idx="0">
                  <c:v>Avg Glycerol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Sheet1!$M$58:$M$61</c:f>
                <c:numCache>
                  <c:formatCode>General</c:formatCode>
                  <c:ptCount val="4"/>
                  <c:pt idx="0">
                    <c:v>0.0118167098536906</c:v>
                  </c:pt>
                  <c:pt idx="1">
                    <c:v>0.0250627678905809</c:v>
                  </c:pt>
                  <c:pt idx="2">
                    <c:v>0.0316082845975834</c:v>
                  </c:pt>
                  <c:pt idx="3">
                    <c:v>0.0935653950423837</c:v>
                  </c:pt>
                </c:numCache>
              </c:numRef>
            </c:plus>
            <c:minus>
              <c:numRef>
                <c:f>Sheet1!$M$58:$M$61</c:f>
                <c:numCache>
                  <c:formatCode>General</c:formatCode>
                  <c:ptCount val="4"/>
                  <c:pt idx="0">
                    <c:v>0.0118167098536906</c:v>
                  </c:pt>
                  <c:pt idx="1">
                    <c:v>0.0250627678905809</c:v>
                  </c:pt>
                  <c:pt idx="2">
                    <c:v>0.0316082845975834</c:v>
                  </c:pt>
                  <c:pt idx="3">
                    <c:v>0.0935653950423837</c:v>
                  </c:pt>
                </c:numCache>
              </c:numRef>
            </c:minus>
          </c:errBars>
          <c:cat>
            <c:strRef>
              <c:f>Sheet1!$K$58:$K$61</c:f>
              <c:strCache>
                <c:ptCount val="4"/>
                <c:pt idx="0">
                  <c:v>Chow Control</c:v>
                </c:pt>
                <c:pt idx="1">
                  <c:v>Chow Dex</c:v>
                </c:pt>
                <c:pt idx="2">
                  <c:v>HFD Control</c:v>
                </c:pt>
                <c:pt idx="3">
                  <c:v>HFD Dex</c:v>
                </c:pt>
              </c:strCache>
            </c:strRef>
          </c:cat>
          <c:val>
            <c:numRef>
              <c:f>Sheet1!$L$58:$L$61</c:f>
              <c:numCache>
                <c:formatCode>General</c:formatCode>
                <c:ptCount val="4"/>
                <c:pt idx="0">
                  <c:v>0.226486860304288</c:v>
                </c:pt>
                <c:pt idx="1">
                  <c:v>0.274896265560166</c:v>
                </c:pt>
                <c:pt idx="2">
                  <c:v>0.361687413554633</c:v>
                </c:pt>
                <c:pt idx="3">
                  <c:v>0.695712309820193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7939552"/>
        <c:axId val="-713130240"/>
      </c:barChart>
      <c:catAx>
        <c:axId val="-71793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3130240"/>
        <c:crosses val="autoZero"/>
        <c:auto val="1"/>
        <c:lblAlgn val="ctr"/>
        <c:lblOffset val="100"/>
        <c:noMultiLvlLbl val="0"/>
      </c:catAx>
      <c:valAx>
        <c:axId val="-71313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1793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Sheet1!$L$65</c:f>
              <c:strCache>
                <c:ptCount val="1"/>
                <c:pt idx="0">
                  <c:v>Avg Triglycerides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Sheet1!$M$66:$M$69</c:f>
                <c:numCache>
                  <c:formatCode>General</c:formatCode>
                  <c:ptCount val="4"/>
                  <c:pt idx="0">
                    <c:v>0.0856330686969832</c:v>
                  </c:pt>
                  <c:pt idx="1">
                    <c:v>0.0580265247164569</c:v>
                  </c:pt>
                  <c:pt idx="2">
                    <c:v>0.0397994055509412</c:v>
                  </c:pt>
                  <c:pt idx="3">
                    <c:v>0.152164212345952</c:v>
                  </c:pt>
                </c:numCache>
              </c:numRef>
            </c:plus>
            <c:minus>
              <c:numRef>
                <c:f>Sheet1!$M$66:$M$69</c:f>
                <c:numCache>
                  <c:formatCode>General</c:formatCode>
                  <c:ptCount val="4"/>
                  <c:pt idx="0">
                    <c:v>0.0856330686969832</c:v>
                  </c:pt>
                  <c:pt idx="1">
                    <c:v>0.0580265247164569</c:v>
                  </c:pt>
                  <c:pt idx="2">
                    <c:v>0.0397994055509412</c:v>
                  </c:pt>
                  <c:pt idx="3">
                    <c:v>0.152164212345952</c:v>
                  </c:pt>
                </c:numCache>
              </c:numRef>
            </c:minus>
          </c:errBars>
          <c:cat>
            <c:strRef>
              <c:f>Sheet1!$K$66:$K$69</c:f>
              <c:strCache>
                <c:ptCount val="4"/>
                <c:pt idx="0">
                  <c:v>Chow Control</c:v>
                </c:pt>
                <c:pt idx="1">
                  <c:v>Chow Dex</c:v>
                </c:pt>
                <c:pt idx="2">
                  <c:v>HFD Control</c:v>
                </c:pt>
                <c:pt idx="3">
                  <c:v>HFD Dex</c:v>
                </c:pt>
              </c:strCache>
            </c:strRef>
          </c:cat>
          <c:val>
            <c:numRef>
              <c:f>Sheet1!$L$66:$L$69</c:f>
              <c:numCache>
                <c:formatCode>General</c:formatCode>
                <c:ptCount val="4"/>
                <c:pt idx="0">
                  <c:v>0.985686997274034</c:v>
                </c:pt>
                <c:pt idx="1">
                  <c:v>0.550312881870308</c:v>
                </c:pt>
                <c:pt idx="2">
                  <c:v>0.804710684983013</c:v>
                </c:pt>
                <c:pt idx="3">
                  <c:v>0.896522378439351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3276784"/>
        <c:axId val="-713279920"/>
      </c:barChart>
      <c:catAx>
        <c:axId val="-71327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3279920"/>
        <c:crosses val="autoZero"/>
        <c:auto val="1"/>
        <c:lblAlgn val="ctr"/>
        <c:lblOffset val="100"/>
        <c:noMultiLvlLbl val="0"/>
      </c:catAx>
      <c:valAx>
        <c:axId val="-71327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1327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Sheet1!$N$74</c:f>
              <c:strCache>
                <c:ptCount val="1"/>
                <c:pt idx="0">
                  <c:v>Chow Control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Sheet1!$M$66</c:f>
                <c:numCache>
                  <c:formatCode>General</c:formatCode>
                  <c:ptCount val="1"/>
                  <c:pt idx="0">
                    <c:v>0.0856330686969832</c:v>
                  </c:pt>
                </c:numCache>
              </c:numRef>
            </c:plus>
            <c:minus>
              <c:numRef>
                <c:f>Sheet1!$M$66</c:f>
                <c:numCache>
                  <c:formatCode>General</c:formatCode>
                  <c:ptCount val="1"/>
                  <c:pt idx="0">
                    <c:v>0.0856330686969832</c:v>
                  </c:pt>
                </c:numCache>
              </c:numRef>
            </c:minus>
          </c:errBars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Sheet1!$O$74</c:f>
              <c:numCache>
                <c:formatCode>General</c:formatCode>
                <c:ptCount val="1"/>
                <c:pt idx="0">
                  <c:v>0.985686997274034</c:v>
                </c:pt>
              </c:numCache>
            </c:numRef>
          </c:val>
        </c:ser>
        <c:ser>
          <c:idx val="1"/>
          <c:order val="1"/>
          <c:tx>
            <c:strRef>
              <c:f>Sheet1!$N$75</c:f>
              <c:strCache>
                <c:ptCount val="1"/>
                <c:pt idx="0">
                  <c:v>Chow Dex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Sheet1!$M$67</c:f>
                <c:numCache>
                  <c:formatCode>General</c:formatCode>
                  <c:ptCount val="1"/>
                  <c:pt idx="0">
                    <c:v>0.0580265247164569</c:v>
                  </c:pt>
                </c:numCache>
              </c:numRef>
            </c:plus>
            <c:minus>
              <c:numRef>
                <c:f>Sheet1!$M$67</c:f>
                <c:numCache>
                  <c:formatCode>General</c:formatCode>
                  <c:ptCount val="1"/>
                  <c:pt idx="0">
                    <c:v>0.0580265247164569</c:v>
                  </c:pt>
                </c:numCache>
              </c:numRef>
            </c:minus>
          </c:errBars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Sheet1!$O$75</c:f>
              <c:numCache>
                <c:formatCode>General</c:formatCode>
                <c:ptCount val="1"/>
                <c:pt idx="0">
                  <c:v>0.550312881870308</c:v>
                </c:pt>
              </c:numCache>
            </c:numRef>
          </c:val>
        </c:ser>
        <c:ser>
          <c:idx val="2"/>
          <c:order val="2"/>
          <c:tx>
            <c:strRef>
              <c:f>Sheet1!$N$76</c:f>
              <c:strCache>
                <c:ptCount val="1"/>
              </c:strCache>
            </c:strRef>
          </c:tx>
          <c:invertIfNegative val="0"/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Sheet1!$O$76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Sheet1!$N$77</c:f>
              <c:strCache>
                <c:ptCount val="1"/>
                <c:pt idx="0">
                  <c:v>HFD Control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Sheet1!$M$68</c:f>
                <c:numCache>
                  <c:formatCode>General</c:formatCode>
                  <c:ptCount val="1"/>
                  <c:pt idx="0">
                    <c:v>0.0397994055509412</c:v>
                  </c:pt>
                </c:numCache>
              </c:numRef>
            </c:plus>
            <c:minus>
              <c:numRef>
                <c:f>Sheet1!$M$68</c:f>
                <c:numCache>
                  <c:formatCode>General</c:formatCode>
                  <c:ptCount val="1"/>
                  <c:pt idx="0">
                    <c:v>0.0397994055509412</c:v>
                  </c:pt>
                </c:numCache>
              </c:numRef>
            </c:minus>
          </c:errBars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Sheet1!$O$77</c:f>
              <c:numCache>
                <c:formatCode>General</c:formatCode>
                <c:ptCount val="1"/>
                <c:pt idx="0">
                  <c:v>0.804710684983013</c:v>
                </c:pt>
              </c:numCache>
            </c:numRef>
          </c:val>
        </c:ser>
        <c:ser>
          <c:idx val="4"/>
          <c:order val="4"/>
          <c:tx>
            <c:strRef>
              <c:f>Sheet1!$N$78</c:f>
              <c:strCache>
                <c:ptCount val="1"/>
                <c:pt idx="0">
                  <c:v>HFD Dex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Sheet1!$M$69</c:f>
                <c:numCache>
                  <c:formatCode>General</c:formatCode>
                  <c:ptCount val="1"/>
                  <c:pt idx="0">
                    <c:v>0.152164212345952</c:v>
                  </c:pt>
                </c:numCache>
              </c:numRef>
            </c:plus>
            <c:minus>
              <c:numRef>
                <c:f>Sheet1!$M$69</c:f>
                <c:numCache>
                  <c:formatCode>General</c:formatCode>
                  <c:ptCount val="1"/>
                  <c:pt idx="0">
                    <c:v>0.152164212345952</c:v>
                  </c:pt>
                </c:numCache>
              </c:numRef>
            </c:minus>
          </c:errBars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Sheet1!$O$78</c:f>
              <c:numCache>
                <c:formatCode>General</c:formatCode>
                <c:ptCount val="1"/>
                <c:pt idx="0">
                  <c:v>0.896522378439351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8130896"/>
        <c:axId val="-718135056"/>
      </c:barChart>
      <c:catAx>
        <c:axId val="-71813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8135056"/>
        <c:crosses val="autoZero"/>
        <c:auto val="1"/>
        <c:lblAlgn val="ctr"/>
        <c:lblOffset val="100"/>
        <c:noMultiLvlLbl val="0"/>
      </c:catAx>
      <c:valAx>
        <c:axId val="-71813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18130896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Fasted Glycerol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Sheet1!$M$58:$M$61</c:f>
                <c:numCache>
                  <c:formatCode>General</c:formatCode>
                  <c:ptCount val="4"/>
                  <c:pt idx="0">
                    <c:v>0.0118167098536906</c:v>
                  </c:pt>
                  <c:pt idx="1">
                    <c:v>0.0250627678905809</c:v>
                  </c:pt>
                  <c:pt idx="2">
                    <c:v>0.0316082845975834</c:v>
                  </c:pt>
                  <c:pt idx="3">
                    <c:v>0.0935653950423837</c:v>
                  </c:pt>
                </c:numCache>
              </c:numRef>
            </c:plus>
            <c:minus>
              <c:numRef>
                <c:f>Sheet1!$M$58:$M$61</c:f>
                <c:numCache>
                  <c:formatCode>General</c:formatCode>
                  <c:ptCount val="4"/>
                  <c:pt idx="0">
                    <c:v>0.0118167098536906</c:v>
                  </c:pt>
                  <c:pt idx="1">
                    <c:v>0.0250627678905809</c:v>
                  </c:pt>
                  <c:pt idx="2">
                    <c:v>0.0316082845975834</c:v>
                  </c:pt>
                  <c:pt idx="3">
                    <c:v>0.0935653950423837</c:v>
                  </c:pt>
                </c:numCache>
              </c:numRef>
            </c:minus>
          </c:errBars>
          <c:cat>
            <c:multiLvlStrRef>
              <c:f>Sheet1!$B$83:$C$86</c:f>
              <c:multiLvlStrCache>
                <c:ptCount val="4"/>
                <c:lvl>
                  <c:pt idx="0">
                    <c:v>Control</c:v>
                  </c:pt>
                  <c:pt idx="1">
                    <c:v>Dex</c:v>
                  </c:pt>
                  <c:pt idx="2">
                    <c:v>Control</c:v>
                  </c:pt>
                  <c:pt idx="3">
                    <c:v>Dex</c:v>
                  </c:pt>
                </c:lvl>
                <c:lvl>
                  <c:pt idx="0">
                    <c:v>Chow</c:v>
                  </c:pt>
                  <c:pt idx="2">
                    <c:v>HFD</c:v>
                  </c:pt>
                </c:lvl>
              </c:multiLvlStrCache>
            </c:multiLvlStrRef>
          </c:cat>
          <c:val>
            <c:numRef>
              <c:f>Sheet1!$D$83:$D$86</c:f>
              <c:numCache>
                <c:formatCode>General</c:formatCode>
                <c:ptCount val="4"/>
                <c:pt idx="0">
                  <c:v>0.226486860304288</c:v>
                </c:pt>
                <c:pt idx="1">
                  <c:v>0.274896265560166</c:v>
                </c:pt>
                <c:pt idx="2">
                  <c:v>0.361687413554633</c:v>
                </c:pt>
                <c:pt idx="3">
                  <c:v>0.695712309820193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3316080"/>
        <c:axId val="-713330368"/>
      </c:barChart>
      <c:catAx>
        <c:axId val="-71331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3330368"/>
        <c:crosses val="autoZero"/>
        <c:auto val="1"/>
        <c:lblAlgn val="ctr"/>
        <c:lblOffset val="100"/>
        <c:noMultiLvlLbl val="0"/>
      </c:catAx>
      <c:valAx>
        <c:axId val="-713330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ug/ul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71331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44450</xdr:rowOff>
    </xdr:from>
    <xdr:to>
      <xdr:col>11</xdr:col>
      <xdr:colOff>469900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0</xdr:row>
      <xdr:rowOff>44450</xdr:rowOff>
    </xdr:from>
    <xdr:to>
      <xdr:col>22</xdr:col>
      <xdr:colOff>711200</xdr:colOff>
      <xdr:row>14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127000</xdr:colOff>
      <xdr:row>54</xdr:row>
      <xdr:rowOff>184150</xdr:rowOff>
    </xdr:from>
    <xdr:to>
      <xdr:col>6</xdr:col>
      <xdr:colOff>571500</xdr:colOff>
      <xdr:row>69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673100</xdr:colOff>
      <xdr:row>70</xdr:row>
      <xdr:rowOff>82550</xdr:rowOff>
    </xdr:from>
    <xdr:to>
      <xdr:col>12</xdr:col>
      <xdr:colOff>292100</xdr:colOff>
      <xdr:row>84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469900</xdr:colOff>
      <xdr:row>68</xdr:row>
      <xdr:rowOff>139700</xdr:rowOff>
    </xdr:from>
    <xdr:to>
      <xdr:col>21</xdr:col>
      <xdr:colOff>88900</xdr:colOff>
      <xdr:row>83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139700</xdr:colOff>
      <xdr:row>65</xdr:row>
      <xdr:rowOff>165100</xdr:rowOff>
    </xdr:from>
    <xdr:to>
      <xdr:col>10</xdr:col>
      <xdr:colOff>584200</xdr:colOff>
      <xdr:row>80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A32" workbookViewId="0">
      <selection activeCell="A18" sqref="A18:A53"/>
    </sheetView>
  </sheetViews>
  <sheetFormatPr baseColWidth="10" defaultRowHeight="16" x14ac:dyDescent="0.2"/>
  <sheetData>
    <row r="1" spans="1:18" x14ac:dyDescent="0.2">
      <c r="B1">
        <v>1</v>
      </c>
      <c r="C1">
        <v>2</v>
      </c>
      <c r="D1" t="s">
        <v>0</v>
      </c>
      <c r="E1" t="s">
        <v>1</v>
      </c>
      <c r="N1">
        <v>1</v>
      </c>
      <c r="O1">
        <v>2</v>
      </c>
      <c r="P1" t="s">
        <v>0</v>
      </c>
      <c r="Q1" t="s">
        <v>1</v>
      </c>
    </row>
    <row r="2" spans="1:18" x14ac:dyDescent="0.2">
      <c r="A2">
        <v>0</v>
      </c>
      <c r="B2">
        <v>4.1000000000000002E-2</v>
      </c>
      <c r="C2">
        <v>3.9E-2</v>
      </c>
      <c r="D2">
        <f>AVERAGE(B2:C2)</f>
        <v>0.04</v>
      </c>
      <c r="E2">
        <f>D2-D$2</f>
        <v>0</v>
      </c>
      <c r="M2">
        <v>0</v>
      </c>
      <c r="N2">
        <v>4.2999999999999997E-2</v>
      </c>
      <c r="O2">
        <v>4.1000000000000002E-2</v>
      </c>
      <c r="P2">
        <f>AVERAGE(N2:O2)</f>
        <v>4.1999999999999996E-2</v>
      </c>
      <c r="Q2">
        <f>P2-P$2</f>
        <v>0</v>
      </c>
    </row>
    <row r="3" spans="1:18" x14ac:dyDescent="0.2">
      <c r="A3">
        <v>1.25</v>
      </c>
      <c r="B3">
        <v>7.8E-2</v>
      </c>
      <c r="C3">
        <v>8.1000000000000003E-2</v>
      </c>
      <c r="D3">
        <f t="shared" ref="D3:D7" si="0">AVERAGE(B3:C3)</f>
        <v>7.9500000000000001E-2</v>
      </c>
      <c r="E3">
        <f t="shared" ref="E3:E6" si="1">D3-D$2</f>
        <v>3.95E-2</v>
      </c>
      <c r="M3">
        <v>1.25</v>
      </c>
      <c r="N3">
        <v>8.2000000000000003E-2</v>
      </c>
      <c r="O3">
        <v>8.5999999999999993E-2</v>
      </c>
      <c r="P3">
        <f t="shared" ref="P3:P7" si="2">AVERAGE(N3:O3)</f>
        <v>8.3999999999999991E-2</v>
      </c>
      <c r="Q3">
        <f t="shared" ref="Q3:Q7" si="3">P3-P$2</f>
        <v>4.1999999999999996E-2</v>
      </c>
    </row>
    <row r="4" spans="1:18" x14ac:dyDescent="0.2">
      <c r="A4">
        <v>2.5</v>
      </c>
      <c r="B4">
        <v>0.14199999999999999</v>
      </c>
      <c r="C4">
        <v>0.17</v>
      </c>
      <c r="D4">
        <f t="shared" si="0"/>
        <v>0.156</v>
      </c>
      <c r="M4">
        <v>2.5</v>
      </c>
      <c r="N4">
        <v>0.158</v>
      </c>
      <c r="O4">
        <v>0.187</v>
      </c>
      <c r="P4">
        <f t="shared" si="2"/>
        <v>0.17249999999999999</v>
      </c>
    </row>
    <row r="5" spans="1:18" x14ac:dyDescent="0.2">
      <c r="A5">
        <v>5</v>
      </c>
      <c r="B5">
        <v>0.17199999999999999</v>
      </c>
      <c r="C5">
        <v>0.187</v>
      </c>
      <c r="D5">
        <f t="shared" si="0"/>
        <v>0.17949999999999999</v>
      </c>
      <c r="E5">
        <f t="shared" si="1"/>
        <v>0.13949999999999999</v>
      </c>
      <c r="M5">
        <v>5</v>
      </c>
      <c r="N5">
        <v>0.192</v>
      </c>
      <c r="O5">
        <v>0.20499999999999999</v>
      </c>
      <c r="P5">
        <f t="shared" si="2"/>
        <v>0.19850000000000001</v>
      </c>
      <c r="Q5">
        <f t="shared" si="3"/>
        <v>0.15650000000000003</v>
      </c>
    </row>
    <row r="6" spans="1:18" x14ac:dyDescent="0.2">
      <c r="A6">
        <v>10</v>
      </c>
      <c r="B6">
        <v>0.27</v>
      </c>
      <c r="D6">
        <f t="shared" si="0"/>
        <v>0.27</v>
      </c>
      <c r="E6">
        <f t="shared" si="1"/>
        <v>0.23</v>
      </c>
      <c r="M6">
        <v>10</v>
      </c>
      <c r="N6">
        <v>0.3</v>
      </c>
      <c r="P6">
        <f t="shared" si="2"/>
        <v>0.3</v>
      </c>
      <c r="Q6">
        <f t="shared" si="3"/>
        <v>0.25800000000000001</v>
      </c>
    </row>
    <row r="7" spans="1:18" x14ac:dyDescent="0.2">
      <c r="A7">
        <v>20</v>
      </c>
      <c r="B7">
        <v>0.38100000000000001</v>
      </c>
      <c r="C7">
        <v>0.43099999999999999</v>
      </c>
      <c r="D7">
        <f t="shared" si="0"/>
        <v>0.40600000000000003</v>
      </c>
      <c r="M7">
        <v>20</v>
      </c>
      <c r="N7">
        <v>0.42099999999999999</v>
      </c>
      <c r="O7">
        <v>0.45800000000000002</v>
      </c>
      <c r="P7">
        <f t="shared" si="2"/>
        <v>0.4395</v>
      </c>
      <c r="Q7">
        <f t="shared" si="3"/>
        <v>0.39750000000000002</v>
      </c>
    </row>
    <row r="9" spans="1:18" x14ac:dyDescent="0.2">
      <c r="D9" t="s">
        <v>3</v>
      </c>
      <c r="E9">
        <v>3</v>
      </c>
    </row>
    <row r="10" spans="1:18" x14ac:dyDescent="0.2">
      <c r="D10" t="s">
        <v>4</v>
      </c>
      <c r="E10">
        <v>2.41E-2</v>
      </c>
    </row>
    <row r="16" spans="1:18" x14ac:dyDescent="0.2">
      <c r="R16">
        <f>83/103</f>
        <v>0.80582524271844658</v>
      </c>
    </row>
    <row r="17" spans="1:19" x14ac:dyDescent="0.2">
      <c r="A17" t="s">
        <v>2</v>
      </c>
      <c r="B17">
        <v>1</v>
      </c>
      <c r="C17">
        <v>2</v>
      </c>
      <c r="D17" t="s">
        <v>0</v>
      </c>
      <c r="E17" t="s">
        <v>1</v>
      </c>
      <c r="F17" t="s">
        <v>5</v>
      </c>
      <c r="J17" t="s">
        <v>6</v>
      </c>
      <c r="K17">
        <v>1</v>
      </c>
      <c r="L17">
        <v>2</v>
      </c>
      <c r="M17" t="s">
        <v>0</v>
      </c>
      <c r="N17" t="s">
        <v>1</v>
      </c>
      <c r="O17" t="s">
        <v>5</v>
      </c>
      <c r="P17" t="s">
        <v>7</v>
      </c>
      <c r="R17" t="s">
        <v>29</v>
      </c>
    </row>
    <row r="18" spans="1:19" x14ac:dyDescent="0.2">
      <c r="A18">
        <v>3035</v>
      </c>
      <c r="B18">
        <v>5.2999999999999999E-2</v>
      </c>
      <c r="C18">
        <v>5.6000000000000001E-2</v>
      </c>
      <c r="D18">
        <f>AVERAGE(B18:C18)</f>
        <v>5.45E-2</v>
      </c>
      <c r="E18">
        <f>$D18-D$2</f>
        <v>1.4499999999999999E-2</v>
      </c>
      <c r="F18">
        <f>(E18/E$10)/E$9</f>
        <v>0.20055325034578145</v>
      </c>
      <c r="J18">
        <v>3035</v>
      </c>
      <c r="K18">
        <v>0.13200000000000001</v>
      </c>
      <c r="L18">
        <v>0.13300000000000001</v>
      </c>
      <c r="M18">
        <f>AVERAGE(K18:L18)</f>
        <v>0.13250000000000001</v>
      </c>
      <c r="N18">
        <f>$M18-P$2</f>
        <v>9.0500000000000011E-2</v>
      </c>
      <c r="O18">
        <f>(N18/E$10)/E$9</f>
        <v>1.2517289073305673</v>
      </c>
      <c r="P18">
        <f>$O18-$F18</f>
        <v>1.0511756569847859</v>
      </c>
      <c r="R18">
        <f>$P18*R$16</f>
        <v>0.84706387892948765</v>
      </c>
    </row>
    <row r="19" spans="1:19" x14ac:dyDescent="0.2">
      <c r="A19">
        <v>3036</v>
      </c>
      <c r="B19">
        <v>5.3999999999999999E-2</v>
      </c>
      <c r="C19">
        <v>6.2E-2</v>
      </c>
      <c r="D19">
        <f t="shared" ref="D19:D53" si="4">AVERAGE(B19:C19)</f>
        <v>5.7999999999999996E-2</v>
      </c>
      <c r="E19">
        <f t="shared" ref="E19:E53" si="5">$D19-D$2</f>
        <v>1.7999999999999995E-2</v>
      </c>
      <c r="F19">
        <f t="shared" ref="F19:F53" si="6">(E19/E$10)/E$9</f>
        <v>0.24896265560165967</v>
      </c>
      <c r="J19">
        <v>3036</v>
      </c>
      <c r="K19">
        <v>0.13200000000000001</v>
      </c>
      <c r="L19">
        <v>0.153</v>
      </c>
      <c r="M19">
        <f t="shared" ref="M19:M53" si="7">AVERAGE(K19:L19)</f>
        <v>0.14250000000000002</v>
      </c>
      <c r="N19">
        <f t="shared" ref="N19:N53" si="8">$M19-P$2</f>
        <v>0.10050000000000002</v>
      </c>
      <c r="O19">
        <f t="shared" ref="O19:O53" si="9">(N19/E$10)/E$9</f>
        <v>1.390041493775934</v>
      </c>
      <c r="P19">
        <f t="shared" ref="P19:P53" si="10">$O19-$F19</f>
        <v>1.1410788381742742</v>
      </c>
      <c r="R19">
        <f t="shared" ref="R19:R53" si="11">$P19*R$16</f>
        <v>0.9195101317326676</v>
      </c>
    </row>
    <row r="20" spans="1:19" x14ac:dyDescent="0.2">
      <c r="A20">
        <v>3037</v>
      </c>
      <c r="B20">
        <v>5.3999999999999999E-2</v>
      </c>
      <c r="C20">
        <v>5.8999999999999997E-2</v>
      </c>
      <c r="D20">
        <f t="shared" si="4"/>
        <v>5.6499999999999995E-2</v>
      </c>
      <c r="E20">
        <f t="shared" si="5"/>
        <v>1.6499999999999994E-2</v>
      </c>
      <c r="F20">
        <f t="shared" si="6"/>
        <v>0.22821576763485471</v>
      </c>
      <c r="J20">
        <v>3037</v>
      </c>
      <c r="K20">
        <v>0.14599999999999999</v>
      </c>
      <c r="L20">
        <v>0.16600000000000001</v>
      </c>
      <c r="M20">
        <f t="shared" si="7"/>
        <v>0.156</v>
      </c>
      <c r="N20">
        <f t="shared" si="8"/>
        <v>0.114</v>
      </c>
      <c r="O20">
        <f t="shared" si="9"/>
        <v>1.5767634854771784</v>
      </c>
      <c r="P20">
        <f t="shared" si="10"/>
        <v>1.3485477178423237</v>
      </c>
      <c r="R20">
        <f t="shared" si="11"/>
        <v>1.0866937920476978</v>
      </c>
    </row>
    <row r="21" spans="1:19" x14ac:dyDescent="0.2">
      <c r="A21">
        <v>3038</v>
      </c>
      <c r="B21">
        <v>5.3999999999999999E-2</v>
      </c>
      <c r="C21">
        <v>5.3999999999999999E-2</v>
      </c>
      <c r="D21">
        <f t="shared" si="4"/>
        <v>5.3999999999999999E-2</v>
      </c>
      <c r="E21">
        <f t="shared" si="5"/>
        <v>1.3999999999999999E-2</v>
      </c>
      <c r="F21">
        <f t="shared" si="6"/>
        <v>0.19363762102351312</v>
      </c>
      <c r="J21">
        <v>3038</v>
      </c>
      <c r="K21">
        <v>0.13600000000000001</v>
      </c>
      <c r="L21">
        <v>0.13700000000000001</v>
      </c>
      <c r="M21">
        <f t="shared" si="7"/>
        <v>0.13650000000000001</v>
      </c>
      <c r="N21">
        <f t="shared" si="8"/>
        <v>9.4500000000000015E-2</v>
      </c>
      <c r="O21">
        <f t="shared" si="9"/>
        <v>1.3070539419087139</v>
      </c>
      <c r="P21">
        <f t="shared" si="10"/>
        <v>1.1134163208852008</v>
      </c>
      <c r="R21">
        <f t="shared" si="11"/>
        <v>0.89721897702399678</v>
      </c>
    </row>
    <row r="22" spans="1:19" x14ac:dyDescent="0.2">
      <c r="A22">
        <v>3039</v>
      </c>
      <c r="B22">
        <v>6.0999999999999999E-2</v>
      </c>
      <c r="C22">
        <v>0.06</v>
      </c>
      <c r="D22">
        <f t="shared" si="4"/>
        <v>6.0499999999999998E-2</v>
      </c>
      <c r="E22">
        <f t="shared" si="5"/>
        <v>2.0499999999999997E-2</v>
      </c>
      <c r="F22">
        <f t="shared" si="6"/>
        <v>0.28354080221300132</v>
      </c>
      <c r="J22">
        <v>3039</v>
      </c>
      <c r="K22">
        <v>0.13</v>
      </c>
      <c r="L22">
        <v>0.127</v>
      </c>
      <c r="M22">
        <f t="shared" si="7"/>
        <v>0.1285</v>
      </c>
      <c r="N22">
        <f t="shared" si="8"/>
        <v>8.6500000000000007E-2</v>
      </c>
      <c r="O22">
        <f t="shared" si="9"/>
        <v>1.1964038727524204</v>
      </c>
      <c r="P22">
        <f t="shared" si="10"/>
        <v>0.91286307053941917</v>
      </c>
      <c r="R22">
        <f t="shared" si="11"/>
        <v>0.73560810538613386</v>
      </c>
    </row>
    <row r="23" spans="1:19" x14ac:dyDescent="0.2">
      <c r="A23">
        <v>3040</v>
      </c>
      <c r="B23">
        <v>5.8000000000000003E-2</v>
      </c>
      <c r="C23">
        <v>5.8999999999999997E-2</v>
      </c>
      <c r="D23">
        <f t="shared" si="4"/>
        <v>5.8499999999999996E-2</v>
      </c>
      <c r="E23">
        <f t="shared" si="5"/>
        <v>1.8499999999999996E-2</v>
      </c>
      <c r="F23">
        <f t="shared" si="6"/>
        <v>0.255878284923928</v>
      </c>
      <c r="J23">
        <v>3040</v>
      </c>
      <c r="K23">
        <v>0.188</v>
      </c>
      <c r="L23">
        <v>0.192</v>
      </c>
      <c r="M23">
        <f t="shared" si="7"/>
        <v>0.19</v>
      </c>
      <c r="N23">
        <f t="shared" si="8"/>
        <v>0.14800000000000002</v>
      </c>
      <c r="O23">
        <f t="shared" si="9"/>
        <v>2.0470262793914249</v>
      </c>
      <c r="P23">
        <f t="shared" si="10"/>
        <v>1.7911479944674968</v>
      </c>
      <c r="R23">
        <f t="shared" si="11"/>
        <v>1.4433522673864294</v>
      </c>
    </row>
    <row r="24" spans="1:19" x14ac:dyDescent="0.2">
      <c r="A24">
        <v>3041</v>
      </c>
      <c r="B24">
        <v>5.5E-2</v>
      </c>
      <c r="C24">
        <v>5.2999999999999999E-2</v>
      </c>
      <c r="D24">
        <f t="shared" si="4"/>
        <v>5.3999999999999999E-2</v>
      </c>
      <c r="E24">
        <f t="shared" si="5"/>
        <v>1.3999999999999999E-2</v>
      </c>
      <c r="F24">
        <f t="shared" si="6"/>
        <v>0.19363762102351312</v>
      </c>
      <c r="J24">
        <v>3041</v>
      </c>
      <c r="K24">
        <v>0.13</v>
      </c>
      <c r="L24">
        <v>0.11799999999999999</v>
      </c>
      <c r="M24">
        <f t="shared" si="7"/>
        <v>0.124</v>
      </c>
      <c r="N24">
        <f t="shared" si="8"/>
        <v>8.2000000000000003E-2</v>
      </c>
      <c r="O24">
        <f t="shared" si="9"/>
        <v>1.1341632088520057</v>
      </c>
      <c r="P24">
        <f t="shared" si="10"/>
        <v>0.9405255878284926</v>
      </c>
      <c r="R24">
        <f t="shared" si="11"/>
        <v>0.75789926009480468</v>
      </c>
    </row>
    <row r="25" spans="1:19" x14ac:dyDescent="0.2">
      <c r="A25">
        <v>3042</v>
      </c>
      <c r="B25">
        <v>5.5E-2</v>
      </c>
      <c r="C25">
        <v>5.5E-2</v>
      </c>
      <c r="D25">
        <f t="shared" si="4"/>
        <v>5.5E-2</v>
      </c>
      <c r="E25">
        <f t="shared" si="5"/>
        <v>1.4999999999999999E-2</v>
      </c>
      <c r="F25">
        <f t="shared" si="6"/>
        <v>0.2074688796680498</v>
      </c>
      <c r="G25">
        <f>AVERAGE(F18:F25)</f>
        <v>0.22648686030428763</v>
      </c>
      <c r="H25" t="s">
        <v>36</v>
      </c>
      <c r="J25">
        <v>3042</v>
      </c>
      <c r="K25">
        <v>0.16300000000000001</v>
      </c>
      <c r="L25">
        <v>0.16600000000000001</v>
      </c>
      <c r="M25">
        <f t="shared" si="7"/>
        <v>0.16450000000000001</v>
      </c>
      <c r="N25">
        <f t="shared" si="8"/>
        <v>0.12250000000000001</v>
      </c>
      <c r="O25">
        <f t="shared" si="9"/>
        <v>1.6943291839557402</v>
      </c>
      <c r="P25">
        <f t="shared" si="10"/>
        <v>1.4868603042876904</v>
      </c>
      <c r="Q25">
        <f>AVERAGE(P18:P25)</f>
        <v>1.2232019363762106</v>
      </c>
      <c r="R25">
        <f t="shared" si="11"/>
        <v>1.1981495655910515</v>
      </c>
      <c r="S25">
        <f>AVERAGE(R18:R25)</f>
        <v>0.98568699727403364</v>
      </c>
    </row>
    <row r="26" spans="1:19" x14ac:dyDescent="0.2">
      <c r="A26">
        <v>3048</v>
      </c>
      <c r="B26">
        <v>5.0999999999999997E-2</v>
      </c>
      <c r="C26">
        <v>5.0999999999999997E-2</v>
      </c>
      <c r="D26">
        <f t="shared" si="4"/>
        <v>5.0999999999999997E-2</v>
      </c>
      <c r="E26">
        <f t="shared" si="5"/>
        <v>1.0999999999999996E-2</v>
      </c>
      <c r="F26">
        <f t="shared" si="6"/>
        <v>0.15214384508990311</v>
      </c>
      <c r="J26">
        <v>3048</v>
      </c>
      <c r="K26">
        <v>8.5000000000000006E-2</v>
      </c>
      <c r="L26">
        <v>8.5999999999999993E-2</v>
      </c>
      <c r="M26">
        <f t="shared" si="7"/>
        <v>8.5499999999999993E-2</v>
      </c>
      <c r="N26">
        <f t="shared" si="8"/>
        <v>4.3499999999999997E-2</v>
      </c>
      <c r="O26">
        <f t="shared" si="9"/>
        <v>0.60165975103734437</v>
      </c>
      <c r="P26">
        <f t="shared" si="10"/>
        <v>0.44951590594744129</v>
      </c>
      <c r="R26">
        <f t="shared" si="11"/>
        <v>0.36223126401589928</v>
      </c>
    </row>
    <row r="27" spans="1:19" x14ac:dyDescent="0.2">
      <c r="A27">
        <v>3049</v>
      </c>
      <c r="B27">
        <v>6.4000000000000001E-2</v>
      </c>
      <c r="C27">
        <v>6.0999999999999999E-2</v>
      </c>
      <c r="D27">
        <f t="shared" si="4"/>
        <v>6.25E-2</v>
      </c>
      <c r="E27">
        <f t="shared" si="5"/>
        <v>2.2499999999999999E-2</v>
      </c>
      <c r="F27">
        <f t="shared" si="6"/>
        <v>0.31120331950207469</v>
      </c>
      <c r="J27">
        <v>3049</v>
      </c>
      <c r="K27">
        <v>0.13200000000000001</v>
      </c>
      <c r="L27">
        <v>0.124</v>
      </c>
      <c r="M27">
        <f t="shared" si="7"/>
        <v>0.128</v>
      </c>
      <c r="N27">
        <f t="shared" si="8"/>
        <v>8.6000000000000007E-2</v>
      </c>
      <c r="O27">
        <f t="shared" si="9"/>
        <v>1.1894882434301521</v>
      </c>
      <c r="P27">
        <f t="shared" si="10"/>
        <v>0.87828492392807744</v>
      </c>
      <c r="R27">
        <f t="shared" si="11"/>
        <v>0.70774416200029544</v>
      </c>
    </row>
    <row r="28" spans="1:19" x14ac:dyDescent="0.2">
      <c r="A28">
        <v>3050</v>
      </c>
      <c r="B28">
        <v>0.06</v>
      </c>
      <c r="C28">
        <v>6.4000000000000001E-2</v>
      </c>
      <c r="D28">
        <f t="shared" si="4"/>
        <v>6.2E-2</v>
      </c>
      <c r="E28">
        <f t="shared" si="5"/>
        <v>2.1999999999999999E-2</v>
      </c>
      <c r="F28">
        <f t="shared" si="6"/>
        <v>0.30428769017980634</v>
      </c>
      <c r="J28">
        <v>3050</v>
      </c>
      <c r="K28">
        <v>9.4E-2</v>
      </c>
      <c r="L28">
        <v>0.11</v>
      </c>
      <c r="M28">
        <f t="shared" si="7"/>
        <v>0.10200000000000001</v>
      </c>
      <c r="N28">
        <f t="shared" si="8"/>
        <v>6.0000000000000012E-2</v>
      </c>
      <c r="O28">
        <f t="shared" si="9"/>
        <v>0.82987551867219933</v>
      </c>
      <c r="P28">
        <f t="shared" si="10"/>
        <v>0.52558782849239294</v>
      </c>
      <c r="R28">
        <f t="shared" si="11"/>
        <v>0.42353193946474382</v>
      </c>
    </row>
    <row r="29" spans="1:19" x14ac:dyDescent="0.2">
      <c r="A29">
        <v>3055</v>
      </c>
      <c r="B29">
        <v>5.8000000000000003E-2</v>
      </c>
      <c r="C29">
        <v>5.5E-2</v>
      </c>
      <c r="D29">
        <f t="shared" si="4"/>
        <v>5.6500000000000002E-2</v>
      </c>
      <c r="E29">
        <f t="shared" si="5"/>
        <v>1.6500000000000001E-2</v>
      </c>
      <c r="F29">
        <f t="shared" si="6"/>
        <v>0.22821576763485477</v>
      </c>
      <c r="J29">
        <v>3055</v>
      </c>
      <c r="K29">
        <v>9.4E-2</v>
      </c>
      <c r="L29">
        <v>9.6000000000000002E-2</v>
      </c>
      <c r="M29">
        <f t="shared" si="7"/>
        <v>9.5000000000000001E-2</v>
      </c>
      <c r="N29">
        <f t="shared" si="8"/>
        <v>5.3000000000000005E-2</v>
      </c>
      <c r="O29">
        <f t="shared" si="9"/>
        <v>0.73305670816044266</v>
      </c>
      <c r="P29">
        <f t="shared" si="10"/>
        <v>0.50484094052558792</v>
      </c>
      <c r="R29">
        <f t="shared" si="11"/>
        <v>0.40681357343324076</v>
      </c>
    </row>
    <row r="30" spans="1:19" x14ac:dyDescent="0.2">
      <c r="A30">
        <v>3056</v>
      </c>
      <c r="B30">
        <v>6.9000000000000006E-2</v>
      </c>
      <c r="C30">
        <v>6.5000000000000002E-2</v>
      </c>
      <c r="D30">
        <f t="shared" si="4"/>
        <v>6.7000000000000004E-2</v>
      </c>
      <c r="E30">
        <f t="shared" si="5"/>
        <v>2.7000000000000003E-2</v>
      </c>
      <c r="F30">
        <f t="shared" si="6"/>
        <v>0.37344398340248969</v>
      </c>
      <c r="J30">
        <v>3056</v>
      </c>
      <c r="K30">
        <v>0.14899999999999999</v>
      </c>
      <c r="L30">
        <v>0.13300000000000001</v>
      </c>
      <c r="M30">
        <f t="shared" si="7"/>
        <v>0.14100000000000001</v>
      </c>
      <c r="N30">
        <f t="shared" si="8"/>
        <v>9.9000000000000019E-2</v>
      </c>
      <c r="O30">
        <f t="shared" si="9"/>
        <v>1.3692946058091289</v>
      </c>
      <c r="P30">
        <f t="shared" si="10"/>
        <v>0.99585062240663924</v>
      </c>
      <c r="R30">
        <f t="shared" si="11"/>
        <v>0.80248156951214611</v>
      </c>
    </row>
    <row r="31" spans="1:19" x14ac:dyDescent="0.2">
      <c r="A31">
        <v>3057</v>
      </c>
      <c r="B31">
        <v>6.8000000000000005E-2</v>
      </c>
      <c r="C31">
        <v>6.0999999999999999E-2</v>
      </c>
      <c r="D31">
        <f t="shared" si="4"/>
        <v>6.4500000000000002E-2</v>
      </c>
      <c r="E31">
        <f t="shared" si="5"/>
        <v>2.4500000000000001E-2</v>
      </c>
      <c r="F31">
        <f t="shared" si="6"/>
        <v>0.33886583679114796</v>
      </c>
      <c r="J31">
        <v>3057</v>
      </c>
      <c r="K31">
        <v>0.13400000000000001</v>
      </c>
      <c r="L31">
        <v>0.108</v>
      </c>
      <c r="M31">
        <f t="shared" si="7"/>
        <v>0.121</v>
      </c>
      <c r="N31">
        <f t="shared" si="8"/>
        <v>7.9000000000000001E-2</v>
      </c>
      <c r="O31">
        <f t="shared" si="9"/>
        <v>1.0926694329183955</v>
      </c>
      <c r="P31">
        <f t="shared" si="10"/>
        <v>0.75380359612724757</v>
      </c>
      <c r="R31">
        <f t="shared" si="11"/>
        <v>0.60743396581127718</v>
      </c>
    </row>
    <row r="32" spans="1:19" x14ac:dyDescent="0.2">
      <c r="A32">
        <v>3058</v>
      </c>
      <c r="B32">
        <v>5.8000000000000003E-2</v>
      </c>
      <c r="C32">
        <v>5.6000000000000001E-2</v>
      </c>
      <c r="D32">
        <f t="shared" si="4"/>
        <v>5.7000000000000002E-2</v>
      </c>
      <c r="E32">
        <f t="shared" si="5"/>
        <v>1.7000000000000001E-2</v>
      </c>
      <c r="F32">
        <f t="shared" si="6"/>
        <v>0.23513139695712312</v>
      </c>
      <c r="J32">
        <v>3058</v>
      </c>
      <c r="K32">
        <v>0.113</v>
      </c>
      <c r="L32">
        <v>0.123</v>
      </c>
      <c r="M32">
        <f t="shared" si="7"/>
        <v>0.11799999999999999</v>
      </c>
      <c r="N32">
        <f t="shared" si="8"/>
        <v>7.5999999999999998E-2</v>
      </c>
      <c r="O32">
        <f t="shared" si="9"/>
        <v>1.0511756569847857</v>
      </c>
      <c r="P32">
        <f t="shared" si="10"/>
        <v>0.8160442600276625</v>
      </c>
      <c r="R32">
        <f t="shared" si="11"/>
        <v>0.65758906390578631</v>
      </c>
    </row>
    <row r="33" spans="1:19" x14ac:dyDescent="0.2">
      <c r="A33">
        <v>3047</v>
      </c>
      <c r="B33">
        <v>6.3E-2</v>
      </c>
      <c r="C33">
        <v>5.3999999999999999E-2</v>
      </c>
      <c r="D33">
        <f t="shared" si="4"/>
        <v>5.8499999999999996E-2</v>
      </c>
      <c r="E33">
        <f t="shared" si="5"/>
        <v>1.8499999999999996E-2</v>
      </c>
      <c r="F33">
        <f t="shared" si="6"/>
        <v>0.255878284923928</v>
      </c>
      <c r="G33">
        <f>AVERAGE(F26:F33)</f>
        <v>0.27489626556016594</v>
      </c>
      <c r="H33" t="s">
        <v>37</v>
      </c>
      <c r="J33">
        <v>3047</v>
      </c>
      <c r="K33">
        <v>0.11</v>
      </c>
      <c r="L33">
        <v>8.8999999999999996E-2</v>
      </c>
      <c r="M33">
        <f t="shared" si="7"/>
        <v>9.9500000000000005E-2</v>
      </c>
      <c r="N33">
        <f t="shared" si="8"/>
        <v>5.7500000000000009E-2</v>
      </c>
      <c r="O33">
        <f t="shared" si="9"/>
        <v>0.79529737206085771</v>
      </c>
      <c r="P33">
        <f t="shared" si="10"/>
        <v>0.53941908713692976</v>
      </c>
      <c r="Q33">
        <f>AVERAGE(P26:P33)</f>
        <v>0.68291839557399725</v>
      </c>
      <c r="R33">
        <f t="shared" si="11"/>
        <v>0.43467751681907929</v>
      </c>
      <c r="S33">
        <f>AVERAGE(R26:R33)</f>
        <v>0.55031288187030847</v>
      </c>
    </row>
    <row r="34" spans="1:19" x14ac:dyDescent="0.2">
      <c r="A34">
        <v>1747</v>
      </c>
      <c r="B34">
        <v>7.6999999999999999E-2</v>
      </c>
      <c r="C34">
        <v>6.6000000000000003E-2</v>
      </c>
      <c r="D34">
        <f t="shared" si="4"/>
        <v>7.1500000000000008E-2</v>
      </c>
      <c r="E34">
        <f t="shared" si="5"/>
        <v>3.1500000000000007E-2</v>
      </c>
      <c r="F34">
        <f t="shared" si="6"/>
        <v>0.43568464730290463</v>
      </c>
      <c r="J34">
        <v>1747</v>
      </c>
      <c r="K34">
        <v>0.16900000000000001</v>
      </c>
      <c r="L34">
        <v>0.14299999999999999</v>
      </c>
      <c r="M34">
        <f t="shared" si="7"/>
        <v>0.156</v>
      </c>
      <c r="N34">
        <f t="shared" si="8"/>
        <v>0.114</v>
      </c>
      <c r="O34">
        <f t="shared" si="9"/>
        <v>1.5767634854771784</v>
      </c>
      <c r="P34">
        <f t="shared" si="10"/>
        <v>1.1410788381742738</v>
      </c>
      <c r="R34">
        <f t="shared" si="11"/>
        <v>0.91951013173266716</v>
      </c>
    </row>
    <row r="35" spans="1:19" x14ac:dyDescent="0.2">
      <c r="A35">
        <v>1749</v>
      </c>
      <c r="B35">
        <v>5.0999999999999997E-2</v>
      </c>
      <c r="C35">
        <v>6.4000000000000001E-2</v>
      </c>
      <c r="D35">
        <f t="shared" si="4"/>
        <v>5.7499999999999996E-2</v>
      </c>
      <c r="E35">
        <f t="shared" si="5"/>
        <v>1.7499999999999995E-2</v>
      </c>
      <c r="F35">
        <f t="shared" si="6"/>
        <v>0.24204702627939134</v>
      </c>
      <c r="J35">
        <v>1749</v>
      </c>
      <c r="K35">
        <v>9.0999999999999998E-2</v>
      </c>
      <c r="L35">
        <v>0.16800000000000001</v>
      </c>
      <c r="M35">
        <f t="shared" si="7"/>
        <v>0.1295</v>
      </c>
      <c r="N35">
        <f t="shared" si="8"/>
        <v>8.7500000000000008E-2</v>
      </c>
      <c r="O35">
        <f t="shared" si="9"/>
        <v>1.2102351313969573</v>
      </c>
      <c r="P35">
        <f t="shared" si="10"/>
        <v>0.96818810511756592</v>
      </c>
      <c r="R35">
        <f t="shared" si="11"/>
        <v>0.7801904148034754</v>
      </c>
    </row>
    <row r="36" spans="1:19" x14ac:dyDescent="0.2">
      <c r="A36">
        <v>1750</v>
      </c>
      <c r="B36">
        <v>6.5000000000000002E-2</v>
      </c>
      <c r="C36">
        <v>6.3E-2</v>
      </c>
      <c r="D36">
        <f t="shared" si="4"/>
        <v>6.4000000000000001E-2</v>
      </c>
      <c r="E36">
        <f t="shared" si="5"/>
        <v>2.4E-2</v>
      </c>
      <c r="F36">
        <f t="shared" si="6"/>
        <v>0.33195020746887965</v>
      </c>
      <c r="J36">
        <v>1750</v>
      </c>
      <c r="K36">
        <v>0.13</v>
      </c>
      <c r="L36">
        <v>0.121</v>
      </c>
      <c r="M36">
        <f t="shared" si="7"/>
        <v>0.1255</v>
      </c>
      <c r="N36">
        <f t="shared" si="8"/>
        <v>8.3500000000000005E-2</v>
      </c>
      <c r="O36">
        <f t="shared" si="9"/>
        <v>1.1549100968188106</v>
      </c>
      <c r="P36">
        <f t="shared" si="10"/>
        <v>0.82295988934993103</v>
      </c>
      <c r="R36">
        <f t="shared" si="11"/>
        <v>0.66316185258295413</v>
      </c>
    </row>
    <row r="37" spans="1:19" x14ac:dyDescent="0.2">
      <c r="A37">
        <v>1766</v>
      </c>
      <c r="B37">
        <v>5.8999999999999997E-2</v>
      </c>
      <c r="C37">
        <v>5.7000000000000002E-2</v>
      </c>
      <c r="D37">
        <f t="shared" si="4"/>
        <v>5.7999999999999996E-2</v>
      </c>
      <c r="E37">
        <f t="shared" si="5"/>
        <v>1.7999999999999995E-2</v>
      </c>
      <c r="F37">
        <f t="shared" si="6"/>
        <v>0.24896265560165967</v>
      </c>
      <c r="J37">
        <v>1766</v>
      </c>
      <c r="K37">
        <v>0.11899999999999999</v>
      </c>
      <c r="L37">
        <v>0.106</v>
      </c>
      <c r="M37">
        <f t="shared" si="7"/>
        <v>0.11249999999999999</v>
      </c>
      <c r="N37">
        <f t="shared" si="8"/>
        <v>7.0499999999999993E-2</v>
      </c>
      <c r="O37">
        <f t="shared" si="9"/>
        <v>0.975103734439834</v>
      </c>
      <c r="P37">
        <f t="shared" si="10"/>
        <v>0.72614107883817436</v>
      </c>
      <c r="R37">
        <f t="shared" si="11"/>
        <v>0.58514281110260646</v>
      </c>
    </row>
    <row r="38" spans="1:19" x14ac:dyDescent="0.2">
      <c r="A38">
        <v>1763</v>
      </c>
      <c r="B38">
        <v>0.08</v>
      </c>
      <c r="C38">
        <v>7.8E-2</v>
      </c>
      <c r="D38">
        <f t="shared" si="4"/>
        <v>7.9000000000000001E-2</v>
      </c>
      <c r="E38">
        <f t="shared" si="5"/>
        <v>3.9E-2</v>
      </c>
      <c r="F38">
        <f t="shared" si="6"/>
        <v>0.53941908713692943</v>
      </c>
      <c r="J38">
        <v>1763</v>
      </c>
      <c r="K38">
        <v>0.16500000000000001</v>
      </c>
      <c r="L38">
        <v>0.156</v>
      </c>
      <c r="M38">
        <f t="shared" si="7"/>
        <v>0.1605</v>
      </c>
      <c r="N38">
        <f t="shared" si="8"/>
        <v>0.11850000000000001</v>
      </c>
      <c r="O38">
        <f t="shared" si="9"/>
        <v>1.6390041493775935</v>
      </c>
      <c r="P38">
        <f t="shared" si="10"/>
        <v>1.099585062240664</v>
      </c>
      <c r="R38">
        <f t="shared" si="11"/>
        <v>0.88607339966966125</v>
      </c>
    </row>
    <row r="39" spans="1:19" x14ac:dyDescent="0.2">
      <c r="A39">
        <v>2102</v>
      </c>
      <c r="B39">
        <v>7.0000000000000007E-2</v>
      </c>
      <c r="C39">
        <v>7.0999999999999994E-2</v>
      </c>
      <c r="D39">
        <f t="shared" si="4"/>
        <v>7.0500000000000007E-2</v>
      </c>
      <c r="E39">
        <f t="shared" si="5"/>
        <v>3.0500000000000006E-2</v>
      </c>
      <c r="F39">
        <f t="shared" si="6"/>
        <v>0.42185338865836797</v>
      </c>
      <c r="J39">
        <v>2102</v>
      </c>
      <c r="K39">
        <v>0.152</v>
      </c>
      <c r="L39">
        <v>0.14599999999999999</v>
      </c>
      <c r="M39">
        <f t="shared" si="7"/>
        <v>0.14899999999999999</v>
      </c>
      <c r="N39">
        <f t="shared" si="8"/>
        <v>0.107</v>
      </c>
      <c r="O39">
        <f t="shared" si="9"/>
        <v>1.4799446749654219</v>
      </c>
      <c r="P39">
        <f t="shared" si="10"/>
        <v>1.058091286307054</v>
      </c>
      <c r="R39">
        <f t="shared" si="11"/>
        <v>0.85263666760665513</v>
      </c>
    </row>
    <row r="40" spans="1:19" x14ac:dyDescent="0.2">
      <c r="A40">
        <v>2098</v>
      </c>
      <c r="B40">
        <v>6.5000000000000002E-2</v>
      </c>
      <c r="C40">
        <v>6.8000000000000005E-2</v>
      </c>
      <c r="D40">
        <f t="shared" si="4"/>
        <v>6.6500000000000004E-2</v>
      </c>
      <c r="E40">
        <f t="shared" si="5"/>
        <v>2.6500000000000003E-2</v>
      </c>
      <c r="F40">
        <f t="shared" si="6"/>
        <v>0.36652835408022133</v>
      </c>
      <c r="J40">
        <v>2098</v>
      </c>
      <c r="K40">
        <v>0.13500000000000001</v>
      </c>
      <c r="L40">
        <v>0.13</v>
      </c>
      <c r="M40">
        <f t="shared" si="7"/>
        <v>0.13250000000000001</v>
      </c>
      <c r="N40">
        <f t="shared" si="8"/>
        <v>9.0500000000000011E-2</v>
      </c>
      <c r="O40">
        <f t="shared" si="9"/>
        <v>1.2517289073305673</v>
      </c>
      <c r="P40">
        <f t="shared" si="10"/>
        <v>0.88520055325034597</v>
      </c>
      <c r="R40">
        <f t="shared" si="11"/>
        <v>0.71331695067746326</v>
      </c>
    </row>
    <row r="41" spans="1:19" x14ac:dyDescent="0.2">
      <c r="A41">
        <v>2099</v>
      </c>
      <c r="B41">
        <v>7.5999999999999998E-2</v>
      </c>
      <c r="C41">
        <v>6.9000000000000006E-2</v>
      </c>
      <c r="D41">
        <f t="shared" si="4"/>
        <v>7.2500000000000009E-2</v>
      </c>
      <c r="E41">
        <f t="shared" si="5"/>
        <v>3.2500000000000008E-2</v>
      </c>
      <c r="F41">
        <f t="shared" si="6"/>
        <v>0.44951590594744134</v>
      </c>
      <c r="J41">
        <v>2099</v>
      </c>
      <c r="K41">
        <v>0.18</v>
      </c>
      <c r="L41">
        <v>0.14599999999999999</v>
      </c>
      <c r="M41">
        <f t="shared" si="7"/>
        <v>0.16299999999999998</v>
      </c>
      <c r="N41">
        <f t="shared" si="8"/>
        <v>0.12099999999999998</v>
      </c>
      <c r="O41">
        <f t="shared" si="9"/>
        <v>1.6735822959889346</v>
      </c>
      <c r="P41">
        <f t="shared" si="10"/>
        <v>1.2240663900414932</v>
      </c>
      <c r="R41">
        <f t="shared" si="11"/>
        <v>0.98638359585867896</v>
      </c>
    </row>
    <row r="42" spans="1:19" x14ac:dyDescent="0.2">
      <c r="A42">
        <v>2105</v>
      </c>
      <c r="B42">
        <v>6.6000000000000003E-2</v>
      </c>
      <c r="C42">
        <v>6.2E-2</v>
      </c>
      <c r="D42">
        <f t="shared" si="4"/>
        <v>6.4000000000000001E-2</v>
      </c>
      <c r="E42">
        <f t="shared" si="5"/>
        <v>2.4E-2</v>
      </c>
      <c r="F42">
        <f t="shared" si="6"/>
        <v>0.33195020746887965</v>
      </c>
      <c r="J42">
        <v>2105</v>
      </c>
      <c r="K42">
        <v>0.159</v>
      </c>
      <c r="L42">
        <v>0.13400000000000001</v>
      </c>
      <c r="M42">
        <f t="shared" si="7"/>
        <v>0.14650000000000002</v>
      </c>
      <c r="N42">
        <f t="shared" si="8"/>
        <v>0.10450000000000002</v>
      </c>
      <c r="O42">
        <f t="shared" si="9"/>
        <v>1.4453665283540804</v>
      </c>
      <c r="P42">
        <f t="shared" si="10"/>
        <v>1.1134163208852008</v>
      </c>
      <c r="R42">
        <f t="shared" si="11"/>
        <v>0.89721897702399678</v>
      </c>
    </row>
    <row r="43" spans="1:19" x14ac:dyDescent="0.2">
      <c r="A43">
        <v>2107</v>
      </c>
      <c r="B43">
        <v>5.8999999999999997E-2</v>
      </c>
      <c r="C43">
        <v>5.7000000000000002E-2</v>
      </c>
      <c r="D43">
        <f t="shared" si="4"/>
        <v>5.7999999999999996E-2</v>
      </c>
      <c r="E43">
        <f t="shared" si="5"/>
        <v>1.7999999999999995E-2</v>
      </c>
      <c r="F43">
        <f t="shared" si="6"/>
        <v>0.24896265560165967</v>
      </c>
      <c r="G43">
        <f>AVERAGE(F34:F43)</f>
        <v>0.36168741355463352</v>
      </c>
      <c r="H43" t="s">
        <v>38</v>
      </c>
      <c r="J43">
        <v>2017</v>
      </c>
      <c r="K43">
        <v>0.13200000000000001</v>
      </c>
      <c r="L43">
        <v>0.125</v>
      </c>
      <c r="M43">
        <f t="shared" si="7"/>
        <v>0.1285</v>
      </c>
      <c r="N43">
        <f t="shared" si="8"/>
        <v>8.6500000000000007E-2</v>
      </c>
      <c r="O43">
        <f t="shared" si="9"/>
        <v>1.1964038727524204</v>
      </c>
      <c r="P43">
        <f t="shared" si="10"/>
        <v>0.94744121715076079</v>
      </c>
      <c r="Q43">
        <f>AVERAGE(P34:P43)</f>
        <v>0.99861687413554634</v>
      </c>
      <c r="R43">
        <f t="shared" si="11"/>
        <v>0.76347204877197228</v>
      </c>
      <c r="S43">
        <f>AVERAGE(R34:R43)</f>
        <v>0.80471068498301312</v>
      </c>
    </row>
    <row r="44" spans="1:19" x14ac:dyDescent="0.2">
      <c r="A44">
        <v>1748</v>
      </c>
      <c r="B44">
        <v>6.7000000000000004E-2</v>
      </c>
      <c r="C44">
        <v>6.4000000000000001E-2</v>
      </c>
      <c r="D44">
        <f t="shared" si="4"/>
        <v>6.5500000000000003E-2</v>
      </c>
      <c r="E44">
        <f t="shared" si="5"/>
        <v>2.5500000000000002E-2</v>
      </c>
      <c r="F44">
        <f t="shared" si="6"/>
        <v>0.35269709543568467</v>
      </c>
      <c r="J44">
        <v>1748</v>
      </c>
      <c r="K44">
        <v>0.11</v>
      </c>
      <c r="L44">
        <v>0.10299999999999999</v>
      </c>
      <c r="M44">
        <f t="shared" si="7"/>
        <v>0.1065</v>
      </c>
      <c r="N44">
        <f t="shared" si="8"/>
        <v>6.4500000000000002E-2</v>
      </c>
      <c r="O44">
        <f t="shared" si="9"/>
        <v>0.89211618257261416</v>
      </c>
      <c r="P44">
        <f t="shared" si="10"/>
        <v>0.53941908713692954</v>
      </c>
      <c r="R44">
        <f t="shared" si="11"/>
        <v>0.43467751681907912</v>
      </c>
    </row>
    <row r="45" spans="1:19" x14ac:dyDescent="0.2">
      <c r="A45">
        <v>1751</v>
      </c>
      <c r="B45">
        <v>0.14000000000000001</v>
      </c>
      <c r="C45">
        <v>0.121</v>
      </c>
      <c r="D45">
        <f t="shared" si="4"/>
        <v>0.1305</v>
      </c>
      <c r="E45">
        <f t="shared" si="5"/>
        <v>9.0499999999999997E-2</v>
      </c>
      <c r="F45">
        <f t="shared" si="6"/>
        <v>1.2517289073305671</v>
      </c>
      <c r="J45">
        <v>1751</v>
      </c>
      <c r="K45">
        <v>0.24399999999999999</v>
      </c>
      <c r="L45">
        <v>0.20499999999999999</v>
      </c>
      <c r="M45">
        <f t="shared" si="7"/>
        <v>0.22449999999999998</v>
      </c>
      <c r="N45">
        <f t="shared" si="8"/>
        <v>0.1825</v>
      </c>
      <c r="O45">
        <f t="shared" si="9"/>
        <v>2.5242047026279391</v>
      </c>
      <c r="P45">
        <f t="shared" si="10"/>
        <v>1.272475795297372</v>
      </c>
      <c r="R45">
        <f t="shared" si="11"/>
        <v>1.025393116598853</v>
      </c>
    </row>
    <row r="46" spans="1:19" x14ac:dyDescent="0.2">
      <c r="A46">
        <v>1745</v>
      </c>
      <c r="B46">
        <v>9.8000000000000004E-2</v>
      </c>
      <c r="C46">
        <v>7.9000000000000001E-2</v>
      </c>
      <c r="D46">
        <f t="shared" si="4"/>
        <v>8.8499999999999995E-2</v>
      </c>
      <c r="E46">
        <f t="shared" si="5"/>
        <v>4.8499999999999995E-2</v>
      </c>
      <c r="F46">
        <f t="shared" si="6"/>
        <v>0.67081604426002761</v>
      </c>
      <c r="J46">
        <v>1745</v>
      </c>
      <c r="K46">
        <v>0.25800000000000001</v>
      </c>
      <c r="L46">
        <v>0.184</v>
      </c>
      <c r="M46">
        <f t="shared" si="7"/>
        <v>0.221</v>
      </c>
      <c r="N46">
        <f t="shared" si="8"/>
        <v>0.17899999999999999</v>
      </c>
      <c r="O46">
        <f t="shared" si="9"/>
        <v>2.4757952973720605</v>
      </c>
      <c r="P46">
        <f t="shared" si="10"/>
        <v>1.804979253112033</v>
      </c>
      <c r="R46">
        <f t="shared" si="11"/>
        <v>1.4544978447407644</v>
      </c>
    </row>
    <row r="47" spans="1:19" x14ac:dyDescent="0.2">
      <c r="A47">
        <v>1746</v>
      </c>
      <c r="B47">
        <v>6.7000000000000004E-2</v>
      </c>
      <c r="C47">
        <v>6.7000000000000004E-2</v>
      </c>
      <c r="D47">
        <f t="shared" si="4"/>
        <v>6.7000000000000004E-2</v>
      </c>
      <c r="E47">
        <f t="shared" si="5"/>
        <v>2.7000000000000003E-2</v>
      </c>
      <c r="F47">
        <f t="shared" si="6"/>
        <v>0.37344398340248969</v>
      </c>
      <c r="J47">
        <v>1746</v>
      </c>
      <c r="K47">
        <v>0.104</v>
      </c>
      <c r="L47">
        <v>0.10100000000000001</v>
      </c>
      <c r="M47">
        <f t="shared" si="7"/>
        <v>0.10250000000000001</v>
      </c>
      <c r="N47">
        <f t="shared" si="8"/>
        <v>6.0500000000000012E-2</v>
      </c>
      <c r="O47">
        <f t="shared" si="9"/>
        <v>0.83679114799446763</v>
      </c>
      <c r="P47">
        <f t="shared" si="10"/>
        <v>0.46334716459197794</v>
      </c>
      <c r="R47">
        <f t="shared" si="11"/>
        <v>0.37337684137023464</v>
      </c>
    </row>
    <row r="48" spans="1:19" x14ac:dyDescent="0.2">
      <c r="A48">
        <v>2108</v>
      </c>
      <c r="B48">
        <v>0.13100000000000001</v>
      </c>
      <c r="C48">
        <v>9.1999999999999998E-2</v>
      </c>
      <c r="D48">
        <f t="shared" si="4"/>
        <v>0.1115</v>
      </c>
      <c r="E48">
        <f t="shared" si="5"/>
        <v>7.1500000000000008E-2</v>
      </c>
      <c r="F48">
        <f t="shared" si="6"/>
        <v>0.98893499308437083</v>
      </c>
      <c r="G48" t="s">
        <v>27</v>
      </c>
      <c r="J48">
        <v>2108</v>
      </c>
      <c r="K48">
        <v>0.40899999999999997</v>
      </c>
      <c r="L48">
        <v>0.33800000000000002</v>
      </c>
      <c r="M48">
        <f t="shared" si="7"/>
        <v>0.3735</v>
      </c>
      <c r="N48">
        <f t="shared" si="8"/>
        <v>0.33150000000000002</v>
      </c>
      <c r="O48">
        <f t="shared" si="9"/>
        <v>4.585062240663901</v>
      </c>
      <c r="Q48" t="s">
        <v>28</v>
      </c>
    </row>
    <row r="49" spans="1:19" x14ac:dyDescent="0.2">
      <c r="A49">
        <v>2111</v>
      </c>
      <c r="B49">
        <v>0.105</v>
      </c>
      <c r="C49">
        <v>0.09</v>
      </c>
      <c r="D49">
        <f t="shared" si="4"/>
        <v>9.7500000000000003E-2</v>
      </c>
      <c r="E49">
        <f t="shared" si="5"/>
        <v>5.7500000000000002E-2</v>
      </c>
      <c r="F49">
        <f t="shared" si="6"/>
        <v>0.79529737206085749</v>
      </c>
      <c r="J49">
        <v>2111</v>
      </c>
      <c r="K49">
        <v>0.27900000000000003</v>
      </c>
      <c r="L49">
        <v>0.23100000000000001</v>
      </c>
      <c r="M49">
        <f t="shared" si="7"/>
        <v>0.255</v>
      </c>
      <c r="N49">
        <f t="shared" si="8"/>
        <v>0.21300000000000002</v>
      </c>
      <c r="O49">
        <f t="shared" si="9"/>
        <v>2.9460580912863072</v>
      </c>
      <c r="P49">
        <f t="shared" si="10"/>
        <v>2.1507607192254499</v>
      </c>
      <c r="R49">
        <f t="shared" si="11"/>
        <v>1.7331372785991488</v>
      </c>
    </row>
    <row r="50" spans="1:19" x14ac:dyDescent="0.2">
      <c r="A50">
        <v>2118</v>
      </c>
      <c r="B50">
        <v>0.109</v>
      </c>
      <c r="C50">
        <v>0.107</v>
      </c>
      <c r="D50">
        <f t="shared" si="4"/>
        <v>0.108</v>
      </c>
      <c r="E50">
        <f t="shared" si="5"/>
        <v>6.8000000000000005E-2</v>
      </c>
      <c r="F50">
        <f t="shared" si="6"/>
        <v>0.94052558782849249</v>
      </c>
      <c r="G50" t="s">
        <v>27</v>
      </c>
      <c r="J50">
        <v>2118</v>
      </c>
      <c r="K50">
        <v>0.61799999999999999</v>
      </c>
      <c r="L50">
        <v>0.61499999999999999</v>
      </c>
      <c r="M50">
        <f t="shared" si="7"/>
        <v>0.61650000000000005</v>
      </c>
      <c r="N50">
        <f t="shared" si="8"/>
        <v>0.57450000000000001</v>
      </c>
      <c r="O50">
        <f t="shared" si="9"/>
        <v>7.9460580912863072</v>
      </c>
      <c r="Q50" t="s">
        <v>27</v>
      </c>
    </row>
    <row r="51" spans="1:19" x14ac:dyDescent="0.2">
      <c r="A51">
        <v>2123</v>
      </c>
      <c r="B51">
        <v>8.2000000000000003E-2</v>
      </c>
      <c r="C51">
        <v>7.2999999999999995E-2</v>
      </c>
      <c r="D51">
        <f t="shared" si="4"/>
        <v>7.7499999999999999E-2</v>
      </c>
      <c r="E51">
        <f t="shared" si="5"/>
        <v>3.7499999999999999E-2</v>
      </c>
      <c r="F51">
        <f t="shared" si="6"/>
        <v>0.51867219917012453</v>
      </c>
      <c r="J51">
        <v>2123</v>
      </c>
      <c r="K51">
        <v>0.14799999999999999</v>
      </c>
      <c r="L51">
        <v>0.129</v>
      </c>
      <c r="M51">
        <f t="shared" si="7"/>
        <v>0.13850000000000001</v>
      </c>
      <c r="N51">
        <f t="shared" si="8"/>
        <v>9.6500000000000016E-2</v>
      </c>
      <c r="O51">
        <f t="shared" si="9"/>
        <v>1.3347164591977874</v>
      </c>
      <c r="P51">
        <f t="shared" si="10"/>
        <v>0.81604426002766284</v>
      </c>
      <c r="R51">
        <f t="shared" si="11"/>
        <v>0.65758906390578653</v>
      </c>
    </row>
    <row r="52" spans="1:19" x14ac:dyDescent="0.2">
      <c r="A52">
        <v>2127</v>
      </c>
      <c r="B52">
        <v>0.09</v>
      </c>
      <c r="C52">
        <v>0.08</v>
      </c>
      <c r="D52">
        <f t="shared" si="4"/>
        <v>8.4999999999999992E-2</v>
      </c>
      <c r="E52">
        <f t="shared" si="5"/>
        <v>4.4999999999999991E-2</v>
      </c>
      <c r="F52">
        <f t="shared" si="6"/>
        <v>0.62240663900414928</v>
      </c>
      <c r="J52">
        <v>2127</v>
      </c>
      <c r="K52">
        <v>0.17100000000000001</v>
      </c>
      <c r="L52">
        <v>0.14499999999999999</v>
      </c>
      <c r="M52">
        <f t="shared" si="7"/>
        <v>0.158</v>
      </c>
      <c r="N52">
        <f t="shared" si="8"/>
        <v>0.11600000000000001</v>
      </c>
      <c r="O52">
        <f t="shared" si="9"/>
        <v>1.604426002766252</v>
      </c>
      <c r="P52">
        <f t="shared" si="10"/>
        <v>0.98201936376210275</v>
      </c>
      <c r="R52">
        <f t="shared" si="11"/>
        <v>0.79133599215781092</v>
      </c>
    </row>
    <row r="53" spans="1:19" x14ac:dyDescent="0.2">
      <c r="A53">
        <v>2128</v>
      </c>
      <c r="B53">
        <v>7.3999999999999996E-2</v>
      </c>
      <c r="C53">
        <v>7.0000000000000007E-2</v>
      </c>
      <c r="D53">
        <f t="shared" si="4"/>
        <v>7.2000000000000008E-2</v>
      </c>
      <c r="E53">
        <f t="shared" si="5"/>
        <v>3.2000000000000008E-2</v>
      </c>
      <c r="F53">
        <f t="shared" si="6"/>
        <v>0.44260027662517304</v>
      </c>
      <c r="G53">
        <f>AVERAGE(F44:F53)</f>
        <v>0.69571230982019361</v>
      </c>
      <c r="H53" t="s">
        <v>39</v>
      </c>
      <c r="J53">
        <v>2128</v>
      </c>
      <c r="K53">
        <v>0.14199999999999999</v>
      </c>
      <c r="L53">
        <v>0.13200000000000001</v>
      </c>
      <c r="M53">
        <f t="shared" si="7"/>
        <v>0.13700000000000001</v>
      </c>
      <c r="N53">
        <f t="shared" si="8"/>
        <v>9.5000000000000015E-2</v>
      </c>
      <c r="O53">
        <f t="shared" si="9"/>
        <v>1.3139695712309822</v>
      </c>
      <c r="P53">
        <f t="shared" si="10"/>
        <v>0.87136929460580914</v>
      </c>
      <c r="Q53">
        <f>AVERAGE(P44:P53)</f>
        <v>1.1125518672199173</v>
      </c>
      <c r="R53">
        <f t="shared" si="11"/>
        <v>0.70217137332312773</v>
      </c>
      <c r="S53">
        <f>AVERAGE(R44:R53)</f>
        <v>0.89652237843935068</v>
      </c>
    </row>
    <row r="57" spans="1:19" x14ac:dyDescent="0.2">
      <c r="H57" t="s">
        <v>21</v>
      </c>
      <c r="L57" t="s">
        <v>12</v>
      </c>
      <c r="M57" t="s">
        <v>14</v>
      </c>
      <c r="O57" t="s">
        <v>22</v>
      </c>
    </row>
    <row r="58" spans="1:19" x14ac:dyDescent="0.2">
      <c r="H58" t="s">
        <v>15</v>
      </c>
      <c r="K58" t="s">
        <v>10</v>
      </c>
      <c r="L58">
        <f>G25</f>
        <v>0.22648686030428763</v>
      </c>
      <c r="M58">
        <f>STDEV(F18:F25)/SQRT(8)</f>
        <v>1.1816709853690641E-2</v>
      </c>
      <c r="O58" t="s">
        <v>15</v>
      </c>
    </row>
    <row r="59" spans="1:19" x14ac:dyDescent="0.2">
      <c r="H59" t="s">
        <v>16</v>
      </c>
      <c r="I59">
        <f>TTEST(F18:F25,F26:F33,2,3)</f>
        <v>0.11130989391288705</v>
      </c>
      <c r="J59" t="s">
        <v>26</v>
      </c>
      <c r="K59" t="s">
        <v>11</v>
      </c>
      <c r="L59">
        <f>G33</f>
        <v>0.27489626556016594</v>
      </c>
      <c r="M59">
        <f>STDEV(F26:F33)/SQRT(8)</f>
        <v>2.5062767890580911E-2</v>
      </c>
      <c r="O59" t="s">
        <v>23</v>
      </c>
      <c r="P59">
        <f>TTEST(P18:P25,P26:P33,2,3)</f>
        <v>1.1483187696883508E-3</v>
      </c>
    </row>
    <row r="60" spans="1:19" x14ac:dyDescent="0.2">
      <c r="H60" t="s">
        <v>17</v>
      </c>
      <c r="I60">
        <f>TTEST(F34:F43,F44:F53,2,3)</f>
        <v>6.0979750955377342E-3</v>
      </c>
      <c r="K60" t="s">
        <v>8</v>
      </c>
      <c r="L60">
        <f>G43</f>
        <v>0.36168741355463352</v>
      </c>
      <c r="M60">
        <f>STDEV(F34:F43)/SQRT(10)</f>
        <v>3.1608284597583455E-2</v>
      </c>
      <c r="O60" t="s">
        <v>17</v>
      </c>
      <c r="P60">
        <f>TTEST(P34:P43,P44:P53,2,3)</f>
        <v>0.61390878754420375</v>
      </c>
    </row>
    <row r="61" spans="1:19" x14ac:dyDescent="0.2">
      <c r="K61" t="s">
        <v>9</v>
      </c>
      <c r="L61">
        <f>G53</f>
        <v>0.69571230982019361</v>
      </c>
      <c r="M61">
        <f>STDEV(F44:F53)/SQRT(10)</f>
        <v>9.3565395042383745E-2</v>
      </c>
    </row>
    <row r="63" spans="1:19" x14ac:dyDescent="0.2">
      <c r="O63" t="s">
        <v>24</v>
      </c>
    </row>
    <row r="64" spans="1:19" x14ac:dyDescent="0.2">
      <c r="H64" t="s">
        <v>18</v>
      </c>
      <c r="O64" t="s">
        <v>25</v>
      </c>
      <c r="P64">
        <f>TTEST(P18:P25,P34:P43,2,3)</f>
        <v>8.432755255678645E-2</v>
      </c>
    </row>
    <row r="65" spans="2:16" x14ac:dyDescent="0.2">
      <c r="H65" t="s">
        <v>19</v>
      </c>
      <c r="I65">
        <f>TTEST(F18:F25,F34:F43,2,3)</f>
        <v>1.9218464160929236E-3</v>
      </c>
      <c r="L65" t="s">
        <v>13</v>
      </c>
      <c r="M65" t="s">
        <v>14</v>
      </c>
      <c r="O65" t="s">
        <v>20</v>
      </c>
      <c r="P65">
        <f>TTEST(P26:P33,P44:P53,2,3)</f>
        <v>8.7693382592572464E-2</v>
      </c>
    </row>
    <row r="66" spans="2:16" x14ac:dyDescent="0.2">
      <c r="H66" t="s">
        <v>20</v>
      </c>
      <c r="I66">
        <f>TTEST(F26:F33,F44:F53,2,3)</f>
        <v>1.3683670285604521E-3</v>
      </c>
      <c r="K66" t="s">
        <v>10</v>
      </c>
      <c r="L66">
        <f>S25</f>
        <v>0.98568699727403364</v>
      </c>
      <c r="M66">
        <f>STDEV(R18:R25)/SQRT(8)</f>
        <v>8.56330686969832E-2</v>
      </c>
    </row>
    <row r="67" spans="2:16" x14ac:dyDescent="0.2">
      <c r="K67" t="s">
        <v>11</v>
      </c>
      <c r="L67">
        <f>S33</f>
        <v>0.55031288187030847</v>
      </c>
      <c r="M67">
        <f>STDEV(R26:R33)/SQRT(8)</f>
        <v>5.8026524716456862E-2</v>
      </c>
    </row>
    <row r="68" spans="2:16" x14ac:dyDescent="0.2">
      <c r="K68" t="s">
        <v>8</v>
      </c>
      <c r="L68">
        <f>S43</f>
        <v>0.80471068498301312</v>
      </c>
      <c r="M68">
        <f>STDEV(R34:R43)/SQRT(10)</f>
        <v>3.9799405550941198E-2</v>
      </c>
    </row>
    <row r="69" spans="2:16" x14ac:dyDescent="0.2">
      <c r="K69" t="s">
        <v>9</v>
      </c>
      <c r="L69">
        <f>S53</f>
        <v>0.89652237843935068</v>
      </c>
      <c r="M69">
        <f>STDEV(R44:R53)/SQRT(10)</f>
        <v>0.15216421234595193</v>
      </c>
    </row>
    <row r="73" spans="2:16" x14ac:dyDescent="0.2">
      <c r="O73" t="s">
        <v>30</v>
      </c>
    </row>
    <row r="74" spans="2:16" x14ac:dyDescent="0.2">
      <c r="N74" t="s">
        <v>10</v>
      </c>
      <c r="O74">
        <f>L66</f>
        <v>0.98568699727403364</v>
      </c>
    </row>
    <row r="75" spans="2:16" x14ac:dyDescent="0.2">
      <c r="D75" t="s">
        <v>31</v>
      </c>
      <c r="N75" t="s">
        <v>11</v>
      </c>
      <c r="O75">
        <f>L67</f>
        <v>0.55031288187030847</v>
      </c>
    </row>
    <row r="76" spans="2:16" x14ac:dyDescent="0.2">
      <c r="B76" t="s">
        <v>34</v>
      </c>
      <c r="C76" t="s">
        <v>32</v>
      </c>
      <c r="D76">
        <f>L58</f>
        <v>0.22648686030428763</v>
      </c>
    </row>
    <row r="77" spans="2:16" x14ac:dyDescent="0.2">
      <c r="C77" t="s">
        <v>33</v>
      </c>
      <c r="D77">
        <f>L59</f>
        <v>0.27489626556016594</v>
      </c>
      <c r="N77" t="s">
        <v>8</v>
      </c>
      <c r="O77">
        <f>L68</f>
        <v>0.80471068498301312</v>
      </c>
    </row>
    <row r="78" spans="2:16" x14ac:dyDescent="0.2">
      <c r="N78" t="s">
        <v>9</v>
      </c>
      <c r="O78">
        <f>L69</f>
        <v>0.89652237843935068</v>
      </c>
    </row>
    <row r="79" spans="2:16" x14ac:dyDescent="0.2">
      <c r="B79" t="s">
        <v>35</v>
      </c>
      <c r="C79" t="s">
        <v>32</v>
      </c>
      <c r="D79">
        <f>L60</f>
        <v>0.36168741355463352</v>
      </c>
    </row>
    <row r="80" spans="2:16" x14ac:dyDescent="0.2">
      <c r="C80" t="s">
        <v>33</v>
      </c>
      <c r="D80">
        <f>L61</f>
        <v>0.69571230982019361</v>
      </c>
    </row>
    <row r="83" spans="2:4" x14ac:dyDescent="0.2">
      <c r="B83" t="s">
        <v>34</v>
      </c>
      <c r="C83" t="s">
        <v>32</v>
      </c>
      <c r="D83">
        <f>D76</f>
        <v>0.22648686030428763</v>
      </c>
    </row>
    <row r="84" spans="2:4" x14ac:dyDescent="0.2">
      <c r="C84" t="s">
        <v>33</v>
      </c>
      <c r="D84">
        <f>D77</f>
        <v>0.27489626556016594</v>
      </c>
    </row>
    <row r="85" spans="2:4" x14ac:dyDescent="0.2">
      <c r="B85" t="s">
        <v>35</v>
      </c>
      <c r="C85" t="s">
        <v>32</v>
      </c>
      <c r="D85">
        <f>D79</f>
        <v>0.36168741355463352</v>
      </c>
    </row>
    <row r="86" spans="2:4" x14ac:dyDescent="0.2">
      <c r="C86" t="s">
        <v>33</v>
      </c>
      <c r="D86">
        <f>D80</f>
        <v>0.69571230982019361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3" workbookViewId="0">
      <selection activeCell="A2" sqref="A2:A37"/>
    </sheetView>
  </sheetViews>
  <sheetFormatPr baseColWidth="10" defaultRowHeight="16" x14ac:dyDescent="0.2"/>
  <sheetData>
    <row r="1" spans="1:4" x14ac:dyDescent="0.2">
      <c r="A1" t="s">
        <v>47</v>
      </c>
      <c r="B1" t="s">
        <v>42</v>
      </c>
      <c r="C1" t="s">
        <v>40</v>
      </c>
      <c r="D1" t="s">
        <v>41</v>
      </c>
    </row>
    <row r="2" spans="1:4" x14ac:dyDescent="0.2">
      <c r="A2">
        <v>3035</v>
      </c>
      <c r="B2">
        <f>Sheet1!F18</f>
        <v>0.20055325034578145</v>
      </c>
      <c r="C2" t="s">
        <v>43</v>
      </c>
      <c r="D2" t="s">
        <v>45</v>
      </c>
    </row>
    <row r="3" spans="1:4" x14ac:dyDescent="0.2">
      <c r="A3">
        <v>3036</v>
      </c>
      <c r="B3">
        <f>Sheet1!F19</f>
        <v>0.24896265560165967</v>
      </c>
      <c r="C3" t="s">
        <v>43</v>
      </c>
      <c r="D3" t="s">
        <v>45</v>
      </c>
    </row>
    <row r="4" spans="1:4" x14ac:dyDescent="0.2">
      <c r="A4">
        <v>3037</v>
      </c>
      <c r="B4">
        <f>Sheet1!F20</f>
        <v>0.22821576763485471</v>
      </c>
      <c r="C4" t="s">
        <v>43</v>
      </c>
      <c r="D4" t="s">
        <v>45</v>
      </c>
    </row>
    <row r="5" spans="1:4" x14ac:dyDescent="0.2">
      <c r="A5">
        <v>3038</v>
      </c>
      <c r="B5">
        <f>Sheet1!F21</f>
        <v>0.19363762102351312</v>
      </c>
      <c r="C5" t="s">
        <v>43</v>
      </c>
      <c r="D5" t="s">
        <v>45</v>
      </c>
    </row>
    <row r="6" spans="1:4" x14ac:dyDescent="0.2">
      <c r="A6">
        <v>3039</v>
      </c>
      <c r="B6">
        <f>Sheet1!F22</f>
        <v>0.28354080221300132</v>
      </c>
      <c r="C6" t="s">
        <v>43</v>
      </c>
      <c r="D6" t="s">
        <v>45</v>
      </c>
    </row>
    <row r="7" spans="1:4" x14ac:dyDescent="0.2">
      <c r="A7">
        <v>3040</v>
      </c>
      <c r="B7">
        <f>Sheet1!F23</f>
        <v>0.255878284923928</v>
      </c>
      <c r="C7" t="s">
        <v>43</v>
      </c>
      <c r="D7" t="s">
        <v>45</v>
      </c>
    </row>
    <row r="8" spans="1:4" x14ac:dyDescent="0.2">
      <c r="A8">
        <v>3041</v>
      </c>
      <c r="B8">
        <f>Sheet1!F24</f>
        <v>0.19363762102351312</v>
      </c>
      <c r="C8" t="s">
        <v>43</v>
      </c>
      <c r="D8" t="s">
        <v>45</v>
      </c>
    </row>
    <row r="9" spans="1:4" x14ac:dyDescent="0.2">
      <c r="A9">
        <v>3042</v>
      </c>
      <c r="B9">
        <f>Sheet1!F25</f>
        <v>0.2074688796680498</v>
      </c>
      <c r="C9" t="s">
        <v>43</v>
      </c>
      <c r="D9" t="s">
        <v>45</v>
      </c>
    </row>
    <row r="10" spans="1:4" x14ac:dyDescent="0.2">
      <c r="A10">
        <v>3048</v>
      </c>
      <c r="B10">
        <f>Sheet1!F26</f>
        <v>0.15214384508990311</v>
      </c>
      <c r="C10" t="s">
        <v>44</v>
      </c>
      <c r="D10" t="s">
        <v>45</v>
      </c>
    </row>
    <row r="11" spans="1:4" x14ac:dyDescent="0.2">
      <c r="A11">
        <v>3049</v>
      </c>
      <c r="B11">
        <f>Sheet1!F27</f>
        <v>0.31120331950207469</v>
      </c>
      <c r="C11" t="s">
        <v>44</v>
      </c>
      <c r="D11" t="s">
        <v>45</v>
      </c>
    </row>
    <row r="12" spans="1:4" x14ac:dyDescent="0.2">
      <c r="A12">
        <v>3050</v>
      </c>
      <c r="B12">
        <f>Sheet1!F28</f>
        <v>0.30428769017980634</v>
      </c>
      <c r="C12" t="s">
        <v>44</v>
      </c>
      <c r="D12" t="s">
        <v>45</v>
      </c>
    </row>
    <row r="13" spans="1:4" x14ac:dyDescent="0.2">
      <c r="A13">
        <v>3055</v>
      </c>
      <c r="B13">
        <f>Sheet1!F29</f>
        <v>0.22821576763485477</v>
      </c>
      <c r="C13" t="s">
        <v>44</v>
      </c>
      <c r="D13" t="s">
        <v>45</v>
      </c>
    </row>
    <row r="14" spans="1:4" x14ac:dyDescent="0.2">
      <c r="A14">
        <v>3056</v>
      </c>
      <c r="B14">
        <f>Sheet1!F30</f>
        <v>0.37344398340248969</v>
      </c>
      <c r="C14" t="s">
        <v>44</v>
      </c>
      <c r="D14" t="s">
        <v>45</v>
      </c>
    </row>
    <row r="15" spans="1:4" x14ac:dyDescent="0.2">
      <c r="A15">
        <v>3057</v>
      </c>
      <c r="B15">
        <f>Sheet1!F31</f>
        <v>0.33886583679114796</v>
      </c>
      <c r="C15" t="s">
        <v>44</v>
      </c>
      <c r="D15" t="s">
        <v>45</v>
      </c>
    </row>
    <row r="16" spans="1:4" x14ac:dyDescent="0.2">
      <c r="A16">
        <v>3058</v>
      </c>
      <c r="B16">
        <f>Sheet1!F32</f>
        <v>0.23513139695712312</v>
      </c>
      <c r="C16" t="s">
        <v>44</v>
      </c>
      <c r="D16" t="s">
        <v>45</v>
      </c>
    </row>
    <row r="17" spans="1:4" x14ac:dyDescent="0.2">
      <c r="A17">
        <v>3047</v>
      </c>
      <c r="B17">
        <f>Sheet1!F33</f>
        <v>0.255878284923928</v>
      </c>
      <c r="C17" t="s">
        <v>44</v>
      </c>
      <c r="D17" t="s">
        <v>45</v>
      </c>
    </row>
    <row r="18" spans="1:4" x14ac:dyDescent="0.2">
      <c r="A18">
        <v>1747</v>
      </c>
      <c r="B18">
        <f>Sheet1!F34</f>
        <v>0.43568464730290463</v>
      </c>
      <c r="C18" t="s">
        <v>43</v>
      </c>
      <c r="D18" t="s">
        <v>46</v>
      </c>
    </row>
    <row r="19" spans="1:4" x14ac:dyDescent="0.2">
      <c r="A19">
        <v>1749</v>
      </c>
      <c r="B19">
        <f>Sheet1!F35</f>
        <v>0.24204702627939134</v>
      </c>
      <c r="C19" t="s">
        <v>43</v>
      </c>
      <c r="D19" t="s">
        <v>46</v>
      </c>
    </row>
    <row r="20" spans="1:4" x14ac:dyDescent="0.2">
      <c r="A20">
        <v>1750</v>
      </c>
      <c r="B20">
        <f>Sheet1!F36</f>
        <v>0.33195020746887965</v>
      </c>
      <c r="C20" t="s">
        <v>43</v>
      </c>
      <c r="D20" t="s">
        <v>46</v>
      </c>
    </row>
    <row r="21" spans="1:4" x14ac:dyDescent="0.2">
      <c r="A21">
        <v>1766</v>
      </c>
      <c r="B21">
        <f>Sheet1!F37</f>
        <v>0.24896265560165967</v>
      </c>
      <c r="C21" t="s">
        <v>43</v>
      </c>
      <c r="D21" t="s">
        <v>46</v>
      </c>
    </row>
    <row r="22" spans="1:4" x14ac:dyDescent="0.2">
      <c r="A22">
        <v>1763</v>
      </c>
      <c r="B22">
        <f>Sheet1!F38</f>
        <v>0.53941908713692943</v>
      </c>
      <c r="C22" t="s">
        <v>43</v>
      </c>
      <c r="D22" t="s">
        <v>46</v>
      </c>
    </row>
    <row r="23" spans="1:4" x14ac:dyDescent="0.2">
      <c r="A23">
        <v>2102</v>
      </c>
      <c r="B23">
        <f>Sheet1!F39</f>
        <v>0.42185338865836797</v>
      </c>
      <c r="C23" t="s">
        <v>43</v>
      </c>
      <c r="D23" t="s">
        <v>46</v>
      </c>
    </row>
    <row r="24" spans="1:4" x14ac:dyDescent="0.2">
      <c r="A24">
        <v>2098</v>
      </c>
      <c r="B24">
        <f>Sheet1!F40</f>
        <v>0.36652835408022133</v>
      </c>
      <c r="C24" t="s">
        <v>43</v>
      </c>
      <c r="D24" t="s">
        <v>46</v>
      </c>
    </row>
    <row r="25" spans="1:4" x14ac:dyDescent="0.2">
      <c r="A25">
        <v>2099</v>
      </c>
      <c r="B25">
        <f>Sheet1!F41</f>
        <v>0.44951590594744134</v>
      </c>
      <c r="C25" t="s">
        <v>43</v>
      </c>
      <c r="D25" t="s">
        <v>46</v>
      </c>
    </row>
    <row r="26" spans="1:4" x14ac:dyDescent="0.2">
      <c r="A26">
        <v>2105</v>
      </c>
      <c r="B26">
        <f>Sheet1!F42</f>
        <v>0.33195020746887965</v>
      </c>
      <c r="C26" t="s">
        <v>43</v>
      </c>
      <c r="D26" t="s">
        <v>46</v>
      </c>
    </row>
    <row r="27" spans="1:4" x14ac:dyDescent="0.2">
      <c r="A27">
        <v>2107</v>
      </c>
      <c r="B27">
        <f>Sheet1!F43</f>
        <v>0.24896265560165967</v>
      </c>
      <c r="C27" t="s">
        <v>43</v>
      </c>
      <c r="D27" t="s">
        <v>46</v>
      </c>
    </row>
    <row r="28" spans="1:4" x14ac:dyDescent="0.2">
      <c r="A28">
        <v>1748</v>
      </c>
      <c r="B28">
        <f>Sheet1!F44</f>
        <v>0.35269709543568467</v>
      </c>
      <c r="C28" t="s">
        <v>44</v>
      </c>
      <c r="D28" t="s">
        <v>46</v>
      </c>
    </row>
    <row r="29" spans="1:4" x14ac:dyDescent="0.2">
      <c r="A29">
        <v>1751</v>
      </c>
      <c r="B29">
        <f>Sheet1!F45</f>
        <v>1.2517289073305671</v>
      </c>
      <c r="C29" t="s">
        <v>44</v>
      </c>
      <c r="D29" t="s">
        <v>46</v>
      </c>
    </row>
    <row r="30" spans="1:4" x14ac:dyDescent="0.2">
      <c r="A30">
        <v>1745</v>
      </c>
      <c r="B30">
        <f>Sheet1!F46</f>
        <v>0.67081604426002761</v>
      </c>
      <c r="C30" t="s">
        <v>44</v>
      </c>
      <c r="D30" t="s">
        <v>46</v>
      </c>
    </row>
    <row r="31" spans="1:4" x14ac:dyDescent="0.2">
      <c r="A31">
        <v>1746</v>
      </c>
      <c r="B31">
        <f>Sheet1!F47</f>
        <v>0.37344398340248969</v>
      </c>
      <c r="C31" t="s">
        <v>44</v>
      </c>
      <c r="D31" t="s">
        <v>46</v>
      </c>
    </row>
    <row r="32" spans="1:4" x14ac:dyDescent="0.2">
      <c r="A32">
        <v>2108</v>
      </c>
      <c r="B32">
        <f>Sheet1!F48</f>
        <v>0.98893499308437083</v>
      </c>
      <c r="C32" t="s">
        <v>44</v>
      </c>
      <c r="D32" t="s">
        <v>46</v>
      </c>
    </row>
    <row r="33" spans="1:4" x14ac:dyDescent="0.2">
      <c r="A33">
        <v>2111</v>
      </c>
      <c r="B33">
        <f>Sheet1!F49</f>
        <v>0.79529737206085749</v>
      </c>
      <c r="C33" t="s">
        <v>44</v>
      </c>
      <c r="D33" t="s">
        <v>46</v>
      </c>
    </row>
    <row r="34" spans="1:4" x14ac:dyDescent="0.2">
      <c r="A34">
        <v>2118</v>
      </c>
      <c r="B34">
        <f>Sheet1!F50</f>
        <v>0.94052558782849249</v>
      </c>
      <c r="C34" t="s">
        <v>44</v>
      </c>
      <c r="D34" t="s">
        <v>46</v>
      </c>
    </row>
    <row r="35" spans="1:4" x14ac:dyDescent="0.2">
      <c r="A35">
        <v>2123</v>
      </c>
      <c r="B35">
        <f>Sheet1!F51</f>
        <v>0.51867219917012453</v>
      </c>
      <c r="C35" t="s">
        <v>44</v>
      </c>
      <c r="D35" t="s">
        <v>46</v>
      </c>
    </row>
    <row r="36" spans="1:4" x14ac:dyDescent="0.2">
      <c r="A36">
        <v>2127</v>
      </c>
      <c r="B36">
        <f>Sheet1!F52</f>
        <v>0.62240663900414928</v>
      </c>
      <c r="C36" t="s">
        <v>44</v>
      </c>
      <c r="D36" t="s">
        <v>46</v>
      </c>
    </row>
    <row r="37" spans="1:4" x14ac:dyDescent="0.2">
      <c r="A37">
        <v>2128</v>
      </c>
      <c r="B37">
        <f>Sheet1!F53</f>
        <v>0.44260027662517304</v>
      </c>
      <c r="C37" t="s">
        <v>44</v>
      </c>
      <c r="D37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Innocence Harvey</dc:creator>
  <cp:lastModifiedBy>Microsoft Office User</cp:lastModifiedBy>
  <dcterms:created xsi:type="dcterms:W3CDTF">2015-09-17T22:54:58Z</dcterms:created>
  <dcterms:modified xsi:type="dcterms:W3CDTF">2018-03-21T14:49:11Z</dcterms:modified>
</cp:coreProperties>
</file>