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2" i="3"/>
  <c r="V3" i="3"/>
  <c r="V4" i="3"/>
  <c r="V5" i="3"/>
  <c r="V6" i="3"/>
  <c r="V7" i="3"/>
  <c r="V8" i="3"/>
  <c r="V9" i="3"/>
  <c r="V2" i="3"/>
  <c r="U3" i="3"/>
  <c r="U4" i="3"/>
  <c r="U5" i="3"/>
  <c r="U6" i="3"/>
  <c r="U7" i="3"/>
  <c r="U8" i="3"/>
  <c r="U9" i="3"/>
  <c r="U2" i="3"/>
  <c r="T3" i="3"/>
  <c r="T4" i="3"/>
  <c r="T5" i="3"/>
  <c r="T6" i="3"/>
  <c r="T7" i="3"/>
  <c r="T8" i="3"/>
  <c r="T9" i="3"/>
  <c r="T2" i="3"/>
  <c r="P3" i="3"/>
  <c r="P4" i="3"/>
  <c r="P5" i="3"/>
  <c r="P6" i="3"/>
  <c r="P7" i="3"/>
  <c r="P8" i="3"/>
  <c r="P9" i="3"/>
  <c r="P2" i="3"/>
  <c r="O3" i="3"/>
  <c r="O4" i="3"/>
  <c r="O5" i="3"/>
  <c r="O6" i="3"/>
  <c r="O7" i="3"/>
  <c r="O8" i="3"/>
  <c r="O9" i="3"/>
  <c r="O2" i="3"/>
  <c r="K3" i="3"/>
  <c r="K4" i="3"/>
  <c r="K5" i="3"/>
  <c r="K6" i="3"/>
  <c r="K7" i="3"/>
  <c r="K8" i="3"/>
  <c r="K9" i="3"/>
  <c r="K2" i="3"/>
  <c r="J3" i="3"/>
  <c r="J4" i="3"/>
  <c r="J5" i="3"/>
  <c r="J6" i="3"/>
  <c r="J7" i="3"/>
  <c r="J8" i="3"/>
  <c r="J9" i="3"/>
  <c r="J2" i="3"/>
  <c r="I3" i="3"/>
  <c r="I4" i="3"/>
  <c r="I5" i="3"/>
  <c r="I6" i="3"/>
  <c r="I7" i="3"/>
  <c r="I8" i="3"/>
  <c r="I9" i="3"/>
  <c r="I2" i="3"/>
  <c r="E3" i="3"/>
  <c r="E4" i="3"/>
  <c r="E5" i="3"/>
  <c r="E6" i="3"/>
  <c r="E7" i="3"/>
  <c r="E8" i="3"/>
  <c r="E9" i="3"/>
  <c r="E2" i="3"/>
  <c r="D3" i="3"/>
  <c r="D4" i="3"/>
  <c r="D5" i="3"/>
  <c r="D6" i="3"/>
  <c r="D7" i="3"/>
  <c r="D8" i="3"/>
  <c r="D9" i="3"/>
  <c r="D2" i="3"/>
  <c r="G20" i="2"/>
  <c r="G19" i="2"/>
  <c r="G18" i="2"/>
  <c r="G17" i="2"/>
  <c r="G16" i="2"/>
  <c r="G13" i="2"/>
  <c r="G12" i="2"/>
  <c r="G11" i="2"/>
  <c r="G10" i="2"/>
  <c r="G9" i="2"/>
  <c r="G8" i="2"/>
  <c r="G7" i="2"/>
  <c r="G6" i="2"/>
  <c r="G5" i="2"/>
  <c r="G4" i="2"/>
  <c r="G3" i="2"/>
  <c r="D20" i="2"/>
  <c r="D19" i="2"/>
  <c r="D18" i="2"/>
  <c r="D17" i="2"/>
  <c r="D16" i="2"/>
  <c r="D13" i="2"/>
  <c r="D12" i="2"/>
  <c r="D11" i="2"/>
  <c r="D10" i="2"/>
  <c r="D9" i="2"/>
  <c r="D8" i="2"/>
  <c r="D7" i="2"/>
  <c r="D6" i="2"/>
  <c r="D5" i="2"/>
  <c r="D4" i="2"/>
  <c r="D3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78" i="1"/>
  <c r="O56" i="1"/>
  <c r="M56" i="1"/>
  <c r="J56" i="1"/>
  <c r="K56" i="1"/>
  <c r="D56" i="1"/>
  <c r="E56" i="1"/>
  <c r="F56" i="1"/>
  <c r="G56" i="1"/>
  <c r="E21" i="2"/>
  <c r="E20" i="2"/>
  <c r="E19" i="2"/>
  <c r="E18" i="2"/>
  <c r="E17" i="2"/>
  <c r="E16" i="2"/>
  <c r="J33" i="1"/>
  <c r="K33" i="1"/>
  <c r="L33" i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21" i="2"/>
  <c r="C20" i="2"/>
  <c r="C19" i="2"/>
  <c r="C18" i="2"/>
  <c r="C17" i="2"/>
  <c r="C16" i="2"/>
  <c r="F33" i="1"/>
  <c r="D33" i="1"/>
  <c r="E33" i="1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V46" i="1"/>
  <c r="V45" i="1"/>
  <c r="U46" i="1"/>
  <c r="U45" i="1"/>
  <c r="H83" i="1"/>
  <c r="S46" i="1"/>
  <c r="S45" i="1"/>
  <c r="H75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64" i="1"/>
  <c r="P61" i="1"/>
  <c r="T46" i="1"/>
  <c r="T45" i="1"/>
  <c r="P53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7" i="1"/>
  <c r="O58" i="1"/>
  <c r="O59" i="1"/>
  <c r="O60" i="1"/>
  <c r="O61" i="1"/>
  <c r="O42" i="1"/>
  <c r="O40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42" i="1"/>
  <c r="L35" i="1"/>
  <c r="L36" i="1"/>
  <c r="L37" i="1"/>
  <c r="L38" i="1"/>
  <c r="L34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19" i="1"/>
  <c r="F58" i="1"/>
  <c r="F59" i="1"/>
  <c r="F60" i="1"/>
  <c r="F61" i="1"/>
  <c r="F57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42" i="1"/>
  <c r="F35" i="1"/>
  <c r="F36" i="1"/>
  <c r="F37" i="1"/>
  <c r="F38" i="1"/>
  <c r="F34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9" i="1"/>
  <c r="M54" i="1"/>
  <c r="M55" i="1"/>
  <c r="M57" i="1"/>
  <c r="M58" i="1"/>
  <c r="M59" i="1"/>
  <c r="M60" i="1"/>
  <c r="M61" i="1"/>
  <c r="G54" i="1"/>
  <c r="G55" i="1"/>
  <c r="G57" i="1"/>
  <c r="G58" i="1"/>
  <c r="G59" i="1"/>
  <c r="G60" i="1"/>
  <c r="G61" i="1"/>
  <c r="T21" i="1"/>
  <c r="S21" i="1"/>
  <c r="D2" i="1"/>
  <c r="U20" i="1"/>
  <c r="U21" i="1"/>
  <c r="R21" i="1"/>
  <c r="R20" i="1"/>
  <c r="D31" i="1"/>
  <c r="E31" i="1"/>
  <c r="D32" i="1"/>
  <c r="E32" i="1"/>
  <c r="D34" i="1"/>
  <c r="E34" i="1"/>
  <c r="D35" i="1"/>
  <c r="E35" i="1"/>
  <c r="D36" i="1"/>
  <c r="E36" i="1"/>
  <c r="D37" i="1"/>
  <c r="E37" i="1"/>
  <c r="D38" i="1"/>
  <c r="E38" i="1"/>
  <c r="S14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S20" i="1"/>
  <c r="S13" i="1"/>
  <c r="AA21" i="1"/>
  <c r="AA20" i="1"/>
  <c r="X21" i="1"/>
  <c r="X20" i="1"/>
  <c r="T2" i="1"/>
  <c r="D54" i="1"/>
  <c r="E54" i="1"/>
  <c r="D55" i="1"/>
  <c r="E55" i="1"/>
  <c r="D57" i="1"/>
  <c r="E57" i="1"/>
  <c r="D58" i="1"/>
  <c r="E58" i="1"/>
  <c r="D59" i="1"/>
  <c r="E59" i="1"/>
  <c r="D60" i="1"/>
  <c r="E60" i="1"/>
  <c r="D61" i="1"/>
  <c r="E61" i="1"/>
  <c r="F67" i="1"/>
  <c r="Y21" i="1"/>
  <c r="D42" i="1"/>
  <c r="E42" i="1"/>
  <c r="G42" i="1"/>
  <c r="D43" i="1"/>
  <c r="E43" i="1"/>
  <c r="G43" i="1"/>
  <c r="D44" i="1"/>
  <c r="E44" i="1"/>
  <c r="G44" i="1"/>
  <c r="D45" i="1"/>
  <c r="E45" i="1"/>
  <c r="G45" i="1"/>
  <c r="D46" i="1"/>
  <c r="E46" i="1"/>
  <c r="G46" i="1"/>
  <c r="D47" i="1"/>
  <c r="E47" i="1"/>
  <c r="G47" i="1"/>
  <c r="D48" i="1"/>
  <c r="E48" i="1"/>
  <c r="G48" i="1"/>
  <c r="D49" i="1"/>
  <c r="E49" i="1"/>
  <c r="G49" i="1"/>
  <c r="D50" i="1"/>
  <c r="E50" i="1"/>
  <c r="G50" i="1"/>
  <c r="D51" i="1"/>
  <c r="E51" i="1"/>
  <c r="G51" i="1"/>
  <c r="D52" i="1"/>
  <c r="E52" i="1"/>
  <c r="G52" i="1"/>
  <c r="D53" i="1"/>
  <c r="E53" i="1"/>
  <c r="G53" i="1"/>
  <c r="F66" i="1"/>
  <c r="Y20" i="1"/>
  <c r="J54" i="1"/>
  <c r="K54" i="1"/>
  <c r="J31" i="1"/>
  <c r="K31" i="1"/>
  <c r="J55" i="1"/>
  <c r="K55" i="1"/>
  <c r="J32" i="1"/>
  <c r="K32" i="1"/>
  <c r="J57" i="1"/>
  <c r="K57" i="1"/>
  <c r="J34" i="1"/>
  <c r="K34" i="1"/>
  <c r="J58" i="1"/>
  <c r="K58" i="1"/>
  <c r="J35" i="1"/>
  <c r="K35" i="1"/>
  <c r="J59" i="1"/>
  <c r="K59" i="1"/>
  <c r="J36" i="1"/>
  <c r="K36" i="1"/>
  <c r="J60" i="1"/>
  <c r="K60" i="1"/>
  <c r="J37" i="1"/>
  <c r="K37" i="1"/>
  <c r="J61" i="1"/>
  <c r="K61" i="1"/>
  <c r="J38" i="1"/>
  <c r="K38" i="1"/>
  <c r="N61" i="1"/>
  <c r="Z21" i="1"/>
  <c r="J42" i="1"/>
  <c r="K42" i="1"/>
  <c r="J19" i="1"/>
  <c r="K19" i="1"/>
  <c r="M42" i="1"/>
  <c r="J43" i="1"/>
  <c r="K43" i="1"/>
  <c r="J20" i="1"/>
  <c r="K20" i="1"/>
  <c r="M43" i="1"/>
  <c r="J44" i="1"/>
  <c r="K44" i="1"/>
  <c r="J21" i="1"/>
  <c r="K21" i="1"/>
  <c r="M44" i="1"/>
  <c r="J45" i="1"/>
  <c r="K45" i="1"/>
  <c r="J22" i="1"/>
  <c r="K22" i="1"/>
  <c r="M45" i="1"/>
  <c r="J46" i="1"/>
  <c r="K46" i="1"/>
  <c r="J23" i="1"/>
  <c r="K23" i="1"/>
  <c r="M46" i="1"/>
  <c r="J47" i="1"/>
  <c r="K47" i="1"/>
  <c r="J24" i="1"/>
  <c r="K24" i="1"/>
  <c r="M47" i="1"/>
  <c r="J48" i="1"/>
  <c r="K48" i="1"/>
  <c r="J25" i="1"/>
  <c r="K25" i="1"/>
  <c r="M48" i="1"/>
  <c r="J49" i="1"/>
  <c r="K49" i="1"/>
  <c r="J26" i="1"/>
  <c r="K26" i="1"/>
  <c r="M49" i="1"/>
  <c r="J50" i="1"/>
  <c r="K50" i="1"/>
  <c r="J27" i="1"/>
  <c r="K27" i="1"/>
  <c r="M50" i="1"/>
  <c r="J51" i="1"/>
  <c r="K51" i="1"/>
  <c r="J28" i="1"/>
  <c r="K28" i="1"/>
  <c r="M51" i="1"/>
  <c r="J52" i="1"/>
  <c r="K52" i="1"/>
  <c r="J29" i="1"/>
  <c r="K29" i="1"/>
  <c r="M52" i="1"/>
  <c r="J53" i="1"/>
  <c r="K53" i="1"/>
  <c r="J30" i="1"/>
  <c r="K30" i="1"/>
  <c r="M53" i="1"/>
  <c r="N53" i="1"/>
  <c r="Z20" i="1"/>
  <c r="AB21" i="1"/>
  <c r="AB20" i="1"/>
  <c r="AC21" i="1"/>
  <c r="AC20" i="1"/>
  <c r="O21" i="1"/>
  <c r="O20" i="1"/>
  <c r="T20" i="1"/>
  <c r="T3" i="1"/>
  <c r="U3" i="1"/>
  <c r="T4" i="1"/>
  <c r="U4" i="1"/>
  <c r="T5" i="1"/>
  <c r="U5" i="1"/>
  <c r="T6" i="1"/>
  <c r="U6" i="1"/>
  <c r="T7" i="1"/>
  <c r="U7" i="1"/>
  <c r="T8" i="1"/>
  <c r="U8" i="1"/>
  <c r="U2" i="1"/>
  <c r="M38" i="1"/>
  <c r="Q21" i="1"/>
  <c r="M30" i="1"/>
  <c r="Q20" i="1"/>
  <c r="G38" i="1"/>
  <c r="P21" i="1"/>
  <c r="G30" i="1"/>
  <c r="P20" i="1"/>
  <c r="D3" i="1"/>
  <c r="E3" i="1"/>
  <c r="D4" i="1"/>
  <c r="E4" i="1"/>
  <c r="D5" i="1"/>
  <c r="E5" i="1"/>
  <c r="D6" i="1"/>
  <c r="E6" i="1"/>
  <c r="D7" i="1"/>
  <c r="E7" i="1"/>
  <c r="D8" i="1"/>
  <c r="E8" i="1"/>
  <c r="E2" i="1"/>
</calcChain>
</file>

<file path=xl/sharedStrings.xml><?xml version="1.0" encoding="utf-8"?>
<sst xmlns="http://schemas.openxmlformats.org/spreadsheetml/2006/main" count="102" uniqueCount="45">
  <si>
    <t>avg</t>
  </si>
  <si>
    <t>minus blank</t>
  </si>
  <si>
    <t>initial</t>
  </si>
  <si>
    <t>avg-blank</t>
  </si>
  <si>
    <t>concentration</t>
  </si>
  <si>
    <t>ul sample</t>
  </si>
  <si>
    <t>y</t>
  </si>
  <si>
    <t>ug/well</t>
  </si>
  <si>
    <t xml:space="preserve">Control </t>
  </si>
  <si>
    <t>Dex</t>
  </si>
  <si>
    <t>Basal</t>
  </si>
  <si>
    <t xml:space="preserve">Stimulated </t>
  </si>
  <si>
    <t>Final</t>
  </si>
  <si>
    <t>final</t>
  </si>
  <si>
    <t>minus initial</t>
  </si>
  <si>
    <t>ctrl</t>
  </si>
  <si>
    <t>dex</t>
  </si>
  <si>
    <t>basal</t>
  </si>
  <si>
    <t>Control</t>
  </si>
  <si>
    <t>Stimulated</t>
  </si>
  <si>
    <t>TG</t>
  </si>
  <si>
    <t>Glycerol</t>
  </si>
  <si>
    <t>SE basal</t>
  </si>
  <si>
    <t>SE Stim</t>
  </si>
  <si>
    <t>ug/ul</t>
  </si>
  <si>
    <t>SE fast</t>
  </si>
  <si>
    <t>SE stim</t>
  </si>
  <si>
    <t>O/N Fasted</t>
  </si>
  <si>
    <t>SE Fasted</t>
  </si>
  <si>
    <t>SE Basal</t>
  </si>
  <si>
    <t>corrected</t>
  </si>
  <si>
    <t xml:space="preserve">ID </t>
  </si>
  <si>
    <t>Group</t>
  </si>
  <si>
    <t>Basal.Glycerol</t>
  </si>
  <si>
    <t>Fasted.Glycerol</t>
  </si>
  <si>
    <t>Isoproterenol.Glycerol</t>
  </si>
  <si>
    <t>Basal.TG</t>
  </si>
  <si>
    <t>Fasted.TG</t>
  </si>
  <si>
    <t>Isoproterenol.TG</t>
  </si>
  <si>
    <t>550 initial</t>
  </si>
  <si>
    <t>660 initial</t>
  </si>
  <si>
    <t>550-660</t>
  </si>
  <si>
    <t>550 final</t>
  </si>
  <si>
    <t>660 final</t>
  </si>
  <si>
    <t>final-initial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</si>
</sst>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0.298390857392826"/>
                  <c:y val="0.0"/>
                </c:manualLayout>
              </c:layout>
              <c:numFmt formatCode="General" sourceLinked="0"/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1.25</c:v>
                </c:pt>
                <c:pt idx="2">
                  <c:v>2.5</c:v>
                </c:pt>
                <c:pt idx="3">
                  <c:v>5.0</c:v>
                </c:pt>
                <c:pt idx="4">
                  <c:v>7.5</c:v>
                </c:pt>
                <c:pt idx="5">
                  <c:v>10.0</c:v>
                </c:pt>
                <c:pt idx="6">
                  <c:v>12.5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0.0</c:v>
                </c:pt>
                <c:pt idx="1">
                  <c:v>0.035</c:v>
                </c:pt>
                <c:pt idx="2">
                  <c:v>0.072</c:v>
                </c:pt>
                <c:pt idx="3">
                  <c:v>0.157</c:v>
                </c:pt>
                <c:pt idx="4">
                  <c:v>0.2555</c:v>
                </c:pt>
                <c:pt idx="5">
                  <c:v>0.307</c:v>
                </c:pt>
                <c:pt idx="6">
                  <c:v>0.362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77720"/>
        <c:axId val="2081680680"/>
      </c:scatterChart>
      <c:valAx>
        <c:axId val="208167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680680"/>
        <c:crosses val="autoZero"/>
        <c:crossBetween val="midCat"/>
      </c:valAx>
      <c:valAx>
        <c:axId val="208168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677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Glycerol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Sheet1!$N$20</c:f>
              <c:strCache>
                <c:ptCount val="1"/>
                <c:pt idx="0">
                  <c:v>Control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Sheet1!$S$20:$T$20</c:f>
                <c:numCache>
                  <c:formatCode>General</c:formatCode>
                  <c:ptCount val="2"/>
                  <c:pt idx="0">
                    <c:v>0.011384335154827</c:v>
                  </c:pt>
                  <c:pt idx="1">
                    <c:v>0.0385987115475176</c:v>
                  </c:pt>
                </c:numCache>
              </c:numRef>
            </c:plus>
            <c:minus>
              <c:numRef>
                <c:f>Sheet1!$S$20:$T$20</c:f>
                <c:numCache>
                  <c:formatCode>General</c:formatCode>
                  <c:ptCount val="2"/>
                  <c:pt idx="0">
                    <c:v>0.011384335154827</c:v>
                  </c:pt>
                  <c:pt idx="1">
                    <c:v>0.0385987115475176</c:v>
                  </c:pt>
                </c:numCache>
              </c:numRef>
            </c:minus>
          </c:errBars>
          <c:cat>
            <c:strRef>
              <c:f>Sheet1!$P$19:$Q$19</c:f>
              <c:strCache>
                <c:ptCount val="2"/>
                <c:pt idx="0">
                  <c:v>Basal</c:v>
                </c:pt>
                <c:pt idx="1">
                  <c:v>Stimulated </c:v>
                </c:pt>
              </c:strCache>
            </c:strRef>
          </c:cat>
          <c:val>
            <c:numRef>
              <c:f>Sheet1!$P$20:$Q$20</c:f>
              <c:numCache>
                <c:formatCode>General</c:formatCode>
                <c:ptCount val="2"/>
                <c:pt idx="0">
                  <c:v>0.098816029143898</c:v>
                </c:pt>
                <c:pt idx="1">
                  <c:v>0.612021857923497</c:v>
                </c:pt>
              </c:numCache>
            </c:numRef>
          </c:val>
        </c:ser>
        <c:ser>
          <c:idx val="1"/>
          <c:order val="1"/>
          <c:tx>
            <c:strRef>
              <c:f>Sheet1!$N$21</c:f>
              <c:strCache>
                <c:ptCount val="1"/>
                <c:pt idx="0">
                  <c:v>Dex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Sheet1!$S$21:$T$21</c:f>
                <c:numCache>
                  <c:formatCode>General</c:formatCode>
                  <c:ptCount val="2"/>
                  <c:pt idx="0">
                    <c:v>0.0302529524186507</c:v>
                  </c:pt>
                  <c:pt idx="1">
                    <c:v>0.06147200218552</c:v>
                  </c:pt>
                </c:numCache>
              </c:numRef>
            </c:plus>
            <c:minus>
              <c:numRef>
                <c:f>Sheet1!$S$21:$T$21</c:f>
                <c:numCache>
                  <c:formatCode>General</c:formatCode>
                  <c:ptCount val="2"/>
                  <c:pt idx="0">
                    <c:v>0.0302529524186507</c:v>
                  </c:pt>
                  <c:pt idx="1">
                    <c:v>0.06147200218552</c:v>
                  </c:pt>
                </c:numCache>
              </c:numRef>
            </c:minus>
          </c:errBars>
          <c:cat>
            <c:strRef>
              <c:f>Sheet1!$P$19:$Q$19</c:f>
              <c:strCache>
                <c:ptCount val="2"/>
                <c:pt idx="0">
                  <c:v>Basal</c:v>
                </c:pt>
                <c:pt idx="1">
                  <c:v>Stimulated </c:v>
                </c:pt>
              </c:strCache>
            </c:strRef>
          </c:cat>
          <c:val>
            <c:numRef>
              <c:f>Sheet1!$P$21:$Q$21</c:f>
              <c:numCache>
                <c:formatCode>General</c:formatCode>
                <c:ptCount val="2"/>
                <c:pt idx="0">
                  <c:v>0.287568306010929</c:v>
                </c:pt>
                <c:pt idx="1">
                  <c:v>0.900956284153005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809048"/>
        <c:axId val="2081812024"/>
      </c:barChart>
      <c:catAx>
        <c:axId val="208180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812024"/>
        <c:crosses val="autoZero"/>
        <c:auto val="1"/>
        <c:lblAlgn val="ctr"/>
        <c:lblOffset val="100"/>
        <c:noMultiLvlLbl val="0"/>
      </c:catAx>
      <c:valAx>
        <c:axId val="2081812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180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Sheet1!$P$2:$P$8</c:f>
              <c:numCache>
                <c:formatCode>General</c:formatCode>
                <c:ptCount val="7"/>
                <c:pt idx="0">
                  <c:v>0.0</c:v>
                </c:pt>
                <c:pt idx="1">
                  <c:v>1.25</c:v>
                </c:pt>
                <c:pt idx="2">
                  <c:v>2.5</c:v>
                </c:pt>
                <c:pt idx="3">
                  <c:v>5.0</c:v>
                </c:pt>
                <c:pt idx="4">
                  <c:v>7.5</c:v>
                </c:pt>
                <c:pt idx="5">
                  <c:v>10.0</c:v>
                </c:pt>
                <c:pt idx="6">
                  <c:v>12.5</c:v>
                </c:pt>
              </c:numCache>
            </c:numRef>
          </c:xVal>
          <c:yVal>
            <c:numRef>
              <c:f>Sheet1!$U$2:$U$8</c:f>
              <c:numCache>
                <c:formatCode>General</c:formatCode>
                <c:ptCount val="7"/>
                <c:pt idx="0">
                  <c:v>0.0</c:v>
                </c:pt>
                <c:pt idx="1">
                  <c:v>0.0425</c:v>
                </c:pt>
                <c:pt idx="2">
                  <c:v>0.077</c:v>
                </c:pt>
                <c:pt idx="3">
                  <c:v>0.1335</c:v>
                </c:pt>
                <c:pt idx="4">
                  <c:v>0.271</c:v>
                </c:pt>
                <c:pt idx="5">
                  <c:v>0.3285</c:v>
                </c:pt>
                <c:pt idx="6">
                  <c:v>0.383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988600"/>
        <c:axId val="2078991560"/>
      </c:scatterChart>
      <c:valAx>
        <c:axId val="207898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991560"/>
        <c:crosses val="autoZero"/>
        <c:crossBetween val="midCat"/>
      </c:valAx>
      <c:valAx>
        <c:axId val="207899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988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Triglycerides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Sheet1!$Q$45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Sheet1!$U$45:$V$45</c:f>
                <c:numCache>
                  <c:formatCode>General</c:formatCode>
                  <c:ptCount val="2"/>
                  <c:pt idx="0">
                    <c:v>0.0438133097096997</c:v>
                  </c:pt>
                  <c:pt idx="1">
                    <c:v>0.0286527825530848</c:v>
                  </c:pt>
                </c:numCache>
              </c:numRef>
            </c:plus>
            <c:minus>
              <c:numRef>
                <c:f>Sheet1!$U$45:$V$45</c:f>
                <c:numCache>
                  <c:formatCode>General</c:formatCode>
                  <c:ptCount val="2"/>
                  <c:pt idx="0">
                    <c:v>0.0438133097096997</c:v>
                  </c:pt>
                  <c:pt idx="1">
                    <c:v>0.0286527825530848</c:v>
                  </c:pt>
                </c:numCache>
              </c:numRef>
            </c:minus>
          </c:errBars>
          <c:cat>
            <c:strRef>
              <c:f>Sheet1!$S$44:$T$44</c:f>
              <c:strCache>
                <c:ptCount val="2"/>
                <c:pt idx="0">
                  <c:v>Basal</c:v>
                </c:pt>
                <c:pt idx="1">
                  <c:v>Stimulated</c:v>
                </c:pt>
              </c:strCache>
            </c:strRef>
          </c:cat>
          <c:val>
            <c:numRef>
              <c:f>Sheet1!$S$45:$T$45</c:f>
              <c:numCache>
                <c:formatCode>General</c:formatCode>
                <c:ptCount val="2"/>
                <c:pt idx="0">
                  <c:v>0.543475707754522</c:v>
                </c:pt>
                <c:pt idx="1">
                  <c:v>0.35306014754115</c:v>
                </c:pt>
              </c:numCache>
            </c:numRef>
          </c:val>
        </c:ser>
        <c:ser>
          <c:idx val="1"/>
          <c:order val="1"/>
          <c:tx>
            <c:strRef>
              <c:f>Sheet1!$Q$46</c:f>
              <c:strCache>
                <c:ptCount val="1"/>
                <c:pt idx="0">
                  <c:v>Dex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Sheet1!$U$46:$V$46</c:f>
                <c:numCache>
                  <c:formatCode>General</c:formatCode>
                  <c:ptCount val="2"/>
                  <c:pt idx="0">
                    <c:v>0.06702197693834</c:v>
                  </c:pt>
                  <c:pt idx="1">
                    <c:v>0.0415202357690682</c:v>
                  </c:pt>
                </c:numCache>
              </c:numRef>
            </c:plus>
            <c:minus>
              <c:numRef>
                <c:f>Sheet1!$U$46:$V$46</c:f>
                <c:numCache>
                  <c:formatCode>General</c:formatCode>
                  <c:ptCount val="2"/>
                  <c:pt idx="0">
                    <c:v>0.06702197693834</c:v>
                  </c:pt>
                  <c:pt idx="1">
                    <c:v>0.0415202357690682</c:v>
                  </c:pt>
                </c:numCache>
              </c:numRef>
            </c:minus>
          </c:errBars>
          <c:cat>
            <c:strRef>
              <c:f>Sheet1!$S$44:$T$44</c:f>
              <c:strCache>
                <c:ptCount val="2"/>
                <c:pt idx="0">
                  <c:v>Basal</c:v>
                </c:pt>
                <c:pt idx="1">
                  <c:v>Stimulated</c:v>
                </c:pt>
              </c:strCache>
            </c:strRef>
          </c:cat>
          <c:val>
            <c:numRef>
              <c:f>Sheet1!$S$46:$T$46</c:f>
              <c:numCache>
                <c:formatCode>General</c:formatCode>
                <c:ptCount val="2"/>
                <c:pt idx="0">
                  <c:v>0.435581072376722</c:v>
                </c:pt>
                <c:pt idx="1">
                  <c:v>0.243903038352483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012872"/>
        <c:axId val="2079015848"/>
      </c:barChart>
      <c:catAx>
        <c:axId val="207901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015848"/>
        <c:crosses val="autoZero"/>
        <c:auto val="1"/>
        <c:lblAlgn val="ctr"/>
        <c:lblOffset val="100"/>
        <c:noMultiLvlLbl val="0"/>
      </c:catAx>
      <c:valAx>
        <c:axId val="2079015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901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Glycerol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Sheet1!$N$20</c:f>
              <c:strCache>
                <c:ptCount val="1"/>
                <c:pt idx="0">
                  <c:v>Control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Sheet1!$R$20:$T$20</c:f>
                <c:numCache>
                  <c:formatCode>General</c:formatCode>
                  <c:ptCount val="3"/>
                  <c:pt idx="0">
                    <c:v>0.0140835758043906</c:v>
                  </c:pt>
                  <c:pt idx="1">
                    <c:v>0.011384335154827</c:v>
                  </c:pt>
                  <c:pt idx="2">
                    <c:v>0.0385987115475176</c:v>
                  </c:pt>
                </c:numCache>
              </c:numRef>
            </c:plus>
            <c:minus>
              <c:numRef>
                <c:f>Sheet1!$R$20:$T$20</c:f>
                <c:numCache>
                  <c:formatCode>General</c:formatCode>
                  <c:ptCount val="3"/>
                  <c:pt idx="0">
                    <c:v>0.0140835758043906</c:v>
                  </c:pt>
                  <c:pt idx="1">
                    <c:v>0.011384335154827</c:v>
                  </c:pt>
                  <c:pt idx="2">
                    <c:v>0.0385987115475176</c:v>
                  </c:pt>
                </c:numCache>
              </c:numRef>
            </c:minus>
          </c:errBars>
          <c:cat>
            <c:strRef>
              <c:f>Sheet1!$O$19:$Q$19</c:f>
              <c:strCache>
                <c:ptCount val="3"/>
                <c:pt idx="0">
                  <c:v>O/N Fasted</c:v>
                </c:pt>
                <c:pt idx="1">
                  <c:v>Basal</c:v>
                </c:pt>
                <c:pt idx="2">
                  <c:v>Stimulated </c:v>
                </c:pt>
              </c:strCache>
            </c:strRef>
          </c:cat>
          <c:val>
            <c:numRef>
              <c:f>Sheet1!$O$20:$Q$20</c:f>
              <c:numCache>
                <c:formatCode>General</c:formatCode>
                <c:ptCount val="3"/>
                <c:pt idx="0">
                  <c:v>0.193939393939394</c:v>
                </c:pt>
                <c:pt idx="1">
                  <c:v>0.098816029143898</c:v>
                </c:pt>
                <c:pt idx="2">
                  <c:v>0.612021857923497</c:v>
                </c:pt>
              </c:numCache>
            </c:numRef>
          </c:val>
        </c:ser>
        <c:ser>
          <c:idx val="1"/>
          <c:order val="1"/>
          <c:tx>
            <c:strRef>
              <c:f>Sheet1!$N$21</c:f>
              <c:strCache>
                <c:ptCount val="1"/>
                <c:pt idx="0">
                  <c:v>Dex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Sheet1!$R$21:$T$21</c:f>
                <c:numCache>
                  <c:formatCode>General</c:formatCode>
                  <c:ptCount val="3"/>
                  <c:pt idx="0">
                    <c:v>0.0286259400621961</c:v>
                  </c:pt>
                  <c:pt idx="1">
                    <c:v>0.0302529524186507</c:v>
                  </c:pt>
                  <c:pt idx="2">
                    <c:v>0.06147200218552</c:v>
                  </c:pt>
                </c:numCache>
              </c:numRef>
            </c:plus>
            <c:minus>
              <c:numRef>
                <c:f>Sheet1!$R$21:$T$21</c:f>
                <c:numCache>
                  <c:formatCode>General</c:formatCode>
                  <c:ptCount val="3"/>
                  <c:pt idx="0">
                    <c:v>0.0286259400621961</c:v>
                  </c:pt>
                  <c:pt idx="1">
                    <c:v>0.0302529524186507</c:v>
                  </c:pt>
                  <c:pt idx="2">
                    <c:v>0.06147200218552</c:v>
                  </c:pt>
                </c:numCache>
              </c:numRef>
            </c:minus>
          </c:errBars>
          <c:cat>
            <c:strRef>
              <c:f>Sheet1!$O$19:$Q$19</c:f>
              <c:strCache>
                <c:ptCount val="3"/>
                <c:pt idx="0">
                  <c:v>O/N Fasted</c:v>
                </c:pt>
                <c:pt idx="1">
                  <c:v>Basal</c:v>
                </c:pt>
                <c:pt idx="2">
                  <c:v>Stimulated </c:v>
                </c:pt>
              </c:strCache>
            </c:strRef>
          </c:cat>
          <c:val>
            <c:numRef>
              <c:f>Sheet1!$O$21:$Q$21</c:f>
              <c:numCache>
                <c:formatCode>General</c:formatCode>
                <c:ptCount val="3"/>
                <c:pt idx="0">
                  <c:v>0.273333333333333</c:v>
                </c:pt>
                <c:pt idx="1">
                  <c:v>0.287568306010929</c:v>
                </c:pt>
                <c:pt idx="2">
                  <c:v>0.900956284153005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899112"/>
        <c:axId val="2038902088"/>
      </c:barChart>
      <c:catAx>
        <c:axId val="203889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02088"/>
        <c:crosses val="autoZero"/>
        <c:auto val="1"/>
        <c:lblAlgn val="ctr"/>
        <c:lblOffset val="100"/>
        <c:noMultiLvlLbl val="0"/>
      </c:catAx>
      <c:valAx>
        <c:axId val="2038902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3889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Triglycerides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Sheet1!$W$20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Sheet1!$AA$20:$AC$20</c:f>
                <c:numCache>
                  <c:formatCode>General</c:formatCode>
                  <c:ptCount val="3"/>
                  <c:pt idx="0">
                    <c:v>0.0441029055473825</c:v>
                  </c:pt>
                  <c:pt idx="1">
                    <c:v>0.0438133097096997</c:v>
                  </c:pt>
                  <c:pt idx="2">
                    <c:v>0.0286527825530848</c:v>
                  </c:pt>
                </c:numCache>
              </c:numRef>
            </c:plus>
            <c:minus>
              <c:numRef>
                <c:f>Sheet1!$AA$20:$AC$20</c:f>
                <c:numCache>
                  <c:formatCode>General</c:formatCode>
                  <c:ptCount val="3"/>
                  <c:pt idx="0">
                    <c:v>0.0441029055473825</c:v>
                  </c:pt>
                  <c:pt idx="1">
                    <c:v>0.0438133097096997</c:v>
                  </c:pt>
                  <c:pt idx="2">
                    <c:v>0.0286527825530848</c:v>
                  </c:pt>
                </c:numCache>
              </c:numRef>
            </c:minus>
          </c:errBars>
          <c:cat>
            <c:strRef>
              <c:f>Sheet1!$X$19:$Z$19</c:f>
              <c:strCache>
                <c:ptCount val="3"/>
                <c:pt idx="0">
                  <c:v>O/N Fasted</c:v>
                </c:pt>
                <c:pt idx="1">
                  <c:v>Basal</c:v>
                </c:pt>
                <c:pt idx="2">
                  <c:v>Stimulated</c:v>
                </c:pt>
              </c:strCache>
            </c:strRef>
          </c:cat>
          <c:val>
            <c:numRef>
              <c:f>Sheet1!$X$20:$Z$20</c:f>
              <c:numCache>
                <c:formatCode>General</c:formatCode>
                <c:ptCount val="3"/>
                <c:pt idx="0">
                  <c:v>0.204322745097781</c:v>
                </c:pt>
                <c:pt idx="1">
                  <c:v>0.543475707754522</c:v>
                </c:pt>
                <c:pt idx="2">
                  <c:v>0.35306014754115</c:v>
                </c:pt>
              </c:numCache>
            </c:numRef>
          </c:val>
        </c:ser>
        <c:ser>
          <c:idx val="1"/>
          <c:order val="1"/>
          <c:tx>
            <c:strRef>
              <c:f>Sheet1!$W$21</c:f>
              <c:strCache>
                <c:ptCount val="1"/>
                <c:pt idx="0">
                  <c:v>Dex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Sheet1!$AA$21:$AC$21</c:f>
                <c:numCache>
                  <c:formatCode>General</c:formatCode>
                  <c:ptCount val="3"/>
                  <c:pt idx="0">
                    <c:v>0.028244373036074</c:v>
                  </c:pt>
                  <c:pt idx="1">
                    <c:v>0.06702197693834</c:v>
                  </c:pt>
                  <c:pt idx="2">
                    <c:v>0.0415202357690682</c:v>
                  </c:pt>
                </c:numCache>
              </c:numRef>
            </c:plus>
            <c:minus>
              <c:numRef>
                <c:f>Sheet1!$AA$21:$AC$21</c:f>
                <c:numCache>
                  <c:formatCode>General</c:formatCode>
                  <c:ptCount val="3"/>
                  <c:pt idx="0">
                    <c:v>0.028244373036074</c:v>
                  </c:pt>
                  <c:pt idx="1">
                    <c:v>0.06702197693834</c:v>
                  </c:pt>
                  <c:pt idx="2">
                    <c:v>0.0415202357690682</c:v>
                  </c:pt>
                </c:numCache>
              </c:numRef>
            </c:minus>
          </c:errBars>
          <c:cat>
            <c:strRef>
              <c:f>Sheet1!$X$19:$Z$19</c:f>
              <c:strCache>
                <c:ptCount val="3"/>
                <c:pt idx="0">
                  <c:v>O/N Fasted</c:v>
                </c:pt>
                <c:pt idx="1">
                  <c:v>Basal</c:v>
                </c:pt>
                <c:pt idx="2">
                  <c:v>Stimulated</c:v>
                </c:pt>
              </c:strCache>
            </c:strRef>
          </c:cat>
          <c:val>
            <c:numRef>
              <c:f>Sheet1!$X$21:$Z$21</c:f>
              <c:numCache>
                <c:formatCode>General</c:formatCode>
                <c:ptCount val="3"/>
                <c:pt idx="0">
                  <c:v>0.273367915087321</c:v>
                </c:pt>
                <c:pt idx="1">
                  <c:v>0.435581072376722</c:v>
                </c:pt>
                <c:pt idx="2">
                  <c:v>0.243903038352483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126840"/>
        <c:axId val="2079129368"/>
      </c:barChart>
      <c:catAx>
        <c:axId val="207912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129368"/>
        <c:crosses val="autoZero"/>
        <c:auto val="1"/>
        <c:lblAlgn val="ctr"/>
        <c:lblOffset val="100"/>
        <c:noMultiLvlLbl val="0"/>
      </c:catAx>
      <c:valAx>
        <c:axId val="2079129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912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0.315442694663167"/>
                  <c:y val="0.016729367162438"/>
                </c:manualLayout>
              </c:layout>
              <c:numFmt formatCode="General" sourceLinked="0"/>
            </c:trendlineLbl>
          </c:trendline>
          <c:xVal>
            <c:numRef>
              <c:f>Sheet3!$Q$2:$Q$9</c:f>
              <c:numCache>
                <c:formatCode>General</c:formatCode>
                <c:ptCount val="8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10.0</c:v>
                </c:pt>
              </c:numCache>
            </c:numRef>
          </c:xVal>
          <c:yVal>
            <c:numRef>
              <c:f>Sheet3!$W$2:$W$9</c:f>
              <c:numCache>
                <c:formatCode>General</c:formatCode>
                <c:ptCount val="8"/>
                <c:pt idx="0">
                  <c:v>0.0</c:v>
                </c:pt>
                <c:pt idx="1">
                  <c:v>0.013</c:v>
                </c:pt>
                <c:pt idx="2">
                  <c:v>0.029</c:v>
                </c:pt>
                <c:pt idx="3">
                  <c:v>0.0395</c:v>
                </c:pt>
                <c:pt idx="4">
                  <c:v>0.078</c:v>
                </c:pt>
                <c:pt idx="5">
                  <c:v>0.1415</c:v>
                </c:pt>
                <c:pt idx="6">
                  <c:v>0.2875</c:v>
                </c:pt>
                <c:pt idx="7">
                  <c:v>0.381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49576"/>
        <c:axId val="2078802872"/>
      </c:scatterChart>
      <c:valAx>
        <c:axId val="214664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802872"/>
        <c:crosses val="autoZero"/>
        <c:crossBetween val="midCat"/>
      </c:valAx>
      <c:valAx>
        <c:axId val="2078802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49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69850</xdr:rowOff>
    </xdr:from>
    <xdr:to>
      <xdr:col>13</xdr:col>
      <xdr:colOff>38100</xdr:colOff>
      <xdr:row>14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190500</xdr:colOff>
      <xdr:row>28</xdr:row>
      <xdr:rowOff>69850</xdr:rowOff>
    </xdr:from>
    <xdr:to>
      <xdr:col>31</xdr:col>
      <xdr:colOff>635000</xdr:colOff>
      <xdr:row>42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25400</xdr:colOff>
      <xdr:row>0</xdr:row>
      <xdr:rowOff>95250</xdr:rowOff>
    </xdr:from>
    <xdr:to>
      <xdr:col>28</xdr:col>
      <xdr:colOff>469900</xdr:colOff>
      <xdr:row>14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533400</xdr:colOff>
      <xdr:row>46</xdr:row>
      <xdr:rowOff>69850</xdr:rowOff>
    </xdr:from>
    <xdr:to>
      <xdr:col>34</xdr:col>
      <xdr:colOff>152400</xdr:colOff>
      <xdr:row>60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584200</xdr:colOff>
      <xdr:row>21</xdr:row>
      <xdr:rowOff>76200</xdr:rowOff>
    </xdr:from>
    <xdr:to>
      <xdr:col>21</xdr:col>
      <xdr:colOff>203200</xdr:colOff>
      <xdr:row>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266700</xdr:colOff>
      <xdr:row>47</xdr:row>
      <xdr:rowOff>165100</xdr:rowOff>
    </xdr:from>
    <xdr:to>
      <xdr:col>25</xdr:col>
      <xdr:colOff>711200</xdr:colOff>
      <xdr:row>62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749300</xdr:colOff>
      <xdr:row>10</xdr:row>
      <xdr:rowOff>127000</xdr:rowOff>
    </xdr:from>
    <xdr:to>
      <xdr:col>24</xdr:col>
      <xdr:colOff>368300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-05-26-TG%20assay%20HPD%20vs%20CD%20and%20ctrl%20vs%20de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trl vs Dex"/>
      <sheetName val="HPD-CD"/>
    </sheetNames>
    <sheetDataSet>
      <sheetData sheetId="0">
        <row r="36">
          <cell r="H36">
            <v>0.25833333333333336</v>
          </cell>
          <cell r="P36">
            <v>0.14931615235477655</v>
          </cell>
        </row>
        <row r="37">
          <cell r="H37">
            <v>0.24166666666666667</v>
          </cell>
          <cell r="P37">
            <v>0.41249823529838292</v>
          </cell>
        </row>
        <row r="38">
          <cell r="H38">
            <v>0.20833333333333329</v>
          </cell>
          <cell r="P38">
            <v>0.15043068316024685</v>
          </cell>
        </row>
        <row r="39">
          <cell r="H39">
            <v>0.14166666666666669</v>
          </cell>
          <cell r="P39">
            <v>0.48818366815392089</v>
          </cell>
        </row>
        <row r="40">
          <cell r="H40">
            <v>0.15833333333333335</v>
          </cell>
          <cell r="P40">
            <v>0.35722305345059052</v>
          </cell>
        </row>
        <row r="41">
          <cell r="H41">
            <v>0.18333333333333338</v>
          </cell>
          <cell r="P41">
            <v>0.17057631422820807</v>
          </cell>
        </row>
        <row r="42">
          <cell r="H42">
            <v>0.14166666666666669</v>
          </cell>
          <cell r="P42">
            <v>4.7445440686334842E-2</v>
          </cell>
        </row>
        <row r="43">
          <cell r="H43">
            <v>0.14166666666666669</v>
          </cell>
          <cell r="P43">
            <v>8.1725080600480449E-2</v>
          </cell>
        </row>
        <row r="44">
          <cell r="H44">
            <v>0.18333333333333338</v>
          </cell>
          <cell r="P44">
            <v>8.2428668734690777E-2</v>
          </cell>
        </row>
        <row r="45">
          <cell r="H45">
            <v>0.26666666666666655</v>
          </cell>
          <cell r="P45">
            <v>0.1523951248314025</v>
          </cell>
        </row>
        <row r="46">
          <cell r="H46">
            <v>0.2083333333333334</v>
          </cell>
          <cell r="P46">
            <v>0.15532777457655345</v>
          </cell>
        </row>
        <row r="47">
          <cell r="H47">
            <v>0.29166666666666669</v>
          </cell>
          <cell r="P47">
            <v>0.21060295642434546</v>
          </cell>
        </row>
        <row r="48">
          <cell r="H48">
            <v>0.29166666666666657</v>
          </cell>
          <cell r="P48">
            <v>0.33303024183200852</v>
          </cell>
        </row>
        <row r="49">
          <cell r="H49">
            <v>0.22500000000000009</v>
          </cell>
          <cell r="P49">
            <v>0.33288391910053305</v>
          </cell>
        </row>
        <row r="50">
          <cell r="H50">
            <v>0.2083333333333334</v>
          </cell>
          <cell r="P50">
            <v>0.25326960290268347</v>
          </cell>
        </row>
        <row r="51">
          <cell r="H51">
            <v>0.34999999999999992</v>
          </cell>
          <cell r="P51">
            <v>0.23705285517703395</v>
          </cell>
        </row>
        <row r="58">
          <cell r="G58">
            <v>0.19393939393939394</v>
          </cell>
          <cell r="H58">
            <v>0.2043227450977807</v>
          </cell>
          <cell r="I58">
            <v>1.4083575804390633E-2</v>
          </cell>
          <cell r="J58">
            <v>4.4102905547382512E-2</v>
          </cell>
        </row>
        <row r="59">
          <cell r="G59">
            <v>0.27333333333333332</v>
          </cell>
          <cell r="H59">
            <v>0.27336791508732089</v>
          </cell>
          <cell r="I59">
            <v>2.8625940062196074E-2</v>
          </cell>
          <cell r="J59">
            <v>2.824437303607397E-2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workbookViewId="0">
      <selection activeCell="J79" sqref="J79"/>
    </sheetView>
  </sheetViews>
  <sheetFormatPr baseColWidth="10" defaultRowHeight="15" x14ac:dyDescent="0"/>
  <sheetData>
    <row r="1" spans="1:23">
      <c r="A1" t="s">
        <v>2</v>
      </c>
      <c r="B1">
        <v>1</v>
      </c>
      <c r="C1">
        <v>2</v>
      </c>
      <c r="D1" t="s">
        <v>0</v>
      </c>
      <c r="E1" t="s">
        <v>1</v>
      </c>
      <c r="G1" t="s">
        <v>5</v>
      </c>
      <c r="H1" t="s">
        <v>6</v>
      </c>
      <c r="P1" t="s">
        <v>13</v>
      </c>
      <c r="Q1">
        <v>1</v>
      </c>
      <c r="S1">
        <v>2</v>
      </c>
      <c r="T1" t="s">
        <v>0</v>
      </c>
      <c r="U1" t="s">
        <v>1</v>
      </c>
      <c r="V1" t="s">
        <v>6</v>
      </c>
      <c r="W1" t="s">
        <v>5</v>
      </c>
    </row>
    <row r="2" spans="1:23">
      <c r="A2">
        <v>0</v>
      </c>
      <c r="B2">
        <v>5.3999999999999999E-2</v>
      </c>
      <c r="C2">
        <v>3.5999999999999997E-2</v>
      </c>
      <c r="D2">
        <f>AVERAGE(B2:C2)</f>
        <v>4.4999999999999998E-2</v>
      </c>
      <c r="E2">
        <f>D2-D$2</f>
        <v>0</v>
      </c>
      <c r="G2">
        <v>3</v>
      </c>
      <c r="H2">
        <v>3.0499999999999999E-2</v>
      </c>
      <c r="P2">
        <v>0</v>
      </c>
      <c r="Q2">
        <v>3.9E-2</v>
      </c>
      <c r="S2">
        <v>3.7999999999999999E-2</v>
      </c>
      <c r="T2">
        <f>AVERAGE(Q2:S2)</f>
        <v>3.85E-2</v>
      </c>
      <c r="U2">
        <f>T2-T$2</f>
        <v>0</v>
      </c>
      <c r="V2">
        <v>3.1899999999999998E-2</v>
      </c>
      <c r="W2">
        <v>3</v>
      </c>
    </row>
    <row r="3" spans="1:23">
      <c r="A3">
        <v>1.25</v>
      </c>
      <c r="B3">
        <v>7.9000000000000001E-2</v>
      </c>
      <c r="C3">
        <v>8.1000000000000003E-2</v>
      </c>
      <c r="D3">
        <f t="shared" ref="D3:D8" si="0">AVERAGE(B3:C3)</f>
        <v>0.08</v>
      </c>
      <c r="E3">
        <f t="shared" ref="E3:E8" si="1">D3-D$2</f>
        <v>3.5000000000000003E-2</v>
      </c>
      <c r="P3">
        <v>1.25</v>
      </c>
      <c r="Q3">
        <v>0.08</v>
      </c>
      <c r="S3">
        <v>8.2000000000000003E-2</v>
      </c>
      <c r="T3">
        <f t="shared" ref="T3:T8" si="2">AVERAGE(Q3:S3)</f>
        <v>8.1000000000000003E-2</v>
      </c>
      <c r="U3">
        <f t="shared" ref="U3:U8" si="3">T3-T$2</f>
        <v>4.2500000000000003E-2</v>
      </c>
    </row>
    <row r="4" spans="1:23">
      <c r="A4">
        <v>2.5</v>
      </c>
      <c r="B4">
        <v>0.125</v>
      </c>
      <c r="C4">
        <v>0.109</v>
      </c>
      <c r="D4">
        <f t="shared" si="0"/>
        <v>0.11699999999999999</v>
      </c>
      <c r="E4">
        <f t="shared" si="1"/>
        <v>7.1999999999999995E-2</v>
      </c>
      <c r="P4">
        <v>2.5</v>
      </c>
      <c r="Q4">
        <v>0.129</v>
      </c>
      <c r="S4">
        <v>0.10199999999999999</v>
      </c>
      <c r="T4">
        <f t="shared" si="2"/>
        <v>0.11549999999999999</v>
      </c>
      <c r="U4">
        <f t="shared" si="3"/>
        <v>7.6999999999999985E-2</v>
      </c>
    </row>
    <row r="5" spans="1:23">
      <c r="A5">
        <v>5</v>
      </c>
      <c r="B5">
        <v>0.218</v>
      </c>
      <c r="C5">
        <v>0.186</v>
      </c>
      <c r="D5">
        <f t="shared" si="0"/>
        <v>0.20200000000000001</v>
      </c>
      <c r="E5">
        <f t="shared" si="1"/>
        <v>0.15700000000000003</v>
      </c>
      <c r="P5">
        <v>5</v>
      </c>
      <c r="Q5">
        <v>0.22500000000000001</v>
      </c>
      <c r="S5">
        <v>0.11899999999999999</v>
      </c>
      <c r="T5">
        <f t="shared" si="2"/>
        <v>0.17199999999999999</v>
      </c>
      <c r="U5">
        <f t="shared" si="3"/>
        <v>0.13349999999999998</v>
      </c>
    </row>
    <row r="6" spans="1:23">
      <c r="A6">
        <v>7.5</v>
      </c>
      <c r="B6">
        <v>0.30399999999999999</v>
      </c>
      <c r="C6">
        <v>0.29699999999999999</v>
      </c>
      <c r="D6">
        <f t="shared" si="0"/>
        <v>0.30049999999999999</v>
      </c>
      <c r="E6">
        <f t="shared" si="1"/>
        <v>0.2555</v>
      </c>
      <c r="P6">
        <v>7.5</v>
      </c>
      <c r="Q6">
        <v>0.312</v>
      </c>
      <c r="S6">
        <v>0.307</v>
      </c>
      <c r="T6">
        <f t="shared" si="2"/>
        <v>0.3095</v>
      </c>
      <c r="U6">
        <f t="shared" si="3"/>
        <v>0.27100000000000002</v>
      </c>
    </row>
    <row r="7" spans="1:23">
      <c r="A7">
        <v>10</v>
      </c>
      <c r="B7">
        <v>0.33700000000000002</v>
      </c>
      <c r="C7">
        <v>0.36699999999999999</v>
      </c>
      <c r="D7">
        <f t="shared" si="0"/>
        <v>0.35199999999999998</v>
      </c>
      <c r="E7">
        <f t="shared" si="1"/>
        <v>0.307</v>
      </c>
      <c r="P7">
        <v>10</v>
      </c>
      <c r="Q7">
        <v>0.35699999999999998</v>
      </c>
      <c r="S7">
        <v>0.377</v>
      </c>
      <c r="T7">
        <f t="shared" si="2"/>
        <v>0.36699999999999999</v>
      </c>
      <c r="U7">
        <f t="shared" si="3"/>
        <v>0.32850000000000001</v>
      </c>
    </row>
    <row r="8" spans="1:23">
      <c r="A8">
        <v>12.5</v>
      </c>
      <c r="B8">
        <v>0.40600000000000003</v>
      </c>
      <c r="C8">
        <v>0.40799999999999997</v>
      </c>
      <c r="D8">
        <f t="shared" si="0"/>
        <v>0.40700000000000003</v>
      </c>
      <c r="E8">
        <f t="shared" si="1"/>
        <v>0.36200000000000004</v>
      </c>
      <c r="P8">
        <v>12.5</v>
      </c>
      <c r="Q8">
        <v>0.42199999999999999</v>
      </c>
      <c r="S8">
        <v>0.42099999999999999</v>
      </c>
      <c r="T8">
        <f t="shared" si="2"/>
        <v>0.42149999999999999</v>
      </c>
      <c r="U8">
        <f t="shared" si="3"/>
        <v>0.38300000000000001</v>
      </c>
    </row>
    <row r="12" spans="1:23">
      <c r="S12" t="s">
        <v>22</v>
      </c>
    </row>
    <row r="13" spans="1:23">
      <c r="S13">
        <f>S20</f>
        <v>1.1384335154826956E-2</v>
      </c>
    </row>
    <row r="14" spans="1:23">
      <c r="S14">
        <f>S21</f>
        <v>3.0252952418650701E-2</v>
      </c>
    </row>
    <row r="17" spans="1:29">
      <c r="A17" t="s">
        <v>2</v>
      </c>
      <c r="B17">
        <v>0</v>
      </c>
      <c r="F17" t="s">
        <v>24</v>
      </c>
      <c r="H17">
        <v>15</v>
      </c>
      <c r="L17" t="s">
        <v>24</v>
      </c>
    </row>
    <row r="18" spans="1:29">
      <c r="B18">
        <v>1</v>
      </c>
      <c r="C18">
        <v>2</v>
      </c>
      <c r="D18" t="s">
        <v>0</v>
      </c>
      <c r="E18" t="s">
        <v>3</v>
      </c>
      <c r="F18" t="s">
        <v>4</v>
      </c>
      <c r="H18">
        <v>1</v>
      </c>
      <c r="I18">
        <v>2</v>
      </c>
      <c r="J18" t="s">
        <v>0</v>
      </c>
      <c r="K18" t="s">
        <v>3</v>
      </c>
      <c r="N18" t="s">
        <v>21</v>
      </c>
      <c r="W18" t="s">
        <v>20</v>
      </c>
    </row>
    <row r="19" spans="1:29">
      <c r="A19">
        <v>410</v>
      </c>
      <c r="B19">
        <v>5.2999999999999999E-2</v>
      </c>
      <c r="C19">
        <v>5.0999999999999997E-2</v>
      </c>
      <c r="D19">
        <f>AVERAGE(B19:C19)</f>
        <v>5.1999999999999998E-2</v>
      </c>
      <c r="E19">
        <f>D19-D$2</f>
        <v>6.9999999999999993E-3</v>
      </c>
      <c r="F19">
        <f>(E19/H$2)/3</f>
        <v>7.6502732240437146E-2</v>
      </c>
      <c r="H19">
        <v>9.0999999999999998E-2</v>
      </c>
      <c r="I19">
        <v>0.10100000000000001</v>
      </c>
      <c r="J19">
        <f>AVERAGE(H19:I19)</f>
        <v>9.6000000000000002E-2</v>
      </c>
      <c r="K19">
        <f>J19-D$2</f>
        <v>5.1000000000000004E-2</v>
      </c>
      <c r="L19">
        <f>(K19/H$2)/G$2</f>
        <v>0.55737704918032793</v>
      </c>
      <c r="O19" t="s">
        <v>27</v>
      </c>
      <c r="P19" t="s">
        <v>10</v>
      </c>
      <c r="Q19" t="s">
        <v>11</v>
      </c>
      <c r="R19" t="s">
        <v>25</v>
      </c>
      <c r="S19" t="s">
        <v>22</v>
      </c>
      <c r="T19" t="s">
        <v>26</v>
      </c>
      <c r="X19" t="s">
        <v>27</v>
      </c>
      <c r="Y19" t="s">
        <v>10</v>
      </c>
      <c r="Z19" t="s">
        <v>19</v>
      </c>
      <c r="AA19" t="s">
        <v>28</v>
      </c>
      <c r="AB19" t="s">
        <v>29</v>
      </c>
      <c r="AC19" t="s">
        <v>23</v>
      </c>
    </row>
    <row r="20" spans="1:29">
      <c r="A20">
        <v>411</v>
      </c>
      <c r="B20">
        <v>5.7000000000000002E-2</v>
      </c>
      <c r="C20">
        <v>5.6000000000000001E-2</v>
      </c>
      <c r="D20">
        <f t="shared" ref="D20:D38" si="4">AVERAGE(B20:C20)</f>
        <v>5.6500000000000002E-2</v>
      </c>
      <c r="E20">
        <f t="shared" ref="E20:E38" si="5">D20-D$2</f>
        <v>1.1500000000000003E-2</v>
      </c>
      <c r="F20">
        <f t="shared" ref="F20:F33" si="6">(E20/H$2)/3</f>
        <v>0.12568306010928967</v>
      </c>
      <c r="H20">
        <v>9.9000000000000005E-2</v>
      </c>
      <c r="I20">
        <v>0.109</v>
      </c>
      <c r="J20">
        <f t="shared" ref="J20:J38" si="7">AVERAGE(H20:I20)</f>
        <v>0.10400000000000001</v>
      </c>
      <c r="K20">
        <f t="shared" ref="K20:K38" si="8">J20-D$2</f>
        <v>5.9000000000000011E-2</v>
      </c>
      <c r="L20">
        <f t="shared" ref="L20:L33" si="9">(K20/H$2)/G$2</f>
        <v>0.64480874316939907</v>
      </c>
      <c r="N20" t="s">
        <v>8</v>
      </c>
      <c r="O20">
        <f>'[1]Ctrl vs Dex'!$G$58</f>
        <v>0.19393939393939394</v>
      </c>
      <c r="P20">
        <f>G30</f>
        <v>9.8816029143898032E-2</v>
      </c>
      <c r="Q20">
        <f>M30</f>
        <v>0.61202185792349739</v>
      </c>
      <c r="R20">
        <f>U20</f>
        <v>1.4083575804390633E-2</v>
      </c>
      <c r="S20">
        <f>STDEV(F19:F30)/SQRT(12)</f>
        <v>1.1384335154826956E-2</v>
      </c>
      <c r="T20">
        <f>STDEV(L19:L30)/SQRT(12)</f>
        <v>3.8598711547517643E-2</v>
      </c>
      <c r="U20">
        <f>'[1]Ctrl vs Dex'!$I$58</f>
        <v>1.4083575804390633E-2</v>
      </c>
      <c r="W20" t="s">
        <v>18</v>
      </c>
      <c r="X20">
        <f>'[1]Ctrl vs Dex'!$H$58</f>
        <v>0.2043227450977807</v>
      </c>
      <c r="Y20">
        <f>S45</f>
        <v>0.54347570775452247</v>
      </c>
      <c r="Z20">
        <f>T45</f>
        <v>0.35306014754114989</v>
      </c>
      <c r="AA20">
        <f>'[1]Ctrl vs Dex'!$J$58</f>
        <v>4.4102905547382512E-2</v>
      </c>
      <c r="AB20">
        <f>U45</f>
        <v>4.381330970969971E-2</v>
      </c>
      <c r="AC20">
        <f>V45</f>
        <v>2.8652782553084788E-2</v>
      </c>
    </row>
    <row r="21" spans="1:29">
      <c r="A21">
        <v>412</v>
      </c>
      <c r="B21">
        <v>0.05</v>
      </c>
      <c r="C21">
        <v>5.3999999999999999E-2</v>
      </c>
      <c r="D21">
        <f t="shared" si="4"/>
        <v>5.2000000000000005E-2</v>
      </c>
      <c r="E21">
        <f t="shared" si="5"/>
        <v>7.0000000000000062E-3</v>
      </c>
      <c r="F21">
        <f t="shared" si="6"/>
        <v>7.650273224043723E-2</v>
      </c>
      <c r="H21">
        <v>9.0999999999999998E-2</v>
      </c>
      <c r="I21">
        <v>0.114</v>
      </c>
      <c r="J21">
        <f t="shared" si="7"/>
        <v>0.10250000000000001</v>
      </c>
      <c r="K21">
        <f t="shared" si="8"/>
        <v>5.7500000000000009E-2</v>
      </c>
      <c r="L21">
        <f t="shared" si="9"/>
        <v>0.62841530054644823</v>
      </c>
      <c r="N21" t="s">
        <v>9</v>
      </c>
      <c r="O21">
        <f>'[1]Ctrl vs Dex'!$G$59</f>
        <v>0.27333333333333332</v>
      </c>
      <c r="P21">
        <f>G38</f>
        <v>0.28756830601092898</v>
      </c>
      <c r="Q21">
        <f>M38</f>
        <v>0.90095628415300544</v>
      </c>
      <c r="R21">
        <f>U21</f>
        <v>2.8625940062196074E-2</v>
      </c>
      <c r="S21">
        <f>STDEV(F31:F38)/SQRT(7)</f>
        <v>3.0252952418650701E-2</v>
      </c>
      <c r="T21">
        <f>STDEV(L31:L38)/SQRT(7)</f>
        <v>6.147200218552E-2</v>
      </c>
      <c r="U21">
        <f>'[1]Ctrl vs Dex'!$I$59</f>
        <v>2.8625940062196074E-2</v>
      </c>
      <c r="W21" t="s">
        <v>9</v>
      </c>
      <c r="X21">
        <f>'[1]Ctrl vs Dex'!$H$59</f>
        <v>0.27336791508732089</v>
      </c>
      <c r="Y21">
        <f>S46</f>
        <v>0.43558107237672239</v>
      </c>
      <c r="Z21">
        <f>T46</f>
        <v>0.24390303835248314</v>
      </c>
      <c r="AA21">
        <f>'[1]Ctrl vs Dex'!$J$59</f>
        <v>2.824437303607397E-2</v>
      </c>
      <c r="AB21">
        <f>U46</f>
        <v>6.7021976938339972E-2</v>
      </c>
      <c r="AC21">
        <f>V46</f>
        <v>4.152023576906818E-2</v>
      </c>
    </row>
    <row r="22" spans="1:29">
      <c r="A22">
        <v>413</v>
      </c>
      <c r="B22">
        <v>5.5E-2</v>
      </c>
      <c r="C22">
        <v>5.8000000000000003E-2</v>
      </c>
      <c r="D22">
        <f t="shared" si="4"/>
        <v>5.6500000000000002E-2</v>
      </c>
      <c r="E22">
        <f t="shared" si="5"/>
        <v>1.1500000000000003E-2</v>
      </c>
      <c r="F22">
        <f t="shared" si="6"/>
        <v>0.12568306010928967</v>
      </c>
      <c r="H22">
        <v>0.10100000000000001</v>
      </c>
      <c r="I22">
        <v>0.128</v>
      </c>
      <c r="J22">
        <f t="shared" si="7"/>
        <v>0.1145</v>
      </c>
      <c r="K22">
        <f t="shared" si="8"/>
        <v>6.9500000000000006E-2</v>
      </c>
      <c r="L22">
        <f t="shared" si="9"/>
        <v>0.75956284153005471</v>
      </c>
    </row>
    <row r="23" spans="1:29">
      <c r="A23">
        <v>414</v>
      </c>
      <c r="B23">
        <v>4.8000000000000001E-2</v>
      </c>
      <c r="C23">
        <v>4.8000000000000001E-2</v>
      </c>
      <c r="D23">
        <f t="shared" si="4"/>
        <v>4.8000000000000001E-2</v>
      </c>
      <c r="E23">
        <f t="shared" si="5"/>
        <v>3.0000000000000027E-3</v>
      </c>
      <c r="F23">
        <f t="shared" si="6"/>
        <v>3.2786885245901669E-2</v>
      </c>
      <c r="H23">
        <v>7.9000000000000001E-2</v>
      </c>
      <c r="I23">
        <v>8.7999999999999995E-2</v>
      </c>
      <c r="J23">
        <f t="shared" si="7"/>
        <v>8.3499999999999991E-2</v>
      </c>
      <c r="K23">
        <f t="shared" si="8"/>
        <v>3.8499999999999993E-2</v>
      </c>
      <c r="L23">
        <f t="shared" si="9"/>
        <v>0.42076502732240434</v>
      </c>
    </row>
    <row r="24" spans="1:29">
      <c r="A24">
        <v>415</v>
      </c>
      <c r="B24">
        <v>5.1999999999999998E-2</v>
      </c>
      <c r="C24">
        <v>4.8000000000000001E-2</v>
      </c>
      <c r="D24">
        <f t="shared" si="4"/>
        <v>0.05</v>
      </c>
      <c r="E24">
        <f t="shared" si="5"/>
        <v>5.0000000000000044E-3</v>
      </c>
      <c r="F24">
        <f t="shared" si="6"/>
        <v>5.4644808743169453E-2</v>
      </c>
      <c r="H24">
        <v>7.5999999999999998E-2</v>
      </c>
      <c r="I24">
        <v>8.4000000000000005E-2</v>
      </c>
      <c r="J24">
        <f t="shared" si="7"/>
        <v>0.08</v>
      </c>
      <c r="K24">
        <f t="shared" si="8"/>
        <v>3.5000000000000003E-2</v>
      </c>
      <c r="L24">
        <f t="shared" si="9"/>
        <v>0.38251366120218583</v>
      </c>
    </row>
    <row r="25" spans="1:29">
      <c r="A25">
        <v>416</v>
      </c>
      <c r="B25">
        <v>5.2999999999999999E-2</v>
      </c>
      <c r="C25">
        <v>0.05</v>
      </c>
      <c r="D25">
        <f t="shared" si="4"/>
        <v>5.1500000000000004E-2</v>
      </c>
      <c r="E25">
        <f t="shared" si="5"/>
        <v>6.5000000000000058E-3</v>
      </c>
      <c r="F25">
        <f t="shared" si="6"/>
        <v>7.1038251366120284E-2</v>
      </c>
      <c r="H25">
        <v>9.6000000000000002E-2</v>
      </c>
      <c r="I25">
        <v>0.104</v>
      </c>
      <c r="J25">
        <f t="shared" si="7"/>
        <v>0.1</v>
      </c>
      <c r="K25">
        <f t="shared" si="8"/>
        <v>5.5000000000000007E-2</v>
      </c>
      <c r="L25">
        <f t="shared" si="9"/>
        <v>0.6010928961748635</v>
      </c>
    </row>
    <row r="26" spans="1:29">
      <c r="A26">
        <v>417</v>
      </c>
      <c r="B26">
        <v>5.3999999999999999E-2</v>
      </c>
      <c r="C26">
        <v>5.3999999999999999E-2</v>
      </c>
      <c r="D26">
        <f t="shared" si="4"/>
        <v>5.3999999999999999E-2</v>
      </c>
      <c r="E26">
        <f t="shared" si="5"/>
        <v>9.0000000000000011E-3</v>
      </c>
      <c r="F26">
        <f t="shared" si="6"/>
        <v>9.836065573770493E-2</v>
      </c>
      <c r="H26">
        <v>0.127</v>
      </c>
      <c r="I26">
        <v>0.125</v>
      </c>
      <c r="J26">
        <f t="shared" si="7"/>
        <v>0.126</v>
      </c>
      <c r="K26">
        <f t="shared" si="8"/>
        <v>8.1000000000000003E-2</v>
      </c>
      <c r="L26">
        <f t="shared" si="9"/>
        <v>0.88524590163934436</v>
      </c>
    </row>
    <row r="27" spans="1:29">
      <c r="A27">
        <v>418</v>
      </c>
      <c r="B27">
        <v>5.6000000000000001E-2</v>
      </c>
      <c r="C27">
        <v>5.7000000000000002E-2</v>
      </c>
      <c r="D27">
        <f t="shared" si="4"/>
        <v>5.6500000000000002E-2</v>
      </c>
      <c r="E27">
        <f t="shared" si="5"/>
        <v>1.1500000000000003E-2</v>
      </c>
      <c r="F27">
        <f t="shared" si="6"/>
        <v>0.12568306010928967</v>
      </c>
      <c r="H27">
        <v>0.112</v>
      </c>
      <c r="I27">
        <v>9.7000000000000003E-2</v>
      </c>
      <c r="J27">
        <f t="shared" si="7"/>
        <v>0.10450000000000001</v>
      </c>
      <c r="K27">
        <f t="shared" si="8"/>
        <v>5.9500000000000011E-2</v>
      </c>
      <c r="L27">
        <f t="shared" si="9"/>
        <v>0.65027322404371601</v>
      </c>
    </row>
    <row r="28" spans="1:29">
      <c r="A28">
        <v>419</v>
      </c>
      <c r="B28">
        <v>5.2999999999999999E-2</v>
      </c>
      <c r="C28">
        <v>5.7000000000000002E-2</v>
      </c>
      <c r="D28">
        <f t="shared" si="4"/>
        <v>5.5E-2</v>
      </c>
      <c r="E28">
        <f t="shared" si="5"/>
        <v>1.0000000000000002E-2</v>
      </c>
      <c r="F28">
        <f t="shared" si="6"/>
        <v>0.10928961748633882</v>
      </c>
      <c r="H28">
        <v>0.109</v>
      </c>
      <c r="I28">
        <v>0.10199999999999999</v>
      </c>
      <c r="J28">
        <f t="shared" si="7"/>
        <v>0.1055</v>
      </c>
      <c r="K28">
        <f t="shared" si="8"/>
        <v>6.0499999999999998E-2</v>
      </c>
      <c r="L28">
        <f t="shared" si="9"/>
        <v>0.66120218579234968</v>
      </c>
    </row>
    <row r="29" spans="1:29">
      <c r="A29">
        <v>420</v>
      </c>
      <c r="B29">
        <v>5.0999999999999997E-2</v>
      </c>
      <c r="C29">
        <v>5.8999999999999997E-2</v>
      </c>
      <c r="D29">
        <f t="shared" si="4"/>
        <v>5.4999999999999993E-2</v>
      </c>
      <c r="E29">
        <f t="shared" si="5"/>
        <v>9.999999999999995E-3</v>
      </c>
      <c r="F29">
        <f t="shared" si="6"/>
        <v>0.10928961748633875</v>
      </c>
      <c r="H29">
        <v>9.9000000000000005E-2</v>
      </c>
      <c r="I29">
        <v>9.8000000000000004E-2</v>
      </c>
      <c r="J29">
        <f t="shared" si="7"/>
        <v>9.8500000000000004E-2</v>
      </c>
      <c r="K29">
        <f t="shared" si="8"/>
        <v>5.3500000000000006E-2</v>
      </c>
      <c r="L29">
        <f t="shared" si="9"/>
        <v>0.58469945355191266</v>
      </c>
    </row>
    <row r="30" spans="1:29">
      <c r="A30">
        <v>421</v>
      </c>
      <c r="B30">
        <v>6.6000000000000003E-2</v>
      </c>
      <c r="C30">
        <v>5.7000000000000002E-2</v>
      </c>
      <c r="D30">
        <f t="shared" si="4"/>
        <v>6.1499999999999999E-2</v>
      </c>
      <c r="E30">
        <f t="shared" si="5"/>
        <v>1.6500000000000001E-2</v>
      </c>
      <c r="F30">
        <f t="shared" si="6"/>
        <v>0.18032786885245902</v>
      </c>
      <c r="G30">
        <f>AVERAGE(F19:F30)</f>
        <v>9.8816029143898032E-2</v>
      </c>
      <c r="H30">
        <v>9.7000000000000003E-2</v>
      </c>
      <c r="I30">
        <v>9.7000000000000003E-2</v>
      </c>
      <c r="J30">
        <f t="shared" si="7"/>
        <v>9.7000000000000003E-2</v>
      </c>
      <c r="K30">
        <f t="shared" si="8"/>
        <v>5.2000000000000005E-2</v>
      </c>
      <c r="L30">
        <f t="shared" si="9"/>
        <v>0.56830601092896182</v>
      </c>
      <c r="M30">
        <f>AVERAGE(L19:L30)</f>
        <v>0.61202185792349739</v>
      </c>
    </row>
    <row r="31" spans="1:29">
      <c r="A31">
        <v>423</v>
      </c>
      <c r="B31">
        <v>7.2999999999999995E-2</v>
      </c>
      <c r="C31">
        <v>8.1000000000000003E-2</v>
      </c>
      <c r="D31">
        <f t="shared" si="4"/>
        <v>7.6999999999999999E-2</v>
      </c>
      <c r="E31">
        <f t="shared" si="5"/>
        <v>3.2000000000000001E-2</v>
      </c>
      <c r="F31">
        <f t="shared" si="6"/>
        <v>0.34972677595628415</v>
      </c>
      <c r="H31">
        <v>0.151</v>
      </c>
      <c r="I31">
        <v>0.125</v>
      </c>
      <c r="J31">
        <f t="shared" si="7"/>
        <v>0.13800000000000001</v>
      </c>
      <c r="K31">
        <f t="shared" si="8"/>
        <v>9.3000000000000013E-2</v>
      </c>
      <c r="L31">
        <f t="shared" si="9"/>
        <v>1.0163934426229511</v>
      </c>
    </row>
    <row r="32" spans="1:29">
      <c r="A32">
        <v>424</v>
      </c>
      <c r="B32">
        <v>7.0000000000000007E-2</v>
      </c>
      <c r="C32">
        <v>7.5999999999999998E-2</v>
      </c>
      <c r="D32">
        <f t="shared" si="4"/>
        <v>7.3000000000000009E-2</v>
      </c>
      <c r="E32">
        <f t="shared" si="5"/>
        <v>2.8000000000000011E-2</v>
      </c>
      <c r="F32">
        <f t="shared" si="6"/>
        <v>0.30601092896174875</v>
      </c>
      <c r="H32">
        <v>0.154</v>
      </c>
      <c r="I32">
        <v>0.13600000000000001</v>
      </c>
      <c r="J32">
        <f t="shared" si="7"/>
        <v>0.14500000000000002</v>
      </c>
      <c r="K32">
        <f t="shared" si="8"/>
        <v>0.10000000000000002</v>
      </c>
      <c r="L32">
        <f t="shared" si="9"/>
        <v>1.0928961748633881</v>
      </c>
    </row>
    <row r="33" spans="1:22">
      <c r="A33">
        <v>425</v>
      </c>
      <c r="B33">
        <v>5.6000000000000001E-2</v>
      </c>
      <c r="C33">
        <v>6.7000000000000004E-2</v>
      </c>
      <c r="D33">
        <f>AVERAGE(B33:C33)</f>
        <v>6.1499999999999999E-2</v>
      </c>
      <c r="E33">
        <f t="shared" si="5"/>
        <v>1.6500000000000001E-2</v>
      </c>
      <c r="F33">
        <f t="shared" si="6"/>
        <v>0.18032786885245902</v>
      </c>
      <c r="H33">
        <v>0.105</v>
      </c>
      <c r="I33">
        <v>9.4E-2</v>
      </c>
      <c r="J33">
        <f>AVERAGE(H33:I33)</f>
        <v>9.9500000000000005E-2</v>
      </c>
      <c r="K33">
        <f t="shared" si="8"/>
        <v>5.4500000000000007E-2</v>
      </c>
      <c r="L33">
        <f t="shared" si="9"/>
        <v>0.59562841530054655</v>
      </c>
    </row>
    <row r="34" spans="1:22">
      <c r="A34">
        <v>427</v>
      </c>
      <c r="B34">
        <v>6.2E-2</v>
      </c>
      <c r="C34">
        <v>7.3999999999999996E-2</v>
      </c>
      <c r="D34">
        <f t="shared" si="4"/>
        <v>6.8000000000000005E-2</v>
      </c>
      <c r="E34">
        <f t="shared" si="5"/>
        <v>2.3000000000000007E-2</v>
      </c>
      <c r="F34">
        <f>(E34/H$2)/3</f>
        <v>0.25136612021857935</v>
      </c>
      <c r="H34">
        <v>0.14499999999999999</v>
      </c>
      <c r="I34">
        <v>0.126</v>
      </c>
      <c r="J34">
        <f t="shared" si="7"/>
        <v>0.13550000000000001</v>
      </c>
      <c r="K34">
        <f t="shared" si="8"/>
        <v>9.0500000000000011E-2</v>
      </c>
      <c r="L34">
        <f>(K34/H$2)/G$2</f>
        <v>0.98907103825136622</v>
      </c>
    </row>
    <row r="35" spans="1:22">
      <c r="A35">
        <v>429</v>
      </c>
      <c r="B35">
        <v>6.6000000000000003E-2</v>
      </c>
      <c r="C35">
        <v>6.4000000000000001E-2</v>
      </c>
      <c r="D35">
        <f t="shared" si="4"/>
        <v>6.5000000000000002E-2</v>
      </c>
      <c r="E35">
        <f t="shared" si="5"/>
        <v>2.0000000000000004E-2</v>
      </c>
      <c r="F35">
        <f t="shared" ref="F35:F38" si="10">(E35/H$2)/3</f>
        <v>0.21857923497267764</v>
      </c>
      <c r="H35">
        <v>0.153</v>
      </c>
      <c r="I35">
        <v>0.125</v>
      </c>
      <c r="J35">
        <f t="shared" si="7"/>
        <v>0.13900000000000001</v>
      </c>
      <c r="K35">
        <f t="shared" si="8"/>
        <v>9.4000000000000014E-2</v>
      </c>
      <c r="L35">
        <f t="shared" ref="L35:L38" si="11">(K35/H$2)/G$2</f>
        <v>1.0273224043715847</v>
      </c>
    </row>
    <row r="36" spans="1:22">
      <c r="A36">
        <v>431</v>
      </c>
      <c r="B36">
        <v>9.2999999999999999E-2</v>
      </c>
      <c r="C36">
        <v>7.6999999999999999E-2</v>
      </c>
      <c r="D36">
        <f t="shared" si="4"/>
        <v>8.4999999999999992E-2</v>
      </c>
      <c r="E36">
        <f t="shared" si="5"/>
        <v>3.9999999999999994E-2</v>
      </c>
      <c r="F36">
        <f t="shared" si="10"/>
        <v>0.43715846994535518</v>
      </c>
      <c r="H36">
        <v>0.13500000000000001</v>
      </c>
      <c r="I36">
        <v>0.114</v>
      </c>
      <c r="J36">
        <f t="shared" si="7"/>
        <v>0.1245</v>
      </c>
      <c r="K36">
        <f t="shared" si="8"/>
        <v>7.9500000000000001E-2</v>
      </c>
      <c r="L36">
        <f t="shared" si="11"/>
        <v>0.86885245901639341</v>
      </c>
    </row>
    <row r="37" spans="1:22">
      <c r="A37">
        <v>432</v>
      </c>
      <c r="B37">
        <v>7.5999999999999998E-2</v>
      </c>
      <c r="C37">
        <v>6.8000000000000005E-2</v>
      </c>
      <c r="D37">
        <f t="shared" si="4"/>
        <v>7.2000000000000008E-2</v>
      </c>
      <c r="E37">
        <f t="shared" si="5"/>
        <v>2.700000000000001E-2</v>
      </c>
      <c r="F37">
        <f t="shared" si="10"/>
        <v>0.29508196721311486</v>
      </c>
      <c r="H37">
        <v>0.127</v>
      </c>
      <c r="I37">
        <v>0.111</v>
      </c>
      <c r="J37">
        <f t="shared" si="7"/>
        <v>0.11899999999999999</v>
      </c>
      <c r="K37">
        <f t="shared" si="8"/>
        <v>7.3999999999999996E-2</v>
      </c>
      <c r="L37">
        <f t="shared" si="11"/>
        <v>0.80874316939890711</v>
      </c>
    </row>
    <row r="38" spans="1:22">
      <c r="A38">
        <v>433</v>
      </c>
      <c r="B38">
        <v>7.0999999999999994E-2</v>
      </c>
      <c r="C38">
        <v>6.7000000000000004E-2</v>
      </c>
      <c r="D38">
        <f t="shared" si="4"/>
        <v>6.9000000000000006E-2</v>
      </c>
      <c r="E38">
        <f t="shared" si="5"/>
        <v>2.4000000000000007E-2</v>
      </c>
      <c r="F38">
        <f t="shared" si="10"/>
        <v>0.26229508196721318</v>
      </c>
      <c r="G38">
        <f>AVERAGE(F31:F38)</f>
        <v>0.28756830601092898</v>
      </c>
      <c r="H38">
        <v>0.129</v>
      </c>
      <c r="I38">
        <v>0.109</v>
      </c>
      <c r="J38">
        <f t="shared" si="7"/>
        <v>0.11899999999999999</v>
      </c>
      <c r="K38">
        <f t="shared" si="8"/>
        <v>7.3999999999999996E-2</v>
      </c>
      <c r="L38">
        <f t="shared" si="11"/>
        <v>0.80874316939890711</v>
      </c>
      <c r="M38">
        <f>AVERAGE(L31:L38)</f>
        <v>0.90095628415300544</v>
      </c>
    </row>
    <row r="40" spans="1:22">
      <c r="A40" t="s">
        <v>12</v>
      </c>
      <c r="B40">
        <v>0</v>
      </c>
      <c r="F40" t="s">
        <v>7</v>
      </c>
      <c r="H40">
        <v>15</v>
      </c>
      <c r="L40" t="s">
        <v>7</v>
      </c>
      <c r="O40">
        <f>83/103</f>
        <v>0.80582524271844658</v>
      </c>
    </row>
    <row r="41" spans="1:22">
      <c r="B41">
        <v>1</v>
      </c>
      <c r="C41">
        <v>2</v>
      </c>
      <c r="D41" t="s">
        <v>0</v>
      </c>
      <c r="E41" t="s">
        <v>3</v>
      </c>
      <c r="F41" t="s">
        <v>4</v>
      </c>
      <c r="G41" t="s">
        <v>14</v>
      </c>
      <c r="H41">
        <v>1</v>
      </c>
      <c r="I41">
        <v>2</v>
      </c>
      <c r="J41" t="s">
        <v>0</v>
      </c>
      <c r="K41" t="s">
        <v>3</v>
      </c>
      <c r="M41" t="s">
        <v>14</v>
      </c>
      <c r="O41" t="s">
        <v>30</v>
      </c>
    </row>
    <row r="42" spans="1:22">
      <c r="A42">
        <v>410</v>
      </c>
      <c r="B42">
        <v>0.1</v>
      </c>
      <c r="C42">
        <v>8.4000000000000005E-2</v>
      </c>
      <c r="D42">
        <f>AVERAGE(B42:C42)</f>
        <v>9.1999999999999998E-2</v>
      </c>
      <c r="E42">
        <f>D42-T$2</f>
        <v>5.3499999999999999E-2</v>
      </c>
      <c r="F42">
        <f>(E42/V$2)/W$2</f>
        <v>0.55903866248693834</v>
      </c>
      <c r="G42">
        <f t="shared" ref="G42:G56" si="12">$F42-$F19</f>
        <v>0.48253593024650121</v>
      </c>
      <c r="H42">
        <v>0.111</v>
      </c>
      <c r="I42">
        <v>0.11600000000000001</v>
      </c>
      <c r="J42">
        <f>AVERAGE(H42:I42)</f>
        <v>0.1135</v>
      </c>
      <c r="K42">
        <f>J42-T$2</f>
        <v>7.5000000000000011E-2</v>
      </c>
      <c r="L42">
        <f>(K42/V$2)/W$2</f>
        <v>0.78369905956112873</v>
      </c>
      <c r="M42">
        <f t="shared" ref="M42:M56" si="13">$L42-$L19</f>
        <v>0.2263220103808008</v>
      </c>
      <c r="O42">
        <f>M42*O$40</f>
        <v>0.1823759889476356</v>
      </c>
    </row>
    <row r="43" spans="1:22">
      <c r="A43">
        <v>411</v>
      </c>
      <c r="B43">
        <v>0.11700000000000001</v>
      </c>
      <c r="C43">
        <v>0.105</v>
      </c>
      <c r="D43">
        <f t="shared" ref="D43:D61" si="14">AVERAGE(B43:C43)</f>
        <v>0.111</v>
      </c>
      <c r="E43">
        <f t="shared" ref="E43:E61" si="15">D43-T$2</f>
        <v>7.2500000000000009E-2</v>
      </c>
      <c r="F43">
        <f t="shared" ref="F43:F56" si="16">(E43/V$2)/W$2</f>
        <v>0.75757575757575779</v>
      </c>
      <c r="G43">
        <f t="shared" si="12"/>
        <v>0.63189269746646815</v>
      </c>
      <c r="H43">
        <v>0.16</v>
      </c>
      <c r="I43">
        <v>0.17199999999999999</v>
      </c>
      <c r="J43">
        <f t="shared" ref="J43:J61" si="17">AVERAGE(H43:I43)</f>
        <v>0.16599999999999998</v>
      </c>
      <c r="K43">
        <f t="shared" ref="K43:K61" si="18">J43-T$2</f>
        <v>0.12749999999999997</v>
      </c>
      <c r="L43">
        <f t="shared" ref="L43:L61" si="19">(K43/V$2)/W$2</f>
        <v>1.3322884012539185</v>
      </c>
      <c r="M43">
        <f t="shared" si="13"/>
        <v>0.68747965808451938</v>
      </c>
      <c r="O43">
        <f t="shared" ref="O43:O61" si="20">M43*O$40</f>
        <v>0.55398846233995247</v>
      </c>
      <c r="Q43" t="s">
        <v>20</v>
      </c>
    </row>
    <row r="44" spans="1:22">
      <c r="A44">
        <v>412</v>
      </c>
      <c r="B44">
        <v>0.08</v>
      </c>
      <c r="C44">
        <v>8.4000000000000005E-2</v>
      </c>
      <c r="D44">
        <f t="shared" si="14"/>
        <v>8.2000000000000003E-2</v>
      </c>
      <c r="E44">
        <f t="shared" si="15"/>
        <v>4.3500000000000004E-2</v>
      </c>
      <c r="F44">
        <f t="shared" si="16"/>
        <v>0.45454545454545459</v>
      </c>
      <c r="G44">
        <f t="shared" si="12"/>
        <v>0.37804272230501734</v>
      </c>
      <c r="H44">
        <v>0.127</v>
      </c>
      <c r="I44">
        <v>0.14499999999999999</v>
      </c>
      <c r="J44">
        <f t="shared" si="17"/>
        <v>0.13600000000000001</v>
      </c>
      <c r="K44">
        <f t="shared" si="18"/>
        <v>9.7500000000000003E-2</v>
      </c>
      <c r="L44">
        <f t="shared" si="19"/>
        <v>1.0188087774294672</v>
      </c>
      <c r="M44">
        <f t="shared" si="13"/>
        <v>0.39039347688301895</v>
      </c>
      <c r="O44">
        <f t="shared" si="20"/>
        <v>0.314588918264957</v>
      </c>
      <c r="S44" t="s">
        <v>10</v>
      </c>
      <c r="T44" t="s">
        <v>19</v>
      </c>
      <c r="U44" t="s">
        <v>22</v>
      </c>
      <c r="V44" t="s">
        <v>23</v>
      </c>
    </row>
    <row r="45" spans="1:22">
      <c r="A45">
        <v>413</v>
      </c>
      <c r="B45">
        <v>0.115</v>
      </c>
      <c r="C45">
        <v>0.11</v>
      </c>
      <c r="D45">
        <f t="shared" si="14"/>
        <v>0.1125</v>
      </c>
      <c r="E45">
        <f t="shared" si="15"/>
        <v>7.400000000000001E-2</v>
      </c>
      <c r="F45">
        <f t="shared" si="16"/>
        <v>0.77324973876698033</v>
      </c>
      <c r="G45">
        <f t="shared" si="12"/>
        <v>0.64756667865769069</v>
      </c>
      <c r="H45">
        <v>0.14000000000000001</v>
      </c>
      <c r="I45">
        <v>0.16</v>
      </c>
      <c r="J45">
        <f t="shared" si="17"/>
        <v>0.15000000000000002</v>
      </c>
      <c r="K45">
        <f t="shared" si="18"/>
        <v>0.11150000000000002</v>
      </c>
      <c r="L45">
        <f t="shared" si="19"/>
        <v>1.1650992685475445</v>
      </c>
      <c r="M45">
        <f t="shared" si="13"/>
        <v>0.40553642701748982</v>
      </c>
      <c r="O45">
        <f t="shared" si="20"/>
        <v>0.32679148973254035</v>
      </c>
      <c r="Q45" t="s">
        <v>18</v>
      </c>
      <c r="S45">
        <f>H75</f>
        <v>0.54347570775452247</v>
      </c>
      <c r="T45">
        <f>P53</f>
        <v>0.35306014754114989</v>
      </c>
      <c r="U45">
        <f>STDEV(G64:G75)/SQRT(12)</f>
        <v>4.381330970969971E-2</v>
      </c>
      <c r="V45">
        <f>STDEV(O42:O53)/SQRT(12)</f>
        <v>2.8652782553084788E-2</v>
      </c>
    </row>
    <row r="46" spans="1:22">
      <c r="A46">
        <v>414</v>
      </c>
      <c r="B46">
        <v>9.2999999999999999E-2</v>
      </c>
      <c r="C46">
        <v>0.10100000000000001</v>
      </c>
      <c r="D46">
        <f t="shared" si="14"/>
        <v>9.7000000000000003E-2</v>
      </c>
      <c r="E46">
        <f t="shared" si="15"/>
        <v>5.8500000000000003E-2</v>
      </c>
      <c r="F46">
        <f t="shared" si="16"/>
        <v>0.61128526645768033</v>
      </c>
      <c r="G46">
        <f t="shared" si="12"/>
        <v>0.57849838121177866</v>
      </c>
      <c r="H46">
        <v>0.126</v>
      </c>
      <c r="I46">
        <v>0.11799999999999999</v>
      </c>
      <c r="J46">
        <f t="shared" si="17"/>
        <v>0.122</v>
      </c>
      <c r="K46">
        <f t="shared" si="18"/>
        <v>8.3499999999999991E-2</v>
      </c>
      <c r="L46">
        <f t="shared" si="19"/>
        <v>0.87251828631138972</v>
      </c>
      <c r="M46">
        <f t="shared" si="13"/>
        <v>0.45175325898898538</v>
      </c>
      <c r="O46">
        <f t="shared" si="20"/>
        <v>0.36403417957364842</v>
      </c>
      <c r="Q46" t="s">
        <v>9</v>
      </c>
      <c r="S46">
        <f>H83</f>
        <v>0.43558107237672239</v>
      </c>
      <c r="T46">
        <f>P61</f>
        <v>0.24390303835248314</v>
      </c>
      <c r="U46">
        <f>STDEV(G76:G83)/SQRT(7)</f>
        <v>6.7021976938339972E-2</v>
      </c>
      <c r="V46">
        <f>STDEV(O54:O61)/SQRT(7)</f>
        <v>4.152023576906818E-2</v>
      </c>
    </row>
    <row r="47" spans="1:22">
      <c r="A47">
        <v>415</v>
      </c>
      <c r="B47">
        <v>0.10199999999999999</v>
      </c>
      <c r="C47">
        <v>9.8000000000000004E-2</v>
      </c>
      <c r="D47">
        <f t="shared" si="14"/>
        <v>0.1</v>
      </c>
      <c r="E47">
        <f t="shared" si="15"/>
        <v>6.1500000000000006E-2</v>
      </c>
      <c r="F47">
        <f t="shared" si="16"/>
        <v>0.64263322884012553</v>
      </c>
      <c r="G47">
        <f t="shared" si="12"/>
        <v>0.58798842009695607</v>
      </c>
      <c r="H47">
        <v>0.13900000000000001</v>
      </c>
      <c r="I47">
        <v>0.123</v>
      </c>
      <c r="J47">
        <f t="shared" si="17"/>
        <v>0.13100000000000001</v>
      </c>
      <c r="K47">
        <f t="shared" si="18"/>
        <v>9.2499999999999999E-2</v>
      </c>
      <c r="L47">
        <f t="shared" si="19"/>
        <v>0.9665621734587253</v>
      </c>
      <c r="M47">
        <f t="shared" si="13"/>
        <v>0.58404851225653953</v>
      </c>
      <c r="O47">
        <f t="shared" si="20"/>
        <v>0.47064103414847358</v>
      </c>
    </row>
    <row r="48" spans="1:22">
      <c r="A48">
        <v>416</v>
      </c>
      <c r="B48">
        <v>0.11700000000000001</v>
      </c>
      <c r="C48">
        <v>0.11700000000000001</v>
      </c>
      <c r="D48">
        <f t="shared" si="14"/>
        <v>0.11700000000000001</v>
      </c>
      <c r="E48">
        <f t="shared" si="15"/>
        <v>7.8500000000000014E-2</v>
      </c>
      <c r="F48">
        <f t="shared" si="16"/>
        <v>0.82027168234064807</v>
      </c>
      <c r="G48">
        <f t="shared" si="12"/>
        <v>0.74923343097452777</v>
      </c>
      <c r="H48">
        <v>0.13200000000000001</v>
      </c>
      <c r="I48">
        <v>0.125</v>
      </c>
      <c r="J48">
        <f t="shared" si="17"/>
        <v>0.1285</v>
      </c>
      <c r="K48">
        <f t="shared" si="18"/>
        <v>0.09</v>
      </c>
      <c r="L48">
        <f t="shared" si="19"/>
        <v>0.94043887147335425</v>
      </c>
      <c r="M48">
        <f t="shared" si="13"/>
        <v>0.33934597529849075</v>
      </c>
      <c r="O48">
        <f t="shared" si="20"/>
        <v>0.27345355291043427</v>
      </c>
    </row>
    <row r="49" spans="1:16">
      <c r="A49">
        <v>417</v>
      </c>
      <c r="B49">
        <v>0.151</v>
      </c>
      <c r="C49">
        <v>0.14599999999999999</v>
      </c>
      <c r="D49">
        <f t="shared" si="14"/>
        <v>0.14849999999999999</v>
      </c>
      <c r="E49">
        <f t="shared" si="15"/>
        <v>0.10999999999999999</v>
      </c>
      <c r="F49">
        <f t="shared" si="16"/>
        <v>1.1494252873563218</v>
      </c>
      <c r="G49">
        <f t="shared" si="12"/>
        <v>1.0510646316186167</v>
      </c>
      <c r="H49">
        <v>0.18</v>
      </c>
      <c r="I49">
        <v>0.16200000000000001</v>
      </c>
      <c r="J49">
        <f t="shared" si="17"/>
        <v>0.17099999999999999</v>
      </c>
      <c r="K49">
        <f t="shared" si="18"/>
        <v>0.13249999999999998</v>
      </c>
      <c r="L49">
        <f t="shared" si="19"/>
        <v>1.3845350052246603</v>
      </c>
      <c r="M49">
        <f t="shared" si="13"/>
        <v>0.49928910358531597</v>
      </c>
      <c r="O49">
        <f t="shared" si="20"/>
        <v>0.40233976308331287</v>
      </c>
    </row>
    <row r="50" spans="1:16">
      <c r="A50">
        <v>418</v>
      </c>
      <c r="B50">
        <v>0.14299999999999999</v>
      </c>
      <c r="C50">
        <v>0.124</v>
      </c>
      <c r="D50">
        <f t="shared" si="14"/>
        <v>0.13350000000000001</v>
      </c>
      <c r="E50">
        <f t="shared" si="15"/>
        <v>9.5000000000000001E-2</v>
      </c>
      <c r="F50">
        <f t="shared" si="16"/>
        <v>0.99268547544409624</v>
      </c>
      <c r="G50">
        <f t="shared" si="12"/>
        <v>0.8670024153348066</v>
      </c>
      <c r="H50">
        <v>0.14000000000000001</v>
      </c>
      <c r="I50">
        <v>0.121</v>
      </c>
      <c r="J50">
        <f t="shared" si="17"/>
        <v>0.1305</v>
      </c>
      <c r="K50">
        <f t="shared" si="18"/>
        <v>9.1999999999999998E-2</v>
      </c>
      <c r="L50">
        <f t="shared" si="19"/>
        <v>0.96133751306165094</v>
      </c>
      <c r="M50">
        <f t="shared" si="13"/>
        <v>0.31106428901793493</v>
      </c>
      <c r="O50">
        <f t="shared" si="20"/>
        <v>0.25066345619891844</v>
      </c>
    </row>
    <row r="51" spans="1:16">
      <c r="A51">
        <v>419</v>
      </c>
      <c r="B51">
        <v>0.13200000000000001</v>
      </c>
      <c r="C51">
        <v>0.13400000000000001</v>
      </c>
      <c r="D51">
        <f t="shared" si="14"/>
        <v>0.13300000000000001</v>
      </c>
      <c r="E51">
        <f t="shared" si="15"/>
        <v>9.4500000000000001E-2</v>
      </c>
      <c r="F51">
        <f t="shared" si="16"/>
        <v>0.98746081504702199</v>
      </c>
      <c r="G51">
        <f t="shared" si="12"/>
        <v>0.87817119756068318</v>
      </c>
      <c r="H51">
        <v>0.153</v>
      </c>
      <c r="I51">
        <v>0.14699999999999999</v>
      </c>
      <c r="J51">
        <f t="shared" si="17"/>
        <v>0.15</v>
      </c>
      <c r="K51">
        <f t="shared" si="18"/>
        <v>0.11149999999999999</v>
      </c>
      <c r="L51">
        <f t="shared" si="19"/>
        <v>1.1650992685475443</v>
      </c>
      <c r="M51">
        <f t="shared" si="13"/>
        <v>0.50389708275519463</v>
      </c>
      <c r="O51">
        <f t="shared" si="20"/>
        <v>0.40605298901632186</v>
      </c>
    </row>
    <row r="52" spans="1:16">
      <c r="A52">
        <v>420</v>
      </c>
      <c r="B52">
        <v>0.114</v>
      </c>
      <c r="C52">
        <v>0.11899999999999999</v>
      </c>
      <c r="D52">
        <f t="shared" si="14"/>
        <v>0.11649999999999999</v>
      </c>
      <c r="E52">
        <f t="shared" si="15"/>
        <v>7.7999999999999986E-2</v>
      </c>
      <c r="F52">
        <f t="shared" si="16"/>
        <v>0.81504702194357359</v>
      </c>
      <c r="G52">
        <f t="shared" si="12"/>
        <v>0.70575740445723478</v>
      </c>
      <c r="H52">
        <v>0.13200000000000001</v>
      </c>
      <c r="I52">
        <v>0.13500000000000001</v>
      </c>
      <c r="J52">
        <f t="shared" si="17"/>
        <v>0.13350000000000001</v>
      </c>
      <c r="K52">
        <f t="shared" si="18"/>
        <v>9.5000000000000001E-2</v>
      </c>
      <c r="L52">
        <f t="shared" si="19"/>
        <v>0.99268547544409624</v>
      </c>
      <c r="M52">
        <f t="shared" si="13"/>
        <v>0.40798602189218358</v>
      </c>
      <c r="O52">
        <f t="shared" si="20"/>
        <v>0.32876543511700229</v>
      </c>
    </row>
    <row r="53" spans="1:16">
      <c r="A53">
        <v>421</v>
      </c>
      <c r="B53">
        <v>0.111</v>
      </c>
      <c r="C53">
        <v>0.10299999999999999</v>
      </c>
      <c r="D53">
        <f t="shared" si="14"/>
        <v>0.107</v>
      </c>
      <c r="E53">
        <f t="shared" si="15"/>
        <v>6.8500000000000005E-2</v>
      </c>
      <c r="F53">
        <f t="shared" si="16"/>
        <v>0.7157784743991642</v>
      </c>
      <c r="G53">
        <f t="shared" si="12"/>
        <v>0.53545060554670521</v>
      </c>
      <c r="H53">
        <v>0.13300000000000001</v>
      </c>
      <c r="I53">
        <v>0.13900000000000001</v>
      </c>
      <c r="J53">
        <f t="shared" si="17"/>
        <v>0.13600000000000001</v>
      </c>
      <c r="K53">
        <f t="shared" si="18"/>
        <v>9.7500000000000003E-2</v>
      </c>
      <c r="L53">
        <f t="shared" si="19"/>
        <v>1.0188087774294672</v>
      </c>
      <c r="M53">
        <f t="shared" si="13"/>
        <v>0.45050276650050536</v>
      </c>
      <c r="N53">
        <f>AVERAGE(M42:M53)</f>
        <v>0.43813488188841493</v>
      </c>
      <c r="O53">
        <f t="shared" si="20"/>
        <v>0.36302650116060137</v>
      </c>
      <c r="P53">
        <f>AVERAGE(O42:O53)</f>
        <v>0.35306014754114989</v>
      </c>
    </row>
    <row r="54" spans="1:16">
      <c r="A54">
        <v>423</v>
      </c>
      <c r="B54">
        <v>0.11</v>
      </c>
      <c r="C54">
        <v>0.10199999999999999</v>
      </c>
      <c r="D54">
        <f t="shared" si="14"/>
        <v>0.106</v>
      </c>
      <c r="E54">
        <f t="shared" si="15"/>
        <v>6.7500000000000004E-2</v>
      </c>
      <c r="F54">
        <f t="shared" si="16"/>
        <v>0.7053291536050158</v>
      </c>
      <c r="G54">
        <f t="shared" si="12"/>
        <v>0.35560237764873165</v>
      </c>
      <c r="H54">
        <v>0.17199999999999999</v>
      </c>
      <c r="I54">
        <v>0.14699999999999999</v>
      </c>
      <c r="J54">
        <f t="shared" si="17"/>
        <v>0.15949999999999998</v>
      </c>
      <c r="K54">
        <f t="shared" si="18"/>
        <v>0.12099999999999997</v>
      </c>
      <c r="L54">
        <f t="shared" si="19"/>
        <v>1.2643678160919538</v>
      </c>
      <c r="M54">
        <f t="shared" si="13"/>
        <v>0.24797437346900275</v>
      </c>
      <c r="O54">
        <f t="shared" si="20"/>
        <v>0.19982400968861386</v>
      </c>
    </row>
    <row r="55" spans="1:16">
      <c r="A55">
        <v>424</v>
      </c>
      <c r="B55">
        <v>0.112</v>
      </c>
      <c r="C55">
        <v>0.10299999999999999</v>
      </c>
      <c r="D55">
        <f t="shared" si="14"/>
        <v>0.1075</v>
      </c>
      <c r="E55">
        <f t="shared" si="15"/>
        <v>6.9000000000000006E-2</v>
      </c>
      <c r="F55">
        <f t="shared" si="16"/>
        <v>0.72100313479623834</v>
      </c>
      <c r="G55">
        <f t="shared" si="12"/>
        <v>0.41499220583448959</v>
      </c>
      <c r="H55">
        <v>0.15</v>
      </c>
      <c r="I55">
        <v>0.17</v>
      </c>
      <c r="J55">
        <f t="shared" si="17"/>
        <v>0.16</v>
      </c>
      <c r="K55">
        <f t="shared" si="18"/>
        <v>0.1215</v>
      </c>
      <c r="L55">
        <f t="shared" si="19"/>
        <v>1.2695924764890283</v>
      </c>
      <c r="M55">
        <f t="shared" si="13"/>
        <v>0.17669630162564021</v>
      </c>
      <c r="O55">
        <f t="shared" si="20"/>
        <v>0.14238634014493337</v>
      </c>
    </row>
    <row r="56" spans="1:16">
      <c r="A56">
        <v>425</v>
      </c>
      <c r="B56">
        <v>8.4000000000000005E-2</v>
      </c>
      <c r="C56">
        <v>8.3000000000000004E-2</v>
      </c>
      <c r="D56">
        <f>AVERAGE(B56:C56)</f>
        <v>8.3500000000000005E-2</v>
      </c>
      <c r="E56">
        <f t="shared" si="15"/>
        <v>4.5000000000000005E-2</v>
      </c>
      <c r="F56">
        <f t="shared" si="16"/>
        <v>0.47021943573667718</v>
      </c>
      <c r="G56">
        <f t="shared" si="12"/>
        <v>0.28989156688421813</v>
      </c>
      <c r="H56">
        <v>0.115</v>
      </c>
      <c r="I56">
        <v>0.111</v>
      </c>
      <c r="J56">
        <f>AVERAGE(H56:I56)</f>
        <v>0.113</v>
      </c>
      <c r="K56">
        <f t="shared" si="18"/>
        <v>7.4500000000000011E-2</v>
      </c>
      <c r="L56">
        <f t="shared" si="19"/>
        <v>0.77847439916405448</v>
      </c>
      <c r="M56">
        <f t="shared" si="13"/>
        <v>0.18284598386350792</v>
      </c>
      <c r="O56">
        <f t="shared" si="20"/>
        <v>0.14734190932690444</v>
      </c>
    </row>
    <row r="57" spans="1:16">
      <c r="A57">
        <v>427</v>
      </c>
      <c r="B57">
        <v>0.107</v>
      </c>
      <c r="C57">
        <v>0.11</v>
      </c>
      <c r="D57">
        <f t="shared" si="14"/>
        <v>0.1085</v>
      </c>
      <c r="E57">
        <f t="shared" si="15"/>
        <v>7.0000000000000007E-2</v>
      </c>
      <c r="F57">
        <f>(E57/V$2)/W$2</f>
        <v>0.73145245559038674</v>
      </c>
      <c r="G57">
        <f t="shared" ref="G57:G61" si="21">$F57-$F34</f>
        <v>0.48008633537180739</v>
      </c>
      <c r="H57">
        <v>0.16500000000000001</v>
      </c>
      <c r="I57">
        <v>0.15</v>
      </c>
      <c r="J57">
        <f t="shared" si="17"/>
        <v>0.1575</v>
      </c>
      <c r="K57">
        <f t="shared" si="18"/>
        <v>0.11899999999999999</v>
      </c>
      <c r="L57">
        <f t="shared" si="19"/>
        <v>1.2434691745036572</v>
      </c>
      <c r="M57">
        <f t="shared" ref="M57:M61" si="22">$L57-$L34</f>
        <v>0.25439813625229102</v>
      </c>
      <c r="O57">
        <f t="shared" si="20"/>
        <v>0.20500043989262284</v>
      </c>
    </row>
    <row r="58" spans="1:16">
      <c r="A58">
        <v>429</v>
      </c>
      <c r="B58">
        <v>0.14199999999999999</v>
      </c>
      <c r="C58">
        <v>0.13900000000000001</v>
      </c>
      <c r="D58">
        <f t="shared" si="14"/>
        <v>0.14050000000000001</v>
      </c>
      <c r="E58">
        <f t="shared" si="15"/>
        <v>0.10200000000000001</v>
      </c>
      <c r="F58">
        <f t="shared" ref="F58:F61" si="23">(E58/V$2)/W$2</f>
        <v>1.0658307210031348</v>
      </c>
      <c r="G58">
        <f t="shared" si="21"/>
        <v>0.84725148603045719</v>
      </c>
      <c r="H58">
        <v>0.20300000000000001</v>
      </c>
      <c r="I58">
        <v>0.17399999999999999</v>
      </c>
      <c r="J58">
        <f t="shared" si="17"/>
        <v>0.1885</v>
      </c>
      <c r="K58">
        <f t="shared" si="18"/>
        <v>0.15</v>
      </c>
      <c r="L58">
        <f t="shared" si="19"/>
        <v>1.567398119122257</v>
      </c>
      <c r="M58">
        <f t="shared" si="22"/>
        <v>0.54007571475067229</v>
      </c>
      <c r="O58">
        <f t="shared" si="20"/>
        <v>0.43520664392529901</v>
      </c>
    </row>
    <row r="59" spans="1:16">
      <c r="A59">
        <v>431</v>
      </c>
      <c r="B59">
        <v>0.161</v>
      </c>
      <c r="C59">
        <v>0.14099999999999999</v>
      </c>
      <c r="D59">
        <f t="shared" si="14"/>
        <v>0.151</v>
      </c>
      <c r="E59">
        <f t="shared" si="15"/>
        <v>0.11249999999999999</v>
      </c>
      <c r="F59">
        <f t="shared" si="23"/>
        <v>1.1755485893416928</v>
      </c>
      <c r="G59">
        <f t="shared" si="21"/>
        <v>0.73839011939633759</v>
      </c>
      <c r="H59">
        <v>0.17100000000000001</v>
      </c>
      <c r="I59">
        <v>0.152</v>
      </c>
      <c r="J59">
        <f t="shared" si="17"/>
        <v>0.1615</v>
      </c>
      <c r="K59">
        <f t="shared" si="18"/>
        <v>0.123</v>
      </c>
      <c r="L59">
        <f t="shared" si="19"/>
        <v>1.2852664576802508</v>
      </c>
      <c r="M59">
        <f t="shared" si="22"/>
        <v>0.41641399866385742</v>
      </c>
      <c r="O59">
        <f t="shared" si="20"/>
        <v>0.33555691154466177</v>
      </c>
    </row>
    <row r="60" spans="1:16">
      <c r="A60">
        <v>432</v>
      </c>
      <c r="B60">
        <v>0.152</v>
      </c>
      <c r="C60">
        <v>0.13500000000000001</v>
      </c>
      <c r="D60">
        <f t="shared" si="14"/>
        <v>0.14350000000000002</v>
      </c>
      <c r="E60">
        <f t="shared" si="15"/>
        <v>0.10500000000000001</v>
      </c>
      <c r="F60">
        <f t="shared" si="23"/>
        <v>1.0971786833855801</v>
      </c>
      <c r="G60">
        <f t="shared" si="21"/>
        <v>0.80209671617246525</v>
      </c>
      <c r="H60">
        <v>0.159</v>
      </c>
      <c r="I60">
        <v>0.152</v>
      </c>
      <c r="J60">
        <f t="shared" si="17"/>
        <v>0.1555</v>
      </c>
      <c r="K60">
        <f t="shared" si="18"/>
        <v>0.11699999999999999</v>
      </c>
      <c r="L60">
        <f t="shared" si="19"/>
        <v>1.2225705329153604</v>
      </c>
      <c r="M60">
        <f t="shared" si="22"/>
        <v>0.41382736351645333</v>
      </c>
      <c r="O60">
        <f t="shared" si="20"/>
        <v>0.33347253564918083</v>
      </c>
    </row>
    <row r="61" spans="1:16">
      <c r="A61">
        <v>433</v>
      </c>
      <c r="B61">
        <v>0.108</v>
      </c>
      <c r="C61">
        <v>9.5000000000000001E-2</v>
      </c>
      <c r="D61">
        <f t="shared" si="14"/>
        <v>0.10150000000000001</v>
      </c>
      <c r="E61">
        <f t="shared" si="15"/>
        <v>6.3E-2</v>
      </c>
      <c r="F61">
        <f t="shared" si="23"/>
        <v>0.65830721003134796</v>
      </c>
      <c r="G61">
        <f t="shared" si="21"/>
        <v>0.39601212806413477</v>
      </c>
      <c r="H61">
        <v>0.13800000000000001</v>
      </c>
      <c r="I61">
        <v>0.13</v>
      </c>
      <c r="J61">
        <f t="shared" si="17"/>
        <v>0.13400000000000001</v>
      </c>
      <c r="K61">
        <f t="shared" si="18"/>
        <v>9.5500000000000002E-2</v>
      </c>
      <c r="L61">
        <f t="shared" si="19"/>
        <v>0.99791013584117039</v>
      </c>
      <c r="M61">
        <f t="shared" si="22"/>
        <v>0.18916696644226327</v>
      </c>
      <c r="N61">
        <f>AVERAGE(M54:M61)</f>
        <v>0.30267485482296103</v>
      </c>
      <c r="O61">
        <f t="shared" si="20"/>
        <v>0.15243551664764904</v>
      </c>
      <c r="P61">
        <f>AVERAGE(O54:O61)</f>
        <v>0.24390303835248314</v>
      </c>
    </row>
    <row r="63" spans="1:16">
      <c r="G63" t="s">
        <v>30</v>
      </c>
    </row>
    <row r="64" spans="1:16">
      <c r="E64" t="s">
        <v>17</v>
      </c>
      <c r="G64">
        <f>$G42*O$40</f>
        <v>0.38883963311125824</v>
      </c>
    </row>
    <row r="65" spans="5:8">
      <c r="G65">
        <f t="shared" ref="G65:G83" si="24">$G43*O$40</f>
        <v>0.50919508630793064</v>
      </c>
    </row>
    <row r="66" spans="5:8">
      <c r="E66" t="s">
        <v>15</v>
      </c>
      <c r="F66">
        <f>AVERAGE(G42:G53)</f>
        <v>0.67443370962308224</v>
      </c>
      <c r="G66">
        <f t="shared" si="24"/>
        <v>0.30463636845938291</v>
      </c>
    </row>
    <row r="67" spans="5:8">
      <c r="E67" t="s">
        <v>16</v>
      </c>
      <c r="F67">
        <f>AVERAGE(G54:G61)</f>
        <v>0.54054036692533025</v>
      </c>
      <c r="G67">
        <f t="shared" si="24"/>
        <v>0.52182557600571189</v>
      </c>
    </row>
    <row r="68" spans="5:8">
      <c r="G68">
        <f t="shared" si="24"/>
        <v>0.46616859845220998</v>
      </c>
    </row>
    <row r="69" spans="5:8">
      <c r="G69">
        <f t="shared" si="24"/>
        <v>0.47381591134026557</v>
      </c>
    </row>
    <row r="70" spans="5:8">
      <c r="G70">
        <f t="shared" si="24"/>
        <v>0.60375121136782328</v>
      </c>
    </row>
    <row r="71" spans="5:8">
      <c r="G71">
        <f t="shared" si="24"/>
        <v>0.84697441188684652</v>
      </c>
    </row>
    <row r="72" spans="5:8">
      <c r="G72">
        <f t="shared" si="24"/>
        <v>0.69865243177464997</v>
      </c>
    </row>
    <row r="73" spans="5:8">
      <c r="G73">
        <f t="shared" si="24"/>
        <v>0.70765251842268639</v>
      </c>
    </row>
    <row r="74" spans="5:8">
      <c r="G74">
        <f t="shared" si="24"/>
        <v>0.56871713174709204</v>
      </c>
    </row>
    <row r="75" spans="5:8">
      <c r="G75">
        <f t="shared" si="24"/>
        <v>0.43147961417841291</v>
      </c>
      <c r="H75">
        <f>AVERAGE(G64:G75)</f>
        <v>0.54347570775452247</v>
      </c>
    </row>
    <row r="76" spans="5:8">
      <c r="G76">
        <f t="shared" si="24"/>
        <v>0.2865533722800459</v>
      </c>
    </row>
    <row r="77" spans="5:8">
      <c r="G77">
        <f t="shared" si="24"/>
        <v>0.33441119499284111</v>
      </c>
    </row>
    <row r="78" spans="5:8">
      <c r="G78">
        <f t="shared" si="24"/>
        <v>0.23360194224650588</v>
      </c>
    </row>
    <row r="79" spans="5:8">
      <c r="G79">
        <f t="shared" si="24"/>
        <v>0.38686568772679625</v>
      </c>
    </row>
    <row r="80" spans="5:8">
      <c r="G80">
        <f t="shared" si="24"/>
        <v>0.68273663437405774</v>
      </c>
    </row>
    <row r="81" spans="7:8">
      <c r="G81">
        <f t="shared" si="24"/>
        <v>0.59501339718345647</v>
      </c>
    </row>
    <row r="82" spans="7:8">
      <c r="G82">
        <f t="shared" si="24"/>
        <v>0.64634978099334572</v>
      </c>
    </row>
    <row r="83" spans="7:8">
      <c r="G83">
        <f t="shared" si="24"/>
        <v>0.31911656921672993</v>
      </c>
      <c r="H83">
        <f>AVERAGE(G76:G83)</f>
        <v>0.43558107237672239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2" sqref="H2"/>
    </sheetView>
  </sheetViews>
  <sheetFormatPr baseColWidth="10" defaultRowHeight="15" x14ac:dyDescent="0"/>
  <sheetData>
    <row r="1" spans="1:8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>
      <c r="A2" s="1">
        <v>410</v>
      </c>
      <c r="B2" t="s">
        <v>18</v>
      </c>
      <c r="C2">
        <f>Sheet1!F19</f>
        <v>7.6502732240437146E-2</v>
      </c>
      <c r="E2">
        <f>Sheet1!L19</f>
        <v>0.55737704918032793</v>
      </c>
      <c r="F2">
        <f>Sheet1!G64</f>
        <v>0.38883963311125824</v>
      </c>
      <c r="H2">
        <f>Sheet1!O42</f>
        <v>0.1823759889476356</v>
      </c>
    </row>
    <row r="3" spans="1:8">
      <c r="A3" s="1">
        <v>411</v>
      </c>
      <c r="B3" t="s">
        <v>18</v>
      </c>
      <c r="C3">
        <f>Sheet1!F20</f>
        <v>0.12568306010928967</v>
      </c>
      <c r="D3">
        <f>'[1]Ctrl vs Dex'!$H$36</f>
        <v>0.25833333333333336</v>
      </c>
      <c r="E3">
        <f>Sheet1!L20</f>
        <v>0.64480874316939907</v>
      </c>
      <c r="F3">
        <f>Sheet1!G65</f>
        <v>0.50919508630793064</v>
      </c>
      <c r="G3">
        <f>'[1]Ctrl vs Dex'!$P$36</f>
        <v>0.14931615235477655</v>
      </c>
      <c r="H3">
        <f>Sheet1!O43</f>
        <v>0.55398846233995247</v>
      </c>
    </row>
    <row r="4" spans="1:8">
      <c r="A4" s="1">
        <v>412</v>
      </c>
      <c r="B4" t="s">
        <v>18</v>
      </c>
      <c r="C4">
        <f>Sheet1!F21</f>
        <v>7.650273224043723E-2</v>
      </c>
      <c r="D4">
        <f>'[1]Ctrl vs Dex'!$H$37</f>
        <v>0.24166666666666667</v>
      </c>
      <c r="E4">
        <f>Sheet1!L21</f>
        <v>0.62841530054644823</v>
      </c>
      <c r="F4">
        <f>Sheet1!G66</f>
        <v>0.30463636845938291</v>
      </c>
      <c r="G4">
        <f>'[1]Ctrl vs Dex'!$P$37</f>
        <v>0.41249823529838292</v>
      </c>
      <c r="H4">
        <f>Sheet1!O44</f>
        <v>0.314588918264957</v>
      </c>
    </row>
    <row r="5" spans="1:8">
      <c r="A5" s="1">
        <v>413</v>
      </c>
      <c r="B5" t="s">
        <v>18</v>
      </c>
      <c r="C5">
        <f>Sheet1!F22</f>
        <v>0.12568306010928967</v>
      </c>
      <c r="D5">
        <f>'[1]Ctrl vs Dex'!$H$38</f>
        <v>0.20833333333333329</v>
      </c>
      <c r="E5">
        <f>Sheet1!L22</f>
        <v>0.75956284153005471</v>
      </c>
      <c r="F5">
        <f>Sheet1!G67</f>
        <v>0.52182557600571189</v>
      </c>
      <c r="G5">
        <f>'[1]Ctrl vs Dex'!$P$38</f>
        <v>0.15043068316024685</v>
      </c>
      <c r="H5">
        <f>Sheet1!O45</f>
        <v>0.32679148973254035</v>
      </c>
    </row>
    <row r="6" spans="1:8">
      <c r="A6" s="1">
        <v>414</v>
      </c>
      <c r="B6" t="s">
        <v>18</v>
      </c>
      <c r="C6">
        <f>Sheet1!F23</f>
        <v>3.2786885245901669E-2</v>
      </c>
      <c r="D6">
        <f>'[1]Ctrl vs Dex'!$H$39</f>
        <v>0.14166666666666669</v>
      </c>
      <c r="E6">
        <f>Sheet1!L23</f>
        <v>0.42076502732240434</v>
      </c>
      <c r="F6">
        <f>Sheet1!G68</f>
        <v>0.46616859845220998</v>
      </c>
      <c r="G6">
        <f>'[1]Ctrl vs Dex'!$P$39</f>
        <v>0.48818366815392089</v>
      </c>
      <c r="H6">
        <f>Sheet1!O46</f>
        <v>0.36403417957364842</v>
      </c>
    </row>
    <row r="7" spans="1:8">
      <c r="A7" s="1">
        <v>415</v>
      </c>
      <c r="B7" t="s">
        <v>18</v>
      </c>
      <c r="C7">
        <f>Sheet1!F24</f>
        <v>5.4644808743169453E-2</v>
      </c>
      <c r="D7">
        <f>'[1]Ctrl vs Dex'!$H$40</f>
        <v>0.15833333333333335</v>
      </c>
      <c r="E7">
        <f>Sheet1!L24</f>
        <v>0.38251366120218583</v>
      </c>
      <c r="F7">
        <f>Sheet1!G69</f>
        <v>0.47381591134026557</v>
      </c>
      <c r="G7">
        <f>'[1]Ctrl vs Dex'!$P$40</f>
        <v>0.35722305345059052</v>
      </c>
      <c r="H7">
        <f>Sheet1!O47</f>
        <v>0.47064103414847358</v>
      </c>
    </row>
    <row r="8" spans="1:8">
      <c r="A8" s="1">
        <v>416</v>
      </c>
      <c r="B8" t="s">
        <v>18</v>
      </c>
      <c r="C8">
        <f>Sheet1!F25</f>
        <v>7.1038251366120284E-2</v>
      </c>
      <c r="D8">
        <f>'[1]Ctrl vs Dex'!$H$41</f>
        <v>0.18333333333333338</v>
      </c>
      <c r="E8">
        <f>Sheet1!L25</f>
        <v>0.6010928961748635</v>
      </c>
      <c r="F8">
        <f>Sheet1!G70</f>
        <v>0.60375121136782328</v>
      </c>
      <c r="G8">
        <f>'[1]Ctrl vs Dex'!$P$41</f>
        <v>0.17057631422820807</v>
      </c>
      <c r="H8">
        <f>Sheet1!O48</f>
        <v>0.27345355291043427</v>
      </c>
    </row>
    <row r="9" spans="1:8">
      <c r="A9" s="1">
        <v>417</v>
      </c>
      <c r="B9" t="s">
        <v>18</v>
      </c>
      <c r="C9">
        <f>Sheet1!F26</f>
        <v>9.836065573770493E-2</v>
      </c>
      <c r="D9">
        <f>'[1]Ctrl vs Dex'!$H$42</f>
        <v>0.14166666666666669</v>
      </c>
      <c r="E9">
        <f>Sheet1!L26</f>
        <v>0.88524590163934436</v>
      </c>
      <c r="F9">
        <f>Sheet1!G71</f>
        <v>0.84697441188684652</v>
      </c>
      <c r="G9">
        <f>'[1]Ctrl vs Dex'!$P$42</f>
        <v>4.7445440686334842E-2</v>
      </c>
      <c r="H9">
        <f>Sheet1!O49</f>
        <v>0.40233976308331287</v>
      </c>
    </row>
    <row r="10" spans="1:8">
      <c r="A10" s="1">
        <v>418</v>
      </c>
      <c r="B10" t="s">
        <v>18</v>
      </c>
      <c r="C10">
        <f>Sheet1!F27</f>
        <v>0.12568306010928967</v>
      </c>
      <c r="D10">
        <f>'[1]Ctrl vs Dex'!$H$43</f>
        <v>0.14166666666666669</v>
      </c>
      <c r="E10">
        <f>Sheet1!L27</f>
        <v>0.65027322404371601</v>
      </c>
      <c r="F10">
        <f>Sheet1!G72</f>
        <v>0.69865243177464997</v>
      </c>
      <c r="G10">
        <f>'[1]Ctrl vs Dex'!$P$43</f>
        <v>8.1725080600480449E-2</v>
      </c>
      <c r="H10">
        <f>Sheet1!O50</f>
        <v>0.25066345619891844</v>
      </c>
    </row>
    <row r="11" spans="1:8">
      <c r="A11" s="1">
        <v>419</v>
      </c>
      <c r="B11" t="s">
        <v>18</v>
      </c>
      <c r="C11">
        <f>Sheet1!F28</f>
        <v>0.10928961748633882</v>
      </c>
      <c r="D11">
        <f>'[1]Ctrl vs Dex'!$H$44</f>
        <v>0.18333333333333338</v>
      </c>
      <c r="E11">
        <f>Sheet1!L28</f>
        <v>0.66120218579234968</v>
      </c>
      <c r="F11">
        <f>Sheet1!G73</f>
        <v>0.70765251842268639</v>
      </c>
      <c r="G11">
        <f>'[1]Ctrl vs Dex'!$P$44</f>
        <v>8.2428668734690777E-2</v>
      </c>
      <c r="H11">
        <f>Sheet1!O51</f>
        <v>0.40605298901632186</v>
      </c>
    </row>
    <row r="12" spans="1:8">
      <c r="A12" s="1">
        <v>420</v>
      </c>
      <c r="B12" t="s">
        <v>18</v>
      </c>
      <c r="C12">
        <f>Sheet1!F29</f>
        <v>0.10928961748633875</v>
      </c>
      <c r="D12">
        <f>'[1]Ctrl vs Dex'!$H$45</f>
        <v>0.26666666666666655</v>
      </c>
      <c r="E12">
        <f>Sheet1!L29</f>
        <v>0.58469945355191266</v>
      </c>
      <c r="F12">
        <f>Sheet1!G74</f>
        <v>0.56871713174709204</v>
      </c>
      <c r="G12">
        <f>'[1]Ctrl vs Dex'!$P$45</f>
        <v>0.1523951248314025</v>
      </c>
      <c r="H12">
        <f>Sheet1!O52</f>
        <v>0.32876543511700229</v>
      </c>
    </row>
    <row r="13" spans="1:8">
      <c r="A13" s="1">
        <v>421</v>
      </c>
      <c r="B13" t="s">
        <v>18</v>
      </c>
      <c r="C13">
        <f>Sheet1!F30</f>
        <v>0.18032786885245902</v>
      </c>
      <c r="D13">
        <f>'[1]Ctrl vs Dex'!$H$46</f>
        <v>0.2083333333333334</v>
      </c>
      <c r="E13">
        <f>Sheet1!L30</f>
        <v>0.56830601092896182</v>
      </c>
      <c r="F13">
        <f>Sheet1!G75</f>
        <v>0.43147961417841291</v>
      </c>
      <c r="G13">
        <f>'[1]Ctrl vs Dex'!$P$46</f>
        <v>0.15532777457655345</v>
      </c>
      <c r="H13">
        <f>Sheet1!O53</f>
        <v>0.36302650116060137</v>
      </c>
    </row>
    <row r="14" spans="1:8">
      <c r="A14" s="1">
        <v>423</v>
      </c>
      <c r="B14" t="s">
        <v>9</v>
      </c>
      <c r="C14">
        <f>Sheet1!F31</f>
        <v>0.34972677595628415</v>
      </c>
      <c r="E14">
        <f>Sheet1!L31</f>
        <v>1.0163934426229511</v>
      </c>
      <c r="F14">
        <f>Sheet1!G76</f>
        <v>0.2865533722800459</v>
      </c>
      <c r="H14">
        <f>Sheet1!O54</f>
        <v>0.19982400968861386</v>
      </c>
    </row>
    <row r="15" spans="1:8">
      <c r="A15" s="1">
        <v>424</v>
      </c>
      <c r="B15" t="s">
        <v>9</v>
      </c>
      <c r="C15">
        <f>Sheet1!F32</f>
        <v>0.30601092896174875</v>
      </c>
      <c r="E15">
        <f>Sheet1!L32</f>
        <v>1.0928961748633881</v>
      </c>
      <c r="F15">
        <f>Sheet1!G77</f>
        <v>0.33441119499284111</v>
      </c>
      <c r="H15">
        <f>Sheet1!O55</f>
        <v>0.14238634014493337</v>
      </c>
    </row>
    <row r="16" spans="1:8">
      <c r="A16" s="2">
        <v>425</v>
      </c>
      <c r="B16" t="s">
        <v>9</v>
      </c>
      <c r="C16">
        <f>Sheet1!F33</f>
        <v>0.18032786885245902</v>
      </c>
      <c r="D16">
        <f>'[1]Ctrl vs Dex'!$H$47</f>
        <v>0.29166666666666669</v>
      </c>
      <c r="E16">
        <f>Sheet1!L33</f>
        <v>0.59562841530054655</v>
      </c>
      <c r="F16">
        <f>Sheet1!G78</f>
        <v>0.23360194224650588</v>
      </c>
      <c r="G16">
        <f>'[1]Ctrl vs Dex'!$P$47</f>
        <v>0.21060295642434546</v>
      </c>
      <c r="H16">
        <f>Sheet1!O56</f>
        <v>0.14734190932690444</v>
      </c>
    </row>
    <row r="17" spans="1:8">
      <c r="A17" s="1">
        <v>427</v>
      </c>
      <c r="B17" t="s">
        <v>9</v>
      </c>
      <c r="C17">
        <f>Sheet1!F34</f>
        <v>0.25136612021857935</v>
      </c>
      <c r="D17">
        <f>'[1]Ctrl vs Dex'!$H$48</f>
        <v>0.29166666666666657</v>
      </c>
      <c r="E17">
        <f>Sheet1!L34</f>
        <v>0.98907103825136622</v>
      </c>
      <c r="F17">
        <f>Sheet1!G79</f>
        <v>0.38686568772679625</v>
      </c>
      <c r="G17">
        <f>'[1]Ctrl vs Dex'!$P$48</f>
        <v>0.33303024183200852</v>
      </c>
      <c r="H17">
        <f>Sheet1!O57</f>
        <v>0.20500043989262284</v>
      </c>
    </row>
    <row r="18" spans="1:8">
      <c r="A18" s="1">
        <v>429</v>
      </c>
      <c r="B18" t="s">
        <v>9</v>
      </c>
      <c r="C18">
        <f>Sheet1!F35</f>
        <v>0.21857923497267764</v>
      </c>
      <c r="D18">
        <f>'[1]Ctrl vs Dex'!$H$49</f>
        <v>0.22500000000000009</v>
      </c>
      <c r="E18">
        <f>Sheet1!L35</f>
        <v>1.0273224043715847</v>
      </c>
      <c r="F18">
        <f>Sheet1!G80</f>
        <v>0.68273663437405774</v>
      </c>
      <c r="G18">
        <f>'[1]Ctrl vs Dex'!$P$49</f>
        <v>0.33288391910053305</v>
      </c>
      <c r="H18">
        <f>Sheet1!O58</f>
        <v>0.43520664392529901</v>
      </c>
    </row>
    <row r="19" spans="1:8">
      <c r="A19" s="1">
        <v>431</v>
      </c>
      <c r="B19" t="s">
        <v>9</v>
      </c>
      <c r="C19">
        <f>Sheet1!F36</f>
        <v>0.43715846994535518</v>
      </c>
      <c r="D19">
        <f>'[1]Ctrl vs Dex'!$H$50</f>
        <v>0.2083333333333334</v>
      </c>
      <c r="E19">
        <f>Sheet1!L36</f>
        <v>0.86885245901639341</v>
      </c>
      <c r="F19">
        <f>Sheet1!G81</f>
        <v>0.59501339718345647</v>
      </c>
      <c r="G19">
        <f>'[1]Ctrl vs Dex'!$P$50</f>
        <v>0.25326960290268347</v>
      </c>
      <c r="H19">
        <f>Sheet1!O59</f>
        <v>0.33555691154466177</v>
      </c>
    </row>
    <row r="20" spans="1:8">
      <c r="A20" s="1">
        <v>432</v>
      </c>
      <c r="B20" t="s">
        <v>9</v>
      </c>
      <c r="C20">
        <f>Sheet1!F37</f>
        <v>0.29508196721311486</v>
      </c>
      <c r="D20">
        <f>'[1]Ctrl vs Dex'!$H$51</f>
        <v>0.34999999999999992</v>
      </c>
      <c r="E20">
        <f>Sheet1!L37</f>
        <v>0.80874316939890711</v>
      </c>
      <c r="F20">
        <f>Sheet1!G82</f>
        <v>0.64634978099334572</v>
      </c>
      <c r="G20">
        <f>'[1]Ctrl vs Dex'!$P$51</f>
        <v>0.23705285517703395</v>
      </c>
      <c r="H20">
        <f>Sheet1!O60</f>
        <v>0.33347253564918083</v>
      </c>
    </row>
    <row r="21" spans="1:8">
      <c r="A21" s="1">
        <v>433</v>
      </c>
      <c r="B21" t="s">
        <v>9</v>
      </c>
      <c r="C21">
        <f>Sheet1!F38</f>
        <v>0.26229508196721318</v>
      </c>
      <c r="E21">
        <f>Sheet1!L38</f>
        <v>0.80874316939890711</v>
      </c>
      <c r="F21">
        <f>Sheet1!G83</f>
        <v>0.31911656921672993</v>
      </c>
      <c r="H21">
        <f>Sheet1!O61</f>
        <v>0.15243551664764904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topLeftCell="F1" workbookViewId="0">
      <selection activeCell="J22" sqref="J22"/>
    </sheetView>
  </sheetViews>
  <sheetFormatPr baseColWidth="10" defaultRowHeight="15" x14ac:dyDescent="0"/>
  <sheetData>
    <row r="1" spans="1:23">
      <c r="A1" t="s">
        <v>39</v>
      </c>
      <c r="B1">
        <v>1</v>
      </c>
      <c r="C1">
        <v>2</v>
      </c>
      <c r="D1" t="s">
        <v>0</v>
      </c>
      <c r="E1" t="s">
        <v>3</v>
      </c>
      <c r="F1" t="s">
        <v>40</v>
      </c>
      <c r="G1">
        <v>1</v>
      </c>
      <c r="H1">
        <v>2</v>
      </c>
      <c r="I1" t="s">
        <v>0</v>
      </c>
      <c r="J1" t="s">
        <v>3</v>
      </c>
      <c r="K1" s="3" t="s">
        <v>41</v>
      </c>
      <c r="L1" t="s">
        <v>42</v>
      </c>
      <c r="M1">
        <v>1</v>
      </c>
      <c r="N1">
        <v>2</v>
      </c>
      <c r="O1" t="s">
        <v>0</v>
      </c>
      <c r="P1" t="s">
        <v>3</v>
      </c>
      <c r="Q1" t="s">
        <v>43</v>
      </c>
      <c r="R1">
        <v>1</v>
      </c>
      <c r="S1">
        <v>2</v>
      </c>
      <c r="T1" t="s">
        <v>0</v>
      </c>
      <c r="U1" t="s">
        <v>3</v>
      </c>
      <c r="V1" t="s">
        <v>41</v>
      </c>
      <c r="W1" t="s">
        <v>44</v>
      </c>
    </row>
    <row r="2" spans="1:23">
      <c r="A2">
        <v>0</v>
      </c>
      <c r="B2">
        <v>0.04</v>
      </c>
      <c r="C2">
        <v>4.2999999999999997E-2</v>
      </c>
      <c r="D2">
        <f>AVERAGE(B2:C2)</f>
        <v>4.1499999999999995E-2</v>
      </c>
      <c r="E2">
        <f>D2-D$2</f>
        <v>0</v>
      </c>
      <c r="F2">
        <v>0</v>
      </c>
      <c r="G2">
        <v>4.2999999999999997E-2</v>
      </c>
      <c r="H2">
        <v>3.6999999999999998E-2</v>
      </c>
      <c r="I2">
        <f>AVERAGE(G2:H2)</f>
        <v>3.9999999999999994E-2</v>
      </c>
      <c r="J2">
        <f>I2-I$2</f>
        <v>0</v>
      </c>
      <c r="K2">
        <f>$E2-$J2</f>
        <v>0</v>
      </c>
      <c r="L2">
        <v>0</v>
      </c>
      <c r="M2">
        <v>5.0999999999999997E-2</v>
      </c>
      <c r="N2">
        <v>5.0999999999999997E-2</v>
      </c>
      <c r="O2">
        <f>AVERAGE(M2:N2)</f>
        <v>5.0999999999999997E-2</v>
      </c>
      <c r="P2">
        <f>O2-O$2</f>
        <v>0</v>
      </c>
      <c r="Q2">
        <v>0</v>
      </c>
      <c r="R2">
        <v>3.9E-2</v>
      </c>
      <c r="S2">
        <v>3.7999999999999999E-2</v>
      </c>
      <c r="T2">
        <f>AVERAGE(R2:S2)</f>
        <v>3.85E-2</v>
      </c>
      <c r="U2">
        <f>T2-T$2</f>
        <v>0</v>
      </c>
      <c r="V2">
        <f>$P2-$U2</f>
        <v>0</v>
      </c>
      <c r="W2">
        <f>$V2-$K2</f>
        <v>0</v>
      </c>
    </row>
    <row r="3" spans="1:23">
      <c r="A3">
        <v>0.25</v>
      </c>
      <c r="B3">
        <v>5.8000000000000003E-2</v>
      </c>
      <c r="C3">
        <v>4.9000000000000002E-2</v>
      </c>
      <c r="D3">
        <f t="shared" ref="D3:D9" si="0">AVERAGE(B3:C3)</f>
        <v>5.3500000000000006E-2</v>
      </c>
      <c r="E3">
        <f t="shared" ref="E3:E9" si="1">D3-D$2</f>
        <v>1.2000000000000011E-2</v>
      </c>
      <c r="F3">
        <v>0.25</v>
      </c>
      <c r="G3">
        <v>0.05</v>
      </c>
      <c r="H3">
        <v>4.9000000000000002E-2</v>
      </c>
      <c r="I3">
        <f t="shared" ref="I3:I9" si="2">AVERAGE(G3:H3)</f>
        <v>4.9500000000000002E-2</v>
      </c>
      <c r="J3">
        <f t="shared" ref="J3:J9" si="3">I3-I$2</f>
        <v>9.5000000000000084E-3</v>
      </c>
      <c r="K3">
        <f t="shared" ref="K3:K9" si="4">$E3-$J3</f>
        <v>2.5000000000000022E-3</v>
      </c>
      <c r="L3">
        <v>0.25</v>
      </c>
      <c r="M3">
        <v>7.2999999999999995E-2</v>
      </c>
      <c r="N3">
        <v>7.0999999999999994E-2</v>
      </c>
      <c r="O3">
        <f t="shared" ref="O3:O9" si="5">AVERAGE(M3:N3)</f>
        <v>7.1999999999999995E-2</v>
      </c>
      <c r="P3">
        <f t="shared" ref="P3:P9" si="6">O3-O$2</f>
        <v>2.0999999999999998E-2</v>
      </c>
      <c r="Q3">
        <v>0.25</v>
      </c>
      <c r="R3">
        <v>4.7E-2</v>
      </c>
      <c r="S3">
        <v>4.1000000000000002E-2</v>
      </c>
      <c r="T3">
        <f t="shared" ref="T3:T9" si="7">AVERAGE(R3:S3)</f>
        <v>4.3999999999999997E-2</v>
      </c>
      <c r="U3">
        <f t="shared" ref="U3:U9" si="8">T3-T$2</f>
        <v>5.4999999999999979E-3</v>
      </c>
      <c r="V3">
        <f t="shared" ref="V3:V9" si="9">$P3-$U3</f>
        <v>1.55E-2</v>
      </c>
      <c r="W3">
        <f t="shared" ref="W3:W9" si="10">$V3-$K3</f>
        <v>1.2999999999999998E-2</v>
      </c>
    </row>
    <row r="4" spans="1:23">
      <c r="A4">
        <v>0.5</v>
      </c>
      <c r="B4">
        <v>4.2999999999999997E-2</v>
      </c>
      <c r="C4">
        <v>4.2999999999999997E-2</v>
      </c>
      <c r="D4">
        <f t="shared" si="0"/>
        <v>4.2999999999999997E-2</v>
      </c>
      <c r="E4">
        <f t="shared" si="1"/>
        <v>1.5000000000000013E-3</v>
      </c>
      <c r="F4">
        <v>0.5</v>
      </c>
      <c r="G4">
        <v>4.1000000000000002E-2</v>
      </c>
      <c r="H4">
        <v>4.2999999999999997E-2</v>
      </c>
      <c r="I4">
        <f t="shared" si="2"/>
        <v>4.1999999999999996E-2</v>
      </c>
      <c r="J4">
        <f t="shared" si="3"/>
        <v>2.0000000000000018E-3</v>
      </c>
      <c r="K4">
        <f t="shared" si="4"/>
        <v>-5.0000000000000044E-4</v>
      </c>
      <c r="L4">
        <v>0.5</v>
      </c>
      <c r="M4">
        <v>8.5999999999999993E-2</v>
      </c>
      <c r="N4">
        <v>8.8999999999999996E-2</v>
      </c>
      <c r="O4">
        <f t="shared" si="5"/>
        <v>8.7499999999999994E-2</v>
      </c>
      <c r="P4">
        <f t="shared" si="6"/>
        <v>3.6499999999999998E-2</v>
      </c>
      <c r="Q4">
        <v>0.5</v>
      </c>
      <c r="R4">
        <v>4.3999999999999997E-2</v>
      </c>
      <c r="S4">
        <v>4.9000000000000002E-2</v>
      </c>
      <c r="T4">
        <f t="shared" si="7"/>
        <v>4.65E-2</v>
      </c>
      <c r="U4">
        <f t="shared" si="8"/>
        <v>8.0000000000000002E-3</v>
      </c>
      <c r="V4">
        <f t="shared" si="9"/>
        <v>2.8499999999999998E-2</v>
      </c>
      <c r="W4">
        <f t="shared" si="10"/>
        <v>2.8999999999999998E-2</v>
      </c>
    </row>
    <row r="5" spans="1:23">
      <c r="A5">
        <v>1</v>
      </c>
      <c r="B5">
        <v>3.5999999999999997E-2</v>
      </c>
      <c r="C5">
        <v>3.5000000000000003E-2</v>
      </c>
      <c r="D5">
        <f t="shared" si="0"/>
        <v>3.5500000000000004E-2</v>
      </c>
      <c r="E5">
        <f t="shared" si="1"/>
        <v>-5.9999999999999915E-3</v>
      </c>
      <c r="F5">
        <v>1</v>
      </c>
      <c r="G5">
        <v>3.5000000000000003E-2</v>
      </c>
      <c r="H5">
        <v>3.5999999999999997E-2</v>
      </c>
      <c r="I5">
        <f t="shared" si="2"/>
        <v>3.5500000000000004E-2</v>
      </c>
      <c r="J5">
        <f t="shared" si="3"/>
        <v>-4.4999999999999901E-3</v>
      </c>
      <c r="K5">
        <f t="shared" si="4"/>
        <v>-1.5000000000000013E-3</v>
      </c>
      <c r="L5">
        <v>1</v>
      </c>
      <c r="M5">
        <v>0.09</v>
      </c>
      <c r="N5">
        <v>9.5000000000000001E-2</v>
      </c>
      <c r="O5">
        <f t="shared" si="5"/>
        <v>9.2499999999999999E-2</v>
      </c>
      <c r="P5">
        <f t="shared" si="6"/>
        <v>4.1500000000000002E-2</v>
      </c>
      <c r="Q5">
        <v>1</v>
      </c>
      <c r="R5">
        <v>4.1000000000000002E-2</v>
      </c>
      <c r="S5">
        <v>4.2999999999999997E-2</v>
      </c>
      <c r="T5">
        <f t="shared" si="7"/>
        <v>4.1999999999999996E-2</v>
      </c>
      <c r="U5">
        <f t="shared" si="8"/>
        <v>3.4999999999999962E-3</v>
      </c>
      <c r="V5">
        <f t="shared" si="9"/>
        <v>3.8000000000000006E-2</v>
      </c>
      <c r="W5">
        <f t="shared" si="10"/>
        <v>3.9500000000000007E-2</v>
      </c>
    </row>
    <row r="6" spans="1:23">
      <c r="A6">
        <v>2</v>
      </c>
      <c r="B6">
        <v>3.4000000000000002E-2</v>
      </c>
      <c r="C6">
        <v>3.5000000000000003E-2</v>
      </c>
      <c r="D6">
        <f t="shared" si="0"/>
        <v>3.4500000000000003E-2</v>
      </c>
      <c r="E6">
        <f t="shared" si="1"/>
        <v>-6.9999999999999923E-3</v>
      </c>
      <c r="F6">
        <v>2</v>
      </c>
      <c r="G6">
        <v>3.5999999999999997E-2</v>
      </c>
      <c r="H6">
        <v>3.5000000000000003E-2</v>
      </c>
      <c r="I6">
        <f t="shared" si="2"/>
        <v>3.5500000000000004E-2</v>
      </c>
      <c r="J6">
        <f t="shared" si="3"/>
        <v>-4.4999999999999901E-3</v>
      </c>
      <c r="K6">
        <f t="shared" si="4"/>
        <v>-2.5000000000000022E-3</v>
      </c>
      <c r="L6">
        <v>2</v>
      </c>
      <c r="M6">
        <v>0.14000000000000001</v>
      </c>
      <c r="N6">
        <v>0.13200000000000001</v>
      </c>
      <c r="O6">
        <f t="shared" si="5"/>
        <v>0.13600000000000001</v>
      </c>
      <c r="P6">
        <f t="shared" si="6"/>
        <v>8.500000000000002E-2</v>
      </c>
      <c r="Q6">
        <v>2</v>
      </c>
      <c r="R6">
        <v>4.8000000000000001E-2</v>
      </c>
      <c r="S6">
        <v>4.8000000000000001E-2</v>
      </c>
      <c r="T6">
        <f t="shared" si="7"/>
        <v>4.8000000000000001E-2</v>
      </c>
      <c r="U6">
        <f t="shared" si="8"/>
        <v>9.5000000000000015E-3</v>
      </c>
      <c r="V6">
        <f t="shared" si="9"/>
        <v>7.5500000000000012E-2</v>
      </c>
      <c r="W6">
        <f t="shared" si="10"/>
        <v>7.8000000000000014E-2</v>
      </c>
    </row>
    <row r="7" spans="1:23">
      <c r="A7">
        <v>4</v>
      </c>
      <c r="B7">
        <v>3.5999999999999997E-2</v>
      </c>
      <c r="C7">
        <v>3.9E-2</v>
      </c>
      <c r="D7">
        <f t="shared" si="0"/>
        <v>3.7499999999999999E-2</v>
      </c>
      <c r="E7">
        <f t="shared" si="1"/>
        <v>-3.9999999999999966E-3</v>
      </c>
      <c r="F7">
        <v>4</v>
      </c>
      <c r="G7">
        <v>3.5999999999999997E-2</v>
      </c>
      <c r="H7">
        <v>3.9E-2</v>
      </c>
      <c r="I7">
        <f t="shared" si="2"/>
        <v>3.7499999999999999E-2</v>
      </c>
      <c r="J7">
        <f t="shared" si="3"/>
        <v>-2.4999999999999953E-3</v>
      </c>
      <c r="K7">
        <f t="shared" si="4"/>
        <v>-1.5000000000000013E-3</v>
      </c>
      <c r="L7">
        <v>4</v>
      </c>
      <c r="M7">
        <v>0.20599999999999999</v>
      </c>
      <c r="N7">
        <v>0.21099999999999999</v>
      </c>
      <c r="O7">
        <f t="shared" si="5"/>
        <v>0.20849999999999999</v>
      </c>
      <c r="P7">
        <f t="shared" si="6"/>
        <v>0.1575</v>
      </c>
      <c r="Q7">
        <v>4</v>
      </c>
      <c r="R7">
        <v>5.6000000000000001E-2</v>
      </c>
      <c r="S7">
        <v>5.6000000000000001E-2</v>
      </c>
      <c r="T7">
        <f t="shared" si="7"/>
        <v>5.6000000000000001E-2</v>
      </c>
      <c r="U7">
        <f t="shared" si="8"/>
        <v>1.7500000000000002E-2</v>
      </c>
      <c r="V7">
        <f t="shared" si="9"/>
        <v>0.14000000000000001</v>
      </c>
      <c r="W7">
        <f t="shared" si="10"/>
        <v>0.14150000000000001</v>
      </c>
    </row>
    <row r="8" spans="1:23">
      <c r="A8">
        <v>8</v>
      </c>
      <c r="B8">
        <v>3.5999999999999997E-2</v>
      </c>
      <c r="C8">
        <v>3.5000000000000003E-2</v>
      </c>
      <c r="D8">
        <f t="shared" si="0"/>
        <v>3.5500000000000004E-2</v>
      </c>
      <c r="E8">
        <f t="shared" si="1"/>
        <v>-5.9999999999999915E-3</v>
      </c>
      <c r="F8">
        <v>8</v>
      </c>
      <c r="G8">
        <v>3.5999999999999997E-2</v>
      </c>
      <c r="H8">
        <v>3.5000000000000003E-2</v>
      </c>
      <c r="I8">
        <f t="shared" si="2"/>
        <v>3.5500000000000004E-2</v>
      </c>
      <c r="J8">
        <f t="shared" si="3"/>
        <v>-4.4999999999999901E-3</v>
      </c>
      <c r="K8">
        <f t="shared" si="4"/>
        <v>-1.5000000000000013E-3</v>
      </c>
      <c r="L8">
        <v>8</v>
      </c>
      <c r="M8">
        <v>0.36299999999999999</v>
      </c>
      <c r="N8">
        <v>0.38400000000000001</v>
      </c>
      <c r="O8">
        <f t="shared" si="5"/>
        <v>0.3735</v>
      </c>
      <c r="P8">
        <f t="shared" si="6"/>
        <v>0.32250000000000001</v>
      </c>
      <c r="Q8">
        <v>8</v>
      </c>
      <c r="R8">
        <v>7.3999999999999996E-2</v>
      </c>
      <c r="S8">
        <v>7.5999999999999998E-2</v>
      </c>
      <c r="T8">
        <f t="shared" si="7"/>
        <v>7.4999999999999997E-2</v>
      </c>
      <c r="U8">
        <f t="shared" si="8"/>
        <v>3.6499999999999998E-2</v>
      </c>
      <c r="V8">
        <f t="shared" si="9"/>
        <v>0.28600000000000003</v>
      </c>
      <c r="W8">
        <f t="shared" si="10"/>
        <v>0.28750000000000003</v>
      </c>
    </row>
    <row r="9" spans="1:23">
      <c r="A9">
        <v>10</v>
      </c>
      <c r="B9">
        <v>3.5000000000000003E-2</v>
      </c>
      <c r="C9">
        <v>3.5000000000000003E-2</v>
      </c>
      <c r="D9">
        <f t="shared" si="0"/>
        <v>3.5000000000000003E-2</v>
      </c>
      <c r="E9">
        <f t="shared" si="1"/>
        <v>-6.4999999999999919E-3</v>
      </c>
      <c r="F9">
        <v>10</v>
      </c>
      <c r="G9">
        <v>3.4000000000000002E-2</v>
      </c>
      <c r="H9">
        <v>3.4000000000000002E-2</v>
      </c>
      <c r="I9">
        <f t="shared" si="2"/>
        <v>3.4000000000000002E-2</v>
      </c>
      <c r="J9">
        <f t="shared" si="3"/>
        <v>-5.9999999999999915E-3</v>
      </c>
      <c r="K9">
        <f t="shared" si="4"/>
        <v>-5.0000000000000044E-4</v>
      </c>
      <c r="L9">
        <v>10</v>
      </c>
      <c r="M9">
        <v>0.49399999999999999</v>
      </c>
      <c r="N9">
        <v>0.46400000000000002</v>
      </c>
      <c r="O9">
        <f t="shared" si="5"/>
        <v>0.47899999999999998</v>
      </c>
      <c r="P9">
        <f t="shared" si="6"/>
        <v>0.42799999999999999</v>
      </c>
      <c r="Q9">
        <v>10</v>
      </c>
      <c r="R9">
        <v>8.7999999999999995E-2</v>
      </c>
      <c r="S9">
        <v>8.4000000000000005E-2</v>
      </c>
      <c r="T9">
        <f t="shared" si="7"/>
        <v>8.5999999999999993E-2</v>
      </c>
      <c r="U9">
        <f t="shared" si="8"/>
        <v>4.7499999999999994E-2</v>
      </c>
      <c r="V9">
        <f t="shared" si="9"/>
        <v>0.3805</v>
      </c>
      <c r="W9">
        <f t="shared" si="10"/>
        <v>0.38100000000000001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Innocence Harvey</dc:creator>
  <cp:lastModifiedBy>Innocence Harvey</cp:lastModifiedBy>
  <dcterms:created xsi:type="dcterms:W3CDTF">2015-07-08T21:34:49Z</dcterms:created>
  <dcterms:modified xsi:type="dcterms:W3CDTF">2015-07-15T22:03:35Z</dcterms:modified>
</cp:coreProperties>
</file>