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eph16\Documents\GitHub\ObesityParticulateTreatment\data\"/>
    </mc:Choice>
  </mc:AlternateContent>
  <bookViews>
    <workbookView xWindow="0" yWindow="0" windowWidth="10695" windowHeight="753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8" i="1" l="1"/>
  <c r="V7" i="1"/>
  <c r="V6" i="1"/>
  <c r="V5" i="1"/>
  <c r="U9" i="1"/>
  <c r="U8" i="1"/>
  <c r="U7" i="1"/>
  <c r="U6" i="1"/>
  <c r="U5" i="1"/>
  <c r="R8" i="1"/>
  <c r="R7" i="1"/>
  <c r="R6" i="1"/>
  <c r="R5" i="1"/>
  <c r="Q9" i="1"/>
  <c r="Q7" i="1"/>
  <c r="Q6" i="1"/>
  <c r="Q5" i="1"/>
  <c r="Q8" i="1"/>
  <c r="M9" i="1"/>
  <c r="N8" i="1"/>
  <c r="N7" i="1"/>
  <c r="N6" i="1"/>
  <c r="N5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M6" i="1"/>
  <c r="M7" i="1"/>
  <c r="M8" i="1"/>
  <c r="M5" i="1"/>
  <c r="E3" i="1"/>
  <c r="E4" i="1"/>
  <c r="E5" i="1"/>
  <c r="E12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G12" i="1"/>
  <c r="H12" i="1"/>
  <c r="I12" i="1"/>
  <c r="J12" i="1"/>
</calcChain>
</file>

<file path=xl/sharedStrings.xml><?xml version="1.0" encoding="utf-8"?>
<sst xmlns="http://schemas.openxmlformats.org/spreadsheetml/2006/main" count="85" uniqueCount="21">
  <si>
    <t>Mouse</t>
  </si>
  <si>
    <t>Treatment</t>
  </si>
  <si>
    <t>Saline</t>
  </si>
  <si>
    <t>FeedingState</t>
  </si>
  <si>
    <t>Fasted</t>
  </si>
  <si>
    <t>MCP230</t>
  </si>
  <si>
    <t>Glucose-mg/dL</t>
  </si>
  <si>
    <t>Insulin-pg/mL</t>
  </si>
  <si>
    <t>Insulin-ng/mL</t>
  </si>
  <si>
    <t>HOMA-IR</t>
  </si>
  <si>
    <t>Mean</t>
  </si>
  <si>
    <t>SD</t>
  </si>
  <si>
    <t>N</t>
  </si>
  <si>
    <t>SE</t>
  </si>
  <si>
    <t>Ttest</t>
  </si>
  <si>
    <t>Mouse 206 is excluded from analysis because it had malocclusion</t>
  </si>
  <si>
    <t>Glucose-mmol/L</t>
  </si>
  <si>
    <t>Insulin-pmol/L</t>
  </si>
  <si>
    <t>Insulin-uIU/mL</t>
  </si>
  <si>
    <t>Insulin pmol.L</t>
  </si>
  <si>
    <t>Glucose mmol.L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</si>
</sst>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00000"/>
    <numFmt numFmtId="165" formatCode="0.000000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R15" sqref="R15"/>
    </sheetView>
  </sheetViews>
  <sheetFormatPr defaultRowHeight="15" x14ac:dyDescent="0.25"/>
  <cols>
    <col min="5" max="5" width="15.7109375" customWidth="1"/>
    <col min="6" max="8" width="14.7109375" customWidth="1"/>
    <col min="9" max="9" width="21.85546875" customWidth="1"/>
  </cols>
  <sheetData>
    <row r="1" spans="1:22" x14ac:dyDescent="0.25">
      <c r="A1" t="s">
        <v>0</v>
      </c>
      <c r="B1" t="s">
        <v>1</v>
      </c>
      <c r="C1" t="s">
        <v>3</v>
      </c>
      <c r="D1" t="s">
        <v>6</v>
      </c>
      <c r="E1" t="s">
        <v>16</v>
      </c>
      <c r="F1" t="s">
        <v>7</v>
      </c>
      <c r="G1" t="s">
        <v>8</v>
      </c>
      <c r="H1" t="s">
        <v>17</v>
      </c>
      <c r="I1" t="s">
        <v>18</v>
      </c>
      <c r="J1" t="s">
        <v>9</v>
      </c>
    </row>
    <row r="2" spans="1:22" x14ac:dyDescent="0.25">
      <c r="A2">
        <v>202</v>
      </c>
      <c r="B2" t="s">
        <v>5</v>
      </c>
      <c r="C2" t="s">
        <v>4</v>
      </c>
      <c r="D2">
        <v>183</v>
      </c>
      <c r="E2">
        <f>D2/18</f>
        <v>10.166666666666666</v>
      </c>
    </row>
    <row r="3" spans="1:22" x14ac:dyDescent="0.25">
      <c r="A3">
        <v>201</v>
      </c>
      <c r="B3" t="s">
        <v>5</v>
      </c>
      <c r="C3" t="s">
        <v>4</v>
      </c>
      <c r="D3">
        <v>226</v>
      </c>
      <c r="E3">
        <f t="shared" ref="E3:E26" si="0">D3/18</f>
        <v>12.555555555555555</v>
      </c>
      <c r="L3" s="5" t="s">
        <v>9</v>
      </c>
      <c r="M3" s="5"/>
      <c r="N3" s="5"/>
      <c r="P3" s="5" t="s">
        <v>19</v>
      </c>
      <c r="Q3" s="5"/>
      <c r="R3" s="5"/>
      <c r="T3" s="5" t="s">
        <v>20</v>
      </c>
      <c r="U3" s="5"/>
      <c r="V3" s="5"/>
    </row>
    <row r="4" spans="1:22" x14ac:dyDescent="0.25">
      <c r="A4">
        <v>203</v>
      </c>
      <c r="B4" t="s">
        <v>5</v>
      </c>
      <c r="C4" t="s">
        <v>4</v>
      </c>
      <c r="D4">
        <v>209</v>
      </c>
      <c r="E4">
        <f t="shared" si="0"/>
        <v>11.611111111111111</v>
      </c>
      <c r="F4">
        <v>1098.317</v>
      </c>
      <c r="G4">
        <f>(F4/1000)</f>
        <v>1.098317</v>
      </c>
      <c r="H4">
        <f t="shared" ref="H4:H26" si="1">G4*1000*1/5808*1000</f>
        <v>189.10416666666666</v>
      </c>
      <c r="I4" s="1">
        <f>H4/6</f>
        <v>31.517361111111111</v>
      </c>
      <c r="J4">
        <f>(I4*D4)/405</f>
        <v>16.264514746227707</v>
      </c>
      <c r="M4" t="s">
        <v>2</v>
      </c>
      <c r="N4" t="s">
        <v>5</v>
      </c>
      <c r="Q4" t="s">
        <v>2</v>
      </c>
      <c r="R4" t="s">
        <v>5</v>
      </c>
      <c r="U4" t="s">
        <v>2</v>
      </c>
      <c r="V4" t="s">
        <v>5</v>
      </c>
    </row>
    <row r="5" spans="1:22" x14ac:dyDescent="0.25">
      <c r="A5">
        <v>204</v>
      </c>
      <c r="B5" t="s">
        <v>5</v>
      </c>
      <c r="C5" t="s">
        <v>4</v>
      </c>
      <c r="D5">
        <v>132</v>
      </c>
      <c r="E5">
        <f t="shared" si="0"/>
        <v>7.333333333333333</v>
      </c>
      <c r="F5">
        <v>963.89880000000005</v>
      </c>
      <c r="G5">
        <f t="shared" ref="G5:G26" si="2">(F5/1000)</f>
        <v>0.96389880000000006</v>
      </c>
      <c r="H5">
        <f t="shared" si="1"/>
        <v>165.96053719008268</v>
      </c>
      <c r="I5" s="1">
        <f t="shared" ref="I5:I26" si="3">H5/6</f>
        <v>27.660089531680445</v>
      </c>
      <c r="J5">
        <f t="shared" ref="J5:J26" si="4">(I5*D5)/405</f>
        <v>9.0151402918069596</v>
      </c>
      <c r="L5" t="s">
        <v>10</v>
      </c>
      <c r="M5">
        <f>AVERAGE(J13:J26)</f>
        <v>12.765306457633898</v>
      </c>
      <c r="N5">
        <f>AVERAGE(J4:J11)</f>
        <v>12.141325674321781</v>
      </c>
      <c r="P5" t="s">
        <v>10</v>
      </c>
      <c r="Q5">
        <f>AVERAGE(H13:H26)</f>
        <v>174.16515889413617</v>
      </c>
      <c r="R5">
        <f>AVERAGE(H4:H11)</f>
        <v>175.10476928374655</v>
      </c>
      <c r="T5" t="s">
        <v>10</v>
      </c>
      <c r="U5">
        <f>AVERAGE(E13:E26)</f>
        <v>9.7301587301587311</v>
      </c>
      <c r="V5">
        <f>AVERAGE(E2:E11)</f>
        <v>10.061111111111112</v>
      </c>
    </row>
    <row r="6" spans="1:22" x14ac:dyDescent="0.25">
      <c r="A6">
        <v>207</v>
      </c>
      <c r="B6" t="s">
        <v>5</v>
      </c>
      <c r="C6" t="s">
        <v>4</v>
      </c>
      <c r="D6">
        <v>179</v>
      </c>
      <c r="E6">
        <f t="shared" si="0"/>
        <v>9.9444444444444446</v>
      </c>
      <c r="F6">
        <v>1029.605</v>
      </c>
      <c r="G6">
        <f t="shared" si="2"/>
        <v>1.0296050000000001</v>
      </c>
      <c r="H6">
        <f t="shared" si="1"/>
        <v>177.27358815426996</v>
      </c>
      <c r="I6" s="1">
        <f t="shared" si="3"/>
        <v>29.545598025711659</v>
      </c>
      <c r="J6">
        <f t="shared" si="4"/>
        <v>13.058424806425647</v>
      </c>
      <c r="L6" t="s">
        <v>11</v>
      </c>
      <c r="M6">
        <f>STDEV(J13:J26)</f>
        <v>4.8403089364925398</v>
      </c>
      <c r="N6">
        <f>STDEV(J4:J11)</f>
        <v>2.7140065671365279</v>
      </c>
      <c r="P6" t="s">
        <v>11</v>
      </c>
      <c r="Q6">
        <f>STDEV(H13:H26)</f>
        <v>55.114744050733904</v>
      </c>
      <c r="R6">
        <f>STDEV(H4:H11)</f>
        <v>52.864977284266388</v>
      </c>
      <c r="T6" t="s">
        <v>11</v>
      </c>
      <c r="U6">
        <f>STDEV(E13:E26)</f>
        <v>1.3315260441669672</v>
      </c>
      <c r="V6">
        <f>STDEV(E2:E11)</f>
        <v>2.1742428478877915</v>
      </c>
    </row>
    <row r="7" spans="1:22" x14ac:dyDescent="0.25">
      <c r="A7">
        <v>208</v>
      </c>
      <c r="B7" t="s">
        <v>5</v>
      </c>
      <c r="C7" t="s">
        <v>4</v>
      </c>
      <c r="D7">
        <v>177</v>
      </c>
      <c r="E7">
        <f t="shared" si="0"/>
        <v>9.8333333333333339</v>
      </c>
      <c r="F7">
        <v>922.27499999999998</v>
      </c>
      <c r="G7">
        <f t="shared" si="2"/>
        <v>0.92227499999999996</v>
      </c>
      <c r="H7">
        <f t="shared" si="1"/>
        <v>158.79390495867767</v>
      </c>
      <c r="I7" s="1">
        <f t="shared" si="3"/>
        <v>26.465650826446279</v>
      </c>
      <c r="J7">
        <f t="shared" si="4"/>
        <v>11.566469620446892</v>
      </c>
      <c r="L7" t="s">
        <v>12</v>
      </c>
      <c r="M7">
        <f>COUNT(J13:J26)</f>
        <v>14</v>
      </c>
      <c r="N7">
        <f>COUNT(J4:J11)</f>
        <v>8</v>
      </c>
      <c r="P7" t="s">
        <v>12</v>
      </c>
      <c r="Q7">
        <f>COUNT(H13:H26)</f>
        <v>14</v>
      </c>
      <c r="R7">
        <f>COUNT(H4:H11)</f>
        <v>8</v>
      </c>
      <c r="T7" t="s">
        <v>12</v>
      </c>
      <c r="U7">
        <f>COUNT(E13:E26)</f>
        <v>14</v>
      </c>
      <c r="V7">
        <f>COUNT(E2:E11)</f>
        <v>10</v>
      </c>
    </row>
    <row r="8" spans="1:22" x14ac:dyDescent="0.25">
      <c r="A8">
        <v>209</v>
      </c>
      <c r="B8" t="s">
        <v>5</v>
      </c>
      <c r="C8" t="s">
        <v>4</v>
      </c>
      <c r="D8">
        <v>194</v>
      </c>
      <c r="E8">
        <f t="shared" si="0"/>
        <v>10.777777777777779</v>
      </c>
      <c r="F8">
        <v>573.7432</v>
      </c>
      <c r="G8">
        <f t="shared" si="2"/>
        <v>0.57374320000000001</v>
      </c>
      <c r="H8">
        <f t="shared" si="1"/>
        <v>98.784986225895324</v>
      </c>
      <c r="I8" s="1">
        <f t="shared" si="3"/>
        <v>16.464164370982555</v>
      </c>
      <c r="J8">
        <f t="shared" si="4"/>
        <v>7.8865379949891743</v>
      </c>
      <c r="L8" t="s">
        <v>13</v>
      </c>
      <c r="M8">
        <f>M6/SQRT(M7)</f>
        <v>1.2936269776068023</v>
      </c>
      <c r="N8">
        <f>N6/SQRT(N7)</f>
        <v>0.95954622390353084</v>
      </c>
      <c r="P8" t="s">
        <v>13</v>
      </c>
      <c r="Q8">
        <f>Q6/SQRT(Q7)</f>
        <v>14.730034942684547</v>
      </c>
      <c r="R8">
        <f>R6/SQRT(R7)</f>
        <v>18.690591962488778</v>
      </c>
      <c r="T8" t="s">
        <v>13</v>
      </c>
      <c r="U8">
        <f>U6/SQRT(U7)</f>
        <v>0.35586530420280132</v>
      </c>
      <c r="V8">
        <f>V6/SQRT(V7)</f>
        <v>0.68755595856564389</v>
      </c>
    </row>
    <row r="9" spans="1:22" x14ac:dyDescent="0.25">
      <c r="A9">
        <v>214</v>
      </c>
      <c r="B9" t="s">
        <v>5</v>
      </c>
      <c r="C9" t="s">
        <v>4</v>
      </c>
      <c r="D9">
        <v>158</v>
      </c>
      <c r="E9">
        <f t="shared" si="0"/>
        <v>8.7777777777777786</v>
      </c>
      <c r="F9">
        <v>1058.03</v>
      </c>
      <c r="G9">
        <f t="shared" si="2"/>
        <v>1.05803</v>
      </c>
      <c r="H9">
        <f t="shared" si="1"/>
        <v>182.16769972451792</v>
      </c>
      <c r="I9" s="1">
        <f t="shared" si="3"/>
        <v>30.361283287419653</v>
      </c>
      <c r="J9">
        <f t="shared" si="4"/>
        <v>11.844648788672357</v>
      </c>
      <c r="L9" t="s">
        <v>14</v>
      </c>
      <c r="M9">
        <f>TTEST(J13:J26,J4:J11,2,3)</f>
        <v>0.70254597760929749</v>
      </c>
      <c r="P9" t="s">
        <v>14</v>
      </c>
      <c r="Q9">
        <f>TTEST(H13:H26,H4:H11,2,3)</f>
        <v>0.96901748241144403</v>
      </c>
      <c r="T9" t="s">
        <v>14</v>
      </c>
      <c r="U9">
        <f>TTEST(E13:E26,E2:E11,2,3)</f>
        <v>0.67563212532208994</v>
      </c>
    </row>
    <row r="10" spans="1:22" x14ac:dyDescent="0.25">
      <c r="A10">
        <v>250</v>
      </c>
      <c r="B10" t="s">
        <v>5</v>
      </c>
      <c r="C10" t="s">
        <v>4</v>
      </c>
      <c r="D10">
        <v>114</v>
      </c>
      <c r="E10">
        <f t="shared" si="0"/>
        <v>6.333333333333333</v>
      </c>
      <c r="F10">
        <v>1656.883</v>
      </c>
      <c r="G10">
        <f t="shared" si="2"/>
        <v>1.6568830000000001</v>
      </c>
      <c r="H10">
        <f t="shared" si="1"/>
        <v>285.2759986225895</v>
      </c>
      <c r="I10" s="1">
        <f t="shared" si="3"/>
        <v>47.545999770431585</v>
      </c>
      <c r="J10">
        <f t="shared" si="4"/>
        <v>13.38331845389926</v>
      </c>
    </row>
    <row r="11" spans="1:22" x14ac:dyDescent="0.25">
      <c r="A11">
        <v>2500</v>
      </c>
      <c r="B11" t="s">
        <v>5</v>
      </c>
      <c r="C11" t="s">
        <v>4</v>
      </c>
      <c r="D11">
        <v>239</v>
      </c>
      <c r="E11">
        <f t="shared" si="0"/>
        <v>13.277777777777779</v>
      </c>
      <c r="F11">
        <v>833.31600000000003</v>
      </c>
      <c r="G11">
        <f t="shared" si="2"/>
        <v>0.83331600000000006</v>
      </c>
      <c r="H11">
        <f t="shared" si="1"/>
        <v>143.47727272727272</v>
      </c>
      <c r="I11" s="1">
        <f t="shared" si="3"/>
        <v>23.912878787878785</v>
      </c>
      <c r="J11">
        <f t="shared" si="4"/>
        <v>14.111550692106247</v>
      </c>
    </row>
    <row r="12" spans="1:22" x14ac:dyDescent="0.25">
      <c r="A12" s="3">
        <v>206</v>
      </c>
      <c r="B12" s="3" t="s">
        <v>5</v>
      </c>
      <c r="C12" s="3" t="s">
        <v>4</v>
      </c>
      <c r="D12" s="3">
        <v>136</v>
      </c>
      <c r="E12" s="3">
        <f>D12/18</f>
        <v>7.5555555555555554</v>
      </c>
      <c r="F12" s="3">
        <v>452.99740000000003</v>
      </c>
      <c r="G12" s="3">
        <f>(F12/1000)</f>
        <v>0.45299740000000005</v>
      </c>
      <c r="H12" s="3">
        <f t="shared" si="1"/>
        <v>77.995420110192839</v>
      </c>
      <c r="I12" s="4">
        <f>H12/6</f>
        <v>12.999236685032139</v>
      </c>
      <c r="J12" s="3">
        <f>(I12*D12)/405</f>
        <v>4.365175775714496</v>
      </c>
      <c r="L12" s="3" t="s">
        <v>15</v>
      </c>
    </row>
    <row r="13" spans="1:22" x14ac:dyDescent="0.25">
      <c r="A13">
        <v>291</v>
      </c>
      <c r="B13" t="s">
        <v>2</v>
      </c>
      <c r="C13" t="s">
        <v>4</v>
      </c>
      <c r="D13">
        <v>130</v>
      </c>
      <c r="E13">
        <f t="shared" si="0"/>
        <v>7.2222222222222223</v>
      </c>
      <c r="F13">
        <v>1033.6780000000001</v>
      </c>
      <c r="G13">
        <f t="shared" si="2"/>
        <v>1.0336780000000001</v>
      </c>
      <c r="H13">
        <f t="shared" si="1"/>
        <v>177.97486225895318</v>
      </c>
      <c r="I13" s="1">
        <f t="shared" si="3"/>
        <v>29.662477043158862</v>
      </c>
      <c r="J13">
        <f t="shared" si="4"/>
        <v>9.5212889274337087</v>
      </c>
    </row>
    <row r="14" spans="1:22" x14ac:dyDescent="0.25">
      <c r="A14">
        <v>294</v>
      </c>
      <c r="B14" t="s">
        <v>2</v>
      </c>
      <c r="C14" t="s">
        <v>4</v>
      </c>
      <c r="D14">
        <v>196</v>
      </c>
      <c r="E14">
        <f t="shared" si="0"/>
        <v>10.888888888888889</v>
      </c>
      <c r="F14">
        <v>1561.885</v>
      </c>
      <c r="G14">
        <f t="shared" si="2"/>
        <v>1.561885</v>
      </c>
      <c r="H14">
        <f t="shared" si="1"/>
        <v>268.91959366391183</v>
      </c>
      <c r="I14" s="1">
        <f t="shared" si="3"/>
        <v>44.819932277318635</v>
      </c>
      <c r="J14">
        <f t="shared" si="4"/>
        <v>21.690633892233215</v>
      </c>
    </row>
    <row r="15" spans="1:22" x14ac:dyDescent="0.25">
      <c r="A15">
        <v>298</v>
      </c>
      <c r="B15" t="s">
        <v>2</v>
      </c>
      <c r="C15" t="s">
        <v>4</v>
      </c>
      <c r="D15">
        <v>191</v>
      </c>
      <c r="E15">
        <f t="shared" si="0"/>
        <v>10.611111111111111</v>
      </c>
      <c r="F15">
        <v>1130.288</v>
      </c>
      <c r="G15">
        <f t="shared" si="2"/>
        <v>1.130288</v>
      </c>
      <c r="H15">
        <f t="shared" si="1"/>
        <v>194.60881542699724</v>
      </c>
      <c r="I15" s="1">
        <f t="shared" si="3"/>
        <v>32.434802571166209</v>
      </c>
      <c r="J15">
        <f t="shared" si="4"/>
        <v>15.296413064426533</v>
      </c>
    </row>
    <row r="16" spans="1:22" x14ac:dyDescent="0.25">
      <c r="A16">
        <v>292</v>
      </c>
      <c r="B16" t="s">
        <v>2</v>
      </c>
      <c r="C16" t="s">
        <v>4</v>
      </c>
      <c r="D16">
        <v>145</v>
      </c>
      <c r="E16">
        <f t="shared" si="0"/>
        <v>8.0555555555555554</v>
      </c>
      <c r="F16">
        <v>417.81619999999998</v>
      </c>
      <c r="G16">
        <f t="shared" si="2"/>
        <v>0.41781619999999997</v>
      </c>
      <c r="H16">
        <f t="shared" si="1"/>
        <v>71.938050964187326</v>
      </c>
      <c r="I16" s="1">
        <f t="shared" si="3"/>
        <v>11.989675160697887</v>
      </c>
      <c r="J16">
        <f t="shared" si="4"/>
        <v>4.2925997488918366</v>
      </c>
    </row>
    <row r="17" spans="1:10" x14ac:dyDescent="0.25">
      <c r="A17">
        <v>293</v>
      </c>
      <c r="B17" t="s">
        <v>2</v>
      </c>
      <c r="C17" t="s">
        <v>4</v>
      </c>
      <c r="D17">
        <v>222</v>
      </c>
      <c r="E17">
        <f t="shared" si="0"/>
        <v>12.333333333333334</v>
      </c>
      <c r="F17">
        <v>918.08780000000002</v>
      </c>
      <c r="G17">
        <f t="shared" si="2"/>
        <v>0.91808780000000001</v>
      </c>
      <c r="H17">
        <f t="shared" si="1"/>
        <v>158.07296831955921</v>
      </c>
      <c r="I17" s="1">
        <f t="shared" si="3"/>
        <v>26.345494719926535</v>
      </c>
      <c r="J17">
        <f t="shared" si="4"/>
        <v>14.441234142774544</v>
      </c>
    </row>
    <row r="18" spans="1:10" x14ac:dyDescent="0.25">
      <c r="A18">
        <v>290</v>
      </c>
      <c r="B18" t="s">
        <v>2</v>
      </c>
      <c r="C18" t="s">
        <v>4</v>
      </c>
      <c r="D18">
        <v>145</v>
      </c>
      <c r="E18">
        <f t="shared" si="0"/>
        <v>8.0555555555555554</v>
      </c>
      <c r="F18">
        <v>608.72670000000005</v>
      </c>
      <c r="G18">
        <f t="shared" si="2"/>
        <v>0.60872670000000006</v>
      </c>
      <c r="H18">
        <f t="shared" si="1"/>
        <v>104.80831611570248</v>
      </c>
      <c r="I18" s="1">
        <f t="shared" si="3"/>
        <v>17.468052685950415</v>
      </c>
      <c r="J18">
        <f t="shared" si="4"/>
        <v>6.2539941715131109</v>
      </c>
    </row>
    <row r="19" spans="1:10" x14ac:dyDescent="0.25">
      <c r="A19">
        <v>297</v>
      </c>
      <c r="B19" t="s">
        <v>2</v>
      </c>
      <c r="C19" t="s">
        <v>4</v>
      </c>
      <c r="D19">
        <v>185</v>
      </c>
      <c r="E19">
        <f t="shared" si="0"/>
        <v>10.277777777777779</v>
      </c>
      <c r="F19">
        <v>892.86469999999997</v>
      </c>
      <c r="G19">
        <f t="shared" si="2"/>
        <v>0.89286469999999996</v>
      </c>
      <c r="H19">
        <f t="shared" si="1"/>
        <v>153.73014807162534</v>
      </c>
      <c r="I19" s="1">
        <f t="shared" si="3"/>
        <v>25.621691345270889</v>
      </c>
      <c r="J19">
        <f t="shared" si="4"/>
        <v>11.703735552778062</v>
      </c>
    </row>
    <row r="20" spans="1:10" x14ac:dyDescent="0.25">
      <c r="A20">
        <v>277</v>
      </c>
      <c r="B20" t="s">
        <v>2</v>
      </c>
      <c r="C20" t="s">
        <v>4</v>
      </c>
      <c r="D20">
        <v>162</v>
      </c>
      <c r="E20">
        <f t="shared" si="0"/>
        <v>9</v>
      </c>
      <c r="F20">
        <v>901.29139999999995</v>
      </c>
      <c r="G20">
        <f t="shared" si="2"/>
        <v>0.90129139999999996</v>
      </c>
      <c r="H20">
        <f t="shared" si="1"/>
        <v>155.1810261707989</v>
      </c>
      <c r="I20" s="1">
        <f t="shared" si="3"/>
        <v>25.863504361799816</v>
      </c>
      <c r="J20">
        <f t="shared" si="4"/>
        <v>10.345401744719926</v>
      </c>
    </row>
    <row r="21" spans="1:10" x14ac:dyDescent="0.25">
      <c r="A21">
        <v>300</v>
      </c>
      <c r="B21" t="s">
        <v>2</v>
      </c>
      <c r="C21" t="s">
        <v>4</v>
      </c>
      <c r="D21">
        <v>180</v>
      </c>
      <c r="E21">
        <f t="shared" si="0"/>
        <v>10</v>
      </c>
      <c r="F21">
        <v>1304.3610000000001</v>
      </c>
      <c r="G21">
        <f t="shared" si="2"/>
        <v>1.3043610000000001</v>
      </c>
      <c r="H21">
        <f t="shared" si="1"/>
        <v>224.58006198347107</v>
      </c>
      <c r="I21" s="1">
        <f t="shared" si="3"/>
        <v>37.430010330578511</v>
      </c>
      <c r="J21">
        <f t="shared" si="4"/>
        <v>16.635560146923783</v>
      </c>
    </row>
    <row r="22" spans="1:10" x14ac:dyDescent="0.25">
      <c r="A22">
        <v>281</v>
      </c>
      <c r="B22" t="s">
        <v>2</v>
      </c>
      <c r="C22" t="s">
        <v>4</v>
      </c>
      <c r="D22">
        <v>169</v>
      </c>
      <c r="E22">
        <f t="shared" si="0"/>
        <v>9.3888888888888893</v>
      </c>
      <c r="F22">
        <v>934.80960000000005</v>
      </c>
      <c r="G22">
        <f t="shared" si="2"/>
        <v>0.93480960000000002</v>
      </c>
      <c r="H22">
        <f t="shared" si="1"/>
        <v>160.95206611570248</v>
      </c>
      <c r="I22" s="1">
        <f t="shared" si="3"/>
        <v>26.82534435261708</v>
      </c>
      <c r="J22">
        <f t="shared" si="4"/>
        <v>11.193785668129102</v>
      </c>
    </row>
    <row r="23" spans="1:10" x14ac:dyDescent="0.25">
      <c r="A23">
        <v>279</v>
      </c>
      <c r="B23" t="s">
        <v>2</v>
      </c>
      <c r="C23" t="s">
        <v>4</v>
      </c>
      <c r="D23">
        <v>184</v>
      </c>
      <c r="E23">
        <f t="shared" si="0"/>
        <v>10.222222222222221</v>
      </c>
      <c r="F23">
        <v>816.11350000000004</v>
      </c>
      <c r="G23">
        <f t="shared" si="2"/>
        <v>0.81611350000000005</v>
      </c>
      <c r="H23">
        <f t="shared" si="1"/>
        <v>140.51540977961432</v>
      </c>
      <c r="I23" s="1">
        <f t="shared" si="3"/>
        <v>23.419234963269052</v>
      </c>
      <c r="J23">
        <f t="shared" si="4"/>
        <v>10.639849958621001</v>
      </c>
    </row>
    <row r="24" spans="1:10" x14ac:dyDescent="0.25">
      <c r="A24">
        <v>278</v>
      </c>
      <c r="B24" t="s">
        <v>2</v>
      </c>
      <c r="C24" t="s">
        <v>4</v>
      </c>
      <c r="D24">
        <v>169</v>
      </c>
      <c r="E24">
        <f t="shared" si="0"/>
        <v>9.3888888888888893</v>
      </c>
      <c r="F24">
        <v>1181.778</v>
      </c>
      <c r="G24">
        <f t="shared" si="2"/>
        <v>1.181778</v>
      </c>
      <c r="H24">
        <f t="shared" si="1"/>
        <v>203.47417355371903</v>
      </c>
      <c r="I24" s="1">
        <f t="shared" si="3"/>
        <v>33.912362258953173</v>
      </c>
      <c r="J24">
        <f t="shared" si="4"/>
        <v>14.151084498180461</v>
      </c>
    </row>
    <row r="25" spans="1:10" x14ac:dyDescent="0.25">
      <c r="A25">
        <v>280</v>
      </c>
      <c r="B25" t="s">
        <v>2</v>
      </c>
      <c r="C25" t="s">
        <v>4</v>
      </c>
      <c r="D25">
        <v>186</v>
      </c>
      <c r="E25">
        <f t="shared" si="0"/>
        <v>10.333333333333334</v>
      </c>
      <c r="F25">
        <v>1554.52</v>
      </c>
      <c r="G25">
        <f t="shared" si="2"/>
        <v>1.5545199999999999</v>
      </c>
      <c r="H25">
        <f t="shared" si="1"/>
        <v>267.65151515151513</v>
      </c>
      <c r="I25" s="1">
        <f t="shared" si="3"/>
        <v>44.608585858585855</v>
      </c>
      <c r="J25">
        <f t="shared" si="4"/>
        <v>20.486906098017204</v>
      </c>
    </row>
    <row r="26" spans="1:10" x14ac:dyDescent="0.25">
      <c r="A26">
        <v>276</v>
      </c>
      <c r="B26" t="s">
        <v>2</v>
      </c>
      <c r="C26" t="s">
        <v>4</v>
      </c>
      <c r="D26">
        <v>188</v>
      </c>
      <c r="E26">
        <f t="shared" si="0"/>
        <v>10.444444444444445</v>
      </c>
      <c r="F26">
        <v>905.49749999999995</v>
      </c>
      <c r="G26">
        <f t="shared" si="2"/>
        <v>0.90549749999999996</v>
      </c>
      <c r="H26">
        <f t="shared" si="1"/>
        <v>155.90521694214877</v>
      </c>
      <c r="I26" s="1">
        <f t="shared" si="3"/>
        <v>25.984202823691462</v>
      </c>
      <c r="J26">
        <f t="shared" si="4"/>
        <v>12.061802792232086</v>
      </c>
    </row>
    <row r="33" spans="8:9" x14ac:dyDescent="0.25">
      <c r="H33" s="2"/>
      <c r="I33" s="2"/>
    </row>
    <row r="34" spans="8:9" x14ac:dyDescent="0.25">
      <c r="H34" s="2"/>
      <c r="I34" s="2"/>
    </row>
    <row r="35" spans="8:9" x14ac:dyDescent="0.25">
      <c r="H35" s="2"/>
      <c r="I35" s="2"/>
    </row>
  </sheetData>
  <mergeCells count="3">
    <mergeCell ref="L3:N3"/>
    <mergeCell ref="P3:R3"/>
    <mergeCell ref="T3:V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Stephenson, Erin</dc:creator>
  <cp:lastModifiedBy>Stephenson, Erin</cp:lastModifiedBy>
  <dcterms:created xsi:type="dcterms:W3CDTF">2016-02-15T18:55:39Z</dcterms:created>
  <dcterms:modified xsi:type="dcterms:W3CDTF">2016-02-16T19:17:31Z</dcterms:modified>
</cp:coreProperties>
</file>