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0" yWindow="0" windowWidth="19860" windowHeight="16120" tabRatio="500" activeTab="1"/>
  </bookViews>
  <sheets>
    <sheet name="Sheet1" sheetId="1" r:id="rId1"/>
    <sheet name="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P3" i="1"/>
  <c r="O4" i="1"/>
  <c r="O3" i="1"/>
  <c r="N4" i="1"/>
  <c r="N3" i="1"/>
  <c r="J2" i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12" i="1"/>
  <c r="E12" i="1"/>
  <c r="F12" i="1"/>
  <c r="G12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G2" i="1"/>
  <c r="D2" i="1"/>
  <c r="E2" i="1"/>
  <c r="H3" i="1"/>
  <c r="E36" i="1"/>
  <c r="D33" i="1"/>
  <c r="D32" i="1"/>
  <c r="E33" i="1"/>
  <c r="D34" i="1"/>
  <c r="E34" i="1"/>
  <c r="D35" i="1"/>
  <c r="E35" i="1"/>
  <c r="D36" i="1"/>
  <c r="D37" i="1"/>
  <c r="E37" i="1"/>
  <c r="D38" i="1"/>
  <c r="E38" i="1"/>
  <c r="D39" i="1"/>
  <c r="E39" i="1"/>
  <c r="E32" i="1"/>
  <c r="F30" i="1"/>
  <c r="H26" i="1"/>
  <c r="J26" i="1"/>
  <c r="H25" i="1"/>
  <c r="J25" i="1"/>
  <c r="H24" i="1"/>
  <c r="J24" i="1"/>
  <c r="H23" i="1"/>
  <c r="J23" i="1"/>
  <c r="H22" i="1"/>
  <c r="J22" i="1"/>
  <c r="H12" i="1"/>
  <c r="J12" i="1"/>
  <c r="H21" i="1"/>
  <c r="J21" i="1"/>
  <c r="H20" i="1"/>
  <c r="J20" i="1"/>
  <c r="H19" i="1"/>
  <c r="J19" i="1"/>
  <c r="H18" i="1"/>
  <c r="J18" i="1"/>
  <c r="H17" i="1"/>
  <c r="J17" i="1"/>
  <c r="H16" i="1"/>
  <c r="J16" i="1"/>
  <c r="H15" i="1"/>
  <c r="J15" i="1"/>
  <c r="H14" i="1"/>
  <c r="J14" i="1"/>
  <c r="H13" i="1"/>
  <c r="J13" i="1"/>
  <c r="H11" i="1"/>
  <c r="J11" i="1"/>
  <c r="H10" i="1"/>
  <c r="J10" i="1"/>
  <c r="H9" i="1"/>
  <c r="J9" i="1"/>
  <c r="H8" i="1"/>
  <c r="J8" i="1"/>
  <c r="H7" i="1"/>
  <c r="J7" i="1"/>
  <c r="H6" i="1"/>
  <c r="J6" i="1"/>
  <c r="H5" i="1"/>
  <c r="J5" i="1"/>
  <c r="H4" i="1"/>
  <c r="J4" i="1"/>
  <c r="J3" i="1"/>
  <c r="F2" i="1"/>
  <c r="H2" i="1"/>
</calcChain>
</file>

<file path=xl/comments1.xml><?xml version="1.0" encoding="utf-8"?>
<comments xmlns="http://schemas.openxmlformats.org/spreadsheetml/2006/main">
  <authors>
    <author>Kathryn Cyrus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>Kathryn Cyrus:</t>
        </r>
        <r>
          <rPr>
            <sz val="9"/>
            <color indexed="81"/>
            <rFont val="Calibri"/>
            <family val="2"/>
          </rPr>
          <t xml:space="preserve">
Weird mouse</t>
        </r>
      </text>
    </comment>
    <comment ref="A17" authorId="0">
      <text>
        <r>
          <rPr>
            <b/>
            <sz val="9"/>
            <color indexed="81"/>
            <rFont val="Calibri"/>
            <family val="2"/>
          </rPr>
          <t>Kathryn Cyrus:</t>
        </r>
        <r>
          <rPr>
            <sz val="9"/>
            <color indexed="81"/>
            <rFont val="Calibri"/>
            <family val="2"/>
          </rPr>
          <t xml:space="preserve">
Very little sample to evaporate</t>
        </r>
      </text>
    </comment>
    <comment ref="A23" authorId="0">
      <text>
        <r>
          <rPr>
            <b/>
            <sz val="9"/>
            <color indexed="81"/>
            <rFont val="Calibri"/>
            <family val="2"/>
          </rPr>
          <t>Kathryn Cyrus:</t>
        </r>
        <r>
          <rPr>
            <sz val="9"/>
            <color indexed="81"/>
            <rFont val="Calibri"/>
            <family val="2"/>
          </rPr>
          <t xml:space="preserve">
No ball bearing</t>
        </r>
      </text>
    </comment>
  </commentList>
</comments>
</file>

<file path=xl/sharedStrings.xml><?xml version="1.0" encoding="utf-8"?>
<sst xmlns="http://schemas.openxmlformats.org/spreadsheetml/2006/main" count="86" uniqueCount="23">
  <si>
    <t>Mouse ID</t>
  </si>
  <si>
    <t>Abs1</t>
  </si>
  <si>
    <t>Abs2</t>
  </si>
  <si>
    <t>Abs1-B</t>
  </si>
  <si>
    <t>Abs2-B</t>
  </si>
  <si>
    <t>Average Abs-B</t>
  </si>
  <si>
    <t>TGs in 50microliters [microgram]</t>
  </si>
  <si>
    <t>Tissue Sample [mg]</t>
  </si>
  <si>
    <t>TGs [microgram/milligrams of tissue]</t>
  </si>
  <si>
    <t>slope</t>
  </si>
  <si>
    <t>Blank</t>
  </si>
  <si>
    <t>Standards</t>
  </si>
  <si>
    <t>rep1</t>
  </si>
  <si>
    <t>rep2</t>
  </si>
  <si>
    <t>avg</t>
  </si>
  <si>
    <t>blanksub</t>
  </si>
  <si>
    <t>TGs in 5microliter</t>
  </si>
  <si>
    <t>RETM (2500)</t>
  </si>
  <si>
    <t>Treatment</t>
  </si>
  <si>
    <t>Saline</t>
  </si>
  <si>
    <t>Avg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</si>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</sst>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3" fillId="0" borderId="0" xfId="0" applyFont="1" applyFill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P1: Standard Curve_Blank Sub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intercept val="0.0"/>
            <c:dispRSqr val="1"/>
            <c:dispEq val="1"/>
            <c:trendlineLbl>
              <c:layout>
                <c:manualLayout>
                  <c:x val="-0.147142169728784"/>
                  <c:y val="-0.00462962962962963"/>
                </c:manualLayout>
              </c:layout>
              <c:numFmt formatCode="General" sourceLinked="0"/>
            </c:trendlineLbl>
          </c:trendline>
          <c:xVal>
            <c:numRef>
              <c:f>(Sheet1!$A$32,Sheet1!$A$36:$A$39)</c:f>
              <c:numCache>
                <c:formatCode>General</c:formatCode>
                <c:ptCount val="5"/>
                <c:pt idx="0">
                  <c:v>0.0</c:v>
                </c:pt>
                <c:pt idx="1">
                  <c:v>2.5</c:v>
                </c:pt>
                <c:pt idx="2">
                  <c:v>5.0</c:v>
                </c:pt>
                <c:pt idx="3">
                  <c:v>7.5</c:v>
                </c:pt>
                <c:pt idx="4">
                  <c:v>10.0</c:v>
                </c:pt>
              </c:numCache>
            </c:numRef>
          </c:xVal>
          <c:yVal>
            <c:numRef>
              <c:f>(Sheet1!$E$32,Sheet1!$E$36:$E$39)</c:f>
              <c:numCache>
                <c:formatCode>General</c:formatCode>
                <c:ptCount val="5"/>
                <c:pt idx="0">
                  <c:v>0.0</c:v>
                </c:pt>
                <c:pt idx="1">
                  <c:v>0.1925</c:v>
                </c:pt>
                <c:pt idx="2">
                  <c:v>0.231</c:v>
                </c:pt>
                <c:pt idx="3">
                  <c:v>0.2615</c:v>
                </c:pt>
                <c:pt idx="4">
                  <c:v>0.302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973112"/>
        <c:axId val="-2129970168"/>
      </c:scatterChart>
      <c:valAx>
        <c:axId val="-2129973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9970168"/>
        <c:crosses val="autoZero"/>
        <c:crossBetween val="midCat"/>
      </c:valAx>
      <c:valAx>
        <c:axId val="-2129970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29973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Maternal</a:t>
            </a:r>
            <a:r>
              <a:rPr lang="en-US" baseline="0"/>
              <a:t> Particulate Inhalation Average Liver Triglyceride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Sheet1!$P$3:$P$4</c:f>
                <c:numCache>
                  <c:formatCode>General</c:formatCode>
                  <c:ptCount val="2"/>
                  <c:pt idx="0">
                    <c:v>0.437793585110951</c:v>
                  </c:pt>
                  <c:pt idx="1">
                    <c:v>0.340309828569837</c:v>
                  </c:pt>
                </c:numCache>
              </c:numRef>
            </c:plus>
            <c:minus>
              <c:numRef>
                <c:f>Sheet1!$P$3:$P$4</c:f>
                <c:numCache>
                  <c:formatCode>General</c:formatCode>
                  <c:ptCount val="2"/>
                  <c:pt idx="0">
                    <c:v>0.437793585110951</c:v>
                  </c:pt>
                  <c:pt idx="1">
                    <c:v>0.340309828569837</c:v>
                  </c:pt>
                </c:numCache>
              </c:numRef>
            </c:minus>
          </c:errBars>
          <c:cat>
            <c:strRef>
              <c:f>Sheet1!$M$3:$M$4</c:f>
              <c:strCache>
                <c:ptCount val="2"/>
                <c:pt idx="0">
                  <c:v>Treatment</c:v>
                </c:pt>
                <c:pt idx="1">
                  <c:v>Saline</c:v>
                </c:pt>
              </c:strCache>
            </c:strRef>
          </c:cat>
          <c:val>
            <c:numRef>
              <c:f>Sheet1!$N$3:$N$4</c:f>
              <c:numCache>
                <c:formatCode>0.000</c:formatCode>
                <c:ptCount val="2"/>
                <c:pt idx="0">
                  <c:v>3.832341954117476</c:v>
                </c:pt>
                <c:pt idx="1">
                  <c:v>3.568142615078552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930808"/>
        <c:axId val="-2129927896"/>
      </c:barChart>
      <c:catAx>
        <c:axId val="-21299308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9927896"/>
        <c:crosses val="autoZero"/>
        <c:auto val="1"/>
        <c:lblAlgn val="ctr"/>
        <c:lblOffset val="100"/>
        <c:noMultiLvlLbl val="0"/>
      </c:catAx>
      <c:valAx>
        <c:axId val="-2129927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Triglycerides</a:t>
                </a:r>
                <a:r>
                  <a:rPr lang="en-US" baseline="0"/>
                  <a:t> [micrograms/milligrams of tissue]</a:t>
                </a:r>
                <a:endParaRPr 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29930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30</xdr:row>
      <xdr:rowOff>38100</xdr:rowOff>
    </xdr:from>
    <xdr:to>
      <xdr:col>11</xdr:col>
      <xdr:colOff>355600</xdr:colOff>
      <xdr:row>44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5</xdr:row>
      <xdr:rowOff>19050</xdr:rowOff>
    </xdr:from>
    <xdr:to>
      <xdr:col>18</xdr:col>
      <xdr:colOff>520700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6" sqref="A1:K26"/>
    </sheetView>
  </sheetViews>
  <sheetFormatPr baseColWidth="10" defaultRowHeight="15" x14ac:dyDescent="0"/>
  <cols>
    <col min="8" max="8" width="12.1640625" customWidth="1"/>
    <col min="10" max="10" width="11.83203125" bestFit="1" customWidth="1"/>
  </cols>
  <sheetData>
    <row r="1" spans="1:16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  <c r="H1" s="2" t="s">
        <v>6</v>
      </c>
      <c r="I1" s="3" t="s">
        <v>7</v>
      </c>
      <c r="J1" s="3" t="s">
        <v>8</v>
      </c>
      <c r="K1" t="s">
        <v>18</v>
      </c>
      <c r="L1" s="1" t="s">
        <v>9</v>
      </c>
      <c r="M1" s="1"/>
    </row>
    <row r="2" spans="1:16">
      <c r="A2" s="1">
        <v>201</v>
      </c>
      <c r="B2" s="1">
        <v>0.83499999999999996</v>
      </c>
      <c r="C2" s="1">
        <v>0.81200000000000006</v>
      </c>
      <c r="D2" s="1">
        <f>B2-$F$30</f>
        <v>0.67949999999999999</v>
      </c>
      <c r="E2" s="1">
        <f>C2-$F$30</f>
        <v>0.65650000000000008</v>
      </c>
      <c r="F2" s="1">
        <f>AVERAGE(D2,E2)</f>
        <v>0.66800000000000004</v>
      </c>
      <c r="G2">
        <f>F2/$L$2</f>
        <v>18.923512747875357</v>
      </c>
      <c r="H2">
        <f>G2*10</f>
        <v>189.23512747875355</v>
      </c>
      <c r="I2" s="1">
        <v>44.3</v>
      </c>
      <c r="J2" s="6">
        <f>H2/I2</f>
        <v>4.2716733065181396</v>
      </c>
      <c r="K2" t="s">
        <v>18</v>
      </c>
      <c r="L2" s="1">
        <v>3.5299999999999998E-2</v>
      </c>
      <c r="N2" s="1" t="s">
        <v>20</v>
      </c>
      <c r="O2" t="s">
        <v>21</v>
      </c>
      <c r="P2" t="s">
        <v>22</v>
      </c>
    </row>
    <row r="3" spans="1:16">
      <c r="A3" s="1">
        <v>202</v>
      </c>
      <c r="B3" s="1">
        <v>0.90500000000000003</v>
      </c>
      <c r="C3" s="1">
        <v>0.83299999999999996</v>
      </c>
      <c r="D3" s="1">
        <f t="shared" ref="D3:D21" si="0">B3-$F$30</f>
        <v>0.74950000000000006</v>
      </c>
      <c r="E3" s="1">
        <f t="shared" ref="E3:E21" si="1">C3-$F$30</f>
        <v>0.67749999999999999</v>
      </c>
      <c r="F3" s="1">
        <f>AVERAGE(D3,E3)</f>
        <v>0.71350000000000002</v>
      </c>
      <c r="G3">
        <f t="shared" ref="G3:G21" si="2">F3/$L$2</f>
        <v>20.212464589235129</v>
      </c>
      <c r="H3">
        <f t="shared" ref="H3:H21" si="3">G3*10</f>
        <v>202.12464589235128</v>
      </c>
      <c r="I3" s="1">
        <v>43</v>
      </c>
      <c r="J3" s="6">
        <f t="shared" ref="J3:J21" si="4">H3/I3</f>
        <v>4.7005731602872389</v>
      </c>
      <c r="K3" t="s">
        <v>18</v>
      </c>
      <c r="L3" s="1"/>
      <c r="M3" s="1" t="s">
        <v>18</v>
      </c>
      <c r="N3" s="6">
        <f>AVERAGE(J2:J12)</f>
        <v>3.8323419541174761</v>
      </c>
      <c r="O3">
        <f>STDEV(J2:J12)</f>
        <v>1.4519970574375463</v>
      </c>
      <c r="P3">
        <f>O3/SQRT(11)</f>
        <v>0.43779358511095084</v>
      </c>
    </row>
    <row r="4" spans="1:16">
      <c r="A4" s="1">
        <v>203</v>
      </c>
      <c r="B4" s="1">
        <v>0.82</v>
      </c>
      <c r="C4" s="1">
        <v>0.81899999999999995</v>
      </c>
      <c r="D4" s="1">
        <f t="shared" si="0"/>
        <v>0.66449999999999998</v>
      </c>
      <c r="E4" s="1">
        <f t="shared" si="1"/>
        <v>0.66349999999999998</v>
      </c>
      <c r="F4" s="1">
        <f t="shared" ref="F4:F21" si="5">AVERAGE(D4,E4)</f>
        <v>0.66399999999999992</v>
      </c>
      <c r="G4">
        <f t="shared" si="2"/>
        <v>18.810198300283286</v>
      </c>
      <c r="H4">
        <f t="shared" si="3"/>
        <v>188.10198300283287</v>
      </c>
      <c r="I4" s="1">
        <v>49.6</v>
      </c>
      <c r="J4" s="6">
        <f t="shared" si="4"/>
        <v>3.7923786895732432</v>
      </c>
      <c r="K4" t="s">
        <v>18</v>
      </c>
      <c r="L4" s="1"/>
      <c r="M4" s="1" t="s">
        <v>19</v>
      </c>
      <c r="N4" s="6">
        <f>AVERAGE(J13:J26)</f>
        <v>3.568142615078552</v>
      </c>
      <c r="O4">
        <f>STDEV(J13:J26)</f>
        <v>1.2733227838601042</v>
      </c>
      <c r="P4">
        <f>O4/SQRT(14)</f>
        <v>0.34030982856983699</v>
      </c>
    </row>
    <row r="5" spans="1:16">
      <c r="A5" s="1">
        <v>204</v>
      </c>
      <c r="B5" s="1">
        <v>0.85499999999999998</v>
      </c>
      <c r="C5" s="1">
        <v>0.82299999999999995</v>
      </c>
      <c r="D5" s="1">
        <f t="shared" si="0"/>
        <v>0.69950000000000001</v>
      </c>
      <c r="E5" s="1">
        <f t="shared" si="1"/>
        <v>0.66749999999999998</v>
      </c>
      <c r="F5" s="1">
        <f t="shared" si="5"/>
        <v>0.6835</v>
      </c>
      <c r="G5">
        <f t="shared" si="2"/>
        <v>19.362606232294617</v>
      </c>
      <c r="H5">
        <f t="shared" si="3"/>
        <v>193.62606232294615</v>
      </c>
      <c r="I5" s="1">
        <v>32</v>
      </c>
      <c r="J5" s="6">
        <f t="shared" si="4"/>
        <v>6.0508144475920673</v>
      </c>
      <c r="K5" t="s">
        <v>18</v>
      </c>
      <c r="L5" s="1"/>
      <c r="M5" s="1"/>
    </row>
    <row r="6" spans="1:16">
      <c r="A6" s="1">
        <v>206</v>
      </c>
      <c r="B6" s="1">
        <v>0.187</v>
      </c>
      <c r="C6" s="1">
        <v>0.20100000000000001</v>
      </c>
      <c r="D6" s="1">
        <f t="shared" si="0"/>
        <v>3.15E-2</v>
      </c>
      <c r="E6" s="1">
        <f t="shared" si="1"/>
        <v>4.5500000000000013E-2</v>
      </c>
      <c r="F6" s="1">
        <f t="shared" si="5"/>
        <v>3.8500000000000006E-2</v>
      </c>
      <c r="G6">
        <f t="shared" si="2"/>
        <v>1.0906515580736547</v>
      </c>
      <c r="H6">
        <f t="shared" si="3"/>
        <v>10.906515580736546</v>
      </c>
      <c r="I6" s="1">
        <v>37.1</v>
      </c>
      <c r="J6" s="6">
        <f t="shared" si="4"/>
        <v>0.29397616120583681</v>
      </c>
      <c r="K6" t="s">
        <v>18</v>
      </c>
      <c r="L6" s="1"/>
      <c r="M6" s="1"/>
    </row>
    <row r="7" spans="1:16">
      <c r="A7" s="1">
        <v>207</v>
      </c>
      <c r="B7" s="1">
        <v>0.92</v>
      </c>
      <c r="C7" s="1">
        <v>0.92800000000000005</v>
      </c>
      <c r="D7" s="1">
        <f t="shared" si="0"/>
        <v>0.76450000000000007</v>
      </c>
      <c r="E7" s="1">
        <f t="shared" si="1"/>
        <v>0.77250000000000008</v>
      </c>
      <c r="F7" s="1">
        <f t="shared" si="5"/>
        <v>0.76850000000000007</v>
      </c>
      <c r="G7">
        <f t="shared" si="2"/>
        <v>21.770538243626067</v>
      </c>
      <c r="H7">
        <f t="shared" si="3"/>
        <v>217.70538243626066</v>
      </c>
      <c r="I7" s="1">
        <v>63</v>
      </c>
      <c r="J7" s="6">
        <f t="shared" si="4"/>
        <v>3.4556409910517565</v>
      </c>
      <c r="K7" t="s">
        <v>18</v>
      </c>
      <c r="L7" s="1"/>
      <c r="M7" s="1"/>
    </row>
    <row r="8" spans="1:16">
      <c r="A8" s="1">
        <v>208</v>
      </c>
      <c r="B8" s="1">
        <v>0.90900000000000003</v>
      </c>
      <c r="C8" s="1">
        <v>0.93600000000000005</v>
      </c>
      <c r="D8" s="1">
        <f t="shared" si="0"/>
        <v>0.75350000000000006</v>
      </c>
      <c r="E8" s="1">
        <f t="shared" si="1"/>
        <v>0.78050000000000008</v>
      </c>
      <c r="F8" s="1">
        <f t="shared" si="5"/>
        <v>0.76700000000000013</v>
      </c>
      <c r="G8">
        <f t="shared" si="2"/>
        <v>21.728045325779043</v>
      </c>
      <c r="H8">
        <f t="shared" si="3"/>
        <v>217.28045325779044</v>
      </c>
      <c r="I8" s="1">
        <v>41.8</v>
      </c>
      <c r="J8" s="6">
        <f t="shared" si="4"/>
        <v>5.1980969678897235</v>
      </c>
      <c r="K8" t="s">
        <v>18</v>
      </c>
      <c r="L8" s="1"/>
      <c r="M8" s="1"/>
    </row>
    <row r="9" spans="1:16">
      <c r="A9" s="1">
        <v>209</v>
      </c>
      <c r="B9" s="1">
        <v>0.89700000000000002</v>
      </c>
      <c r="C9" s="1">
        <v>0.81200000000000006</v>
      </c>
      <c r="D9" s="1">
        <f t="shared" si="0"/>
        <v>0.74150000000000005</v>
      </c>
      <c r="E9" s="1">
        <f t="shared" si="1"/>
        <v>0.65650000000000008</v>
      </c>
      <c r="F9" s="1">
        <f t="shared" si="5"/>
        <v>0.69900000000000007</v>
      </c>
      <c r="G9">
        <f t="shared" si="2"/>
        <v>19.801699716713884</v>
      </c>
      <c r="H9">
        <f t="shared" si="3"/>
        <v>198.01699716713884</v>
      </c>
      <c r="I9" s="1">
        <v>65.3</v>
      </c>
      <c r="J9" s="6">
        <f t="shared" si="4"/>
        <v>3.0324195584554188</v>
      </c>
      <c r="K9" t="s">
        <v>18</v>
      </c>
      <c r="L9" s="1"/>
      <c r="M9" s="1"/>
    </row>
    <row r="10" spans="1:16">
      <c r="A10" s="1">
        <v>214</v>
      </c>
      <c r="B10" s="1">
        <v>0.94399999999999995</v>
      </c>
      <c r="C10" s="1">
        <v>0.89400000000000002</v>
      </c>
      <c r="D10" s="1">
        <f t="shared" si="0"/>
        <v>0.78849999999999998</v>
      </c>
      <c r="E10" s="1">
        <f t="shared" si="1"/>
        <v>0.73850000000000005</v>
      </c>
      <c r="F10" s="1">
        <f t="shared" si="5"/>
        <v>0.76350000000000007</v>
      </c>
      <c r="G10">
        <f t="shared" si="2"/>
        <v>21.628895184135981</v>
      </c>
      <c r="H10">
        <f t="shared" si="3"/>
        <v>216.28895184135982</v>
      </c>
      <c r="I10" s="1">
        <v>55.1</v>
      </c>
      <c r="J10" s="6">
        <f t="shared" si="4"/>
        <v>3.9253893256145158</v>
      </c>
      <c r="K10" t="s">
        <v>18</v>
      </c>
      <c r="L10" s="1"/>
      <c r="M10" s="1"/>
    </row>
    <row r="11" spans="1:16">
      <c r="A11" s="1">
        <v>250</v>
      </c>
      <c r="B11" s="1">
        <v>0.80400000000000005</v>
      </c>
      <c r="C11" s="1">
        <v>0.82099999999999995</v>
      </c>
      <c r="D11" s="1">
        <f t="shared" si="0"/>
        <v>0.64850000000000008</v>
      </c>
      <c r="E11" s="1">
        <f t="shared" si="1"/>
        <v>0.66549999999999998</v>
      </c>
      <c r="F11" s="1">
        <f t="shared" si="5"/>
        <v>0.65700000000000003</v>
      </c>
      <c r="G11">
        <f t="shared" si="2"/>
        <v>18.61189801699717</v>
      </c>
      <c r="H11">
        <f t="shared" si="3"/>
        <v>186.11898016997171</v>
      </c>
      <c r="I11" s="1">
        <v>49.1</v>
      </c>
      <c r="J11" s="6">
        <f t="shared" si="4"/>
        <v>3.7906105940931099</v>
      </c>
      <c r="K11" t="s">
        <v>18</v>
      </c>
      <c r="L11" s="1"/>
      <c r="M11" s="1"/>
    </row>
    <row r="12" spans="1:16">
      <c r="A12" s="1" t="s">
        <v>17</v>
      </c>
      <c r="B12" s="1">
        <v>0.82699999999999996</v>
      </c>
      <c r="C12" s="1">
        <v>0.82699999999999996</v>
      </c>
      <c r="D12" s="1">
        <f>B12-$F$30</f>
        <v>0.67149999999999999</v>
      </c>
      <c r="E12" s="1">
        <f>C12-$F$30</f>
        <v>0.67149999999999999</v>
      </c>
      <c r="F12" s="1">
        <f>AVERAGE(D12,E12)</f>
        <v>0.67149999999999999</v>
      </c>
      <c r="G12">
        <f>F12/$L$2</f>
        <v>19.022662889518415</v>
      </c>
      <c r="H12">
        <f>G12*10</f>
        <v>190.22662889518415</v>
      </c>
      <c r="I12" s="1">
        <v>52.2</v>
      </c>
      <c r="J12" s="6">
        <f>H12/I12</f>
        <v>3.6441882930111902</v>
      </c>
      <c r="K12" t="s">
        <v>18</v>
      </c>
      <c r="L12" s="1"/>
      <c r="M12" s="1"/>
    </row>
    <row r="13" spans="1:16">
      <c r="A13" s="1">
        <v>276</v>
      </c>
      <c r="B13" s="1">
        <v>0.81299999999999994</v>
      </c>
      <c r="C13" s="1">
        <v>0.82099999999999995</v>
      </c>
      <c r="D13" s="1">
        <f t="shared" si="0"/>
        <v>0.65749999999999997</v>
      </c>
      <c r="E13" s="1">
        <f t="shared" si="1"/>
        <v>0.66549999999999998</v>
      </c>
      <c r="F13" s="1">
        <f t="shared" si="5"/>
        <v>0.66149999999999998</v>
      </c>
      <c r="G13">
        <f t="shared" si="2"/>
        <v>18.739376770538243</v>
      </c>
      <c r="H13">
        <f t="shared" si="3"/>
        <v>187.39376770538243</v>
      </c>
      <c r="I13" s="1">
        <v>60.9</v>
      </c>
      <c r="J13" s="6">
        <f t="shared" si="4"/>
        <v>3.0770733613363288</v>
      </c>
      <c r="K13" t="s">
        <v>19</v>
      </c>
      <c r="L13" s="1"/>
      <c r="M13" s="1"/>
    </row>
    <row r="14" spans="1:16">
      <c r="A14" s="1">
        <v>278</v>
      </c>
      <c r="B14" s="1">
        <v>0.86699999999999999</v>
      </c>
      <c r="C14" s="1">
        <v>0.82699999999999996</v>
      </c>
      <c r="D14" s="1">
        <f t="shared" si="0"/>
        <v>0.71150000000000002</v>
      </c>
      <c r="E14" s="1">
        <f t="shared" si="1"/>
        <v>0.67149999999999999</v>
      </c>
      <c r="F14" s="1">
        <f t="shared" si="5"/>
        <v>0.6915</v>
      </c>
      <c r="G14">
        <f t="shared" si="2"/>
        <v>19.589235127478755</v>
      </c>
      <c r="H14">
        <f t="shared" si="3"/>
        <v>195.89235127478756</v>
      </c>
      <c r="I14" s="1">
        <v>80.2</v>
      </c>
      <c r="J14" s="6">
        <f t="shared" si="4"/>
        <v>2.4425480208826378</v>
      </c>
      <c r="K14" t="s">
        <v>19</v>
      </c>
      <c r="L14" s="1"/>
      <c r="M14" s="1"/>
    </row>
    <row r="15" spans="1:16">
      <c r="A15" s="1">
        <v>279</v>
      </c>
      <c r="B15" s="1">
        <v>0.93600000000000005</v>
      </c>
      <c r="C15" s="1">
        <v>0.92400000000000004</v>
      </c>
      <c r="D15" s="1">
        <f t="shared" si="0"/>
        <v>0.78050000000000008</v>
      </c>
      <c r="E15" s="1">
        <f t="shared" si="1"/>
        <v>0.76850000000000007</v>
      </c>
      <c r="F15" s="1">
        <f t="shared" si="5"/>
        <v>0.77450000000000008</v>
      </c>
      <c r="G15">
        <f t="shared" si="2"/>
        <v>21.940509915014168</v>
      </c>
      <c r="H15">
        <f t="shared" si="3"/>
        <v>219.40509915014167</v>
      </c>
      <c r="I15" s="1">
        <v>82.7</v>
      </c>
      <c r="J15" s="6">
        <f t="shared" si="4"/>
        <v>2.6530241735204552</v>
      </c>
      <c r="K15" t="s">
        <v>19</v>
      </c>
      <c r="L15" s="1"/>
      <c r="M15" s="1"/>
    </row>
    <row r="16" spans="1:16">
      <c r="A16" s="1">
        <v>280</v>
      </c>
      <c r="B16" s="1">
        <v>0.93600000000000005</v>
      </c>
      <c r="C16" s="1">
        <v>0.88100000000000001</v>
      </c>
      <c r="D16" s="1">
        <f t="shared" si="0"/>
        <v>0.78050000000000008</v>
      </c>
      <c r="E16" s="1">
        <f t="shared" si="1"/>
        <v>0.72550000000000003</v>
      </c>
      <c r="F16" s="1">
        <f t="shared" si="5"/>
        <v>0.75300000000000011</v>
      </c>
      <c r="G16">
        <f t="shared" si="2"/>
        <v>21.331444759206803</v>
      </c>
      <c r="H16">
        <f t="shared" si="3"/>
        <v>213.31444759206803</v>
      </c>
      <c r="I16" s="1">
        <v>50.6</v>
      </c>
      <c r="J16" s="6">
        <f t="shared" si="4"/>
        <v>4.2157005452977874</v>
      </c>
      <c r="K16" t="s">
        <v>19</v>
      </c>
      <c r="L16" s="1"/>
      <c r="M16" s="1"/>
    </row>
    <row r="17" spans="1:13">
      <c r="A17" s="1">
        <v>281</v>
      </c>
      <c r="B17" s="1">
        <v>0.36</v>
      </c>
      <c r="C17" s="1">
        <v>0.38100000000000001</v>
      </c>
      <c r="D17" s="1">
        <f t="shared" si="0"/>
        <v>0.20449999999999999</v>
      </c>
      <c r="E17" s="1">
        <f t="shared" si="1"/>
        <v>0.22550000000000001</v>
      </c>
      <c r="F17" s="1">
        <f t="shared" si="5"/>
        <v>0.215</v>
      </c>
      <c r="G17">
        <f t="shared" si="2"/>
        <v>6.0906515580736542</v>
      </c>
      <c r="H17">
        <f t="shared" si="3"/>
        <v>60.906515580736539</v>
      </c>
      <c r="I17" s="1">
        <v>62.8</v>
      </c>
      <c r="J17" s="6">
        <f t="shared" si="4"/>
        <v>0.96984897421555005</v>
      </c>
      <c r="K17" t="s">
        <v>19</v>
      </c>
      <c r="L17" s="1"/>
      <c r="M17" s="1"/>
    </row>
    <row r="18" spans="1:13">
      <c r="A18" s="1">
        <v>290</v>
      </c>
      <c r="B18" s="1">
        <v>0.84899999999999998</v>
      </c>
      <c r="C18" s="1">
        <v>0.85499999999999998</v>
      </c>
      <c r="D18" s="1">
        <f t="shared" si="0"/>
        <v>0.69350000000000001</v>
      </c>
      <c r="E18" s="1">
        <f t="shared" si="1"/>
        <v>0.69950000000000001</v>
      </c>
      <c r="F18" s="1">
        <f t="shared" si="5"/>
        <v>0.69650000000000001</v>
      </c>
      <c r="G18">
        <f t="shared" si="2"/>
        <v>19.730878186968841</v>
      </c>
      <c r="H18">
        <f t="shared" si="3"/>
        <v>197.3087818696884</v>
      </c>
      <c r="I18" s="1">
        <v>49.3</v>
      </c>
      <c r="J18" s="6">
        <f t="shared" si="4"/>
        <v>4.0022065287969255</v>
      </c>
      <c r="K18" t="s">
        <v>19</v>
      </c>
      <c r="L18" s="1"/>
      <c r="M18" s="1"/>
    </row>
    <row r="19" spans="1:13">
      <c r="A19" s="1">
        <v>292</v>
      </c>
      <c r="B19" s="1">
        <v>0.77200000000000002</v>
      </c>
      <c r="C19" s="1">
        <v>0.84</v>
      </c>
      <c r="D19" s="1">
        <f t="shared" si="0"/>
        <v>0.61650000000000005</v>
      </c>
      <c r="E19" s="1">
        <f t="shared" si="1"/>
        <v>0.6845</v>
      </c>
      <c r="F19" s="1">
        <f t="shared" si="5"/>
        <v>0.65050000000000008</v>
      </c>
      <c r="G19">
        <f t="shared" si="2"/>
        <v>18.42776203966006</v>
      </c>
      <c r="H19">
        <f t="shared" si="3"/>
        <v>184.27762039660058</v>
      </c>
      <c r="I19" s="1">
        <v>70.7</v>
      </c>
      <c r="J19" s="6">
        <f t="shared" si="4"/>
        <v>2.6064727071654961</v>
      </c>
      <c r="K19" t="s">
        <v>19</v>
      </c>
      <c r="L19" s="1"/>
      <c r="M19" s="1"/>
    </row>
    <row r="20" spans="1:13">
      <c r="A20" s="1">
        <v>293</v>
      </c>
      <c r="B20" s="1">
        <v>0.90600000000000003</v>
      </c>
      <c r="C20" s="1">
        <v>0.9</v>
      </c>
      <c r="D20" s="1">
        <f t="shared" si="0"/>
        <v>0.75050000000000006</v>
      </c>
      <c r="E20" s="1">
        <f t="shared" si="1"/>
        <v>0.74450000000000005</v>
      </c>
      <c r="F20" s="1">
        <f t="shared" si="5"/>
        <v>0.74750000000000005</v>
      </c>
      <c r="G20">
        <f t="shared" si="2"/>
        <v>21.175637393767708</v>
      </c>
      <c r="H20">
        <f t="shared" si="3"/>
        <v>211.7563739376771</v>
      </c>
      <c r="I20" s="1">
        <v>56.7</v>
      </c>
      <c r="J20" s="6">
        <f t="shared" si="4"/>
        <v>3.7346803163611479</v>
      </c>
      <c r="K20" t="s">
        <v>19</v>
      </c>
      <c r="L20" s="1"/>
      <c r="M20" s="1"/>
    </row>
    <row r="21" spans="1:13">
      <c r="A21" s="1">
        <v>300</v>
      </c>
      <c r="B21" s="1">
        <v>0.68700000000000006</v>
      </c>
      <c r="C21" s="1">
        <v>0.84</v>
      </c>
      <c r="D21" s="1">
        <f t="shared" si="0"/>
        <v>0.53150000000000008</v>
      </c>
      <c r="E21" s="1">
        <f t="shared" si="1"/>
        <v>0.6845</v>
      </c>
      <c r="F21" s="1">
        <f t="shared" si="5"/>
        <v>0.6080000000000001</v>
      </c>
      <c r="G21">
        <f t="shared" si="2"/>
        <v>17.223796033994336</v>
      </c>
      <c r="H21">
        <f t="shared" si="3"/>
        <v>172.23796033994336</v>
      </c>
      <c r="I21" s="1">
        <v>41.6</v>
      </c>
      <c r="J21" s="6">
        <f t="shared" si="4"/>
        <v>4.1403355850947925</v>
      </c>
      <c r="K21" t="s">
        <v>19</v>
      </c>
      <c r="L21" s="1"/>
      <c r="M21" s="1"/>
    </row>
    <row r="22" spans="1:13">
      <c r="A22" s="1">
        <v>277</v>
      </c>
      <c r="B22" s="1">
        <v>0.871</v>
      </c>
      <c r="C22" s="1">
        <v>0.82799999999999996</v>
      </c>
      <c r="D22" s="1">
        <f t="shared" ref="D22:E26" si="6">B22-$F$30</f>
        <v>0.71550000000000002</v>
      </c>
      <c r="E22" s="1">
        <f t="shared" si="6"/>
        <v>0.67249999999999999</v>
      </c>
      <c r="F22" s="1">
        <f>AVERAGE(D22,E22)</f>
        <v>0.69399999999999995</v>
      </c>
      <c r="G22">
        <f>F22/$L$2</f>
        <v>19.660056657223794</v>
      </c>
      <c r="H22">
        <f>G22*10</f>
        <v>196.60056657223794</v>
      </c>
      <c r="I22" s="1">
        <v>76.7</v>
      </c>
      <c r="J22" s="6">
        <f>H22/I22</f>
        <v>2.5632407636536887</v>
      </c>
      <c r="K22" t="s">
        <v>19</v>
      </c>
      <c r="L22" s="1"/>
      <c r="M22" s="1"/>
    </row>
    <row r="23" spans="1:13">
      <c r="A23" s="1">
        <v>291</v>
      </c>
      <c r="B23" s="1">
        <v>0.85199999999999998</v>
      </c>
      <c r="C23" s="1">
        <v>0.92600000000000005</v>
      </c>
      <c r="D23" s="1">
        <f t="shared" si="6"/>
        <v>0.69650000000000001</v>
      </c>
      <c r="E23" s="1">
        <f t="shared" si="6"/>
        <v>0.77050000000000007</v>
      </c>
      <c r="F23" s="1">
        <f>AVERAGE(D23,E23)</f>
        <v>0.73350000000000004</v>
      </c>
      <c r="G23">
        <f>F23/$L$2</f>
        <v>20.779036827195469</v>
      </c>
      <c r="H23">
        <f>G23*10</f>
        <v>207.79036827195469</v>
      </c>
      <c r="I23" s="1">
        <v>51.3</v>
      </c>
      <c r="J23" s="6">
        <f>H23/I23</f>
        <v>4.0504945082252375</v>
      </c>
      <c r="K23" t="s">
        <v>19</v>
      </c>
      <c r="L23" s="1"/>
      <c r="M23" s="1"/>
    </row>
    <row r="24" spans="1:13">
      <c r="A24" s="1">
        <v>294</v>
      </c>
      <c r="B24" s="1">
        <v>0.88300000000000001</v>
      </c>
      <c r="C24" s="1">
        <v>0.875</v>
      </c>
      <c r="D24" s="1">
        <f t="shared" si="6"/>
        <v>0.72750000000000004</v>
      </c>
      <c r="E24" s="1">
        <f t="shared" si="6"/>
        <v>0.71950000000000003</v>
      </c>
      <c r="F24" s="1">
        <f>AVERAGE(D24,E24)</f>
        <v>0.72350000000000003</v>
      </c>
      <c r="G24">
        <f>F24/$L$2</f>
        <v>20.495750708215301</v>
      </c>
      <c r="H24">
        <f>G24*10</f>
        <v>204.957507082153</v>
      </c>
      <c r="I24" s="1">
        <v>38.700000000000003</v>
      </c>
      <c r="J24" s="6">
        <f>H24/I24</f>
        <v>5.2960596145259169</v>
      </c>
      <c r="K24" t="s">
        <v>19</v>
      </c>
      <c r="L24" s="1"/>
      <c r="M24" s="1"/>
    </row>
    <row r="25" spans="1:13">
      <c r="A25" s="1">
        <v>297</v>
      </c>
      <c r="B25" s="1">
        <v>0.82199999999999995</v>
      </c>
      <c r="C25" s="1">
        <v>0.81799999999999995</v>
      </c>
      <c r="D25" s="1">
        <f t="shared" si="6"/>
        <v>0.66649999999999998</v>
      </c>
      <c r="E25" s="1">
        <f t="shared" si="6"/>
        <v>0.66249999999999998</v>
      </c>
      <c r="F25" s="1">
        <f>AVERAGE(D25,E25)</f>
        <v>0.66449999999999998</v>
      </c>
      <c r="G25">
        <f>F25/$L$2</f>
        <v>18.824362606232295</v>
      </c>
      <c r="H25">
        <f>G25*10</f>
        <v>188.24362606232296</v>
      </c>
      <c r="I25" s="1">
        <v>32.1</v>
      </c>
      <c r="J25" s="6">
        <f>H25/I25</f>
        <v>5.8642874162717433</v>
      </c>
      <c r="K25" t="s">
        <v>19</v>
      </c>
      <c r="L25" s="1"/>
      <c r="M25" s="1"/>
    </row>
    <row r="26" spans="1:13">
      <c r="A26" s="1">
        <v>298</v>
      </c>
      <c r="B26" s="1">
        <v>0.81399999999999995</v>
      </c>
      <c r="C26" s="1">
        <v>0.81699999999999995</v>
      </c>
      <c r="D26" s="1">
        <f t="shared" si="6"/>
        <v>0.65849999999999997</v>
      </c>
      <c r="E26" s="1">
        <f t="shared" si="6"/>
        <v>0.66149999999999998</v>
      </c>
      <c r="F26" s="1">
        <f>AVERAGE(D26,E26)</f>
        <v>0.65999999999999992</v>
      </c>
      <c r="G26">
        <f>F26/$L$2</f>
        <v>18.696883852691219</v>
      </c>
      <c r="H26">
        <f>G26*10</f>
        <v>186.96883852691218</v>
      </c>
      <c r="I26" s="1">
        <v>43.1</v>
      </c>
      <c r="J26" s="6">
        <f>H26/I26</f>
        <v>4.3380240957520222</v>
      </c>
      <c r="K26" t="s">
        <v>19</v>
      </c>
      <c r="L26" s="1"/>
      <c r="M26" s="1"/>
    </row>
    <row r="27" spans="1:13">
      <c r="L27" s="1"/>
      <c r="M27" s="1"/>
    </row>
    <row r="28" spans="1:13">
      <c r="A28" s="1"/>
      <c r="B28" s="1"/>
      <c r="C28" s="1"/>
      <c r="D28" s="1"/>
      <c r="E28" s="1"/>
      <c r="F28" s="1"/>
      <c r="I28" s="1"/>
      <c r="L28" s="1"/>
      <c r="M28" s="1"/>
    </row>
    <row r="29" spans="1:13">
      <c r="A29" s="1"/>
      <c r="B29" s="1"/>
      <c r="C29" s="1"/>
      <c r="D29" s="1"/>
      <c r="E29" s="1"/>
      <c r="F29" s="1"/>
      <c r="I29" s="1"/>
      <c r="L29" s="1"/>
      <c r="M29" s="1"/>
    </row>
    <row r="30" spans="1:13">
      <c r="A30" s="1" t="s">
        <v>10</v>
      </c>
      <c r="B30" s="1">
        <v>0.14099999999999999</v>
      </c>
      <c r="C30" s="1">
        <v>0.159</v>
      </c>
      <c r="D30">
        <v>0.155</v>
      </c>
      <c r="E30" s="1">
        <v>0.16700000000000001</v>
      </c>
      <c r="F30" s="1">
        <f>AVERAGE(B30:E30)</f>
        <v>0.1555</v>
      </c>
      <c r="L30" s="1"/>
      <c r="M30" s="1"/>
    </row>
    <row r="31" spans="1:13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/>
      <c r="L31" s="1"/>
      <c r="M31" s="1"/>
    </row>
    <row r="32" spans="1:13">
      <c r="A32" s="1">
        <v>0</v>
      </c>
      <c r="B32" s="1">
        <v>5.0999999999999997E-2</v>
      </c>
      <c r="C32" s="1">
        <v>5.1999999999999998E-2</v>
      </c>
      <c r="D32" s="1">
        <f>AVERAGE(B32,C32)</f>
        <v>5.1499999999999997E-2</v>
      </c>
      <c r="E32" s="1">
        <f t="shared" ref="E32:E39" si="7">D32-D$32</f>
        <v>0</v>
      </c>
      <c r="F32" s="1"/>
      <c r="L32" s="1"/>
      <c r="M32" s="1"/>
    </row>
    <row r="33" spans="1:13">
      <c r="A33" s="4">
        <v>1.5</v>
      </c>
      <c r="B33" s="1"/>
      <c r="C33" s="1"/>
      <c r="D33" s="1" t="e">
        <f>AVERAGE(B33,C33)</f>
        <v>#DIV/0!</v>
      </c>
      <c r="E33" s="1" t="e">
        <f t="shared" si="7"/>
        <v>#DIV/0!</v>
      </c>
      <c r="F33" s="1"/>
      <c r="L33" s="1"/>
      <c r="M33" s="1"/>
    </row>
    <row r="34" spans="1:13">
      <c r="A34" s="4">
        <v>2</v>
      </c>
      <c r="B34" s="5"/>
      <c r="C34" s="5"/>
      <c r="D34" s="5" t="e">
        <f>AVERAGE(B34,C34)</f>
        <v>#DIV/0!</v>
      </c>
      <c r="E34" s="1" t="e">
        <f t="shared" si="7"/>
        <v>#DIV/0!</v>
      </c>
      <c r="F34" s="1"/>
      <c r="L34" s="1"/>
      <c r="M34" s="1"/>
    </row>
    <row r="35" spans="1:13">
      <c r="A35" s="4">
        <v>2.5</v>
      </c>
      <c r="B35" s="1"/>
      <c r="C35" s="1"/>
      <c r="D35" s="1" t="e">
        <f>AVERAGE(B35,C35)</f>
        <v>#DIV/0!</v>
      </c>
      <c r="E35" s="1" t="e">
        <f t="shared" si="7"/>
        <v>#DIV/0!</v>
      </c>
      <c r="F35" s="1"/>
      <c r="L35" s="1"/>
      <c r="M35" s="1"/>
    </row>
    <row r="36" spans="1:13">
      <c r="A36" s="1">
        <v>2.5</v>
      </c>
      <c r="B36" s="1">
        <v>0.24399999999999999</v>
      </c>
      <c r="C36" s="5">
        <v>0.18</v>
      </c>
      <c r="D36" s="1">
        <f>AVERAGE(B36)</f>
        <v>0.24399999999999999</v>
      </c>
      <c r="E36" s="1">
        <f t="shared" si="7"/>
        <v>0.1925</v>
      </c>
      <c r="F36" s="1"/>
      <c r="L36" s="1"/>
      <c r="M36" s="1"/>
    </row>
    <row r="37" spans="1:13">
      <c r="A37" s="1">
        <v>5</v>
      </c>
      <c r="B37" s="1">
        <v>0.33800000000000002</v>
      </c>
      <c r="C37" s="5">
        <v>0.22700000000000001</v>
      </c>
      <c r="D37" s="1">
        <f>AVERAGE(B37,C37)</f>
        <v>0.28250000000000003</v>
      </c>
      <c r="E37" s="1">
        <f t="shared" si="7"/>
        <v>0.23100000000000004</v>
      </c>
      <c r="F37" s="1"/>
      <c r="L37" s="1"/>
      <c r="M37" s="1"/>
    </row>
    <row r="38" spans="1:13">
      <c r="A38" s="1">
        <v>7.5</v>
      </c>
      <c r="B38" s="1">
        <v>0.313</v>
      </c>
      <c r="C38" s="5">
        <v>0.27300000000000002</v>
      </c>
      <c r="D38" s="1">
        <f>AVERAGE(B38)</f>
        <v>0.313</v>
      </c>
      <c r="E38" s="1">
        <f t="shared" si="7"/>
        <v>0.26150000000000001</v>
      </c>
      <c r="F38" s="1"/>
      <c r="L38" s="1"/>
      <c r="M38" s="1"/>
    </row>
    <row r="39" spans="1:13">
      <c r="A39" s="1">
        <v>10</v>
      </c>
      <c r="B39" s="1">
        <v>0.35799999999999998</v>
      </c>
      <c r="C39" s="5">
        <v>0.34899999999999998</v>
      </c>
      <c r="D39" s="1">
        <f>AVERAGE(B39,C39)</f>
        <v>0.35349999999999998</v>
      </c>
      <c r="E39" s="1">
        <f t="shared" si="7"/>
        <v>0.30199999999999999</v>
      </c>
      <c r="F39" s="1"/>
      <c r="L39" s="1"/>
      <c r="M39" s="1"/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2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18</v>
      </c>
    </row>
    <row r="2" spans="1:11">
      <c r="A2">
        <v>201</v>
      </c>
      <c r="B2">
        <v>0.83499999999999996</v>
      </c>
      <c r="C2">
        <v>0.81200000000000006</v>
      </c>
      <c r="D2">
        <v>0.67949999999999999</v>
      </c>
      <c r="E2">
        <v>0.65650000000000008</v>
      </c>
      <c r="F2">
        <v>0.66800000000000004</v>
      </c>
      <c r="G2">
        <v>18.923512747875357</v>
      </c>
      <c r="H2">
        <v>189.23512747875355</v>
      </c>
      <c r="I2">
        <v>44.3</v>
      </c>
      <c r="J2">
        <v>4.2716733065181396</v>
      </c>
      <c r="K2" t="s">
        <v>18</v>
      </c>
    </row>
    <row r="3" spans="1:11">
      <c r="A3">
        <v>202</v>
      </c>
      <c r="B3">
        <v>0.90500000000000003</v>
      </c>
      <c r="C3">
        <v>0.83299999999999996</v>
      </c>
      <c r="D3">
        <v>0.74950000000000006</v>
      </c>
      <c r="E3">
        <v>0.67749999999999999</v>
      </c>
      <c r="F3">
        <v>0.71350000000000002</v>
      </c>
      <c r="G3">
        <v>20.212464589235129</v>
      </c>
      <c r="H3">
        <v>202.12464589235128</v>
      </c>
      <c r="I3">
        <v>43</v>
      </c>
      <c r="J3">
        <v>4.7005731602872389</v>
      </c>
      <c r="K3" t="s">
        <v>18</v>
      </c>
    </row>
    <row r="4" spans="1:11">
      <c r="A4">
        <v>203</v>
      </c>
      <c r="B4">
        <v>0.82</v>
      </c>
      <c r="C4">
        <v>0.81899999999999995</v>
      </c>
      <c r="D4">
        <v>0.66449999999999998</v>
      </c>
      <c r="E4">
        <v>0.66349999999999998</v>
      </c>
      <c r="F4">
        <v>0.66399999999999992</v>
      </c>
      <c r="G4">
        <v>18.810198300283286</v>
      </c>
      <c r="H4">
        <v>188.10198300283287</v>
      </c>
      <c r="I4">
        <v>49.6</v>
      </c>
      <c r="J4">
        <v>3.7923786895732432</v>
      </c>
      <c r="K4" t="s">
        <v>18</v>
      </c>
    </row>
    <row r="5" spans="1:11">
      <c r="A5">
        <v>204</v>
      </c>
      <c r="B5">
        <v>0.85499999999999998</v>
      </c>
      <c r="C5">
        <v>0.82299999999999995</v>
      </c>
      <c r="D5">
        <v>0.69950000000000001</v>
      </c>
      <c r="E5">
        <v>0.66749999999999998</v>
      </c>
      <c r="F5">
        <v>0.6835</v>
      </c>
      <c r="G5">
        <v>19.362606232294617</v>
      </c>
      <c r="H5">
        <v>193.62606232294615</v>
      </c>
      <c r="I5">
        <v>32</v>
      </c>
      <c r="J5">
        <v>6.0508144475920673</v>
      </c>
      <c r="K5" t="s">
        <v>18</v>
      </c>
    </row>
    <row r="6" spans="1:11">
      <c r="A6">
        <v>206</v>
      </c>
      <c r="B6">
        <v>0.187</v>
      </c>
      <c r="C6">
        <v>0.20100000000000001</v>
      </c>
      <c r="D6">
        <v>3.15E-2</v>
      </c>
      <c r="E6">
        <v>4.5500000000000013E-2</v>
      </c>
      <c r="F6">
        <v>3.8500000000000006E-2</v>
      </c>
      <c r="G6">
        <v>1.0906515580736547</v>
      </c>
      <c r="H6">
        <v>10.906515580736546</v>
      </c>
      <c r="I6">
        <v>37.1</v>
      </c>
      <c r="J6">
        <v>0.29397616120583681</v>
      </c>
      <c r="K6" t="s">
        <v>18</v>
      </c>
    </row>
    <row r="7" spans="1:11">
      <c r="A7">
        <v>207</v>
      </c>
      <c r="B7">
        <v>0.92</v>
      </c>
      <c r="C7">
        <v>0.92800000000000005</v>
      </c>
      <c r="D7">
        <v>0.76450000000000007</v>
      </c>
      <c r="E7">
        <v>0.77250000000000008</v>
      </c>
      <c r="F7">
        <v>0.76850000000000007</v>
      </c>
      <c r="G7">
        <v>21.770538243626067</v>
      </c>
      <c r="H7">
        <v>217.70538243626066</v>
      </c>
      <c r="I7">
        <v>63</v>
      </c>
      <c r="J7">
        <v>3.4556409910517565</v>
      </c>
      <c r="K7" t="s">
        <v>18</v>
      </c>
    </row>
    <row r="8" spans="1:11">
      <c r="A8">
        <v>208</v>
      </c>
      <c r="B8">
        <v>0.90900000000000003</v>
      </c>
      <c r="C8">
        <v>0.93600000000000005</v>
      </c>
      <c r="D8">
        <v>0.75350000000000006</v>
      </c>
      <c r="E8">
        <v>0.78050000000000008</v>
      </c>
      <c r="F8">
        <v>0.76700000000000013</v>
      </c>
      <c r="G8">
        <v>21.728045325779043</v>
      </c>
      <c r="H8">
        <v>217.28045325779044</v>
      </c>
      <c r="I8">
        <v>41.8</v>
      </c>
      <c r="J8">
        <v>5.1980969678897235</v>
      </c>
      <c r="K8" t="s">
        <v>18</v>
      </c>
    </row>
    <row r="9" spans="1:11">
      <c r="A9">
        <v>209</v>
      </c>
      <c r="B9">
        <v>0.89700000000000002</v>
      </c>
      <c r="C9">
        <v>0.81200000000000006</v>
      </c>
      <c r="D9">
        <v>0.74150000000000005</v>
      </c>
      <c r="E9">
        <v>0.65650000000000008</v>
      </c>
      <c r="F9">
        <v>0.69900000000000007</v>
      </c>
      <c r="G9">
        <v>19.801699716713884</v>
      </c>
      <c r="H9">
        <v>198.01699716713884</v>
      </c>
      <c r="I9">
        <v>65.3</v>
      </c>
      <c r="J9">
        <v>3.0324195584554188</v>
      </c>
      <c r="K9" t="s">
        <v>18</v>
      </c>
    </row>
    <row r="10" spans="1:11">
      <c r="A10">
        <v>214</v>
      </c>
      <c r="B10">
        <v>0.94399999999999995</v>
      </c>
      <c r="C10">
        <v>0.89400000000000002</v>
      </c>
      <c r="D10">
        <v>0.78849999999999998</v>
      </c>
      <c r="E10">
        <v>0.73850000000000005</v>
      </c>
      <c r="F10">
        <v>0.76350000000000007</v>
      </c>
      <c r="G10">
        <v>21.628895184135981</v>
      </c>
      <c r="H10">
        <v>216.28895184135982</v>
      </c>
      <c r="I10">
        <v>55.1</v>
      </c>
      <c r="J10">
        <v>3.9253893256145158</v>
      </c>
      <c r="K10" t="s">
        <v>18</v>
      </c>
    </row>
    <row r="11" spans="1:11">
      <c r="A11">
        <v>250</v>
      </c>
      <c r="B11">
        <v>0.80400000000000005</v>
      </c>
      <c r="C11">
        <v>0.82099999999999995</v>
      </c>
      <c r="D11">
        <v>0.64850000000000008</v>
      </c>
      <c r="E11">
        <v>0.66549999999999998</v>
      </c>
      <c r="F11">
        <v>0.65700000000000003</v>
      </c>
      <c r="G11">
        <v>18.61189801699717</v>
      </c>
      <c r="H11">
        <v>186.11898016997171</v>
      </c>
      <c r="I11">
        <v>49.1</v>
      </c>
      <c r="J11">
        <v>3.7906105940931099</v>
      </c>
      <c r="K11" t="s">
        <v>18</v>
      </c>
    </row>
    <row r="12" spans="1:11">
      <c r="A12" t="s">
        <v>17</v>
      </c>
      <c r="B12">
        <v>0.82699999999999996</v>
      </c>
      <c r="C12">
        <v>0.82699999999999996</v>
      </c>
      <c r="D12">
        <v>0.67149999999999999</v>
      </c>
      <c r="E12">
        <v>0.67149999999999999</v>
      </c>
      <c r="F12">
        <v>0.67149999999999999</v>
      </c>
      <c r="G12">
        <v>19.022662889518415</v>
      </c>
      <c r="H12">
        <v>190.22662889518415</v>
      </c>
      <c r="I12">
        <v>52.2</v>
      </c>
      <c r="J12">
        <v>3.6441882930111902</v>
      </c>
      <c r="K12" t="s">
        <v>18</v>
      </c>
    </row>
    <row r="13" spans="1:11">
      <c r="A13">
        <v>276</v>
      </c>
      <c r="B13">
        <v>0.81299999999999994</v>
      </c>
      <c r="C13">
        <v>0.82099999999999995</v>
      </c>
      <c r="D13">
        <v>0.65749999999999997</v>
      </c>
      <c r="E13">
        <v>0.66549999999999998</v>
      </c>
      <c r="F13">
        <v>0.66149999999999998</v>
      </c>
      <c r="G13">
        <v>18.739376770538243</v>
      </c>
      <c r="H13">
        <v>187.39376770538243</v>
      </c>
      <c r="I13">
        <v>60.9</v>
      </c>
      <c r="J13">
        <v>3.0770733613363288</v>
      </c>
      <c r="K13" t="s">
        <v>19</v>
      </c>
    </row>
    <row r="14" spans="1:11">
      <c r="A14">
        <v>278</v>
      </c>
      <c r="B14">
        <v>0.86699999999999999</v>
      </c>
      <c r="C14">
        <v>0.82699999999999996</v>
      </c>
      <c r="D14">
        <v>0.71150000000000002</v>
      </c>
      <c r="E14">
        <v>0.67149999999999999</v>
      </c>
      <c r="F14">
        <v>0.6915</v>
      </c>
      <c r="G14">
        <v>19.589235127478755</v>
      </c>
      <c r="H14">
        <v>195.89235127478756</v>
      </c>
      <c r="I14">
        <v>80.2</v>
      </c>
      <c r="J14">
        <v>2.4425480208826378</v>
      </c>
      <c r="K14" t="s">
        <v>19</v>
      </c>
    </row>
    <row r="15" spans="1:11">
      <c r="A15">
        <v>279</v>
      </c>
      <c r="B15">
        <v>0.93600000000000005</v>
      </c>
      <c r="C15">
        <v>0.92400000000000004</v>
      </c>
      <c r="D15">
        <v>0.78050000000000008</v>
      </c>
      <c r="E15">
        <v>0.76850000000000007</v>
      </c>
      <c r="F15">
        <v>0.77450000000000008</v>
      </c>
      <c r="G15">
        <v>21.940509915014168</v>
      </c>
      <c r="H15">
        <v>219.40509915014167</v>
      </c>
      <c r="I15">
        <v>82.7</v>
      </c>
      <c r="J15">
        <v>2.6530241735204552</v>
      </c>
      <c r="K15" t="s">
        <v>19</v>
      </c>
    </row>
    <row r="16" spans="1:11">
      <c r="A16">
        <v>280</v>
      </c>
      <c r="B16">
        <v>0.93600000000000005</v>
      </c>
      <c r="C16">
        <v>0.88100000000000001</v>
      </c>
      <c r="D16">
        <v>0.78050000000000008</v>
      </c>
      <c r="E16">
        <v>0.72550000000000003</v>
      </c>
      <c r="F16">
        <v>0.75300000000000011</v>
      </c>
      <c r="G16">
        <v>21.331444759206803</v>
      </c>
      <c r="H16">
        <v>213.31444759206803</v>
      </c>
      <c r="I16">
        <v>50.6</v>
      </c>
      <c r="J16">
        <v>4.2157005452977874</v>
      </c>
      <c r="K16" t="s">
        <v>19</v>
      </c>
    </row>
    <row r="17" spans="1:11">
      <c r="A17">
        <v>281</v>
      </c>
      <c r="B17">
        <v>0.36</v>
      </c>
      <c r="C17">
        <v>0.38100000000000001</v>
      </c>
      <c r="D17">
        <v>0.20449999999999999</v>
      </c>
      <c r="E17">
        <v>0.22550000000000001</v>
      </c>
      <c r="F17">
        <v>0.215</v>
      </c>
      <c r="G17">
        <v>6.0906515580736542</v>
      </c>
      <c r="H17">
        <v>60.906515580736539</v>
      </c>
      <c r="I17">
        <v>62.8</v>
      </c>
      <c r="J17">
        <v>0.96984897421555005</v>
      </c>
      <c r="K17" t="s">
        <v>19</v>
      </c>
    </row>
    <row r="18" spans="1:11">
      <c r="A18">
        <v>290</v>
      </c>
      <c r="B18">
        <v>0.84899999999999998</v>
      </c>
      <c r="C18">
        <v>0.85499999999999998</v>
      </c>
      <c r="D18">
        <v>0.69350000000000001</v>
      </c>
      <c r="E18">
        <v>0.69950000000000001</v>
      </c>
      <c r="F18">
        <v>0.69650000000000001</v>
      </c>
      <c r="G18">
        <v>19.730878186968841</v>
      </c>
      <c r="H18">
        <v>197.3087818696884</v>
      </c>
      <c r="I18">
        <v>49.3</v>
      </c>
      <c r="J18">
        <v>4.0022065287969255</v>
      </c>
      <c r="K18" t="s">
        <v>19</v>
      </c>
    </row>
    <row r="19" spans="1:11">
      <c r="A19">
        <v>292</v>
      </c>
      <c r="B19">
        <v>0.77200000000000002</v>
      </c>
      <c r="C19">
        <v>0.84</v>
      </c>
      <c r="D19">
        <v>0.61650000000000005</v>
      </c>
      <c r="E19">
        <v>0.6845</v>
      </c>
      <c r="F19">
        <v>0.65050000000000008</v>
      </c>
      <c r="G19">
        <v>18.42776203966006</v>
      </c>
      <c r="H19">
        <v>184.27762039660058</v>
      </c>
      <c r="I19">
        <v>70.7</v>
      </c>
      <c r="J19">
        <v>2.6064727071654961</v>
      </c>
      <c r="K19" t="s">
        <v>19</v>
      </c>
    </row>
    <row r="20" spans="1:11">
      <c r="A20">
        <v>293</v>
      </c>
      <c r="B20">
        <v>0.90600000000000003</v>
      </c>
      <c r="C20">
        <v>0.9</v>
      </c>
      <c r="D20">
        <v>0.75050000000000006</v>
      </c>
      <c r="E20">
        <v>0.74450000000000005</v>
      </c>
      <c r="F20">
        <v>0.74750000000000005</v>
      </c>
      <c r="G20">
        <v>21.175637393767708</v>
      </c>
      <c r="H20">
        <v>211.7563739376771</v>
      </c>
      <c r="I20">
        <v>56.7</v>
      </c>
      <c r="J20">
        <v>3.7346803163611479</v>
      </c>
      <c r="K20" t="s">
        <v>19</v>
      </c>
    </row>
    <row r="21" spans="1:11">
      <c r="A21">
        <v>300</v>
      </c>
      <c r="B21">
        <v>0.68700000000000006</v>
      </c>
      <c r="C21">
        <v>0.84</v>
      </c>
      <c r="D21">
        <v>0.53150000000000008</v>
      </c>
      <c r="E21">
        <v>0.6845</v>
      </c>
      <c r="F21">
        <v>0.6080000000000001</v>
      </c>
      <c r="G21">
        <v>17.223796033994336</v>
      </c>
      <c r="H21">
        <v>172.23796033994336</v>
      </c>
      <c r="I21">
        <v>41.6</v>
      </c>
      <c r="J21">
        <v>4.1403355850947925</v>
      </c>
      <c r="K21" t="s">
        <v>19</v>
      </c>
    </row>
    <row r="22" spans="1:11">
      <c r="A22">
        <v>277</v>
      </c>
      <c r="B22">
        <v>0.871</v>
      </c>
      <c r="C22">
        <v>0.82799999999999996</v>
      </c>
      <c r="D22">
        <v>0.71550000000000002</v>
      </c>
      <c r="E22">
        <v>0.67249999999999999</v>
      </c>
      <c r="F22">
        <v>0.69399999999999995</v>
      </c>
      <c r="G22">
        <v>19.660056657223794</v>
      </c>
      <c r="H22">
        <v>196.60056657223794</v>
      </c>
      <c r="I22">
        <v>76.7</v>
      </c>
      <c r="J22">
        <v>2.5632407636536887</v>
      </c>
      <c r="K22" t="s">
        <v>19</v>
      </c>
    </row>
    <row r="23" spans="1:11">
      <c r="A23">
        <v>291</v>
      </c>
      <c r="B23">
        <v>0.85199999999999998</v>
      </c>
      <c r="C23">
        <v>0.92600000000000005</v>
      </c>
      <c r="D23">
        <v>0.69650000000000001</v>
      </c>
      <c r="E23">
        <v>0.77050000000000007</v>
      </c>
      <c r="F23">
        <v>0.73350000000000004</v>
      </c>
      <c r="G23">
        <v>20.779036827195469</v>
      </c>
      <c r="H23">
        <v>207.79036827195469</v>
      </c>
      <c r="I23">
        <v>51.3</v>
      </c>
      <c r="J23">
        <v>4.0504945082252375</v>
      </c>
      <c r="K23" t="s">
        <v>19</v>
      </c>
    </row>
    <row r="24" spans="1:11">
      <c r="A24">
        <v>294</v>
      </c>
      <c r="B24">
        <v>0.88300000000000001</v>
      </c>
      <c r="C24">
        <v>0.875</v>
      </c>
      <c r="D24">
        <v>0.72750000000000004</v>
      </c>
      <c r="E24">
        <v>0.71950000000000003</v>
      </c>
      <c r="F24">
        <v>0.72350000000000003</v>
      </c>
      <c r="G24">
        <v>20.495750708215301</v>
      </c>
      <c r="H24">
        <v>204.957507082153</v>
      </c>
      <c r="I24">
        <v>38.700000000000003</v>
      </c>
      <c r="J24">
        <v>5.2960596145259169</v>
      </c>
      <c r="K24" t="s">
        <v>19</v>
      </c>
    </row>
    <row r="25" spans="1:11">
      <c r="A25">
        <v>297</v>
      </c>
      <c r="B25">
        <v>0.82199999999999995</v>
      </c>
      <c r="C25">
        <v>0.81799999999999995</v>
      </c>
      <c r="D25">
        <v>0.66649999999999998</v>
      </c>
      <c r="E25">
        <v>0.66249999999999998</v>
      </c>
      <c r="F25">
        <v>0.66449999999999998</v>
      </c>
      <c r="G25">
        <v>18.824362606232295</v>
      </c>
      <c r="H25">
        <v>188.24362606232296</v>
      </c>
      <c r="I25">
        <v>32.1</v>
      </c>
      <c r="J25">
        <v>5.8642874162717433</v>
      </c>
      <c r="K25" t="s">
        <v>19</v>
      </c>
    </row>
    <row r="26" spans="1:11">
      <c r="A26">
        <v>298</v>
      </c>
      <c r="B26">
        <v>0.81399999999999995</v>
      </c>
      <c r="C26">
        <v>0.81699999999999995</v>
      </c>
      <c r="D26">
        <v>0.65849999999999997</v>
      </c>
      <c r="E26">
        <v>0.66149999999999998</v>
      </c>
      <c r="F26">
        <v>0.65999999999999992</v>
      </c>
      <c r="G26">
        <v>18.696883852691219</v>
      </c>
      <c r="H26">
        <v>186.96883852691218</v>
      </c>
      <c r="I26">
        <v>43.1</v>
      </c>
      <c r="J26">
        <v>4.3380240957520222</v>
      </c>
      <c r="K2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>UTHSC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Cyrus</dc:creator>
  <cp:lastModifiedBy>Dave Bridges</cp:lastModifiedBy>
  <dcterms:created xsi:type="dcterms:W3CDTF">2014-07-16T15:16:30Z</dcterms:created>
  <dcterms:modified xsi:type="dcterms:W3CDTF">2014-08-20T13:25:01Z</dcterms:modified>
</cp:coreProperties>
</file>