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860" tabRatio="500"/>
  </bookViews>
  <sheets>
    <sheet name="Fat pad wts" sheetId="1" r:id="rId1"/>
    <sheet name="water" sheetId="2" r:id="rId2"/>
    <sheet name="Muscle w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3" l="1"/>
  <c r="H21" i="3"/>
  <c r="D21" i="3"/>
  <c r="T4" i="3"/>
  <c r="T3" i="3"/>
  <c r="K18" i="3"/>
  <c r="K17" i="3"/>
  <c r="S4" i="3"/>
  <c r="S3" i="3"/>
  <c r="H18" i="3"/>
  <c r="H17" i="3"/>
  <c r="R4" i="3"/>
  <c r="R3" i="3"/>
  <c r="D18" i="3"/>
  <c r="D17" i="3"/>
  <c r="Q4" i="3"/>
  <c r="P4" i="3"/>
  <c r="O4" i="3"/>
  <c r="Q3" i="3"/>
  <c r="P3" i="3"/>
  <c r="O3" i="3"/>
  <c r="I11" i="3"/>
  <c r="I3" i="3"/>
  <c r="H12" i="3"/>
  <c r="H13" i="3"/>
  <c r="H14" i="3"/>
  <c r="H11" i="3"/>
  <c r="H4" i="3"/>
  <c r="H5" i="3"/>
  <c r="H6" i="3"/>
  <c r="H3" i="3"/>
  <c r="E11" i="3"/>
  <c r="D12" i="3"/>
  <c r="D13" i="3"/>
  <c r="D14" i="3"/>
  <c r="D11" i="3"/>
  <c r="E3" i="3"/>
  <c r="D4" i="3"/>
  <c r="D5" i="3"/>
  <c r="D6" i="3"/>
  <c r="D3" i="3"/>
  <c r="K11" i="3"/>
  <c r="K3" i="3"/>
  <c r="L13" i="2"/>
  <c r="L12" i="2"/>
  <c r="K13" i="2"/>
  <c r="K12" i="2"/>
  <c r="J13" i="2"/>
  <c r="J12" i="2"/>
  <c r="I13" i="2"/>
  <c r="I12" i="2"/>
  <c r="H13" i="2"/>
  <c r="H12" i="2"/>
  <c r="G13" i="2"/>
  <c r="G12" i="2"/>
  <c r="F12" i="2"/>
  <c r="E13" i="2"/>
  <c r="E12" i="2"/>
  <c r="D13" i="2"/>
  <c r="D12" i="2"/>
  <c r="C13" i="2"/>
  <c r="C12" i="2"/>
  <c r="AE9" i="2"/>
  <c r="AE8" i="2"/>
  <c r="AB9" i="2"/>
  <c r="AB8" i="2"/>
  <c r="Y9" i="2"/>
  <c r="Y8" i="2"/>
  <c r="V9" i="2"/>
  <c r="V8" i="2"/>
  <c r="S9" i="2"/>
  <c r="S8" i="2"/>
  <c r="P9" i="2"/>
  <c r="P8" i="2"/>
  <c r="M9" i="2"/>
  <c r="M8" i="2"/>
  <c r="J9" i="2"/>
  <c r="J8" i="2"/>
  <c r="G9" i="2"/>
  <c r="G8" i="2"/>
  <c r="D9" i="2"/>
  <c r="D8" i="2"/>
  <c r="AE3" i="2"/>
  <c r="AE5" i="2"/>
  <c r="AE6" i="2"/>
  <c r="AE2" i="2"/>
  <c r="AB3" i="2"/>
  <c r="AB5" i="2"/>
  <c r="AB6" i="2"/>
  <c r="AB2" i="2"/>
  <c r="Y3" i="2"/>
  <c r="Y5" i="2"/>
  <c r="Y6" i="2"/>
  <c r="Y2" i="2"/>
  <c r="V3" i="2"/>
  <c r="V5" i="2"/>
  <c r="V6" i="2"/>
  <c r="V2" i="2"/>
  <c r="S3" i="2"/>
  <c r="S5" i="2"/>
  <c r="S6" i="2"/>
  <c r="S2" i="2"/>
  <c r="P3" i="2"/>
  <c r="P5" i="2"/>
  <c r="P6" i="2"/>
  <c r="P2" i="2"/>
  <c r="M3" i="2"/>
  <c r="M5" i="2"/>
  <c r="M6" i="2"/>
  <c r="M2" i="2"/>
  <c r="J3" i="2"/>
  <c r="J5" i="2"/>
  <c r="J6" i="2"/>
  <c r="J2" i="2"/>
  <c r="G3" i="2"/>
  <c r="G5" i="2"/>
  <c r="G6" i="2"/>
  <c r="G2" i="2"/>
  <c r="D3" i="2"/>
  <c r="D5" i="2"/>
  <c r="D6" i="2"/>
  <c r="D2" i="2"/>
  <c r="I9" i="1"/>
  <c r="I8" i="1"/>
  <c r="I7" i="1"/>
  <c r="I6" i="1"/>
  <c r="I5" i="1"/>
  <c r="I4" i="1"/>
  <c r="I3" i="1"/>
  <c r="I2" i="1"/>
  <c r="M11" i="1"/>
  <c r="M10" i="1"/>
  <c r="O8" i="1"/>
  <c r="O7" i="1"/>
  <c r="N7" i="1"/>
  <c r="N8" i="1"/>
  <c r="R10" i="1"/>
  <c r="R3" i="1"/>
  <c r="G22" i="1"/>
  <c r="G28" i="1"/>
  <c r="H25" i="1"/>
  <c r="M8" i="1"/>
  <c r="D22" i="1"/>
  <c r="D28" i="1"/>
  <c r="E23" i="1"/>
  <c r="L8" i="1"/>
  <c r="G7" i="1"/>
  <c r="G13" i="1"/>
  <c r="H9" i="1"/>
  <c r="M7" i="1"/>
  <c r="D7" i="1"/>
  <c r="D13" i="1"/>
  <c r="E10" i="1"/>
  <c r="L7" i="1"/>
</calcChain>
</file>

<file path=xl/sharedStrings.xml><?xml version="1.0" encoding="utf-8"?>
<sst xmlns="http://schemas.openxmlformats.org/spreadsheetml/2006/main" count="81" uniqueCount="37">
  <si>
    <t>CD</t>
  </si>
  <si>
    <t>eWAT</t>
  </si>
  <si>
    <t>right</t>
  </si>
  <si>
    <t>left</t>
  </si>
  <si>
    <t>HPD</t>
  </si>
  <si>
    <t>iWAT</t>
  </si>
  <si>
    <t>*2778</t>
  </si>
  <si>
    <t>*2791</t>
  </si>
  <si>
    <t>*2784</t>
  </si>
  <si>
    <t>*2796</t>
  </si>
  <si>
    <t>body weight</t>
  </si>
  <si>
    <t>fed</t>
  </si>
  <si>
    <t>SE e</t>
  </si>
  <si>
    <t>SE i</t>
  </si>
  <si>
    <t>pval e</t>
  </si>
  <si>
    <t>week 0</t>
  </si>
  <si>
    <t>consumed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</si>
  <si>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</si>
  <si>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</si>
  <si>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</si>
  <si>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</si>
  <si>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</si>
  <si>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</si>
  <si>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</si>
  <si>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</si>
  <si>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</si>
  <si>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Quad</t>
  </si>
  <si>
    <t>TS</t>
  </si>
  <si>
    <t>Heart</t>
  </si>
  <si>
    <t>avg</t>
  </si>
  <si>
    <t>SE Quad</t>
  </si>
  <si>
    <t>SE TS</t>
  </si>
  <si>
    <t>SE Heart</t>
  </si>
  <si>
    <t>SE</t>
  </si>
  <si>
    <t>cd</t>
  </si>
  <si>
    <t>hpd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</si>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</sst>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303368328959"/>
          <c:y val="0.0601851851851852"/>
          <c:w val="0.78310411198600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'Fat pad wts'!$K$7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'Fat pad wts'!$N$7:$O$7</c:f>
                <c:numCache>
                  <c:formatCode>General</c:formatCode>
                  <c:ptCount val="2"/>
                  <c:pt idx="0">
                    <c:v>138.3948050093335</c:v>
                  </c:pt>
                  <c:pt idx="1">
                    <c:v>74.36979693685184</c:v>
                  </c:pt>
                </c:numCache>
              </c:numRef>
            </c:plus>
            <c:minus>
              <c:numRef>
                <c:f>'Fat pad wts'!$N$7:$O$7</c:f>
                <c:numCache>
                  <c:formatCode>General</c:formatCode>
                  <c:ptCount val="2"/>
                  <c:pt idx="0">
                    <c:v>138.3948050093335</c:v>
                  </c:pt>
                  <c:pt idx="1">
                    <c:v>74.36979693685184</c:v>
                  </c:pt>
                </c:numCache>
              </c:numRef>
            </c:minus>
          </c:errBars>
          <c:cat>
            <c:strRef>
              <c:f>'Fat pad wts'!$L$6:$M$6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'Fat pad wts'!$L$7:$M$7</c:f>
              <c:numCache>
                <c:formatCode>General</c:formatCode>
                <c:ptCount val="2"/>
                <c:pt idx="0">
                  <c:v>729.025</c:v>
                </c:pt>
                <c:pt idx="1">
                  <c:v>424.225</c:v>
                </c:pt>
              </c:numCache>
            </c:numRef>
          </c:val>
        </c:ser>
        <c:ser>
          <c:idx val="1"/>
          <c:order val="1"/>
          <c:tx>
            <c:strRef>
              <c:f>'Fat pad wts'!$K$8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'Fat pad wts'!$N$8:$O$8</c:f>
                <c:numCache>
                  <c:formatCode>General</c:formatCode>
                  <c:ptCount val="2"/>
                  <c:pt idx="0">
                    <c:v>72.6894218822205</c:v>
                  </c:pt>
                  <c:pt idx="1">
                    <c:v>45.19735690755123</c:v>
                  </c:pt>
                </c:numCache>
              </c:numRef>
            </c:plus>
            <c:minus>
              <c:numRef>
                <c:f>'Fat pad wts'!$N$8:$O$8</c:f>
                <c:numCache>
                  <c:formatCode>General</c:formatCode>
                  <c:ptCount val="2"/>
                  <c:pt idx="0">
                    <c:v>72.6894218822205</c:v>
                  </c:pt>
                  <c:pt idx="1">
                    <c:v>45.19735690755123</c:v>
                  </c:pt>
                </c:numCache>
              </c:numRef>
            </c:minus>
          </c:errBars>
          <c:cat>
            <c:strRef>
              <c:f>'Fat pad wts'!$L$6:$M$6</c:f>
              <c:strCache>
                <c:ptCount val="2"/>
                <c:pt idx="0">
                  <c:v>eWAT</c:v>
                </c:pt>
                <c:pt idx="1">
                  <c:v>iWAT</c:v>
                </c:pt>
              </c:strCache>
            </c:strRef>
          </c:cat>
          <c:val>
            <c:numRef>
              <c:f>'Fat pad wts'!$L$8:$M$8</c:f>
              <c:numCache>
                <c:formatCode>General</c:formatCode>
                <c:ptCount val="2"/>
                <c:pt idx="0">
                  <c:v>406.875</c:v>
                </c:pt>
                <c:pt idx="1">
                  <c:v>251.2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43320"/>
        <c:axId val="2118946296"/>
      </c:barChart>
      <c:catAx>
        <c:axId val="211894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46296"/>
        <c:crosses val="autoZero"/>
        <c:auto val="1"/>
        <c:lblAlgn val="ctr"/>
        <c:lblOffset val="100"/>
        <c:noMultiLvlLbl val="0"/>
      </c:catAx>
      <c:valAx>
        <c:axId val="2118946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Fat Pad Mass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43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9629702537183"/>
          <c:y val="0.0829494750656168"/>
          <c:w val="0.101481408573928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water!$B$12</c:f>
              <c:strCache>
                <c:ptCount val="1"/>
                <c:pt idx="0">
                  <c:v>CD</c:v>
                </c:pt>
              </c:strCache>
            </c:strRef>
          </c:tx>
          <c:xVal>
            <c:numRef>
              <c:f>water!$C$11:$L$11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water!$C$12:$L$12</c:f>
              <c:numCache>
                <c:formatCode>General</c:formatCode>
                <c:ptCount val="10"/>
                <c:pt idx="0">
                  <c:v>88.5</c:v>
                </c:pt>
                <c:pt idx="1">
                  <c:v>77.0</c:v>
                </c:pt>
                <c:pt idx="2">
                  <c:v>96.0</c:v>
                </c:pt>
                <c:pt idx="3">
                  <c:v>107.5</c:v>
                </c:pt>
                <c:pt idx="4">
                  <c:v>88.0</c:v>
                </c:pt>
                <c:pt idx="5">
                  <c:v>89.5</c:v>
                </c:pt>
                <c:pt idx="6">
                  <c:v>87.5</c:v>
                </c:pt>
                <c:pt idx="7">
                  <c:v>94.0</c:v>
                </c:pt>
                <c:pt idx="8">
                  <c:v>88.0</c:v>
                </c:pt>
                <c:pt idx="9">
                  <c:v>100.5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water!$B$13</c:f>
              <c:strCache>
                <c:ptCount val="1"/>
                <c:pt idx="0">
                  <c:v>HPD</c:v>
                </c:pt>
              </c:strCache>
            </c:strRef>
          </c:tx>
          <c:xVal>
            <c:numRef>
              <c:f>water!$C$11:$L$11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water!$C$13:$L$13</c:f>
              <c:numCache>
                <c:formatCode>General</c:formatCode>
                <c:ptCount val="10"/>
                <c:pt idx="0">
                  <c:v>179.0</c:v>
                </c:pt>
                <c:pt idx="1">
                  <c:v>155.0</c:v>
                </c:pt>
                <c:pt idx="2">
                  <c:v>147.5</c:v>
                </c:pt>
                <c:pt idx="4">
                  <c:v>131.0</c:v>
                </c:pt>
                <c:pt idx="5">
                  <c:v>152.5</c:v>
                </c:pt>
                <c:pt idx="6">
                  <c:v>143.5</c:v>
                </c:pt>
                <c:pt idx="7">
                  <c:v>134.0</c:v>
                </c:pt>
                <c:pt idx="8">
                  <c:v>134.0</c:v>
                </c:pt>
                <c:pt idx="9">
                  <c:v>145.5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92840"/>
        <c:axId val="2114695800"/>
      </c:scatterChart>
      <c:valAx>
        <c:axId val="21146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95800"/>
        <c:crosses val="autoZero"/>
        <c:crossBetween val="midCat"/>
      </c:valAx>
      <c:valAx>
        <c:axId val="2114695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692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91294838145"/>
          <c:y val="0.037037037037037"/>
          <c:w val="0.826856955380577"/>
          <c:h val="0.771512831729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'Muscle wts'!$N$3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'Muscle wts'!$R$3:$T$3</c:f>
                <c:numCache>
                  <c:formatCode>General</c:formatCode>
                  <c:ptCount val="3"/>
                  <c:pt idx="0">
                    <c:v>8.35200824153489</c:v>
                  </c:pt>
                  <c:pt idx="1">
                    <c:v>7.683379654596448</c:v>
                  </c:pt>
                  <c:pt idx="2">
                    <c:v>1.443014783939049</c:v>
                  </c:pt>
                </c:numCache>
              </c:numRef>
            </c:plus>
            <c:minus>
              <c:numRef>
                <c:f>'Muscle wts'!$R$3:$T$3</c:f>
                <c:numCache>
                  <c:formatCode>General</c:formatCode>
                  <c:ptCount val="3"/>
                  <c:pt idx="0">
                    <c:v>8.35200824153489</c:v>
                  </c:pt>
                  <c:pt idx="1">
                    <c:v>7.683379654596448</c:v>
                  </c:pt>
                  <c:pt idx="2">
                    <c:v>1.443014783939049</c:v>
                  </c:pt>
                </c:numCache>
              </c:numRef>
            </c:minus>
          </c:errBars>
          <c:cat>
            <c:strRef>
              <c:f>'Muscle wts'!$O$2:$Q$2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'Muscle wts'!$O$3:$Q$3</c:f>
              <c:numCache>
                <c:formatCode>General</c:formatCode>
                <c:ptCount val="3"/>
                <c:pt idx="0">
                  <c:v>239.825</c:v>
                </c:pt>
                <c:pt idx="1">
                  <c:v>171.0625</c:v>
                </c:pt>
                <c:pt idx="2">
                  <c:v>126.425</c:v>
                </c:pt>
              </c:numCache>
            </c:numRef>
          </c:val>
        </c:ser>
        <c:ser>
          <c:idx val="1"/>
          <c:order val="1"/>
          <c:tx>
            <c:strRef>
              <c:f>'Muscle wts'!$N$4</c:f>
              <c:strCache>
                <c:ptCount val="1"/>
                <c:pt idx="0">
                  <c:v>HPD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'Muscle wts'!$R$4:$T$4</c:f>
                <c:numCache>
                  <c:formatCode>General</c:formatCode>
                  <c:ptCount val="3"/>
                  <c:pt idx="0">
                    <c:v>1.289763382692089</c:v>
                  </c:pt>
                  <c:pt idx="1">
                    <c:v>5.333014313375381</c:v>
                  </c:pt>
                  <c:pt idx="2">
                    <c:v>4.06619703572433</c:v>
                  </c:pt>
                </c:numCache>
              </c:numRef>
            </c:plus>
            <c:minus>
              <c:numRef>
                <c:f>'Muscle wts'!$R$4:$T$4</c:f>
                <c:numCache>
                  <c:formatCode>General</c:formatCode>
                  <c:ptCount val="3"/>
                  <c:pt idx="0">
                    <c:v>1.289763382692089</c:v>
                  </c:pt>
                  <c:pt idx="1">
                    <c:v>5.333014313375381</c:v>
                  </c:pt>
                  <c:pt idx="2">
                    <c:v>4.06619703572433</c:v>
                  </c:pt>
                </c:numCache>
              </c:numRef>
            </c:minus>
          </c:errBars>
          <c:cat>
            <c:strRef>
              <c:f>'Muscle wts'!$O$2:$Q$2</c:f>
              <c:strCache>
                <c:ptCount val="3"/>
                <c:pt idx="0">
                  <c:v>Quad</c:v>
                </c:pt>
                <c:pt idx="1">
                  <c:v>TS</c:v>
                </c:pt>
                <c:pt idx="2">
                  <c:v>Heart</c:v>
                </c:pt>
              </c:strCache>
            </c:strRef>
          </c:cat>
          <c:val>
            <c:numRef>
              <c:f>'Muscle wts'!$O$4:$Q$4</c:f>
              <c:numCache>
                <c:formatCode>General</c:formatCode>
                <c:ptCount val="3"/>
                <c:pt idx="0">
                  <c:v>258.0375</c:v>
                </c:pt>
                <c:pt idx="1">
                  <c:v>189.225</c:v>
                </c:pt>
                <c:pt idx="2">
                  <c:v>135.375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41896"/>
        <c:axId val="2119744904"/>
      </c:barChart>
      <c:catAx>
        <c:axId val="2119741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9744904"/>
        <c:crosses val="autoZero"/>
        <c:auto val="1"/>
        <c:lblAlgn val="ctr"/>
        <c:lblOffset val="100"/>
        <c:noMultiLvlLbl val="0"/>
      </c:catAx>
      <c:valAx>
        <c:axId val="2119744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mg</a:t>
                </a:r>
                <a:r>
                  <a:rPr lang="en-US" sz="1600" baseline="0"/>
                  <a:t> Tissue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41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5414916885389"/>
          <c:y val="0.0771770195392243"/>
          <c:w val="0.149029527559055"/>
          <c:h val="0.25305336832895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18</xdr:row>
      <xdr:rowOff>95250</xdr:rowOff>
    </xdr:from>
    <xdr:to>
      <xdr:col>14</xdr:col>
      <xdr:colOff>254000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107950</xdr:rowOff>
    </xdr:from>
    <xdr:to>
      <xdr:col>14</xdr:col>
      <xdr:colOff>444500</xdr:colOff>
      <xdr:row>30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12</xdr:row>
      <xdr:rowOff>76200</xdr:rowOff>
    </xdr:from>
    <xdr:to>
      <xdr:col>14</xdr:col>
      <xdr:colOff>406400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P23" sqref="P23"/>
    </sheetView>
  </sheetViews>
  <sheetFormatPr baseColWidth="10" defaultRowHeight="15" x14ac:dyDescent="0"/>
  <sheetData>
    <row r="1" spans="1:18">
      <c r="A1" t="s">
        <v>0</v>
      </c>
      <c r="C1" t="s">
        <v>1</v>
      </c>
      <c r="F1" t="s">
        <v>5</v>
      </c>
      <c r="P1" t="s">
        <v>10</v>
      </c>
    </row>
    <row r="2" spans="1:18">
      <c r="A2" t="s">
        <v>2</v>
      </c>
      <c r="B2">
        <v>2774</v>
      </c>
      <c r="C2">
        <v>1081.9000000000001</v>
      </c>
      <c r="F2">
        <v>607.4</v>
      </c>
      <c r="I2">
        <f>C2</f>
        <v>1081.9000000000001</v>
      </c>
    </row>
    <row r="3" spans="1:18">
      <c r="B3">
        <v>2777</v>
      </c>
      <c r="C3">
        <v>458.9</v>
      </c>
      <c r="F3">
        <v>288</v>
      </c>
      <c r="I3">
        <f>C3</f>
        <v>458.9</v>
      </c>
      <c r="P3">
        <v>2777</v>
      </c>
      <c r="Q3">
        <v>35</v>
      </c>
      <c r="R3">
        <f>AVERAGE(Q3:Q8)</f>
        <v>37.5</v>
      </c>
    </row>
    <row r="4" spans="1:18">
      <c r="B4" t="s">
        <v>6</v>
      </c>
      <c r="I4">
        <f>C5</f>
        <v>1214.5999999999999</v>
      </c>
      <c r="L4" t="s">
        <v>11</v>
      </c>
      <c r="P4">
        <v>2774</v>
      </c>
      <c r="Q4">
        <v>40.700000000000003</v>
      </c>
    </row>
    <row r="5" spans="1:18">
      <c r="B5">
        <v>2792</v>
      </c>
      <c r="C5">
        <v>1214.5999999999999</v>
      </c>
      <c r="F5">
        <v>603.6</v>
      </c>
      <c r="I5">
        <f>C7</f>
        <v>267.7</v>
      </c>
      <c r="P5">
        <v>2778</v>
      </c>
      <c r="Q5">
        <v>39.799999999999997</v>
      </c>
    </row>
    <row r="6" spans="1:18">
      <c r="B6" t="s">
        <v>7</v>
      </c>
      <c r="I6">
        <f>C8</f>
        <v>1075.2</v>
      </c>
      <c r="L6" t="s">
        <v>1</v>
      </c>
      <c r="M6" t="s">
        <v>5</v>
      </c>
      <c r="N6" t="s">
        <v>12</v>
      </c>
      <c r="O6" t="s">
        <v>13</v>
      </c>
      <c r="P6">
        <v>2792</v>
      </c>
      <c r="Q6">
        <v>41.2</v>
      </c>
    </row>
    <row r="7" spans="1:18">
      <c r="B7">
        <v>2797</v>
      </c>
      <c r="C7">
        <v>267.7</v>
      </c>
      <c r="D7">
        <f>AVERAGE(C2:C7)</f>
        <v>755.77499999999998</v>
      </c>
      <c r="F7">
        <v>185.6</v>
      </c>
      <c r="G7">
        <f>AVERAGE(F2:F7)</f>
        <v>421.15</v>
      </c>
      <c r="I7">
        <f>C9</f>
        <v>548.4</v>
      </c>
      <c r="K7" t="s">
        <v>0</v>
      </c>
      <c r="L7">
        <f>E10</f>
        <v>729.02499999999998</v>
      </c>
      <c r="M7">
        <f>H9</f>
        <v>424.22499999999997</v>
      </c>
      <c r="N7">
        <f>STDEV(C2:C13)/SQRT(8)</f>
        <v>138.39480500933345</v>
      </c>
      <c r="O7">
        <f>STDEV(F2:F13)/SQRT(8)</f>
        <v>74.369796936851841</v>
      </c>
      <c r="P7">
        <v>2791</v>
      </c>
      <c r="Q7">
        <v>37.5</v>
      </c>
    </row>
    <row r="8" spans="1:18">
      <c r="A8" t="s">
        <v>3</v>
      </c>
      <c r="B8">
        <v>2774</v>
      </c>
      <c r="C8">
        <v>1075.2</v>
      </c>
      <c r="F8">
        <v>676.6</v>
      </c>
      <c r="I8">
        <f>C11</f>
        <v>936.9</v>
      </c>
      <c r="K8" t="s">
        <v>4</v>
      </c>
      <c r="L8">
        <f>E23</f>
        <v>406.875</v>
      </c>
      <c r="M8">
        <f>H25</f>
        <v>251.2</v>
      </c>
      <c r="N8">
        <f>STDEV(C17:C27)/SQRT(8)</f>
        <v>72.6894218822205</v>
      </c>
      <c r="O8">
        <f>STDEV(F17:F27)/SQRT(8)</f>
        <v>45.197356907551239</v>
      </c>
      <c r="P8">
        <v>2797</v>
      </c>
      <c r="Q8">
        <v>30.8</v>
      </c>
    </row>
    <row r="9" spans="1:18">
      <c r="B9">
        <v>2777</v>
      </c>
      <c r="C9">
        <v>548.4</v>
      </c>
      <c r="F9">
        <v>270.2</v>
      </c>
      <c r="H9">
        <f>(G7+G13)/2</f>
        <v>424.22499999999997</v>
      </c>
      <c r="I9">
        <f>C13</f>
        <v>248.6</v>
      </c>
    </row>
    <row r="10" spans="1:18">
      <c r="B10" t="s">
        <v>6</v>
      </c>
      <c r="E10">
        <f>(D7+D13)/2</f>
        <v>729.02499999999998</v>
      </c>
      <c r="L10" t="s">
        <v>14</v>
      </c>
      <c r="M10">
        <f>TTEST(C2:C13,C17:C27,2,3)</f>
        <v>6.4754986708402837E-2</v>
      </c>
      <c r="P10">
        <v>2776</v>
      </c>
      <c r="Q10">
        <v>30.1</v>
      </c>
      <c r="R10">
        <f>AVERAGE(Q10:Q15)</f>
        <v>33.800000000000004</v>
      </c>
    </row>
    <row r="11" spans="1:18">
      <c r="B11">
        <v>2792</v>
      </c>
      <c r="C11">
        <v>936.9</v>
      </c>
      <c r="F11">
        <v>577.9</v>
      </c>
      <c r="M11">
        <f>TTEST(F2:F13,F17:F27,2,3)</f>
        <v>7.1016967456353539E-2</v>
      </c>
      <c r="P11">
        <v>2781</v>
      </c>
      <c r="Q11">
        <v>37.1</v>
      </c>
    </row>
    <row r="12" spans="1:18">
      <c r="B12" t="s">
        <v>7</v>
      </c>
      <c r="P12">
        <v>2784</v>
      </c>
      <c r="Q12">
        <v>31.4</v>
      </c>
    </row>
    <row r="13" spans="1:18">
      <c r="B13">
        <v>2797</v>
      </c>
      <c r="C13">
        <v>248.6</v>
      </c>
      <c r="D13">
        <f>AVERAGE(C8:C13)</f>
        <v>702.27499999999998</v>
      </c>
      <c r="F13">
        <v>184.5</v>
      </c>
      <c r="G13">
        <f>AVERAGE(F8:F13)</f>
        <v>427.29999999999995</v>
      </c>
      <c r="P13">
        <v>2790</v>
      </c>
      <c r="Q13">
        <v>40.200000000000003</v>
      </c>
    </row>
    <row r="14" spans="1:18">
      <c r="P14">
        <v>2796</v>
      </c>
      <c r="Q14">
        <v>32.799999999999997</v>
      </c>
    </row>
    <row r="15" spans="1:18">
      <c r="P15">
        <v>2795</v>
      </c>
      <c r="Q15">
        <v>31.2</v>
      </c>
    </row>
    <row r="16" spans="1:18">
      <c r="A16" t="s">
        <v>4</v>
      </c>
    </row>
    <row r="17" spans="1:8">
      <c r="A17" t="s">
        <v>2</v>
      </c>
      <c r="B17">
        <v>2776</v>
      </c>
      <c r="C17">
        <v>197.3</v>
      </c>
      <c r="F17">
        <v>103.2</v>
      </c>
    </row>
    <row r="18" spans="1:8">
      <c r="B18" t="s">
        <v>8</v>
      </c>
    </row>
    <row r="19" spans="1:8">
      <c r="B19">
        <v>2781</v>
      </c>
      <c r="C19">
        <v>575.4</v>
      </c>
      <c r="F19">
        <v>348.8</v>
      </c>
    </row>
    <row r="20" spans="1:8">
      <c r="B20">
        <v>2790</v>
      </c>
      <c r="C20">
        <v>597.4</v>
      </c>
      <c r="F20">
        <v>401.9</v>
      </c>
    </row>
    <row r="21" spans="1:8">
      <c r="B21">
        <v>2795</v>
      </c>
      <c r="C21">
        <v>221.7</v>
      </c>
      <c r="F21">
        <v>168.5</v>
      </c>
    </row>
    <row r="22" spans="1:8">
      <c r="B22" t="s">
        <v>9</v>
      </c>
      <c r="D22">
        <f>AVERAGE(C17:C22)</f>
        <v>397.95</v>
      </c>
      <c r="G22">
        <f>AVERAGE(F17:F22)</f>
        <v>255.6</v>
      </c>
    </row>
    <row r="23" spans="1:8">
      <c r="A23" t="s">
        <v>3</v>
      </c>
      <c r="B23">
        <v>2776</v>
      </c>
      <c r="C23">
        <v>213.3</v>
      </c>
      <c r="E23">
        <f>(D22+D28)/2</f>
        <v>406.875</v>
      </c>
      <c r="F23">
        <v>118.5</v>
      </c>
    </row>
    <row r="24" spans="1:8">
      <c r="B24" t="s">
        <v>8</v>
      </c>
    </row>
    <row r="25" spans="1:8">
      <c r="B25">
        <v>2781</v>
      </c>
      <c r="C25">
        <v>548.79999999999995</v>
      </c>
      <c r="F25">
        <v>327.5</v>
      </c>
      <c r="H25">
        <f>(G22+G28)/2</f>
        <v>251.2</v>
      </c>
    </row>
    <row r="26" spans="1:8">
      <c r="B26">
        <v>2790</v>
      </c>
      <c r="C26">
        <v>664.5</v>
      </c>
      <c r="F26">
        <v>391.5</v>
      </c>
    </row>
    <row r="27" spans="1:8">
      <c r="B27">
        <v>2795</v>
      </c>
      <c r="C27">
        <v>236.6</v>
      </c>
      <c r="F27">
        <v>149.69999999999999</v>
      </c>
    </row>
    <row r="28" spans="1:8">
      <c r="B28" t="s">
        <v>9</v>
      </c>
      <c r="D28">
        <f>AVERAGE(C23:C28)</f>
        <v>415.79999999999995</v>
      </c>
      <c r="G28">
        <f>AVERAGE(F23:F28)</f>
        <v>246.8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F15" sqref="F15"/>
    </sheetView>
  </sheetViews>
  <sheetFormatPr baseColWidth="10" defaultRowHeight="15" x14ac:dyDescent="0"/>
  <sheetData>
    <row r="1" spans="1:31">
      <c r="A1" t="s">
        <v>0</v>
      </c>
      <c r="B1" t="s">
        <v>15</v>
      </c>
      <c r="C1" t="s">
        <v>3</v>
      </c>
      <c r="D1" t="s">
        <v>16</v>
      </c>
      <c r="E1" t="s">
        <v>17</v>
      </c>
      <c r="F1" t="s">
        <v>3</v>
      </c>
      <c r="G1" t="s">
        <v>16</v>
      </c>
      <c r="H1" t="s">
        <v>18</v>
      </c>
      <c r="I1" t="s">
        <v>3</v>
      </c>
      <c r="J1" t="s">
        <v>16</v>
      </c>
      <c r="K1" t="s">
        <v>19</v>
      </c>
      <c r="L1" t="s">
        <v>3</v>
      </c>
      <c r="M1" t="s">
        <v>16</v>
      </c>
      <c r="N1" t="s">
        <v>20</v>
      </c>
      <c r="O1" t="s">
        <v>3</v>
      </c>
      <c r="P1" t="s">
        <v>16</v>
      </c>
      <c r="Q1" t="s">
        <v>21</v>
      </c>
      <c r="R1" t="s">
        <v>3</v>
      </c>
      <c r="S1" t="s">
        <v>16</v>
      </c>
      <c r="T1" t="s">
        <v>22</v>
      </c>
      <c r="U1" t="s">
        <v>3</v>
      </c>
      <c r="V1" t="s">
        <v>16</v>
      </c>
      <c r="W1" t="s">
        <v>23</v>
      </c>
      <c r="X1" t="s">
        <v>3</v>
      </c>
      <c r="Y1" t="s">
        <v>16</v>
      </c>
      <c r="Z1" t="s">
        <v>24</v>
      </c>
      <c r="AA1" t="s">
        <v>3</v>
      </c>
      <c r="AB1" t="s">
        <v>16</v>
      </c>
      <c r="AC1" t="s">
        <v>25</v>
      </c>
      <c r="AD1" t="s">
        <v>3</v>
      </c>
      <c r="AE1" t="s">
        <v>16</v>
      </c>
    </row>
    <row r="2" spans="1:31">
      <c r="B2">
        <v>250</v>
      </c>
      <c r="C2">
        <v>165</v>
      </c>
      <c r="D2">
        <f>B2-C2</f>
        <v>85</v>
      </c>
      <c r="E2">
        <v>350</v>
      </c>
      <c r="F2">
        <v>280</v>
      </c>
      <c r="G2">
        <f>E2-F2</f>
        <v>70</v>
      </c>
      <c r="H2">
        <v>360</v>
      </c>
      <c r="I2">
        <v>275</v>
      </c>
      <c r="J2">
        <f>H2-I2</f>
        <v>85</v>
      </c>
      <c r="K2">
        <v>350</v>
      </c>
      <c r="L2">
        <v>257.5</v>
      </c>
      <c r="M2">
        <f>K2-L2</f>
        <v>92.5</v>
      </c>
      <c r="N2">
        <v>400</v>
      </c>
      <c r="O2">
        <v>322</v>
      </c>
      <c r="P2">
        <f>N2-O2</f>
        <v>78</v>
      </c>
      <c r="Q2">
        <v>400</v>
      </c>
      <c r="R2">
        <v>311</v>
      </c>
      <c r="S2">
        <f>Q2-R2</f>
        <v>89</v>
      </c>
      <c r="T2" s="1">
        <v>400</v>
      </c>
      <c r="U2">
        <v>315</v>
      </c>
      <c r="V2">
        <f>T2-U2</f>
        <v>85</v>
      </c>
      <c r="W2">
        <v>360</v>
      </c>
      <c r="X2">
        <v>266</v>
      </c>
      <c r="Y2">
        <f>W2-X2</f>
        <v>94</v>
      </c>
      <c r="Z2">
        <v>419</v>
      </c>
      <c r="AA2">
        <v>328</v>
      </c>
      <c r="AB2">
        <f>Z2-AA2</f>
        <v>91</v>
      </c>
      <c r="AC2">
        <v>300</v>
      </c>
      <c r="AD2">
        <v>201</v>
      </c>
      <c r="AE2">
        <f>AC2-AD2</f>
        <v>99</v>
      </c>
    </row>
    <row r="3" spans="1:31">
      <c r="B3">
        <v>250</v>
      </c>
      <c r="C3">
        <v>158</v>
      </c>
      <c r="D3">
        <f t="shared" ref="D3:D6" si="0">B3-C3</f>
        <v>92</v>
      </c>
      <c r="E3">
        <v>350</v>
      </c>
      <c r="F3">
        <v>266</v>
      </c>
      <c r="G3">
        <f t="shared" ref="G3:G6" si="1">E3-F3</f>
        <v>84</v>
      </c>
      <c r="H3">
        <v>350</v>
      </c>
      <c r="I3">
        <v>243</v>
      </c>
      <c r="J3">
        <f t="shared" ref="J3:J6" si="2">H3-I3</f>
        <v>107</v>
      </c>
      <c r="K3">
        <v>352.5</v>
      </c>
      <c r="L3">
        <v>230</v>
      </c>
      <c r="M3">
        <f t="shared" ref="M3:M6" si="3">K3-L3</f>
        <v>122.5</v>
      </c>
      <c r="N3">
        <v>400</v>
      </c>
      <c r="O3">
        <v>302</v>
      </c>
      <c r="P3">
        <f t="shared" ref="P3:P6" si="4">N3-O3</f>
        <v>98</v>
      </c>
      <c r="Q3">
        <v>400</v>
      </c>
      <c r="R3">
        <v>310</v>
      </c>
      <c r="S3">
        <f t="shared" ref="S3:S6" si="5">Q3-R3</f>
        <v>90</v>
      </c>
      <c r="T3" s="1">
        <v>400</v>
      </c>
      <c r="U3">
        <v>310</v>
      </c>
      <c r="V3">
        <f t="shared" ref="V3:V6" si="6">T3-U3</f>
        <v>90</v>
      </c>
      <c r="W3">
        <v>350</v>
      </c>
      <c r="X3">
        <v>256</v>
      </c>
      <c r="Y3">
        <f t="shared" ref="Y3:Y6" si="7">W3-X3</f>
        <v>94</v>
      </c>
      <c r="Z3">
        <v>410</v>
      </c>
      <c r="AA3">
        <v>325</v>
      </c>
      <c r="AB3">
        <f t="shared" ref="AB3:AB6" si="8">Z3-AA3</f>
        <v>85</v>
      </c>
      <c r="AC3">
        <v>300</v>
      </c>
      <c r="AD3">
        <v>198</v>
      </c>
      <c r="AE3">
        <f t="shared" ref="AE3:AE6" si="9">AC3-AD3</f>
        <v>102</v>
      </c>
    </row>
    <row r="5" spans="1:31">
      <c r="A5" t="s">
        <v>4</v>
      </c>
      <c r="B5">
        <v>250</v>
      </c>
      <c r="C5">
        <v>118</v>
      </c>
      <c r="D5">
        <f t="shared" si="0"/>
        <v>132</v>
      </c>
      <c r="E5">
        <v>350</v>
      </c>
      <c r="F5">
        <v>198</v>
      </c>
      <c r="G5">
        <f t="shared" si="1"/>
        <v>152</v>
      </c>
      <c r="H5">
        <v>400</v>
      </c>
      <c r="I5">
        <v>230</v>
      </c>
      <c r="J5">
        <f t="shared" si="2"/>
        <v>170</v>
      </c>
      <c r="K5">
        <v>350</v>
      </c>
      <c r="L5">
        <v>165</v>
      </c>
      <c r="M5">
        <f t="shared" si="3"/>
        <v>185</v>
      </c>
      <c r="N5">
        <v>400</v>
      </c>
      <c r="O5">
        <v>232</v>
      </c>
      <c r="P5">
        <f t="shared" si="4"/>
        <v>168</v>
      </c>
      <c r="Q5">
        <v>400</v>
      </c>
      <c r="R5">
        <v>231</v>
      </c>
      <c r="S5">
        <f t="shared" si="5"/>
        <v>169</v>
      </c>
      <c r="T5" s="1">
        <v>400</v>
      </c>
      <c r="U5">
        <v>233</v>
      </c>
      <c r="V5">
        <f t="shared" si="6"/>
        <v>167</v>
      </c>
      <c r="W5">
        <v>400</v>
      </c>
      <c r="X5">
        <v>258</v>
      </c>
      <c r="Y5">
        <f t="shared" si="7"/>
        <v>142</v>
      </c>
      <c r="Z5">
        <v>416</v>
      </c>
      <c r="AA5">
        <v>270</v>
      </c>
      <c r="AB5">
        <f t="shared" si="8"/>
        <v>146</v>
      </c>
      <c r="AC5">
        <v>303</v>
      </c>
      <c r="AD5">
        <v>154</v>
      </c>
      <c r="AE5">
        <f t="shared" si="9"/>
        <v>149</v>
      </c>
    </row>
    <row r="6" spans="1:31">
      <c r="B6">
        <v>246</v>
      </c>
      <c r="C6">
        <v>20</v>
      </c>
      <c r="D6">
        <f t="shared" si="0"/>
        <v>226</v>
      </c>
      <c r="E6">
        <v>350</v>
      </c>
      <c r="F6">
        <v>192</v>
      </c>
      <c r="G6">
        <f t="shared" si="1"/>
        <v>158</v>
      </c>
      <c r="H6">
        <v>400</v>
      </c>
      <c r="I6">
        <v>275</v>
      </c>
      <c r="J6">
        <f t="shared" si="2"/>
        <v>125</v>
      </c>
      <c r="K6">
        <v>403</v>
      </c>
      <c r="L6">
        <v>20</v>
      </c>
      <c r="M6">
        <f t="shared" si="3"/>
        <v>383</v>
      </c>
      <c r="N6">
        <v>400</v>
      </c>
      <c r="O6">
        <v>306</v>
      </c>
      <c r="P6">
        <f t="shared" si="4"/>
        <v>94</v>
      </c>
      <c r="Q6">
        <v>400</v>
      </c>
      <c r="R6">
        <v>264</v>
      </c>
      <c r="S6">
        <f t="shared" si="5"/>
        <v>136</v>
      </c>
      <c r="T6" s="1">
        <v>400</v>
      </c>
      <c r="U6">
        <v>280</v>
      </c>
      <c r="V6">
        <f t="shared" si="6"/>
        <v>120</v>
      </c>
      <c r="W6">
        <v>400</v>
      </c>
      <c r="X6">
        <v>274</v>
      </c>
      <c r="Y6">
        <f t="shared" si="7"/>
        <v>126</v>
      </c>
      <c r="Z6">
        <v>450</v>
      </c>
      <c r="AA6">
        <v>328</v>
      </c>
      <c r="AB6">
        <f t="shared" si="8"/>
        <v>122</v>
      </c>
      <c r="AC6">
        <v>305</v>
      </c>
      <c r="AD6">
        <v>163</v>
      </c>
      <c r="AE6">
        <f t="shared" si="9"/>
        <v>142</v>
      </c>
    </row>
    <row r="8" spans="1:31">
      <c r="D8">
        <f>AVERAGE(D2:D3)</f>
        <v>88.5</v>
      </c>
      <c r="G8">
        <f>AVERAGE(G2:G3)</f>
        <v>77</v>
      </c>
      <c r="J8">
        <f>AVERAGE(J2:J3)</f>
        <v>96</v>
      </c>
      <c r="M8">
        <f>AVERAGE(M2:M3)</f>
        <v>107.5</v>
      </c>
      <c r="P8">
        <f>AVERAGE(P2:P3)</f>
        <v>88</v>
      </c>
      <c r="S8">
        <f>AVERAGE(S2:S3)</f>
        <v>89.5</v>
      </c>
      <c r="V8">
        <f>AVERAGE(V2:V3)</f>
        <v>87.5</v>
      </c>
      <c r="Y8">
        <f>AVERAGE(Y2:Y3)</f>
        <v>94</v>
      </c>
      <c r="AB8">
        <f>AVERAGE(AB2:AB3)</f>
        <v>88</v>
      </c>
      <c r="AE8">
        <f>AVERAGE(AE2:AE3)</f>
        <v>100.5</v>
      </c>
    </row>
    <row r="9" spans="1:31">
      <c r="D9">
        <f>AVERAGE(D5:D6)</f>
        <v>179</v>
      </c>
      <c r="G9">
        <f>AVERAGE(G5:G6)</f>
        <v>155</v>
      </c>
      <c r="J9">
        <f>AVERAGE(J5:J6)</f>
        <v>147.5</v>
      </c>
      <c r="M9">
        <f>AVERAGE(M5:M6)</f>
        <v>284</v>
      </c>
      <c r="P9">
        <f>AVERAGE(P5:P6)</f>
        <v>131</v>
      </c>
      <c r="S9">
        <f>AVERAGE(S5:S6)</f>
        <v>152.5</v>
      </c>
      <c r="V9">
        <f>AVERAGE(V5:V6)</f>
        <v>143.5</v>
      </c>
      <c r="Y9">
        <f>AVERAGE(Y5:Y6)</f>
        <v>134</v>
      </c>
      <c r="AB9">
        <f>AVERAGE(AB5:AB6)</f>
        <v>134</v>
      </c>
      <c r="AE9">
        <f>AVERAGE(AE5:AE6)</f>
        <v>145.5</v>
      </c>
    </row>
    <row r="11" spans="1:31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31">
      <c r="B12" t="s">
        <v>0</v>
      </c>
      <c r="C12">
        <f>D8</f>
        <v>88.5</v>
      </c>
      <c r="D12">
        <f>G8</f>
        <v>77</v>
      </c>
      <c r="E12">
        <f>J8</f>
        <v>96</v>
      </c>
      <c r="F12">
        <f>M8</f>
        <v>107.5</v>
      </c>
      <c r="G12">
        <f>P8</f>
        <v>88</v>
      </c>
      <c r="H12">
        <f>S8</f>
        <v>89.5</v>
      </c>
      <c r="I12">
        <f>V8</f>
        <v>87.5</v>
      </c>
      <c r="J12">
        <f>Y8</f>
        <v>94</v>
      </c>
      <c r="K12">
        <f>AB8</f>
        <v>88</v>
      </c>
      <c r="L12">
        <f>AE8</f>
        <v>100.5</v>
      </c>
    </row>
    <row r="13" spans="1:31">
      <c r="B13" t="s">
        <v>4</v>
      </c>
      <c r="C13">
        <f>D9</f>
        <v>179</v>
      </c>
      <c r="D13">
        <f>G9</f>
        <v>155</v>
      </c>
      <c r="E13">
        <f>J9</f>
        <v>147.5</v>
      </c>
      <c r="G13">
        <f>P9</f>
        <v>131</v>
      </c>
      <c r="H13">
        <f>S9</f>
        <v>152.5</v>
      </c>
      <c r="I13">
        <f>V9</f>
        <v>143.5</v>
      </c>
      <c r="J13">
        <f>Y9</f>
        <v>134</v>
      </c>
      <c r="K13">
        <f>AB9</f>
        <v>134</v>
      </c>
      <c r="L13">
        <f>AE9</f>
        <v>145.5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Q24" sqref="Q24"/>
    </sheetView>
  </sheetViews>
  <sheetFormatPr baseColWidth="10" defaultRowHeight="15" x14ac:dyDescent="0"/>
  <sheetData>
    <row r="1" spans="1:20">
      <c r="A1" t="s">
        <v>0</v>
      </c>
      <c r="B1" t="s">
        <v>26</v>
      </c>
      <c r="F1" t="s">
        <v>27</v>
      </c>
      <c r="J1" t="s">
        <v>28</v>
      </c>
    </row>
    <row r="2" spans="1:20">
      <c r="B2" t="s">
        <v>2</v>
      </c>
      <c r="C2" t="s">
        <v>3</v>
      </c>
      <c r="D2" t="s">
        <v>29</v>
      </c>
      <c r="F2" t="s">
        <v>2</v>
      </c>
      <c r="G2" t="s">
        <v>3</v>
      </c>
      <c r="O2" t="s">
        <v>26</v>
      </c>
      <c r="P2" t="s">
        <v>27</v>
      </c>
      <c r="Q2" t="s">
        <v>28</v>
      </c>
      <c r="R2" t="s">
        <v>30</v>
      </c>
      <c r="S2" t="s">
        <v>31</v>
      </c>
      <c r="T2" t="s">
        <v>32</v>
      </c>
    </row>
    <row r="3" spans="1:20">
      <c r="A3">
        <v>2777</v>
      </c>
      <c r="B3">
        <v>279.3</v>
      </c>
      <c r="C3">
        <v>248.9</v>
      </c>
      <c r="D3">
        <f>AVERAGE(B3:C3)</f>
        <v>264.10000000000002</v>
      </c>
      <c r="E3">
        <f>AVERAGE(D3:D6)</f>
        <v>239.82500000000002</v>
      </c>
      <c r="F3">
        <v>182.9</v>
      </c>
      <c r="G3">
        <v>181.5</v>
      </c>
      <c r="H3">
        <f>AVERAGE(F3:G3)</f>
        <v>182.2</v>
      </c>
      <c r="I3">
        <f>AVERAGE(H3:H6)</f>
        <v>171.0625</v>
      </c>
      <c r="J3">
        <v>127.7</v>
      </c>
      <c r="K3">
        <f>AVERAGE(J3:J6)</f>
        <v>126.42500000000001</v>
      </c>
      <c r="N3" t="s">
        <v>0</v>
      </c>
      <c r="O3">
        <f>E3</f>
        <v>239.82500000000002</v>
      </c>
      <c r="P3">
        <f>I3</f>
        <v>171.0625</v>
      </c>
      <c r="Q3">
        <f>K3</f>
        <v>126.42500000000001</v>
      </c>
      <c r="R3">
        <f>D17</f>
        <v>8.3520082415348913</v>
      </c>
      <c r="S3">
        <f>H17</f>
        <v>7.6833796545964486</v>
      </c>
      <c r="T3">
        <f>K17</f>
        <v>1.443014783939049</v>
      </c>
    </row>
    <row r="4" spans="1:20">
      <c r="A4">
        <v>2774</v>
      </c>
      <c r="B4" s="1">
        <v>236.9</v>
      </c>
      <c r="C4">
        <v>235.4</v>
      </c>
      <c r="D4">
        <f t="shared" ref="D4:D6" si="0">AVERAGE(B4:C4)</f>
        <v>236.15</v>
      </c>
      <c r="F4">
        <v>173.5</v>
      </c>
      <c r="G4">
        <v>187.4</v>
      </c>
      <c r="H4">
        <f t="shared" ref="H4:H6" si="1">AVERAGE(F4:G4)</f>
        <v>180.45</v>
      </c>
      <c r="J4">
        <v>126.5</v>
      </c>
      <c r="N4" t="s">
        <v>4</v>
      </c>
      <c r="O4">
        <f>E11</f>
        <v>258.03750000000002</v>
      </c>
      <c r="P4">
        <f>I11</f>
        <v>189.22499999999999</v>
      </c>
      <c r="Q4">
        <f>K11</f>
        <v>135.375</v>
      </c>
      <c r="R4">
        <f>D18</f>
        <v>1.2897633826920891</v>
      </c>
      <c r="S4">
        <f>H18</f>
        <v>5.3330143133753811</v>
      </c>
      <c r="T4">
        <f>K18</f>
        <v>4.06619703572433</v>
      </c>
    </row>
    <row r="5" spans="1:20">
      <c r="A5">
        <v>2792</v>
      </c>
      <c r="B5">
        <v>224</v>
      </c>
      <c r="C5">
        <v>228.4</v>
      </c>
      <c r="D5">
        <f t="shared" si="0"/>
        <v>226.2</v>
      </c>
      <c r="F5">
        <v>164.7</v>
      </c>
      <c r="G5">
        <v>133</v>
      </c>
      <c r="H5">
        <f t="shared" si="1"/>
        <v>148.85</v>
      </c>
      <c r="J5">
        <v>122.4</v>
      </c>
    </row>
    <row r="6" spans="1:20">
      <c r="A6">
        <v>2797</v>
      </c>
      <c r="B6">
        <v>223.9</v>
      </c>
      <c r="C6">
        <v>241.8</v>
      </c>
      <c r="D6">
        <f t="shared" si="0"/>
        <v>232.85000000000002</v>
      </c>
      <c r="F6">
        <v>171.9</v>
      </c>
      <c r="G6">
        <v>173.6</v>
      </c>
      <c r="H6">
        <f t="shared" si="1"/>
        <v>172.75</v>
      </c>
      <c r="J6">
        <v>129.1</v>
      </c>
    </row>
    <row r="9" spans="1:20">
      <c r="A9" t="s">
        <v>4</v>
      </c>
    </row>
    <row r="11" spans="1:20">
      <c r="A11">
        <v>2776</v>
      </c>
      <c r="B11">
        <v>258.2</v>
      </c>
      <c r="C11">
        <v>255.9</v>
      </c>
      <c r="D11">
        <f>AVERAGE(B11:C11)</f>
        <v>257.05</v>
      </c>
      <c r="E11">
        <f>AVERAGE(D11:D14)</f>
        <v>258.03750000000002</v>
      </c>
      <c r="F11">
        <v>188.1</v>
      </c>
      <c r="G11">
        <v>173.7</v>
      </c>
      <c r="H11">
        <f>AVERAGE(F11:G11)</f>
        <v>180.89999999999998</v>
      </c>
      <c r="I11">
        <f>AVERAGE(H11:H14)</f>
        <v>189.22499999999999</v>
      </c>
      <c r="J11">
        <v>142.1</v>
      </c>
      <c r="K11">
        <f>AVERAGE(J11:J14)</f>
        <v>135.375</v>
      </c>
    </row>
    <row r="12" spans="1:20">
      <c r="A12">
        <v>2781</v>
      </c>
      <c r="B12">
        <v>265.3</v>
      </c>
      <c r="C12">
        <v>249.4</v>
      </c>
      <c r="D12">
        <f t="shared" ref="D12:D14" si="2">AVERAGE(B12:C12)</f>
        <v>257.35000000000002</v>
      </c>
      <c r="F12">
        <v>200.1</v>
      </c>
      <c r="G12">
        <v>195.2</v>
      </c>
      <c r="H12">
        <f t="shared" ref="H12:H14" si="3">AVERAGE(F12:G12)</f>
        <v>197.64999999999998</v>
      </c>
      <c r="J12">
        <v>133.6</v>
      </c>
    </row>
    <row r="13" spans="1:20">
      <c r="A13">
        <v>2790</v>
      </c>
      <c r="B13">
        <v>273.8</v>
      </c>
      <c r="C13">
        <v>249.8</v>
      </c>
      <c r="D13">
        <f t="shared" si="2"/>
        <v>261.8</v>
      </c>
      <c r="F13">
        <v>202.2</v>
      </c>
      <c r="G13">
        <v>196.2</v>
      </c>
      <c r="H13">
        <f t="shared" si="3"/>
        <v>199.2</v>
      </c>
      <c r="J13">
        <v>141.19999999999999</v>
      </c>
    </row>
    <row r="14" spans="1:20">
      <c r="A14">
        <v>2795</v>
      </c>
      <c r="B14">
        <v>262.3</v>
      </c>
      <c r="C14">
        <v>249.6</v>
      </c>
      <c r="D14">
        <f t="shared" si="2"/>
        <v>255.95</v>
      </c>
      <c r="F14">
        <v>176.7</v>
      </c>
      <c r="G14">
        <v>181.6</v>
      </c>
      <c r="H14">
        <f t="shared" si="3"/>
        <v>179.14999999999998</v>
      </c>
      <c r="J14">
        <v>124.6</v>
      </c>
    </row>
    <row r="16" spans="1:20">
      <c r="D16" t="s">
        <v>33</v>
      </c>
    </row>
    <row r="17" spans="3:11">
      <c r="C17" t="s">
        <v>34</v>
      </c>
      <c r="D17">
        <f>STDEV(D3:D6)/SQRT(4)</f>
        <v>8.3520082415348913</v>
      </c>
      <c r="H17">
        <f>STDEV(H3:H6)/SQRT(4)</f>
        <v>7.6833796545964486</v>
      </c>
      <c r="K17">
        <f>STDEV(J3:J6)/SQRT(4)</f>
        <v>1.443014783939049</v>
      </c>
    </row>
    <row r="18" spans="3:11">
      <c r="C18" t="s">
        <v>35</v>
      </c>
      <c r="D18">
        <f>STDEV(D11:D14)/SQRT(4)</f>
        <v>1.2897633826920891</v>
      </c>
      <c r="H18">
        <f>STDEV(H11:H14)/SQRT(4)</f>
        <v>5.3330143133753811</v>
      </c>
      <c r="K18">
        <f>STDEV(J11:J14)/SQRT(4)</f>
        <v>4.06619703572433</v>
      </c>
    </row>
    <row r="20" spans="3:11">
      <c r="D20" t="s">
        <v>36</v>
      </c>
    </row>
    <row r="21" spans="3:11">
      <c r="D21">
        <f>TTEST(D3:D6,D11:D14,2,3)</f>
        <v>0.11602756095879101</v>
      </c>
      <c r="H21">
        <f>TTEST(H3:H6,H11:H14,2,3)</f>
        <v>0.10606771064410472</v>
      </c>
      <c r="K21">
        <f>TTEST(J3:J6,J11:J14,2,3)</f>
        <v>0.1114643166404167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 pad wts</vt:lpstr>
      <vt:lpstr>water</vt:lpstr>
      <vt:lpstr>Muscle wts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Dave Bridges</cp:lastModifiedBy>
  <dcterms:created xsi:type="dcterms:W3CDTF">2015-05-28T21:45:15Z</dcterms:created>
  <dcterms:modified xsi:type="dcterms:W3CDTF">2015-08-09T16:05:25Z</dcterms:modified>
</cp:coreProperties>
</file>