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tephenson\Mouse Work\Muscle TSC1 KO\"/>
    </mc:Choice>
  </mc:AlternateContent>
  <bookViews>
    <workbookView xWindow="0" yWindow="0" windowWidth="28800" windowHeight="12435" activeTab="1"/>
  </bookViews>
  <sheets>
    <sheet name="GripStrength" sheetId="1" r:id="rId1"/>
    <sheet name="TissueWeights" sheetId="2" r:id="rId2"/>
  </sheets>
  <definedNames>
    <definedName name="_xlnm._FilterDatabase" localSheetId="0" hidden="1">GripStrength!$A$1:$H$22</definedName>
    <definedName name="_xlnm._FilterDatabase" localSheetId="1" hidden="1">TissueWeights!$A$1:$I$28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2" l="1"/>
  <c r="G44" i="2"/>
  <c r="G45" i="2" s="1"/>
  <c r="G43" i="2"/>
  <c r="F46" i="2"/>
  <c r="F45" i="2"/>
  <c r="F44" i="2"/>
  <c r="F43" i="2"/>
  <c r="G39" i="2"/>
  <c r="G38" i="2"/>
  <c r="G37" i="2"/>
  <c r="G36" i="2"/>
  <c r="F34" i="2"/>
  <c r="F39" i="2"/>
  <c r="F38" i="2"/>
  <c r="F37" i="2"/>
  <c r="F36" i="2"/>
  <c r="M40" i="2"/>
  <c r="C32" i="2" l="1"/>
  <c r="E32" i="2"/>
  <c r="F32" i="2"/>
  <c r="G32" i="2"/>
  <c r="H32" i="2"/>
  <c r="I32" i="2"/>
  <c r="D32" i="2"/>
  <c r="K5" i="1" l="1"/>
  <c r="K3" i="1"/>
  <c r="K2" i="1"/>
  <c r="H9" i="1"/>
  <c r="H23" i="1"/>
  <c r="H8" i="1"/>
  <c r="N41" i="2"/>
  <c r="N40" i="2"/>
  <c r="N39" i="2"/>
  <c r="N38" i="2"/>
  <c r="M41" i="2"/>
  <c r="M39" i="2"/>
  <c r="M38" i="2"/>
  <c r="N35" i="2"/>
  <c r="N33" i="2"/>
  <c r="N32" i="2"/>
  <c r="M35" i="2"/>
  <c r="M33" i="2"/>
  <c r="M32" i="2"/>
  <c r="N29" i="2"/>
  <c r="N28" i="2"/>
  <c r="N27" i="2"/>
  <c r="N26" i="2"/>
  <c r="M29" i="2"/>
  <c r="M27" i="2"/>
  <c r="M26" i="2"/>
  <c r="N23" i="2"/>
  <c r="N21" i="2"/>
  <c r="N20" i="2"/>
  <c r="M23" i="2"/>
  <c r="M21" i="2"/>
  <c r="M20" i="2"/>
  <c r="N17" i="2"/>
  <c r="N15" i="2"/>
  <c r="N14" i="2"/>
  <c r="M17" i="2"/>
  <c r="M15" i="2"/>
  <c r="M14" i="2"/>
  <c r="N11" i="2"/>
  <c r="N9" i="2"/>
  <c r="N8" i="2"/>
  <c r="N5" i="2"/>
  <c r="N3" i="2"/>
  <c r="N2" i="2"/>
  <c r="M11" i="2"/>
  <c r="M10" i="2"/>
  <c r="M9" i="2"/>
  <c r="M8" i="2"/>
  <c r="M5" i="2"/>
  <c r="M4" i="2" s="1"/>
  <c r="M3" i="2"/>
  <c r="M2" i="2"/>
  <c r="T3" i="2" l="1"/>
  <c r="R4" i="2"/>
  <c r="R5" i="2"/>
  <c r="R10" i="2"/>
  <c r="O2" i="2"/>
  <c r="R16" i="2" s="1"/>
  <c r="O3" i="2"/>
  <c r="R17" i="2" s="1"/>
  <c r="X21" i="2"/>
  <c r="W21" i="2"/>
  <c r="V21" i="2"/>
  <c r="U21" i="2"/>
  <c r="T21" i="2"/>
  <c r="S21" i="2"/>
  <c r="R21" i="2"/>
  <c r="X15" i="2"/>
  <c r="W15" i="2"/>
  <c r="V15" i="2"/>
  <c r="U15" i="2"/>
  <c r="T15" i="2"/>
  <c r="S15" i="2"/>
  <c r="R15" i="2"/>
  <c r="X9" i="2"/>
  <c r="W9" i="2"/>
  <c r="V9" i="2"/>
  <c r="U9" i="2"/>
  <c r="T9" i="2"/>
  <c r="S9" i="2"/>
  <c r="R9" i="2"/>
  <c r="X7" i="2"/>
  <c r="X5" i="2"/>
  <c r="X4" i="2"/>
  <c r="W7" i="2"/>
  <c r="W5" i="2"/>
  <c r="W4" i="2"/>
  <c r="V7" i="2"/>
  <c r="V5" i="2"/>
  <c r="V4" i="2"/>
  <c r="U7" i="2"/>
  <c r="U5" i="2"/>
  <c r="U4" i="2"/>
  <c r="T7" i="2"/>
  <c r="T5" i="2"/>
  <c r="T4" i="2"/>
  <c r="S7" i="2"/>
  <c r="S5" i="2"/>
  <c r="S4" i="2"/>
  <c r="R7" i="2"/>
  <c r="X3" i="2"/>
  <c r="W3" i="2"/>
  <c r="V3" i="2"/>
  <c r="U3" i="2"/>
  <c r="S3" i="2"/>
  <c r="R3" i="2"/>
  <c r="R11" i="2" l="1"/>
  <c r="P8" i="2" l="1"/>
  <c r="S22" i="2" s="1"/>
  <c r="P14" i="2"/>
  <c r="T22" i="2" s="1"/>
  <c r="P20" i="2"/>
  <c r="U22" i="2" s="1"/>
  <c r="P26" i="2"/>
  <c r="V22" i="2" s="1"/>
  <c r="P32" i="2"/>
  <c r="W22" i="2" s="1"/>
  <c r="P38" i="2"/>
  <c r="X22" i="2" s="1"/>
  <c r="P9" i="2"/>
  <c r="S23" i="2" s="1"/>
  <c r="P15" i="2"/>
  <c r="P21" i="2"/>
  <c r="U23" i="2" s="1"/>
  <c r="P27" i="2"/>
  <c r="V23" i="2" s="1"/>
  <c r="P33" i="2"/>
  <c r="W23" i="2" s="1"/>
  <c r="P39" i="2"/>
  <c r="P11" i="2"/>
  <c r="S25" i="2" s="1"/>
  <c r="P17" i="2"/>
  <c r="T25" i="2" s="1"/>
  <c r="P23" i="2"/>
  <c r="P29" i="2"/>
  <c r="V25" i="2" s="1"/>
  <c r="P35" i="2"/>
  <c r="W25" i="2" s="1"/>
  <c r="P41" i="2"/>
  <c r="X25" i="2" s="1"/>
  <c r="P5" i="2"/>
  <c r="R25" i="2" s="1"/>
  <c r="P3" i="2"/>
  <c r="P2" i="2"/>
  <c r="R22" i="2" s="1"/>
  <c r="O8" i="2"/>
  <c r="S16" i="2" s="1"/>
  <c r="O14" i="2"/>
  <c r="T16" i="2" s="1"/>
  <c r="O20" i="2"/>
  <c r="U16" i="2" s="1"/>
  <c r="O26" i="2"/>
  <c r="V16" i="2" s="1"/>
  <c r="O32" i="2"/>
  <c r="W16" i="2" s="1"/>
  <c r="O38" i="2"/>
  <c r="X16" i="2" s="1"/>
  <c r="O9" i="2"/>
  <c r="S17" i="2" s="1"/>
  <c r="O15" i="2"/>
  <c r="T17" i="2" s="1"/>
  <c r="O21" i="2"/>
  <c r="O27" i="2"/>
  <c r="O33" i="2"/>
  <c r="W17" i="2" s="1"/>
  <c r="O39" i="2"/>
  <c r="X17" i="2" s="1"/>
  <c r="O11" i="2"/>
  <c r="S19" i="2" s="1"/>
  <c r="O17" i="2"/>
  <c r="T19" i="2" s="1"/>
  <c r="O23" i="2"/>
  <c r="U19" i="2" s="1"/>
  <c r="O29" i="2"/>
  <c r="V19" i="2" s="1"/>
  <c r="O35" i="2"/>
  <c r="W19" i="2" s="1"/>
  <c r="O41" i="2"/>
  <c r="X19" i="2" s="1"/>
  <c r="U10" i="2"/>
  <c r="V10" i="2"/>
  <c r="W10" i="2"/>
  <c r="X10" i="2"/>
  <c r="S10" i="2"/>
  <c r="T10" i="2"/>
  <c r="S11" i="2"/>
  <c r="T11" i="2"/>
  <c r="U11" i="2"/>
  <c r="V11" i="2"/>
  <c r="W11" i="2"/>
  <c r="S13" i="2"/>
  <c r="T13" i="2"/>
  <c r="V13" i="2"/>
  <c r="W13" i="2"/>
  <c r="X13" i="2"/>
  <c r="O4" i="2"/>
  <c r="R18" i="2" s="1"/>
  <c r="O5" i="2"/>
  <c r="R19" i="2" s="1"/>
  <c r="M34" i="2"/>
  <c r="W6" i="2" s="1"/>
  <c r="M22" i="2"/>
  <c r="U6" i="2" s="1"/>
  <c r="R6" i="2"/>
  <c r="O28" i="2" l="1"/>
  <c r="V18" i="2" s="1"/>
  <c r="V17" i="2"/>
  <c r="O22" i="2"/>
  <c r="U18" i="2" s="1"/>
  <c r="U17" i="2"/>
  <c r="X12" i="2"/>
  <c r="X11" i="2"/>
  <c r="P4" i="2"/>
  <c r="R24" i="2" s="1"/>
  <c r="R23" i="2"/>
  <c r="P40" i="2"/>
  <c r="X24" i="2" s="1"/>
  <c r="X23" i="2"/>
  <c r="P16" i="2"/>
  <c r="T24" i="2" s="1"/>
  <c r="T23" i="2"/>
  <c r="P22" i="2"/>
  <c r="U24" i="2" s="1"/>
  <c r="U25" i="2"/>
  <c r="N22" i="2"/>
  <c r="U12" i="2" s="1"/>
  <c r="U13" i="2"/>
  <c r="R13" i="2"/>
  <c r="N4" i="2"/>
  <c r="R12" i="2" s="1"/>
  <c r="N16" i="2"/>
  <c r="T12" i="2" s="1"/>
  <c r="N10" i="2"/>
  <c r="S12" i="2" s="1"/>
  <c r="P34" i="2"/>
  <c r="W24" i="2" s="1"/>
  <c r="N34" i="2"/>
  <c r="W12" i="2" s="1"/>
  <c r="O40" i="2"/>
  <c r="X18" i="2" s="1"/>
  <c r="O16" i="2"/>
  <c r="T18" i="2" s="1"/>
  <c r="P28" i="2"/>
  <c r="V24" i="2" s="1"/>
  <c r="P10" i="2"/>
  <c r="S24" i="2" s="1"/>
  <c r="S6" i="2"/>
  <c r="M28" i="2"/>
  <c r="V6" i="2" s="1"/>
  <c r="X6" i="2"/>
  <c r="M16" i="2"/>
  <c r="T6" i="2" s="1"/>
  <c r="V12" i="2"/>
  <c r="O34" i="2"/>
  <c r="W18" i="2" s="1"/>
  <c r="O10" i="2"/>
  <c r="S18" i="2" s="1"/>
  <c r="H16" i="1"/>
  <c r="H7" i="1"/>
  <c r="H6" i="1"/>
  <c r="H22" i="1"/>
  <c r="H15" i="1"/>
  <c r="H5" i="1"/>
  <c r="H14" i="1"/>
  <c r="H4" i="1"/>
  <c r="H13" i="1"/>
  <c r="H3" i="1"/>
  <c r="H21" i="1"/>
  <c r="H19" i="1"/>
  <c r="H17" i="1"/>
  <c r="H2" i="1"/>
  <c r="H18" i="1"/>
  <c r="H10" i="1"/>
  <c r="H20" i="1"/>
  <c r="H11" i="1"/>
  <c r="H12" i="1"/>
  <c r="H24" i="1"/>
  <c r="L5" i="1" l="1"/>
  <c r="L3" i="1"/>
  <c r="L4" i="1" s="1"/>
  <c r="L2" i="1"/>
  <c r="R23" i="1"/>
  <c r="O5" i="1"/>
  <c r="O3" i="1"/>
  <c r="O4" i="1" s="1"/>
  <c r="O2" i="1"/>
  <c r="K4" i="1"/>
  <c r="N5" i="1"/>
  <c r="N3" i="1"/>
  <c r="N2" i="1"/>
  <c r="M3" i="1"/>
  <c r="M5" i="1"/>
  <c r="M2" i="1"/>
  <c r="M4" i="1" l="1"/>
  <c r="N4" i="1"/>
</calcChain>
</file>

<file path=xl/sharedStrings.xml><?xml version="1.0" encoding="utf-8"?>
<sst xmlns="http://schemas.openxmlformats.org/spreadsheetml/2006/main" count="184" uniqueCount="27">
  <si>
    <t>Mouse</t>
  </si>
  <si>
    <t>Grip_1</t>
  </si>
  <si>
    <t>Grip_2</t>
  </si>
  <si>
    <t>Grip_3</t>
  </si>
  <si>
    <t>Grip_4</t>
  </si>
  <si>
    <t>Grip_5</t>
  </si>
  <si>
    <t>Grip_Mean</t>
  </si>
  <si>
    <t>Genotype</t>
  </si>
  <si>
    <t>+/+; Tg/+</t>
  </si>
  <si>
    <t>+/+; +/+</t>
  </si>
  <si>
    <t>fl/fl; Tg/+</t>
  </si>
  <si>
    <t>fl/fl; +/+</t>
  </si>
  <si>
    <t>FastedWeight</t>
  </si>
  <si>
    <t>FastingGlucose</t>
  </si>
  <si>
    <t>TricepsSurae</t>
  </si>
  <si>
    <t>Quadriceps</t>
  </si>
  <si>
    <t>Heart</t>
  </si>
  <si>
    <t>EWAT</t>
  </si>
  <si>
    <t>IWAT</t>
  </si>
  <si>
    <t>FastingWeight</t>
  </si>
  <si>
    <t>SD</t>
  </si>
  <si>
    <t>SEM</t>
  </si>
  <si>
    <t>N</t>
  </si>
  <si>
    <t>Mean</t>
  </si>
  <si>
    <t>Triceps surae</t>
  </si>
  <si>
    <t>WT</t>
  </si>
  <si>
    <t>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</si>
</sst>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GripStrength!$K$4:$N$4</c:f>
                <c:numCache>
                  <c:formatCode>General</c:formatCode>
                  <c:ptCount val="4"/>
                  <c:pt idx="0">
                    <c:v>8.5524380400311267E-2</c:v>
                  </c:pt>
                  <c:pt idx="1">
                    <c:v>0.14010139185604065</c:v>
                  </c:pt>
                  <c:pt idx="2">
                    <c:v>0.1110425548138723</c:v>
                  </c:pt>
                  <c:pt idx="3">
                    <c:v>0.19899999999999984</c:v>
                  </c:pt>
                </c:numCache>
              </c:numRef>
            </c:plus>
            <c:minus>
              <c:numRef>
                <c:f>GripStrength!$K$4:$N$4</c:f>
                <c:numCache>
                  <c:formatCode>General</c:formatCode>
                  <c:ptCount val="4"/>
                  <c:pt idx="0">
                    <c:v>8.5524380400311267E-2</c:v>
                  </c:pt>
                  <c:pt idx="1">
                    <c:v>0.14010139185604065</c:v>
                  </c:pt>
                  <c:pt idx="2">
                    <c:v>0.1110425548138723</c:v>
                  </c:pt>
                  <c:pt idx="3">
                    <c:v>0.19899999999999984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f>GripStrength!$K$1:$N$1</c:f>
              <c:strCache>
                <c:ptCount val="4"/>
                <c:pt idx="0">
                  <c:v>fl/fl; Tg/+</c:v>
                </c:pt>
                <c:pt idx="1">
                  <c:v>+/+; +/+</c:v>
                </c:pt>
                <c:pt idx="2">
                  <c:v>fl/fl; +/+</c:v>
                </c:pt>
                <c:pt idx="3">
                  <c:v>+/+; Tg/+</c:v>
                </c:pt>
              </c:strCache>
            </c:strRef>
          </c:cat>
          <c:val>
            <c:numRef>
              <c:f>GripStrength!$K$2:$N$2</c:f>
              <c:numCache>
                <c:formatCode>General</c:formatCode>
                <c:ptCount val="4"/>
                <c:pt idx="0">
                  <c:v>2.4592499999999999</c:v>
                </c:pt>
                <c:pt idx="1">
                  <c:v>2.72</c:v>
                </c:pt>
                <c:pt idx="2">
                  <c:v>2.8631428571428574</c:v>
                </c:pt>
                <c:pt idx="3">
                  <c:v>2.6970000000000001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712360"/>
        <c:axId val="522714320"/>
      </c:barChart>
      <c:catAx>
        <c:axId val="522712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714320"/>
        <c:crosses val="autoZero"/>
        <c:auto val="1"/>
        <c:lblAlgn val="ctr"/>
        <c:lblOffset val="100"/>
        <c:noMultiLvlLbl val="0"/>
      </c:catAx>
      <c:valAx>
        <c:axId val="522714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4 paw grip strength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71236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(GripStrength!$K$4,GripStrength!$O$4)</c:f>
                <c:numCache>
                  <c:formatCode>General</c:formatCode>
                  <c:ptCount val="2"/>
                  <c:pt idx="0">
                    <c:v>8.5524380400311267E-2</c:v>
                  </c:pt>
                  <c:pt idx="1">
                    <c:v>7.6634384485035928E-2</c:v>
                  </c:pt>
                </c:numCache>
              </c:numRef>
            </c:plus>
            <c:minus>
              <c:numRef>
                <c:f>(GripStrength!$K$4,GripStrength!$O$4)</c:f>
                <c:numCache>
                  <c:formatCode>General</c:formatCode>
                  <c:ptCount val="2"/>
                  <c:pt idx="0">
                    <c:v>8.5524380400311267E-2</c:v>
                  </c:pt>
                  <c:pt idx="1">
                    <c:v>7.6634384485035928E-2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(GripStrength!$K$1,GripStrength!$O$1)</c:f>
              <c:strCache>
                <c:ptCount val="2"/>
                <c:pt idx="0">
                  <c:v>fl/fl; Tg/+</c:v>
                </c:pt>
                <c:pt idx="1">
                  <c:v>WT</c:v>
                </c:pt>
              </c:strCache>
            </c:strRef>
          </c:cat>
          <c:val>
            <c:numRef>
              <c:f>(GripStrength!$K$2,GripStrength!$O$2)</c:f>
              <c:numCache>
                <c:formatCode>General</c:formatCode>
                <c:ptCount val="2"/>
                <c:pt idx="0">
                  <c:v>2.4592499999999999</c:v>
                </c:pt>
                <c:pt idx="1">
                  <c:v>2.7882857142857143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713536"/>
        <c:axId val="522711576"/>
      </c:barChart>
      <c:catAx>
        <c:axId val="52271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711576"/>
        <c:crosses val="autoZero"/>
        <c:auto val="1"/>
        <c:lblAlgn val="ctr"/>
        <c:lblOffset val="100"/>
        <c:noMultiLvlLbl val="0"/>
      </c:catAx>
      <c:valAx>
        <c:axId val="522711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4 paw grip strength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713536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TissueWeights!$Q$2</c:f>
              <c:strCache>
                <c:ptCount val="1"/>
                <c:pt idx="0">
                  <c:v>fl/fl; Tg/+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TissueWeights!$R$6:$X$6</c15:sqref>
                    </c15:fullRef>
                  </c:ext>
                </c:extLst>
                <c:f>TissueWeights!$T$6:$X$6</c:f>
                <c:numCache>
                  <c:formatCode>General</c:formatCode>
                  <c:ptCount val="5"/>
                  <c:pt idx="0">
                    <c:v>4.3403320314069456</c:v>
                  </c:pt>
                  <c:pt idx="1">
                    <c:v>5.1314767437287063</c:v>
                  </c:pt>
                  <c:pt idx="2">
                    <c:v>6.2214203706687092</c:v>
                  </c:pt>
                  <c:pt idx="3">
                    <c:v>23.484455345124434</c:v>
                  </c:pt>
                  <c:pt idx="4">
                    <c:v>10.836874878988734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TissueWeights!$R$6:$X$6</c15:sqref>
                    </c15:fullRef>
                  </c:ext>
                </c:extLst>
                <c:f>TissueWeights!$T$6:$X$6</c:f>
                <c:numCache>
                  <c:formatCode>General</c:formatCode>
                  <c:ptCount val="5"/>
                  <c:pt idx="0">
                    <c:v>4.3403320314069456</c:v>
                  </c:pt>
                  <c:pt idx="1">
                    <c:v>5.1314767437287063</c:v>
                  </c:pt>
                  <c:pt idx="2">
                    <c:v>6.2214203706687092</c:v>
                  </c:pt>
                  <c:pt idx="3">
                    <c:v>23.484455345124434</c:v>
                  </c:pt>
                  <c:pt idx="4">
                    <c:v>10.836874878988734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TissueWeights!$R$3:$X$3</c15:sqref>
                  </c15:fullRef>
                </c:ext>
              </c:extLst>
              <c:f>TissueWeights!$T$3:$X$3</c:f>
              <c:strCache>
                <c:ptCount val="5"/>
                <c:pt idx="0">
                  <c:v>Triceps surae</c:v>
                </c:pt>
                <c:pt idx="1">
                  <c:v>Quadriceps</c:v>
                </c:pt>
                <c:pt idx="2">
                  <c:v>Heart</c:v>
                </c:pt>
                <c:pt idx="3">
                  <c:v>EWAT</c:v>
                </c:pt>
                <c:pt idx="4">
                  <c:v>IWAT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TissueWeights!$R$4:$X$4</c15:sqref>
                  </c15:fullRef>
                </c:ext>
              </c:extLst>
              <c:f>TissueWeights!$T$4:$X$4</c:f>
              <c:numCache>
                <c:formatCode>General</c:formatCode>
                <c:ptCount val="5"/>
                <c:pt idx="0">
                  <c:v>130.625</c:v>
                </c:pt>
                <c:pt idx="1">
                  <c:v>170.02500000000001</c:v>
                </c:pt>
                <c:pt idx="2">
                  <c:v>135.25</c:v>
                </c:pt>
                <c:pt idx="3">
                  <c:v>109.79999999999998</c:v>
                </c:pt>
                <c:pt idx="4">
                  <c:v>72.75</c:v>
                </c:pt>
              </c:numCache>
            </c:numRef>
          </c:val>
        </c:ser>
        <c:ser>
          <c:idx val="1"/>
          <c:order val="1"/>
          <c:tx>
            <c:strRef>
              <c:f>TissueWeights!$Q$8</c:f>
              <c:strCache>
                <c:ptCount val="1"/>
                <c:pt idx="0">
                  <c:v>+/+; +/+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TissueWeights!$R$12:$X$12</c15:sqref>
                    </c15:fullRef>
                  </c:ext>
                </c:extLst>
                <c:f>TissueWeights!$T$12:$X$12</c:f>
                <c:numCache>
                  <c:formatCode>General</c:formatCode>
                  <c:ptCount val="5"/>
                  <c:pt idx="0">
                    <c:v>9.9199249349117782</c:v>
                  </c:pt>
                  <c:pt idx="1">
                    <c:v>7.8088648685781639</c:v>
                  </c:pt>
                  <c:pt idx="2">
                    <c:v>4.8254811011071945</c:v>
                  </c:pt>
                  <c:pt idx="3">
                    <c:v>74.216156157681894</c:v>
                  </c:pt>
                  <c:pt idx="4">
                    <c:v>66.045903949990944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TissueWeights!$R$12:$X$12</c15:sqref>
                    </c15:fullRef>
                  </c:ext>
                </c:extLst>
                <c:f>TissueWeights!$T$12:$X$12</c:f>
                <c:numCache>
                  <c:formatCode>General</c:formatCode>
                  <c:ptCount val="5"/>
                  <c:pt idx="0">
                    <c:v>9.9199249349117782</c:v>
                  </c:pt>
                  <c:pt idx="1">
                    <c:v>7.8088648685781639</c:v>
                  </c:pt>
                  <c:pt idx="2">
                    <c:v>4.8254811011071945</c:v>
                  </c:pt>
                  <c:pt idx="3">
                    <c:v>74.216156157681894</c:v>
                  </c:pt>
                  <c:pt idx="4">
                    <c:v>66.045903949990944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TissueWeights!$R$3:$X$3</c15:sqref>
                  </c15:fullRef>
                </c:ext>
              </c:extLst>
              <c:f>TissueWeights!$T$3:$X$3</c:f>
              <c:strCache>
                <c:ptCount val="5"/>
                <c:pt idx="0">
                  <c:v>Triceps surae</c:v>
                </c:pt>
                <c:pt idx="1">
                  <c:v>Quadriceps</c:v>
                </c:pt>
                <c:pt idx="2">
                  <c:v>Heart</c:v>
                </c:pt>
                <c:pt idx="3">
                  <c:v>EWAT</c:v>
                </c:pt>
                <c:pt idx="4">
                  <c:v>IWAT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TissueWeights!$R$10:$X$10</c15:sqref>
                  </c15:fullRef>
                </c:ext>
              </c:extLst>
              <c:f>TissueWeights!$T$10:$X$10</c:f>
              <c:numCache>
                <c:formatCode>General</c:formatCode>
                <c:ptCount val="5"/>
                <c:pt idx="0">
                  <c:v>165.52500000000001</c:v>
                </c:pt>
                <c:pt idx="1">
                  <c:v>207.08750000000001</c:v>
                </c:pt>
                <c:pt idx="2">
                  <c:v>121.52500000000001</c:v>
                </c:pt>
                <c:pt idx="3">
                  <c:v>311.16250000000002</c:v>
                </c:pt>
                <c:pt idx="4">
                  <c:v>205.45</c:v>
                </c:pt>
              </c:numCache>
            </c:numRef>
          </c:val>
        </c:ser>
        <c:ser>
          <c:idx val="2"/>
          <c:order val="2"/>
          <c:tx>
            <c:strRef>
              <c:f>TissueWeights!$Q$14</c:f>
              <c:strCache>
                <c:ptCount val="1"/>
                <c:pt idx="0">
                  <c:v>fl/fl; +/+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TissueWeights!$R$18:$X$18</c15:sqref>
                    </c15:fullRef>
                  </c:ext>
                </c:extLst>
                <c:f>TissueWeights!$T$18:$X$18</c:f>
                <c:numCache>
                  <c:formatCode>General</c:formatCode>
                  <c:ptCount val="5"/>
                  <c:pt idx="0">
                    <c:v>7.8658220462063149</c:v>
                  </c:pt>
                  <c:pt idx="1">
                    <c:v>4.9873036080543107</c:v>
                  </c:pt>
                  <c:pt idx="2">
                    <c:v>3.9793429191296421</c:v>
                  </c:pt>
                  <c:pt idx="3">
                    <c:v>103.80648630331083</c:v>
                  </c:pt>
                  <c:pt idx="4">
                    <c:v>107.54390686952893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TissueWeights!$R$18:$X$18</c15:sqref>
                    </c15:fullRef>
                  </c:ext>
                </c:extLst>
                <c:f>TissueWeights!$T$18:$X$18</c:f>
                <c:numCache>
                  <c:formatCode>General</c:formatCode>
                  <c:ptCount val="5"/>
                  <c:pt idx="0">
                    <c:v>7.8658220462063149</c:v>
                  </c:pt>
                  <c:pt idx="1">
                    <c:v>4.9873036080543107</c:v>
                  </c:pt>
                  <c:pt idx="2">
                    <c:v>3.9793429191296421</c:v>
                  </c:pt>
                  <c:pt idx="3">
                    <c:v>103.80648630331083</c:v>
                  </c:pt>
                  <c:pt idx="4">
                    <c:v>107.54390686952893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TissueWeights!$R$3:$X$3</c15:sqref>
                  </c15:fullRef>
                </c:ext>
              </c:extLst>
              <c:f>TissueWeights!$T$3:$X$3</c:f>
              <c:strCache>
                <c:ptCount val="5"/>
                <c:pt idx="0">
                  <c:v>Triceps surae</c:v>
                </c:pt>
                <c:pt idx="1">
                  <c:v>Quadriceps</c:v>
                </c:pt>
                <c:pt idx="2">
                  <c:v>Heart</c:v>
                </c:pt>
                <c:pt idx="3">
                  <c:v>EWAT</c:v>
                </c:pt>
                <c:pt idx="4">
                  <c:v>IWAT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TissueWeights!$R$16:$X$16</c15:sqref>
                  </c15:fullRef>
                </c:ext>
              </c:extLst>
              <c:f>TissueWeights!$T$16:$X$16</c:f>
              <c:numCache>
                <c:formatCode>General</c:formatCode>
                <c:ptCount val="5"/>
                <c:pt idx="0">
                  <c:v>161.28571428571428</c:v>
                </c:pt>
                <c:pt idx="1">
                  <c:v>211.52857142857144</c:v>
                </c:pt>
                <c:pt idx="2">
                  <c:v>118.74285714285713</c:v>
                </c:pt>
                <c:pt idx="3">
                  <c:v>560.4571428571428</c:v>
                </c:pt>
                <c:pt idx="4">
                  <c:v>427.69999999999993</c:v>
                </c:pt>
              </c:numCache>
            </c:numRef>
          </c:val>
        </c:ser>
        <c:ser>
          <c:idx val="3"/>
          <c:order val="3"/>
          <c:tx>
            <c:strRef>
              <c:f>TissueWeights!$Q$20</c:f>
              <c:strCache>
                <c:ptCount val="1"/>
                <c:pt idx="0">
                  <c:v>+/+; Tg/+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TissueWeights!$R$24:$X$24</c15:sqref>
                    </c15:fullRef>
                  </c:ext>
                </c:extLst>
                <c:f>TissueWeights!$T$24:$X$24</c:f>
                <c:numCache>
                  <c:formatCode>General</c:formatCode>
                  <c:ptCount val="5"/>
                  <c:pt idx="0">
                    <c:v>4.9350785201453471</c:v>
                  </c:pt>
                  <c:pt idx="1">
                    <c:v>6.269019062022382</c:v>
                  </c:pt>
                  <c:pt idx="2">
                    <c:v>4.8593620980536105</c:v>
                  </c:pt>
                  <c:pt idx="3">
                    <c:v>141.4085902624023</c:v>
                  </c:pt>
                  <c:pt idx="4">
                    <c:v>153.29880169133739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TissueWeights!$R$24:$X$24</c15:sqref>
                    </c15:fullRef>
                  </c:ext>
                </c:extLst>
                <c:f>TissueWeights!$T$24:$X$24</c:f>
                <c:numCache>
                  <c:formatCode>General</c:formatCode>
                  <c:ptCount val="5"/>
                  <c:pt idx="0">
                    <c:v>4.9350785201453471</c:v>
                  </c:pt>
                  <c:pt idx="1">
                    <c:v>6.269019062022382</c:v>
                  </c:pt>
                  <c:pt idx="2">
                    <c:v>4.8593620980536105</c:v>
                  </c:pt>
                  <c:pt idx="3">
                    <c:v>141.4085902624023</c:v>
                  </c:pt>
                  <c:pt idx="4">
                    <c:v>153.29880169133739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TissueWeights!$R$3:$X$3</c15:sqref>
                  </c15:fullRef>
                </c:ext>
              </c:extLst>
              <c:f>TissueWeights!$T$3:$X$3</c:f>
              <c:strCache>
                <c:ptCount val="5"/>
                <c:pt idx="0">
                  <c:v>Triceps surae</c:v>
                </c:pt>
                <c:pt idx="1">
                  <c:v>Quadriceps</c:v>
                </c:pt>
                <c:pt idx="2">
                  <c:v>Heart</c:v>
                </c:pt>
                <c:pt idx="3">
                  <c:v>EWAT</c:v>
                </c:pt>
                <c:pt idx="4">
                  <c:v>IWAT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TissueWeights!$R$22:$X$22</c15:sqref>
                  </c15:fullRef>
                </c:ext>
              </c:extLst>
              <c:f>TissueWeights!$T$22:$X$22</c:f>
              <c:numCache>
                <c:formatCode>General</c:formatCode>
                <c:ptCount val="5"/>
                <c:pt idx="0">
                  <c:v>165.9</c:v>
                </c:pt>
                <c:pt idx="1">
                  <c:v>224.74</c:v>
                </c:pt>
                <c:pt idx="2">
                  <c:v>114.97999999999999</c:v>
                </c:pt>
                <c:pt idx="3">
                  <c:v>527.88</c:v>
                </c:pt>
                <c:pt idx="4">
                  <c:v>436.43999999999994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038200"/>
        <c:axId val="436038984"/>
      </c:barChart>
      <c:catAx>
        <c:axId val="436038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038984"/>
        <c:crosses val="autoZero"/>
        <c:auto val="1"/>
        <c:lblAlgn val="ctr"/>
        <c:lblOffset val="100"/>
        <c:noMultiLvlLbl val="0"/>
      </c:catAx>
      <c:valAx>
        <c:axId val="436038984"/>
        <c:scaling>
          <c:orientation val="minMax"/>
          <c:max val="7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Tissue weight (mg)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03820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TissueWeights!$M$4:$P$4</c:f>
                <c:numCache>
                  <c:formatCode>General</c:formatCode>
                  <c:ptCount val="4"/>
                  <c:pt idx="0">
                    <c:v>0.57219814250459977</c:v>
                  </c:pt>
                  <c:pt idx="1">
                    <c:v>1.298728774060014</c:v>
                  </c:pt>
                  <c:pt idx="2">
                    <c:v>1.8421002506197435</c:v>
                  </c:pt>
                  <c:pt idx="3">
                    <c:v>2.40678208402838</c:v>
                  </c:pt>
                </c:numCache>
              </c:numRef>
            </c:plus>
            <c:minus>
              <c:numRef>
                <c:f>TissueWeights!$M$4:$P$4</c:f>
                <c:numCache>
                  <c:formatCode>General</c:formatCode>
                  <c:ptCount val="4"/>
                  <c:pt idx="0">
                    <c:v>0.57219814250459977</c:v>
                  </c:pt>
                  <c:pt idx="1">
                    <c:v>1.298728774060014</c:v>
                  </c:pt>
                  <c:pt idx="2">
                    <c:v>1.8421002506197435</c:v>
                  </c:pt>
                  <c:pt idx="3">
                    <c:v>2.40678208402838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TissueWeights!$M$1:$P$1</c:f>
              <c:strCache>
                <c:ptCount val="4"/>
                <c:pt idx="0">
                  <c:v>fl/fl; Tg/+</c:v>
                </c:pt>
                <c:pt idx="1">
                  <c:v>+/+; +/+</c:v>
                </c:pt>
                <c:pt idx="2">
                  <c:v>fl/fl; +/+</c:v>
                </c:pt>
                <c:pt idx="3">
                  <c:v>+/+; Tg/+</c:v>
                </c:pt>
              </c:strCache>
            </c:strRef>
          </c:cat>
          <c:val>
            <c:numRef>
              <c:f>TissueWeights!$M$2:$P$2</c:f>
              <c:numCache>
                <c:formatCode>General</c:formatCode>
                <c:ptCount val="4"/>
                <c:pt idx="0">
                  <c:v>24.325000000000003</c:v>
                </c:pt>
                <c:pt idx="1">
                  <c:v>27.925000000000001</c:v>
                </c:pt>
                <c:pt idx="2">
                  <c:v>31.2</c:v>
                </c:pt>
                <c:pt idx="3">
                  <c:v>31.860000000000003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037024"/>
        <c:axId val="436035848"/>
      </c:barChart>
      <c:catAx>
        <c:axId val="43603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035848"/>
        <c:crosses val="autoZero"/>
        <c:auto val="1"/>
        <c:lblAlgn val="ctr"/>
        <c:lblOffset val="100"/>
        <c:noMultiLvlLbl val="0"/>
      </c:catAx>
      <c:valAx>
        <c:axId val="436035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Fasting body weight (g)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037024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TissueWeights!$F$34</c:f>
              <c:strCache>
                <c:ptCount val="1"/>
                <c:pt idx="0">
                  <c:v>fl/fl; Tg/+</c:v>
                </c:pt>
              </c:strCache>
            </c:strRef>
          </c:tx>
          <c:spPr>
            <a:solidFill>
              <a:schemeClr val="bg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TissueWeights!$F$38:$G$38</c:f>
                <c:numCache>
                  <c:formatCode>General</c:formatCode>
                  <c:ptCount val="2"/>
                  <c:pt idx="0">
                    <c:v>10.836874878988734</c:v>
                  </c:pt>
                  <c:pt idx="1">
                    <c:v>23.484455345124434</c:v>
                  </c:pt>
                </c:numCache>
              </c:numRef>
            </c:plus>
            <c:minus>
              <c:numRef>
                <c:f>TissueWeights!$F$38:$G$38</c:f>
                <c:numCache>
                  <c:formatCode>General</c:formatCode>
                  <c:ptCount val="2"/>
                  <c:pt idx="0">
                    <c:v>10.836874878988734</c:v>
                  </c:pt>
                  <c:pt idx="1">
                    <c:v>23.484455345124434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TissueWeights!$F$35:$G$35</c:f>
              <c:strCache>
                <c:ptCount val="2"/>
                <c:pt idx="0">
                  <c:v>IWAT</c:v>
                </c:pt>
                <c:pt idx="1">
                  <c:v>EWAT</c:v>
                </c:pt>
              </c:strCache>
            </c:strRef>
          </c:cat>
          <c:val>
            <c:numRef>
              <c:f>TissueWeights!$F$36:$G$36</c:f>
              <c:numCache>
                <c:formatCode>General</c:formatCode>
                <c:ptCount val="2"/>
                <c:pt idx="0">
                  <c:v>72.75</c:v>
                </c:pt>
                <c:pt idx="1">
                  <c:v>109.79999999999998</c:v>
                </c:pt>
              </c:numCache>
            </c:numRef>
          </c:val>
        </c:ser>
        <c:ser>
          <c:idx val="1"/>
          <c:order val="1"/>
          <c:tx>
            <c:strRef>
              <c:f>TissueWeights!$F$41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TissueWeights!$F$45:$G$45</c:f>
                <c:numCache>
                  <c:formatCode>General</c:formatCode>
                  <c:ptCount val="2"/>
                  <c:pt idx="0">
                    <c:v>61.669696676389542</c:v>
                  </c:pt>
                  <c:pt idx="1">
                    <c:v>61.360989868413789</c:v>
                  </c:pt>
                </c:numCache>
              </c:numRef>
            </c:plus>
            <c:minus>
              <c:numRef>
                <c:f>TissueWeights!$F$45:$G$45</c:f>
                <c:numCache>
                  <c:formatCode>General</c:formatCode>
                  <c:ptCount val="2"/>
                  <c:pt idx="0">
                    <c:v>61.669696676389542</c:v>
                  </c:pt>
                  <c:pt idx="1">
                    <c:v>61.360989868413789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f>TissueWeights!$F$35:$G$35</c:f>
              <c:strCache>
                <c:ptCount val="2"/>
                <c:pt idx="0">
                  <c:v>IWAT</c:v>
                </c:pt>
                <c:pt idx="1">
                  <c:v>EWAT</c:v>
                </c:pt>
              </c:strCache>
            </c:strRef>
          </c:cat>
          <c:val>
            <c:numRef>
              <c:f>TissueWeights!$F$43:$G$43</c:f>
              <c:numCache>
                <c:formatCode>General</c:formatCode>
                <c:ptCount val="2"/>
                <c:pt idx="0">
                  <c:v>340.98500000000007</c:v>
                </c:pt>
                <c:pt idx="1">
                  <c:v>452.59499999999997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035528"/>
        <c:axId val="435219608"/>
      </c:barChart>
      <c:catAx>
        <c:axId val="513035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19608"/>
        <c:crosses val="autoZero"/>
        <c:auto val="1"/>
        <c:lblAlgn val="ctr"/>
        <c:lblOffset val="100"/>
        <c:noMultiLvlLbl val="0"/>
      </c:catAx>
      <c:valAx>
        <c:axId val="435219608"/>
        <c:scaling>
          <c:orientation val="minMax"/>
          <c:max val="7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Tissue weight (mg)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35528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223837</xdr:colOff>
      <xdr:row>5</xdr:row>
      <xdr:rowOff>100012</xdr:rowOff>
    </xdr:from>
    <xdr:to>
      <xdr:col>15</xdr:col>
      <xdr:colOff>528637</xdr:colOff>
      <xdr:row>19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57150</xdr:colOff>
      <xdr:row>5</xdr:row>
      <xdr:rowOff>80962</xdr:rowOff>
    </xdr:from>
    <xdr:to>
      <xdr:col>23</xdr:col>
      <xdr:colOff>361950</xdr:colOff>
      <xdr:row>19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247650</xdr:colOff>
      <xdr:row>24</xdr:row>
      <xdr:rowOff>47625</xdr:rowOff>
    </xdr:from>
    <xdr:to>
      <xdr:col>29</xdr:col>
      <xdr:colOff>57150</xdr:colOff>
      <xdr:row>49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319087</xdr:colOff>
      <xdr:row>25</xdr:row>
      <xdr:rowOff>119062</xdr:rowOff>
    </xdr:from>
    <xdr:to>
      <xdr:col>23</xdr:col>
      <xdr:colOff>180975</xdr:colOff>
      <xdr:row>37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38</xdr:row>
      <xdr:rowOff>0</xdr:rowOff>
    </xdr:from>
    <xdr:to>
      <xdr:col>20</xdr:col>
      <xdr:colOff>419100</xdr:colOff>
      <xdr:row>63</xdr:row>
      <xdr:rowOff>138112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Q32" sqref="Q32"/>
    </sheetView>
  </sheetViews>
  <sheetFormatPr defaultRowHeight="15" x14ac:dyDescent="0.25"/>
  <sheetData>
    <row r="1" spans="1:1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s="1" t="s">
        <v>10</v>
      </c>
      <c r="L1" t="s">
        <v>9</v>
      </c>
      <c r="M1" t="s">
        <v>11</v>
      </c>
      <c r="N1" t="s">
        <v>8</v>
      </c>
      <c r="O1" s="1" t="s">
        <v>25</v>
      </c>
    </row>
    <row r="2" spans="1:15" x14ac:dyDescent="0.25">
      <c r="A2">
        <v>789</v>
      </c>
      <c r="B2" t="s">
        <v>10</v>
      </c>
      <c r="C2">
        <v>2.2799999999999998</v>
      </c>
      <c r="D2">
        <v>2.63</v>
      </c>
      <c r="E2">
        <v>2.4500000000000002</v>
      </c>
      <c r="F2">
        <v>2.8</v>
      </c>
      <c r="G2">
        <v>2.97</v>
      </c>
      <c r="H2" s="1">
        <f t="shared" ref="H2:H7" si="0">AVERAGE(C2:G2)</f>
        <v>2.6260000000000003</v>
      </c>
      <c r="J2" s="2" t="s">
        <v>23</v>
      </c>
      <c r="K2" s="1">
        <f>AVERAGE(H2:H9)</f>
        <v>2.4592499999999999</v>
      </c>
      <c r="L2">
        <f>AVERAGE(H19:H23)</f>
        <v>2.72</v>
      </c>
      <c r="M2">
        <f>AVERAGE(H10:H16)</f>
        <v>2.8631428571428574</v>
      </c>
      <c r="N2">
        <f>AVERAGE(H17:H18)</f>
        <v>2.6970000000000001</v>
      </c>
      <c r="O2" s="1">
        <f>AVERAGE(H10:H23)</f>
        <v>2.7882857142857143</v>
      </c>
    </row>
    <row r="3" spans="1:15" x14ac:dyDescent="0.25">
      <c r="A3">
        <v>864</v>
      </c>
      <c r="B3" t="s">
        <v>10</v>
      </c>
      <c r="C3">
        <v>2.2599999999999998</v>
      </c>
      <c r="D3">
        <v>2.09</v>
      </c>
      <c r="E3">
        <v>2.0099999999999998</v>
      </c>
      <c r="F3">
        <v>1.91</v>
      </c>
      <c r="G3">
        <v>2.0699999999999998</v>
      </c>
      <c r="H3" s="1">
        <f t="shared" si="0"/>
        <v>2.0680000000000001</v>
      </c>
      <c r="J3" s="2" t="s">
        <v>20</v>
      </c>
      <c r="K3" s="1">
        <f>STDEV(H2:H9)</f>
        <v>0.24189947735135184</v>
      </c>
      <c r="L3">
        <f>STDEV(H19:H23)</f>
        <v>0.31327623593244236</v>
      </c>
      <c r="M3">
        <f>STDEV(H10:H16)</f>
        <v>0.29379098498276435</v>
      </c>
      <c r="N3">
        <f>STDEV(H17:H18)</f>
        <v>0.28142849891224569</v>
      </c>
      <c r="O3" s="1">
        <f>STDEV(H10:H23)</f>
        <v>0.28673961078930899</v>
      </c>
    </row>
    <row r="4" spans="1:15" x14ac:dyDescent="0.25">
      <c r="A4">
        <v>869</v>
      </c>
      <c r="B4" t="s">
        <v>10</v>
      </c>
      <c r="C4">
        <v>3.05</v>
      </c>
      <c r="D4">
        <v>2.98</v>
      </c>
      <c r="E4">
        <v>2.37</v>
      </c>
      <c r="F4">
        <v>2.5099999999999998</v>
      </c>
      <c r="G4">
        <v>2.65</v>
      </c>
      <c r="H4" s="1">
        <f t="shared" si="0"/>
        <v>2.7119999999999997</v>
      </c>
      <c r="J4" s="2" t="s">
        <v>21</v>
      </c>
      <c r="K4" s="1">
        <f>K3/SQRT(K5)</f>
        <v>8.5524380400311267E-2</v>
      </c>
      <c r="L4">
        <f>L3/SQRT(L5)</f>
        <v>0.14010139185604065</v>
      </c>
      <c r="M4">
        <f>M3/SQRT(M5)</f>
        <v>0.1110425548138723</v>
      </c>
      <c r="N4">
        <f>N3/SQRT(N5)</f>
        <v>0.19899999999999984</v>
      </c>
      <c r="O4" s="1">
        <f>O3/SQRT(O5)</f>
        <v>7.6634384485035928E-2</v>
      </c>
    </row>
    <row r="5" spans="1:15" x14ac:dyDescent="0.25">
      <c r="A5">
        <v>1264</v>
      </c>
      <c r="B5" t="s">
        <v>10</v>
      </c>
      <c r="C5">
        <v>1.66</v>
      </c>
      <c r="D5">
        <v>2.81</v>
      </c>
      <c r="E5">
        <v>2.76</v>
      </c>
      <c r="F5">
        <v>2.71</v>
      </c>
      <c r="G5">
        <v>2.84</v>
      </c>
      <c r="H5" s="1">
        <f t="shared" si="0"/>
        <v>2.556</v>
      </c>
      <c r="J5" s="2" t="s">
        <v>22</v>
      </c>
      <c r="K5" s="1">
        <f>COUNT(H2:H9)</f>
        <v>8</v>
      </c>
      <c r="L5">
        <f>COUNT(H19:H23)</f>
        <v>5</v>
      </c>
      <c r="M5">
        <f>COUNT(H10:H16)</f>
        <v>7</v>
      </c>
      <c r="N5">
        <f>COUNT(H17:H18)</f>
        <v>2</v>
      </c>
      <c r="O5" s="1">
        <f>COUNT(H10:H23)</f>
        <v>14</v>
      </c>
    </row>
    <row r="6" spans="1:15" x14ac:dyDescent="0.25">
      <c r="A6">
        <v>1266</v>
      </c>
      <c r="B6" t="s">
        <v>10</v>
      </c>
      <c r="C6">
        <v>2.5499999999999998</v>
      </c>
      <c r="D6">
        <v>2.78</v>
      </c>
      <c r="E6">
        <v>2.73</v>
      </c>
      <c r="F6">
        <v>2.65</v>
      </c>
      <c r="G6">
        <v>2.46</v>
      </c>
      <c r="H6" s="1">
        <f t="shared" si="0"/>
        <v>2.6340000000000003</v>
      </c>
    </row>
    <row r="7" spans="1:15" x14ac:dyDescent="0.25">
      <c r="A7">
        <v>1265</v>
      </c>
      <c r="B7" t="s">
        <v>10</v>
      </c>
      <c r="C7">
        <v>1.91</v>
      </c>
      <c r="D7">
        <v>2.46</v>
      </c>
      <c r="E7">
        <v>2.0099999999999998</v>
      </c>
      <c r="F7">
        <v>2.14</v>
      </c>
      <c r="G7">
        <v>2.02</v>
      </c>
      <c r="H7" s="1">
        <f t="shared" si="0"/>
        <v>2.1079999999999997</v>
      </c>
    </row>
    <row r="8" spans="1:15" x14ac:dyDescent="0.25">
      <c r="A8">
        <v>1706</v>
      </c>
      <c r="B8" t="s">
        <v>10</v>
      </c>
      <c r="C8">
        <v>2.79</v>
      </c>
      <c r="D8">
        <v>2.77</v>
      </c>
      <c r="E8">
        <v>2.91</v>
      </c>
      <c r="F8">
        <v>1.97</v>
      </c>
      <c r="G8">
        <v>2.04</v>
      </c>
      <c r="H8" s="1">
        <f t="shared" ref="H8:H24" si="1">AVERAGE(C8:G8)</f>
        <v>2.496</v>
      </c>
    </row>
    <row r="9" spans="1:15" x14ac:dyDescent="0.25">
      <c r="A9">
        <v>1552</v>
      </c>
      <c r="B9" t="s">
        <v>10</v>
      </c>
      <c r="C9">
        <v>2.5</v>
      </c>
      <c r="D9">
        <v>2.64</v>
      </c>
      <c r="E9">
        <v>2.5099999999999998</v>
      </c>
      <c r="F9">
        <v>2.37</v>
      </c>
      <c r="G9">
        <v>2.35</v>
      </c>
      <c r="H9" s="1">
        <f t="shared" si="1"/>
        <v>2.4739999999999998</v>
      </c>
    </row>
    <row r="10" spans="1:15" x14ac:dyDescent="0.25">
      <c r="A10">
        <v>799</v>
      </c>
      <c r="B10" t="s">
        <v>11</v>
      </c>
      <c r="C10">
        <v>2.2999999999999998</v>
      </c>
      <c r="D10">
        <v>2.66</v>
      </c>
      <c r="E10">
        <v>2.25</v>
      </c>
      <c r="F10">
        <v>2.73</v>
      </c>
      <c r="G10">
        <v>2.66</v>
      </c>
      <c r="H10" s="1">
        <f t="shared" si="1"/>
        <v>2.52</v>
      </c>
    </row>
    <row r="11" spans="1:15" x14ac:dyDescent="0.25">
      <c r="A11">
        <v>778</v>
      </c>
      <c r="B11" t="s">
        <v>11</v>
      </c>
      <c r="C11">
        <v>2.85</v>
      </c>
      <c r="D11">
        <v>2.96</v>
      </c>
      <c r="E11">
        <v>3.39</v>
      </c>
      <c r="F11">
        <v>2.65</v>
      </c>
      <c r="G11">
        <v>3.08</v>
      </c>
      <c r="H11" s="1">
        <f t="shared" si="1"/>
        <v>2.9860000000000002</v>
      </c>
    </row>
    <row r="12" spans="1:15" x14ac:dyDescent="0.25">
      <c r="A12">
        <v>797</v>
      </c>
      <c r="B12" t="s">
        <v>11</v>
      </c>
      <c r="C12">
        <v>2.93</v>
      </c>
      <c r="D12">
        <v>2.4300000000000002</v>
      </c>
      <c r="E12">
        <v>2.98</v>
      </c>
      <c r="F12">
        <v>2.52</v>
      </c>
      <c r="G12">
        <v>2.78</v>
      </c>
      <c r="H12" s="1">
        <f t="shared" si="1"/>
        <v>2.7279999999999998</v>
      </c>
    </row>
    <row r="13" spans="1:15" x14ac:dyDescent="0.25">
      <c r="A13">
        <v>867</v>
      </c>
      <c r="B13" t="s">
        <v>11</v>
      </c>
      <c r="C13">
        <v>2.93</v>
      </c>
      <c r="D13">
        <v>2.69</v>
      </c>
      <c r="E13">
        <v>2.81</v>
      </c>
      <c r="F13">
        <v>2.4900000000000002</v>
      </c>
      <c r="G13">
        <v>3.03</v>
      </c>
      <c r="H13" s="1">
        <f t="shared" si="1"/>
        <v>2.79</v>
      </c>
    </row>
    <row r="14" spans="1:15" x14ac:dyDescent="0.25">
      <c r="A14">
        <v>872</v>
      </c>
      <c r="B14" t="s">
        <v>11</v>
      </c>
      <c r="C14">
        <v>2.3199999999999998</v>
      </c>
      <c r="D14">
        <v>2.77</v>
      </c>
      <c r="E14">
        <v>2.6</v>
      </c>
      <c r="F14">
        <v>2.2999999999999998</v>
      </c>
      <c r="G14">
        <v>2.99</v>
      </c>
      <c r="H14" s="1">
        <f t="shared" si="1"/>
        <v>2.5959999999999996</v>
      </c>
    </row>
    <row r="15" spans="1:15" x14ac:dyDescent="0.25">
      <c r="A15">
        <v>1261</v>
      </c>
      <c r="B15" t="s">
        <v>11</v>
      </c>
      <c r="C15">
        <v>3.06</v>
      </c>
      <c r="D15">
        <v>3.11</v>
      </c>
      <c r="E15">
        <v>3.13</v>
      </c>
      <c r="F15">
        <v>2.87</v>
      </c>
      <c r="G15">
        <v>3.11</v>
      </c>
      <c r="H15" s="1">
        <f t="shared" si="1"/>
        <v>3.056</v>
      </c>
    </row>
    <row r="16" spans="1:15" x14ac:dyDescent="0.25">
      <c r="A16">
        <v>1260</v>
      </c>
      <c r="B16" t="s">
        <v>11</v>
      </c>
      <c r="C16">
        <v>3.35</v>
      </c>
      <c r="D16">
        <v>3.27</v>
      </c>
      <c r="E16">
        <v>3.65</v>
      </c>
      <c r="F16">
        <v>3.38</v>
      </c>
      <c r="G16">
        <v>3.18</v>
      </c>
      <c r="H16" s="1">
        <f t="shared" si="1"/>
        <v>3.3659999999999997</v>
      </c>
    </row>
    <row r="17" spans="1:18" x14ac:dyDescent="0.25">
      <c r="A17">
        <v>784</v>
      </c>
      <c r="B17" t="s">
        <v>8</v>
      </c>
      <c r="C17">
        <v>2.4700000000000002</v>
      </c>
      <c r="D17">
        <v>2.29</v>
      </c>
      <c r="E17">
        <v>2.37</v>
      </c>
      <c r="F17">
        <v>2.62</v>
      </c>
      <c r="G17">
        <v>2.74</v>
      </c>
      <c r="H17" s="1">
        <f t="shared" si="1"/>
        <v>2.4980000000000002</v>
      </c>
    </row>
    <row r="18" spans="1:18" x14ac:dyDescent="0.25">
      <c r="A18">
        <v>790</v>
      </c>
      <c r="B18" t="s">
        <v>8</v>
      </c>
      <c r="C18">
        <v>3.08</v>
      </c>
      <c r="D18">
        <v>2.88</v>
      </c>
      <c r="E18">
        <v>3.02</v>
      </c>
      <c r="F18">
        <v>2.7</v>
      </c>
      <c r="G18">
        <v>2.8</v>
      </c>
      <c r="H18" s="1">
        <f t="shared" si="1"/>
        <v>2.8959999999999999</v>
      </c>
    </row>
    <row r="19" spans="1:18" x14ac:dyDescent="0.25">
      <c r="A19">
        <v>786</v>
      </c>
      <c r="B19" t="s">
        <v>9</v>
      </c>
      <c r="C19">
        <v>1.95</v>
      </c>
      <c r="D19">
        <v>2.62</v>
      </c>
      <c r="E19">
        <v>2.2799999999999998</v>
      </c>
      <c r="F19">
        <v>2.1</v>
      </c>
      <c r="G19">
        <v>2.09</v>
      </c>
      <c r="H19" s="1">
        <f t="shared" si="1"/>
        <v>2.2079999999999997</v>
      </c>
    </row>
    <row r="20" spans="1:18" x14ac:dyDescent="0.25">
      <c r="A20">
        <v>794</v>
      </c>
      <c r="B20" t="s">
        <v>9</v>
      </c>
      <c r="C20">
        <v>2.76</v>
      </c>
      <c r="D20">
        <v>2.96</v>
      </c>
      <c r="E20">
        <v>2.57</v>
      </c>
      <c r="F20">
        <v>2.87</v>
      </c>
      <c r="G20">
        <v>2.85</v>
      </c>
      <c r="H20" s="1">
        <f t="shared" si="1"/>
        <v>2.802</v>
      </c>
    </row>
    <row r="21" spans="1:18" x14ac:dyDescent="0.25">
      <c r="A21">
        <v>868</v>
      </c>
      <c r="B21" t="s">
        <v>9</v>
      </c>
      <c r="C21">
        <v>2.74</v>
      </c>
      <c r="D21">
        <v>2.4300000000000002</v>
      </c>
      <c r="E21">
        <v>2.74</v>
      </c>
      <c r="F21">
        <v>2.97</v>
      </c>
      <c r="G21">
        <v>3.17</v>
      </c>
      <c r="H21" s="1">
        <f t="shared" si="1"/>
        <v>2.81</v>
      </c>
    </row>
    <row r="22" spans="1:18" x14ac:dyDescent="0.25">
      <c r="A22">
        <v>1263</v>
      </c>
      <c r="B22" t="s">
        <v>9</v>
      </c>
      <c r="C22">
        <v>3.07</v>
      </c>
      <c r="D22">
        <v>3.1</v>
      </c>
      <c r="E22">
        <v>3.17</v>
      </c>
      <c r="F22">
        <v>3.12</v>
      </c>
      <c r="G22">
        <v>2.84</v>
      </c>
      <c r="H22" s="1">
        <f t="shared" si="1"/>
        <v>3.06</v>
      </c>
    </row>
    <row r="23" spans="1:18" x14ac:dyDescent="0.25">
      <c r="A23">
        <v>1550</v>
      </c>
      <c r="B23" t="s">
        <v>9</v>
      </c>
      <c r="C23">
        <v>2.76</v>
      </c>
      <c r="D23">
        <v>2.52</v>
      </c>
      <c r="E23">
        <v>2.78</v>
      </c>
      <c r="F23">
        <v>2.92</v>
      </c>
      <c r="G23">
        <v>2.62</v>
      </c>
      <c r="H23" s="1">
        <f t="shared" si="1"/>
        <v>2.7199999999999998</v>
      </c>
      <c r="Q23" t="s">
        <v>26</v>
      </c>
      <c r="R23">
        <f>TTEST(H2:H9,H10:H23,2,3)</f>
        <v>1.0773832247684008E-2</v>
      </c>
    </row>
    <row r="24" spans="1:18" x14ac:dyDescent="0.25">
      <c r="A24" s="3">
        <v>792</v>
      </c>
      <c r="B24" s="3" t="s">
        <v>8</v>
      </c>
      <c r="C24" s="3">
        <v>1.6</v>
      </c>
      <c r="D24" s="3">
        <v>1.35</v>
      </c>
      <c r="E24" s="3">
        <v>1.58</v>
      </c>
      <c r="F24" s="3">
        <v>1.27</v>
      </c>
      <c r="G24" s="3">
        <v>1.82</v>
      </c>
      <c r="H24" s="4">
        <f t="shared" si="1"/>
        <v>1.5240000000000002</v>
      </c>
    </row>
  </sheetData>
  <autoFilter ref="A1:H21">
    <sortState ref="A2:H21">
      <sortCondition descending="1" ref="B1:B21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topLeftCell="A27" workbookViewId="0">
      <selection activeCell="H45" sqref="H45"/>
    </sheetView>
  </sheetViews>
  <sheetFormatPr defaultRowHeight="15" x14ac:dyDescent="0.25"/>
  <cols>
    <col min="4" max="4" width="12" bestFit="1" customWidth="1"/>
  </cols>
  <sheetData>
    <row r="1" spans="1:24" x14ac:dyDescent="0.25">
      <c r="A1" t="s">
        <v>0</v>
      </c>
      <c r="B1" t="s">
        <v>7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K1" t="s">
        <v>19</v>
      </c>
      <c r="L1" s="2" t="s">
        <v>7</v>
      </c>
      <c r="M1" t="s">
        <v>10</v>
      </c>
      <c r="N1" t="s">
        <v>9</v>
      </c>
      <c r="O1" t="s">
        <v>11</v>
      </c>
      <c r="P1" t="s">
        <v>8</v>
      </c>
    </row>
    <row r="2" spans="1:24" x14ac:dyDescent="0.25">
      <c r="A2">
        <v>789</v>
      </c>
      <c r="B2" t="s">
        <v>10</v>
      </c>
      <c r="C2">
        <v>24</v>
      </c>
      <c r="D2">
        <v>119</v>
      </c>
      <c r="E2">
        <v>128.9</v>
      </c>
      <c r="F2">
        <v>165.4</v>
      </c>
      <c r="G2">
        <v>151</v>
      </c>
      <c r="H2">
        <v>31.9</v>
      </c>
      <c r="I2">
        <v>38.200000000000003</v>
      </c>
      <c r="L2" s="2" t="s">
        <v>23</v>
      </c>
      <c r="M2">
        <f>AVERAGE(C2:C9)</f>
        <v>24.325000000000003</v>
      </c>
      <c r="N2">
        <f>AVERAGE(C22:C29)</f>
        <v>27.925000000000001</v>
      </c>
      <c r="O2">
        <f>AVERAGE(C10:C16)</f>
        <v>31.2</v>
      </c>
      <c r="P2">
        <f>AVERAGE(C17:C21)</f>
        <v>31.860000000000003</v>
      </c>
      <c r="Q2" s="5" t="s">
        <v>10</v>
      </c>
      <c r="R2" s="5"/>
      <c r="S2" s="5"/>
      <c r="T2" s="5"/>
      <c r="U2" s="5"/>
      <c r="V2" s="5"/>
      <c r="W2" s="5"/>
      <c r="X2" s="5"/>
    </row>
    <row r="3" spans="1:24" x14ac:dyDescent="0.25">
      <c r="A3">
        <v>864</v>
      </c>
      <c r="B3" t="s">
        <v>10</v>
      </c>
      <c r="C3">
        <v>23.8</v>
      </c>
      <c r="D3">
        <v>53</v>
      </c>
      <c r="E3">
        <v>140.4</v>
      </c>
      <c r="F3">
        <v>173.8</v>
      </c>
      <c r="G3">
        <v>109.9</v>
      </c>
      <c r="H3">
        <v>92.7</v>
      </c>
      <c r="I3">
        <v>102.2</v>
      </c>
      <c r="L3" s="2" t="s">
        <v>20</v>
      </c>
      <c r="M3">
        <f>STDEV(C2:C9)</f>
        <v>1.6184207469893961</v>
      </c>
      <c r="N3">
        <f>STDEV(C22:C29)</f>
        <v>3.67335969223971</v>
      </c>
      <c r="O3">
        <f>STDEV(C10:C16)</f>
        <v>4.8737391531895975</v>
      </c>
      <c r="P3">
        <f>STDEV(C17:C21)</f>
        <v>5.3817283469160691</v>
      </c>
      <c r="R3" t="str">
        <f>K1</f>
        <v>FastingWeight</v>
      </c>
      <c r="S3" t="str">
        <f>K7</f>
        <v>FastingGlucose</v>
      </c>
      <c r="T3" t="str">
        <f>K13</f>
        <v>Triceps surae</v>
      </c>
      <c r="U3" t="str">
        <f>K19</f>
        <v>Quadriceps</v>
      </c>
      <c r="V3" t="str">
        <f>K25</f>
        <v>Heart</v>
      </c>
      <c r="W3" t="str">
        <f>K31</f>
        <v>EWAT</v>
      </c>
      <c r="X3" t="str">
        <f>K37</f>
        <v>IWAT</v>
      </c>
    </row>
    <row r="4" spans="1:24" x14ac:dyDescent="0.25">
      <c r="A4">
        <v>869</v>
      </c>
      <c r="B4" t="s">
        <v>10</v>
      </c>
      <c r="C4">
        <v>26.1</v>
      </c>
      <c r="D4">
        <v>76</v>
      </c>
      <c r="E4">
        <v>128.19999999999999</v>
      </c>
      <c r="F4">
        <v>161.4</v>
      </c>
      <c r="G4">
        <v>147.80000000000001</v>
      </c>
      <c r="H4">
        <v>148.69999999999999</v>
      </c>
      <c r="I4">
        <v>111.6</v>
      </c>
      <c r="L4" s="2" t="s">
        <v>21</v>
      </c>
      <c r="M4">
        <f>M3/SQRT(M5)</f>
        <v>0.57219814250459977</v>
      </c>
      <c r="N4">
        <f>N3/SQRT(N5)</f>
        <v>1.298728774060014</v>
      </c>
      <c r="O4">
        <f>O3/SQRT(O5)</f>
        <v>1.8421002506197435</v>
      </c>
      <c r="P4">
        <f>P3/SQRT(P5)</f>
        <v>2.40678208402838</v>
      </c>
      <c r="Q4" s="2" t="s">
        <v>23</v>
      </c>
      <c r="R4">
        <f>M2</f>
        <v>24.325000000000003</v>
      </c>
      <c r="S4">
        <f>M8</f>
        <v>77.5</v>
      </c>
      <c r="T4">
        <f>M14</f>
        <v>130.625</v>
      </c>
      <c r="U4">
        <f>M20</f>
        <v>170.02500000000001</v>
      </c>
      <c r="V4">
        <f>M26</f>
        <v>135.25</v>
      </c>
      <c r="W4">
        <f>M32</f>
        <v>109.79999999999998</v>
      </c>
      <c r="X4">
        <f>M38</f>
        <v>72.75</v>
      </c>
    </row>
    <row r="5" spans="1:24" x14ac:dyDescent="0.25">
      <c r="A5">
        <v>1264</v>
      </c>
      <c r="B5" t="s">
        <v>10</v>
      </c>
      <c r="C5">
        <v>26.7</v>
      </c>
      <c r="D5">
        <v>110</v>
      </c>
      <c r="E5">
        <v>156.4</v>
      </c>
      <c r="F5">
        <v>201.4</v>
      </c>
      <c r="G5">
        <v>140.30000000000001</v>
      </c>
      <c r="H5">
        <v>239.9</v>
      </c>
      <c r="I5">
        <v>110.9</v>
      </c>
      <c r="L5" s="2" t="s">
        <v>22</v>
      </c>
      <c r="M5">
        <f>COUNT(C2:C9)</f>
        <v>8</v>
      </c>
      <c r="N5">
        <f>COUNT(C22:C29)</f>
        <v>8</v>
      </c>
      <c r="O5">
        <f>COUNT(C10:C16)</f>
        <v>7</v>
      </c>
      <c r="P5">
        <f>COUNT(C17:C21)</f>
        <v>5</v>
      </c>
      <c r="Q5" s="2" t="s">
        <v>20</v>
      </c>
      <c r="R5">
        <f>M3</f>
        <v>1.6184207469893961</v>
      </c>
      <c r="S5">
        <f>M9</f>
        <v>26.933781231542138</v>
      </c>
      <c r="T5">
        <f>M15</f>
        <v>12.276312848036138</v>
      </c>
      <c r="U5">
        <f>M21</f>
        <v>14.514008011966528</v>
      </c>
      <c r="V5">
        <f>M27</f>
        <v>17.596834130847874</v>
      </c>
      <c r="W5">
        <f>M33</f>
        <v>66.4240705080406</v>
      </c>
      <c r="X5">
        <f>M39</f>
        <v>30.651310855212323</v>
      </c>
    </row>
    <row r="6" spans="1:24" x14ac:dyDescent="0.25">
      <c r="A6">
        <v>1265</v>
      </c>
      <c r="B6" t="s">
        <v>10</v>
      </c>
      <c r="C6">
        <v>25.6</v>
      </c>
      <c r="D6">
        <v>73</v>
      </c>
      <c r="E6">
        <v>122.9</v>
      </c>
      <c r="F6">
        <v>164.7</v>
      </c>
      <c r="G6">
        <v>155.4</v>
      </c>
      <c r="H6">
        <v>111.9</v>
      </c>
      <c r="I6">
        <v>65.2</v>
      </c>
      <c r="Q6" s="2" t="s">
        <v>21</v>
      </c>
      <c r="R6">
        <f>M4</f>
        <v>0.57219814250459977</v>
      </c>
      <c r="S6">
        <f>M10</f>
        <v>9.5225296759092029</v>
      </c>
      <c r="T6">
        <f>M16</f>
        <v>4.3403320314069456</v>
      </c>
      <c r="U6">
        <f>M22</f>
        <v>5.1314767437287063</v>
      </c>
      <c r="V6">
        <f>M28</f>
        <v>6.2214203706687092</v>
      </c>
      <c r="W6">
        <f>M34</f>
        <v>23.484455345124434</v>
      </c>
      <c r="X6">
        <f>M40</f>
        <v>10.836874878988734</v>
      </c>
    </row>
    <row r="7" spans="1:24" x14ac:dyDescent="0.25">
      <c r="A7">
        <v>1266</v>
      </c>
      <c r="B7" t="s">
        <v>10</v>
      </c>
      <c r="C7">
        <v>23.4</v>
      </c>
      <c r="D7">
        <v>46</v>
      </c>
      <c r="E7">
        <v>118.4</v>
      </c>
      <c r="F7">
        <v>174.9</v>
      </c>
      <c r="G7">
        <v>120.7</v>
      </c>
      <c r="H7">
        <v>135.30000000000001</v>
      </c>
      <c r="I7">
        <v>57.7</v>
      </c>
      <c r="K7" t="s">
        <v>13</v>
      </c>
      <c r="L7" s="2" t="s">
        <v>7</v>
      </c>
      <c r="M7" t="s">
        <v>10</v>
      </c>
      <c r="N7" t="s">
        <v>9</v>
      </c>
      <c r="O7" t="s">
        <v>11</v>
      </c>
      <c r="P7" t="s">
        <v>8</v>
      </c>
      <c r="Q7" s="2" t="s">
        <v>22</v>
      </c>
      <c r="R7">
        <f>M5</f>
        <v>8</v>
      </c>
      <c r="S7">
        <f>M11</f>
        <v>8</v>
      </c>
      <c r="T7">
        <f>M17</f>
        <v>8</v>
      </c>
      <c r="U7">
        <f>M23</f>
        <v>8</v>
      </c>
      <c r="V7">
        <f>M29</f>
        <v>8</v>
      </c>
      <c r="W7">
        <f>M35</f>
        <v>8</v>
      </c>
      <c r="X7">
        <f>M41</f>
        <v>8</v>
      </c>
    </row>
    <row r="8" spans="1:24" x14ac:dyDescent="0.25">
      <c r="A8">
        <v>1894</v>
      </c>
      <c r="B8" t="s">
        <v>10</v>
      </c>
      <c r="C8">
        <v>22.6</v>
      </c>
      <c r="D8">
        <v>89</v>
      </c>
      <c r="E8">
        <v>122.5</v>
      </c>
      <c r="F8">
        <v>152.30000000000001</v>
      </c>
      <c r="G8">
        <v>142.30000000000001</v>
      </c>
      <c r="H8">
        <v>47.4</v>
      </c>
      <c r="I8">
        <v>43</v>
      </c>
      <c r="L8" s="2" t="s">
        <v>23</v>
      </c>
      <c r="M8">
        <f>AVERAGE(D2:D9)</f>
        <v>77.5</v>
      </c>
      <c r="N8">
        <f>AVERAGE(D22:D29)</f>
        <v>89</v>
      </c>
      <c r="O8">
        <f>AVERAGE(D10:D16)</f>
        <v>103.14285714285714</v>
      </c>
      <c r="P8">
        <f>AVERAGE(D17:D21)</f>
        <v>97.6</v>
      </c>
      <c r="Q8" s="5" t="s">
        <v>9</v>
      </c>
      <c r="R8" s="5"/>
      <c r="S8" s="5"/>
      <c r="T8" s="5"/>
      <c r="U8" s="5"/>
      <c r="V8" s="5"/>
      <c r="W8" s="5"/>
      <c r="X8" s="5"/>
    </row>
    <row r="9" spans="1:24" x14ac:dyDescent="0.25">
      <c r="A9">
        <v>1552</v>
      </c>
      <c r="B9" t="s">
        <v>10</v>
      </c>
      <c r="C9">
        <v>22.4</v>
      </c>
      <c r="D9">
        <v>54</v>
      </c>
      <c r="E9">
        <v>127.3</v>
      </c>
      <c r="F9">
        <v>166.3</v>
      </c>
      <c r="G9">
        <v>114.6</v>
      </c>
      <c r="H9">
        <v>70.599999999999994</v>
      </c>
      <c r="I9">
        <v>53.2</v>
      </c>
      <c r="L9" s="2" t="s">
        <v>20</v>
      </c>
      <c r="M9">
        <f>STDEV(D2:D9)</f>
        <v>26.933781231542138</v>
      </c>
      <c r="N9">
        <f>STDEV(D22:D29)</f>
        <v>29.408453595133881</v>
      </c>
      <c r="O9">
        <f>STDEV(D10:D16)</f>
        <v>29.930077243627757</v>
      </c>
      <c r="P9">
        <f>STDEV(D17:D21)</f>
        <v>13.16434578701119</v>
      </c>
      <c r="R9" t="str">
        <f>K7</f>
        <v>FastingGlucose</v>
      </c>
      <c r="S9" t="str">
        <f>K13</f>
        <v>Triceps surae</v>
      </c>
      <c r="T9" t="str">
        <f>K19</f>
        <v>Quadriceps</v>
      </c>
      <c r="U9" t="str">
        <f>K25</f>
        <v>Heart</v>
      </c>
      <c r="V9" t="str">
        <f>K31</f>
        <v>EWAT</v>
      </c>
      <c r="W9" t="str">
        <f>K37</f>
        <v>IWAT</v>
      </c>
      <c r="X9">
        <f>K43</f>
        <v>0</v>
      </c>
    </row>
    <row r="10" spans="1:24" x14ac:dyDescent="0.25">
      <c r="A10">
        <v>799</v>
      </c>
      <c r="B10" t="s">
        <v>11</v>
      </c>
      <c r="C10">
        <v>33.5</v>
      </c>
      <c r="D10">
        <v>83</v>
      </c>
      <c r="E10">
        <v>173.2</v>
      </c>
      <c r="F10">
        <v>216.6</v>
      </c>
      <c r="G10">
        <v>119</v>
      </c>
      <c r="H10">
        <v>658.9</v>
      </c>
      <c r="I10">
        <v>647.9</v>
      </c>
      <c r="L10" s="2" t="s">
        <v>21</v>
      </c>
      <c r="M10">
        <f>M9/SQRT(M11)</f>
        <v>9.5225296759092029</v>
      </c>
      <c r="N10">
        <f>N9/SQRT(N11)</f>
        <v>10.397458480664534</v>
      </c>
      <c r="O10">
        <f>O9/SQRT(O11)</f>
        <v>11.312505872513229</v>
      </c>
      <c r="P10">
        <f>P9/SQRT(P11)</f>
        <v>5.8872744118139977</v>
      </c>
      <c r="Q10" s="2" t="s">
        <v>23</v>
      </c>
      <c r="R10">
        <f>N2</f>
        <v>27.925000000000001</v>
      </c>
      <c r="S10">
        <f>N8</f>
        <v>89</v>
      </c>
      <c r="T10">
        <f>N14</f>
        <v>165.52500000000001</v>
      </c>
      <c r="U10">
        <f>N20</f>
        <v>207.08750000000001</v>
      </c>
      <c r="V10">
        <f>N26</f>
        <v>121.52500000000001</v>
      </c>
      <c r="W10">
        <f>N32</f>
        <v>311.16250000000002</v>
      </c>
      <c r="X10">
        <f>N38</f>
        <v>205.45</v>
      </c>
    </row>
    <row r="11" spans="1:24" x14ac:dyDescent="0.25">
      <c r="A11">
        <v>778</v>
      </c>
      <c r="B11" t="s">
        <v>11</v>
      </c>
      <c r="C11">
        <v>34.4</v>
      </c>
      <c r="D11">
        <v>124</v>
      </c>
      <c r="E11">
        <v>155.30000000000001</v>
      </c>
      <c r="F11">
        <v>208.7</v>
      </c>
      <c r="G11">
        <v>109.1</v>
      </c>
      <c r="H11">
        <v>714.3</v>
      </c>
      <c r="I11">
        <v>626.1</v>
      </c>
      <c r="L11" s="2" t="s">
        <v>22</v>
      </c>
      <c r="M11">
        <f>COUNT(D2:D9)</f>
        <v>8</v>
      </c>
      <c r="N11">
        <f>COUNT(D22:D29)</f>
        <v>8</v>
      </c>
      <c r="O11">
        <f>COUNT(D10:D16)</f>
        <v>7</v>
      </c>
      <c r="P11">
        <f>COUNT(D17:D21)</f>
        <v>5</v>
      </c>
      <c r="Q11" s="2" t="s">
        <v>20</v>
      </c>
      <c r="R11">
        <f>N3</f>
        <v>3.67335969223971</v>
      </c>
      <c r="S11">
        <f>N9</f>
        <v>29.408453595133881</v>
      </c>
      <c r="T11">
        <f>N15</f>
        <v>28.057784761350561</v>
      </c>
      <c r="U11">
        <f>N21</f>
        <v>22.086805207764073</v>
      </c>
      <c r="V11">
        <f>N27</f>
        <v>13.648521636321702</v>
      </c>
      <c r="W11">
        <f>N33</f>
        <v>209.91498917078647</v>
      </c>
      <c r="X11">
        <f>N39</f>
        <v>186.80602621053595</v>
      </c>
    </row>
    <row r="12" spans="1:24" x14ac:dyDescent="0.25">
      <c r="A12">
        <v>797</v>
      </c>
      <c r="B12" t="s">
        <v>11</v>
      </c>
      <c r="C12">
        <v>30</v>
      </c>
      <c r="D12">
        <v>118</v>
      </c>
      <c r="E12">
        <v>153.9</v>
      </c>
      <c r="F12">
        <v>209.3</v>
      </c>
      <c r="G12">
        <v>109.4</v>
      </c>
      <c r="H12">
        <v>460.6</v>
      </c>
      <c r="I12">
        <v>339.4</v>
      </c>
      <c r="Q12" s="2" t="s">
        <v>21</v>
      </c>
      <c r="R12">
        <f>N4</f>
        <v>1.298728774060014</v>
      </c>
      <c r="S12">
        <f>N10</f>
        <v>10.397458480664534</v>
      </c>
      <c r="T12">
        <f>N16</f>
        <v>9.9199249349117782</v>
      </c>
      <c r="U12">
        <f>N22</f>
        <v>7.8088648685781639</v>
      </c>
      <c r="V12">
        <f>N28</f>
        <v>4.8254811011071945</v>
      </c>
      <c r="W12">
        <f>N34</f>
        <v>74.216156157681894</v>
      </c>
      <c r="X12">
        <f>N40</f>
        <v>66.045903949990944</v>
      </c>
    </row>
    <row r="13" spans="1:24" x14ac:dyDescent="0.25">
      <c r="A13">
        <v>867</v>
      </c>
      <c r="B13" t="s">
        <v>11</v>
      </c>
      <c r="C13">
        <v>39.200000000000003</v>
      </c>
      <c r="D13">
        <v>137</v>
      </c>
      <c r="E13">
        <v>187.4</v>
      </c>
      <c r="F13">
        <v>214.6</v>
      </c>
      <c r="G13">
        <v>137.80000000000001</v>
      </c>
      <c r="H13">
        <v>1020.3</v>
      </c>
      <c r="I13">
        <v>860.3</v>
      </c>
      <c r="K13" t="s">
        <v>24</v>
      </c>
      <c r="L13" s="2" t="s">
        <v>7</v>
      </c>
      <c r="M13" t="s">
        <v>10</v>
      </c>
      <c r="N13" t="s">
        <v>9</v>
      </c>
      <c r="O13" t="s">
        <v>11</v>
      </c>
      <c r="P13" t="s">
        <v>8</v>
      </c>
      <c r="Q13" s="2" t="s">
        <v>22</v>
      </c>
      <c r="R13">
        <f>N5</f>
        <v>8</v>
      </c>
      <c r="S13">
        <f>N11</f>
        <v>8</v>
      </c>
      <c r="T13">
        <f>N17</f>
        <v>8</v>
      </c>
      <c r="U13">
        <f>N23</f>
        <v>8</v>
      </c>
      <c r="V13">
        <f>N29</f>
        <v>8</v>
      </c>
      <c r="W13">
        <f>N35</f>
        <v>8</v>
      </c>
      <c r="X13">
        <f>N41</f>
        <v>8</v>
      </c>
    </row>
    <row r="14" spans="1:24" x14ac:dyDescent="0.25">
      <c r="A14">
        <v>872</v>
      </c>
      <c r="B14" t="s">
        <v>11</v>
      </c>
      <c r="C14">
        <v>24.5</v>
      </c>
      <c r="D14">
        <v>63</v>
      </c>
      <c r="E14">
        <v>122.1</v>
      </c>
      <c r="F14">
        <v>184.8</v>
      </c>
      <c r="G14">
        <v>119.6</v>
      </c>
      <c r="H14">
        <v>139.69999999999999</v>
      </c>
      <c r="I14">
        <v>96.8</v>
      </c>
      <c r="L14" s="2" t="s">
        <v>23</v>
      </c>
      <c r="M14">
        <f>AVERAGE(E2:E9)</f>
        <v>130.625</v>
      </c>
      <c r="N14">
        <f>AVERAGE(E22:E29)</f>
        <v>165.52500000000001</v>
      </c>
      <c r="O14">
        <f>AVERAGE(E10:E16)</f>
        <v>161.28571428571428</v>
      </c>
      <c r="P14">
        <f>AVERAGE(E17:E21)</f>
        <v>165.9</v>
      </c>
      <c r="Q14" s="5" t="s">
        <v>11</v>
      </c>
      <c r="R14" s="5"/>
      <c r="S14" s="5"/>
      <c r="T14" s="5"/>
      <c r="U14" s="5"/>
      <c r="V14" s="5"/>
      <c r="W14" s="5"/>
      <c r="X14" s="5"/>
    </row>
    <row r="15" spans="1:24" x14ac:dyDescent="0.25">
      <c r="A15">
        <v>1261</v>
      </c>
      <c r="B15" t="s">
        <v>11</v>
      </c>
      <c r="C15">
        <v>27.7</v>
      </c>
      <c r="D15">
        <v>126</v>
      </c>
      <c r="E15">
        <v>163.9</v>
      </c>
      <c r="F15">
        <v>222.2</v>
      </c>
      <c r="G15">
        <v>125.9</v>
      </c>
      <c r="H15">
        <v>429.9</v>
      </c>
      <c r="I15">
        <v>202.7</v>
      </c>
      <c r="L15" s="2" t="s">
        <v>20</v>
      </c>
      <c r="M15">
        <f>STDEV(E2:E9)</f>
        <v>12.276312848036138</v>
      </c>
      <c r="N15">
        <f>STDEV(E22:E29)</f>
        <v>28.057784761350561</v>
      </c>
      <c r="O15">
        <f>STDEV(E10:E16)</f>
        <v>20.81100899135112</v>
      </c>
      <c r="P15">
        <f>STDEV(E17:E21)</f>
        <v>11.035171045344061</v>
      </c>
      <c r="R15" t="str">
        <f>K13</f>
        <v>Triceps surae</v>
      </c>
      <c r="S15" t="str">
        <f>K19</f>
        <v>Quadriceps</v>
      </c>
      <c r="T15" t="str">
        <f>K25</f>
        <v>Heart</v>
      </c>
      <c r="U15" t="str">
        <f>K31</f>
        <v>EWAT</v>
      </c>
      <c r="V15" t="str">
        <f>K37</f>
        <v>IWAT</v>
      </c>
      <c r="W15">
        <f>K43</f>
        <v>0</v>
      </c>
      <c r="X15">
        <f>K49</f>
        <v>0</v>
      </c>
    </row>
    <row r="16" spans="1:24" x14ac:dyDescent="0.25">
      <c r="A16">
        <v>1260</v>
      </c>
      <c r="B16" t="s">
        <v>11</v>
      </c>
      <c r="C16">
        <v>29.1</v>
      </c>
      <c r="D16">
        <v>71</v>
      </c>
      <c r="E16">
        <v>173.2</v>
      </c>
      <c r="F16">
        <v>224.5</v>
      </c>
      <c r="G16">
        <v>110.4</v>
      </c>
      <c r="H16">
        <v>499.5</v>
      </c>
      <c r="I16">
        <v>220.7</v>
      </c>
      <c r="L16" s="2" t="s">
        <v>21</v>
      </c>
      <c r="M16">
        <f>M15/SQRT(M17)</f>
        <v>4.3403320314069456</v>
      </c>
      <c r="N16">
        <f>N15/SQRT(N17)</f>
        <v>9.9199249349117782</v>
      </c>
      <c r="O16">
        <f>O15/SQRT(O17)</f>
        <v>7.8658220462063149</v>
      </c>
      <c r="P16">
        <f>P15/SQRT(P17)</f>
        <v>4.9350785201453471</v>
      </c>
      <c r="Q16" s="2" t="s">
        <v>23</v>
      </c>
      <c r="R16">
        <f>O2</f>
        <v>31.2</v>
      </c>
      <c r="S16">
        <f>O8</f>
        <v>103.14285714285714</v>
      </c>
      <c r="T16">
        <f>O14</f>
        <v>161.28571428571428</v>
      </c>
      <c r="U16">
        <f>O20</f>
        <v>211.52857142857144</v>
      </c>
      <c r="V16">
        <f>O26</f>
        <v>118.74285714285713</v>
      </c>
      <c r="W16">
        <f>O32</f>
        <v>560.4571428571428</v>
      </c>
      <c r="X16">
        <f>O38</f>
        <v>427.69999999999993</v>
      </c>
    </row>
    <row r="17" spans="1:24" x14ac:dyDescent="0.25">
      <c r="A17">
        <v>792</v>
      </c>
      <c r="B17" t="s">
        <v>8</v>
      </c>
      <c r="C17">
        <v>27.1</v>
      </c>
      <c r="D17">
        <v>95</v>
      </c>
      <c r="E17">
        <v>155.1</v>
      </c>
      <c r="F17">
        <v>207.7</v>
      </c>
      <c r="G17">
        <v>103.4</v>
      </c>
      <c r="H17">
        <v>329.6</v>
      </c>
      <c r="I17">
        <v>211.4</v>
      </c>
      <c r="L17" s="2" t="s">
        <v>22</v>
      </c>
      <c r="M17">
        <f>COUNT(E2:E9)</f>
        <v>8</v>
      </c>
      <c r="N17">
        <f>COUNT(E22:E29)</f>
        <v>8</v>
      </c>
      <c r="O17">
        <f>COUNT(E10:E16)</f>
        <v>7</v>
      </c>
      <c r="P17">
        <f>COUNT(E17:E21)</f>
        <v>5</v>
      </c>
      <c r="Q17" s="2" t="s">
        <v>20</v>
      </c>
      <c r="R17">
        <f>O3</f>
        <v>4.8737391531895975</v>
      </c>
      <c r="S17">
        <f>O9</f>
        <v>29.930077243627757</v>
      </c>
      <c r="T17">
        <f>O15</f>
        <v>20.81100899135112</v>
      </c>
      <c r="U17">
        <f>O21</f>
        <v>13.195165059686856</v>
      </c>
      <c r="V17">
        <f>O27</f>
        <v>10.528351745462846</v>
      </c>
      <c r="W17">
        <f>O33</f>
        <v>274.64614723399313</v>
      </c>
      <c r="X17">
        <f>O39</f>
        <v>284.53443259706438</v>
      </c>
    </row>
    <row r="18" spans="1:24" x14ac:dyDescent="0.25">
      <c r="A18">
        <v>784</v>
      </c>
      <c r="B18" t="s">
        <v>8</v>
      </c>
      <c r="C18">
        <v>34.1</v>
      </c>
      <c r="D18">
        <v>93</v>
      </c>
      <c r="E18">
        <v>152.80000000000001</v>
      </c>
      <c r="F18">
        <v>218.9</v>
      </c>
      <c r="G18">
        <v>115.5</v>
      </c>
      <c r="H18">
        <v>707.8</v>
      </c>
      <c r="I18">
        <v>728.9</v>
      </c>
      <c r="Q18" s="2" t="s">
        <v>21</v>
      </c>
      <c r="R18">
        <f>O4</f>
        <v>1.8421002506197435</v>
      </c>
      <c r="S18">
        <f>O10</f>
        <v>11.312505872513229</v>
      </c>
      <c r="T18">
        <f>O16</f>
        <v>7.8658220462063149</v>
      </c>
      <c r="U18">
        <f>O22</f>
        <v>4.9873036080543107</v>
      </c>
      <c r="V18">
        <f>O28</f>
        <v>3.9793429191296421</v>
      </c>
      <c r="W18">
        <f>O34</f>
        <v>103.80648630331083</v>
      </c>
      <c r="X18">
        <f>O40</f>
        <v>107.54390686952893</v>
      </c>
    </row>
    <row r="19" spans="1:24" x14ac:dyDescent="0.25">
      <c r="A19">
        <v>790</v>
      </c>
      <c r="B19" t="s">
        <v>8</v>
      </c>
      <c r="C19">
        <v>40.1</v>
      </c>
      <c r="D19">
        <v>118</v>
      </c>
      <c r="E19">
        <v>174.9</v>
      </c>
      <c r="F19">
        <v>225.4</v>
      </c>
      <c r="G19">
        <v>104.6</v>
      </c>
      <c r="H19">
        <v>982.6</v>
      </c>
      <c r="I19">
        <v>884.3</v>
      </c>
      <c r="K19" t="s">
        <v>15</v>
      </c>
      <c r="L19" s="2" t="s">
        <v>7</v>
      </c>
      <c r="M19" t="s">
        <v>10</v>
      </c>
      <c r="N19" t="s">
        <v>9</v>
      </c>
      <c r="O19" t="s">
        <v>11</v>
      </c>
      <c r="P19" t="s">
        <v>8</v>
      </c>
      <c r="Q19" s="2" t="s">
        <v>22</v>
      </c>
      <c r="R19">
        <f>O5</f>
        <v>7</v>
      </c>
      <c r="S19">
        <f>O11</f>
        <v>7</v>
      </c>
      <c r="T19">
        <f>O17</f>
        <v>7</v>
      </c>
      <c r="U19">
        <f>O23</f>
        <v>7</v>
      </c>
      <c r="V19">
        <f>O29</f>
        <v>7</v>
      </c>
      <c r="W19">
        <f>O35</f>
        <v>7</v>
      </c>
      <c r="X19">
        <f>O41</f>
        <v>7</v>
      </c>
    </row>
    <row r="20" spans="1:24" x14ac:dyDescent="0.25">
      <c r="A20">
        <v>816</v>
      </c>
      <c r="B20" t="s">
        <v>8</v>
      </c>
      <c r="C20">
        <v>30.4</v>
      </c>
      <c r="D20">
        <v>82</v>
      </c>
      <c r="E20">
        <v>175.2</v>
      </c>
      <c r="F20">
        <v>246.2</v>
      </c>
      <c r="G20">
        <v>125.3</v>
      </c>
      <c r="H20">
        <v>424.3</v>
      </c>
      <c r="I20">
        <v>194.6</v>
      </c>
      <c r="L20" s="2" t="s">
        <v>23</v>
      </c>
      <c r="M20">
        <f>AVERAGE(F2:F9)</f>
        <v>170.02500000000001</v>
      </c>
      <c r="N20">
        <f>AVERAGE(F22:F29)</f>
        <v>207.08750000000001</v>
      </c>
      <c r="O20">
        <f>AVERAGE(F10:F16)</f>
        <v>211.52857142857144</v>
      </c>
      <c r="P20">
        <f>AVERAGE(F17:F21)</f>
        <v>224.74</v>
      </c>
      <c r="Q20" s="5" t="s">
        <v>8</v>
      </c>
      <c r="R20" s="5"/>
      <c r="S20" s="5"/>
      <c r="T20" s="5"/>
      <c r="U20" s="5"/>
      <c r="V20" s="5"/>
      <c r="W20" s="5"/>
      <c r="X20" s="5"/>
    </row>
    <row r="21" spans="1:24" x14ac:dyDescent="0.25">
      <c r="A21">
        <v>835</v>
      </c>
      <c r="B21" t="s">
        <v>8</v>
      </c>
      <c r="C21">
        <v>27.6</v>
      </c>
      <c r="D21">
        <v>100</v>
      </c>
      <c r="E21">
        <v>171.5</v>
      </c>
      <c r="F21">
        <v>225.5</v>
      </c>
      <c r="G21">
        <v>126.1</v>
      </c>
      <c r="H21">
        <v>195.1</v>
      </c>
      <c r="I21">
        <v>163</v>
      </c>
      <c r="L21" s="2" t="s">
        <v>20</v>
      </c>
      <c r="M21">
        <f>STDEV(F2:F9)</f>
        <v>14.514008011966528</v>
      </c>
      <c r="N21">
        <f>STDEV(F22:F29)</f>
        <v>22.086805207764073</v>
      </c>
      <c r="O21">
        <f>STDEV(F10:F16)</f>
        <v>13.195165059686856</v>
      </c>
      <c r="P21">
        <f>STDEV(F17:F21)</f>
        <v>14.017952774924018</v>
      </c>
      <c r="R21" t="str">
        <f>K19</f>
        <v>Quadriceps</v>
      </c>
      <c r="S21" t="str">
        <f>K25</f>
        <v>Heart</v>
      </c>
      <c r="T21" t="str">
        <f>K31</f>
        <v>EWAT</v>
      </c>
      <c r="U21" t="str">
        <f>K37</f>
        <v>IWAT</v>
      </c>
      <c r="V21">
        <f>K43</f>
        <v>0</v>
      </c>
      <c r="W21">
        <f>K49</f>
        <v>0</v>
      </c>
      <c r="X21">
        <f>K55</f>
        <v>0</v>
      </c>
    </row>
    <row r="22" spans="1:24" x14ac:dyDescent="0.25">
      <c r="A22">
        <v>786</v>
      </c>
      <c r="B22" t="s">
        <v>9</v>
      </c>
      <c r="C22">
        <v>27.5</v>
      </c>
      <c r="D22">
        <v>124</v>
      </c>
      <c r="E22">
        <v>134.1</v>
      </c>
      <c r="F22">
        <v>197.4</v>
      </c>
      <c r="G22">
        <v>111.2</v>
      </c>
      <c r="H22">
        <v>243</v>
      </c>
      <c r="I22">
        <v>134.6</v>
      </c>
      <c r="L22" s="2" t="s">
        <v>21</v>
      </c>
      <c r="M22">
        <f>M21/SQRT(M23)</f>
        <v>5.1314767437287063</v>
      </c>
      <c r="N22">
        <f>N21/SQRT(N23)</f>
        <v>7.8088648685781639</v>
      </c>
      <c r="O22">
        <f>O21/SQRT(O23)</f>
        <v>4.9873036080543107</v>
      </c>
      <c r="P22">
        <f>P21/SQRT(P23)</f>
        <v>6.269019062022382</v>
      </c>
      <c r="Q22" s="2" t="s">
        <v>23</v>
      </c>
      <c r="R22">
        <f>P2</f>
        <v>31.860000000000003</v>
      </c>
      <c r="S22">
        <f>P8</f>
        <v>97.6</v>
      </c>
      <c r="T22">
        <f>P14</f>
        <v>165.9</v>
      </c>
      <c r="U22">
        <f>P20</f>
        <v>224.74</v>
      </c>
      <c r="V22">
        <f>P26</f>
        <v>114.97999999999999</v>
      </c>
      <c r="W22">
        <f>P32</f>
        <v>527.88</v>
      </c>
      <c r="X22">
        <f>P38</f>
        <v>436.43999999999994</v>
      </c>
    </row>
    <row r="23" spans="1:24" x14ac:dyDescent="0.25">
      <c r="A23">
        <v>794</v>
      </c>
      <c r="B23" t="s">
        <v>9</v>
      </c>
      <c r="C23">
        <v>36.5</v>
      </c>
      <c r="D23">
        <v>120</v>
      </c>
      <c r="E23">
        <v>176.4</v>
      </c>
      <c r="F23">
        <v>239.1</v>
      </c>
      <c r="G23">
        <v>139.9</v>
      </c>
      <c r="H23">
        <v>808.3</v>
      </c>
      <c r="I23">
        <v>658.7</v>
      </c>
      <c r="L23" s="2" t="s">
        <v>22</v>
      </c>
      <c r="M23">
        <f>COUNT(F2:F9)</f>
        <v>8</v>
      </c>
      <c r="N23">
        <f>COUNT(F22:F29)</f>
        <v>8</v>
      </c>
      <c r="O23">
        <f>COUNT(F10:F16)</f>
        <v>7</v>
      </c>
      <c r="P23">
        <f>COUNT(F17:F21)</f>
        <v>5</v>
      </c>
      <c r="Q23" s="2" t="s">
        <v>20</v>
      </c>
      <c r="R23">
        <f>P3</f>
        <v>5.3817283469160691</v>
      </c>
      <c r="S23">
        <f>P9</f>
        <v>13.16434578701119</v>
      </c>
      <c r="T23">
        <f>P15</f>
        <v>11.035171045344061</v>
      </c>
      <c r="U23">
        <f>P21</f>
        <v>14.017952774924018</v>
      </c>
      <c r="V23">
        <f>P27</f>
        <v>10.865863978533872</v>
      </c>
      <c r="W23">
        <f>P33</f>
        <v>316.19922042914641</v>
      </c>
      <c r="X23">
        <f>P39</f>
        <v>342.78654145109016</v>
      </c>
    </row>
    <row r="24" spans="1:24" x14ac:dyDescent="0.25">
      <c r="A24">
        <v>868</v>
      </c>
      <c r="B24" t="s">
        <v>9</v>
      </c>
      <c r="C24">
        <v>24.3</v>
      </c>
      <c r="D24">
        <v>55</v>
      </c>
      <c r="E24">
        <v>145.19999999999999</v>
      </c>
      <c r="F24">
        <v>193.7</v>
      </c>
      <c r="G24">
        <v>115.5</v>
      </c>
      <c r="H24">
        <v>205.7</v>
      </c>
      <c r="I24">
        <v>106.6</v>
      </c>
      <c r="Q24" s="2" t="s">
        <v>21</v>
      </c>
      <c r="R24">
        <f>P4</f>
        <v>2.40678208402838</v>
      </c>
      <c r="S24">
        <f>P10</f>
        <v>5.8872744118139977</v>
      </c>
      <c r="T24">
        <f>P16</f>
        <v>4.9350785201453471</v>
      </c>
      <c r="U24">
        <f>P22</f>
        <v>6.269019062022382</v>
      </c>
      <c r="V24">
        <f>P28</f>
        <v>4.8593620980536105</v>
      </c>
      <c r="W24">
        <f>P34</f>
        <v>141.4085902624023</v>
      </c>
      <c r="X24">
        <f>P40</f>
        <v>153.29880169133739</v>
      </c>
    </row>
    <row r="25" spans="1:24" x14ac:dyDescent="0.25">
      <c r="A25">
        <v>1263</v>
      </c>
      <c r="B25" t="s">
        <v>9</v>
      </c>
      <c r="C25">
        <v>27.1</v>
      </c>
      <c r="D25">
        <v>51</v>
      </c>
      <c r="E25">
        <v>226.3</v>
      </c>
      <c r="F25">
        <v>171.5</v>
      </c>
      <c r="G25">
        <v>135</v>
      </c>
      <c r="H25">
        <v>157.5</v>
      </c>
      <c r="I25">
        <v>71.599999999999994</v>
      </c>
      <c r="K25" t="s">
        <v>16</v>
      </c>
      <c r="L25" s="2" t="s">
        <v>7</v>
      </c>
      <c r="M25" t="s">
        <v>10</v>
      </c>
      <c r="N25" t="s">
        <v>9</v>
      </c>
      <c r="O25" t="s">
        <v>11</v>
      </c>
      <c r="P25" t="s">
        <v>8</v>
      </c>
      <c r="Q25" s="2" t="s">
        <v>22</v>
      </c>
      <c r="R25">
        <f>P5</f>
        <v>5</v>
      </c>
      <c r="S25">
        <f>P11</f>
        <v>5</v>
      </c>
      <c r="T25">
        <f>P17</f>
        <v>5</v>
      </c>
      <c r="U25">
        <f>P23</f>
        <v>5</v>
      </c>
      <c r="V25">
        <f>P29</f>
        <v>5</v>
      </c>
      <c r="W25">
        <f>P35</f>
        <v>5</v>
      </c>
      <c r="X25">
        <f>P41</f>
        <v>5</v>
      </c>
    </row>
    <row r="26" spans="1:24" x14ac:dyDescent="0.25">
      <c r="A26">
        <v>811</v>
      </c>
      <c r="B26" t="s">
        <v>9</v>
      </c>
      <c r="C26">
        <v>26.3</v>
      </c>
      <c r="D26">
        <v>72</v>
      </c>
      <c r="E26">
        <v>164.2</v>
      </c>
      <c r="F26">
        <v>216.1</v>
      </c>
      <c r="G26">
        <v>116.1</v>
      </c>
      <c r="H26">
        <v>312.89999999999998</v>
      </c>
      <c r="I26">
        <v>159.69999999999999</v>
      </c>
      <c r="L26" s="2" t="s">
        <v>23</v>
      </c>
      <c r="M26">
        <f>AVERAGE(G2:G9)</f>
        <v>135.25</v>
      </c>
      <c r="N26">
        <f>AVERAGE(G22:G29)</f>
        <v>121.52500000000001</v>
      </c>
      <c r="O26">
        <f>AVERAGE(G10:G16)</f>
        <v>118.74285714285713</v>
      </c>
      <c r="P26">
        <f>AVERAGE(G17:G21)</f>
        <v>114.97999999999999</v>
      </c>
    </row>
    <row r="27" spans="1:24" x14ac:dyDescent="0.25">
      <c r="A27">
        <v>815</v>
      </c>
      <c r="B27" t="s">
        <v>9</v>
      </c>
      <c r="C27">
        <v>28.6</v>
      </c>
      <c r="D27">
        <v>74</v>
      </c>
      <c r="E27">
        <v>149.19999999999999</v>
      </c>
      <c r="F27">
        <v>221.7</v>
      </c>
      <c r="G27">
        <v>136.5</v>
      </c>
      <c r="H27">
        <v>285.2</v>
      </c>
      <c r="I27">
        <v>185.6</v>
      </c>
      <c r="L27" s="2" t="s">
        <v>20</v>
      </c>
      <c r="M27">
        <f>STDEV(G2:G9)</f>
        <v>17.596834130847874</v>
      </c>
      <c r="N27">
        <f>STDEV(G22:G29)</f>
        <v>13.648521636321702</v>
      </c>
      <c r="O27">
        <f>STDEV(G10:G16)</f>
        <v>10.528351745462846</v>
      </c>
      <c r="P27">
        <f>STDEV(G17:G21)</f>
        <v>10.865863978533872</v>
      </c>
    </row>
    <row r="28" spans="1:24" x14ac:dyDescent="0.25">
      <c r="A28">
        <v>837</v>
      </c>
      <c r="B28" t="s">
        <v>9</v>
      </c>
      <c r="C28">
        <v>26.7</v>
      </c>
      <c r="D28">
        <v>104</v>
      </c>
      <c r="E28">
        <v>168.1</v>
      </c>
      <c r="F28">
        <v>225.2</v>
      </c>
      <c r="G28">
        <v>115.1</v>
      </c>
      <c r="H28">
        <v>311.3</v>
      </c>
      <c r="I28">
        <v>170.8</v>
      </c>
      <c r="L28" s="2" t="s">
        <v>21</v>
      </c>
      <c r="M28">
        <f>M27/SQRT(M29)</f>
        <v>6.2214203706687092</v>
      </c>
      <c r="N28">
        <f>N27/SQRT(N29)</f>
        <v>4.8254811011071945</v>
      </c>
      <c r="O28">
        <f>O27/SQRT(O29)</f>
        <v>3.9793429191296421</v>
      </c>
      <c r="P28">
        <f>P27/SQRT(P29)</f>
        <v>4.8593620980536105</v>
      </c>
    </row>
    <row r="29" spans="1:24" x14ac:dyDescent="0.25">
      <c r="A29">
        <v>1550</v>
      </c>
      <c r="B29" t="s">
        <v>9</v>
      </c>
      <c r="C29">
        <v>26.4</v>
      </c>
      <c r="D29">
        <v>112</v>
      </c>
      <c r="E29">
        <v>160.69999999999999</v>
      </c>
      <c r="F29">
        <v>192</v>
      </c>
      <c r="G29">
        <v>102.9</v>
      </c>
      <c r="H29">
        <v>165.4</v>
      </c>
      <c r="I29">
        <v>156</v>
      </c>
      <c r="L29" s="2" t="s">
        <v>22</v>
      </c>
      <c r="M29">
        <f>COUNT(G2:G9)</f>
        <v>8</v>
      </c>
      <c r="N29">
        <f>COUNT(G22:G29)</f>
        <v>8</v>
      </c>
      <c r="O29">
        <f>COUNT(G10:G16)</f>
        <v>7</v>
      </c>
      <c r="P29">
        <f>COUNT(G17:G21)</f>
        <v>5</v>
      </c>
    </row>
    <row r="31" spans="1:24" x14ac:dyDescent="0.25">
      <c r="K31" t="s">
        <v>17</v>
      </c>
      <c r="L31" s="2" t="s">
        <v>7</v>
      </c>
      <c r="M31" t="s">
        <v>10</v>
      </c>
      <c r="N31" t="s">
        <v>9</v>
      </c>
      <c r="O31" t="s">
        <v>11</v>
      </c>
      <c r="P31" t="s">
        <v>8</v>
      </c>
    </row>
    <row r="32" spans="1:24" x14ac:dyDescent="0.25">
      <c r="C32" t="e">
        <f>TTEST(B2:B9,B10:B29,2,3)</f>
        <v>#DIV/0!</v>
      </c>
      <c r="D32">
        <f>TTEST(C2:C9,C10:C29,2,3)</f>
        <v>5.6317286700412085E-5</v>
      </c>
      <c r="E32">
        <f t="shared" ref="E32:I32" si="0">TTEST(D2:D9,D10:D29,2,3)</f>
        <v>0.12034557460528809</v>
      </c>
      <c r="F32">
        <f t="shared" si="0"/>
        <v>3.2282747222262703E-5</v>
      </c>
      <c r="G32">
        <f t="shared" si="0"/>
        <v>6.0550829576023562E-6</v>
      </c>
      <c r="H32">
        <f t="shared" si="0"/>
        <v>3.6983202327270155E-2</v>
      </c>
      <c r="I32">
        <f t="shared" si="0"/>
        <v>2.5219484719153003E-5</v>
      </c>
      <c r="L32" s="2" t="s">
        <v>23</v>
      </c>
      <c r="M32">
        <f>AVERAGE(H2:H9)</f>
        <v>109.79999999999998</v>
      </c>
      <c r="N32">
        <f>AVERAGE(H22:H29)</f>
        <v>311.16250000000002</v>
      </c>
      <c r="O32">
        <f>AVERAGE(H10:H16)</f>
        <v>560.4571428571428</v>
      </c>
      <c r="P32">
        <f>AVERAGE(H17:H21)</f>
        <v>527.88</v>
      </c>
    </row>
    <row r="33" spans="5:16" x14ac:dyDescent="0.25">
      <c r="L33" s="2" t="s">
        <v>20</v>
      </c>
      <c r="M33">
        <f>STDEV(H2:H9)</f>
        <v>66.4240705080406</v>
      </c>
      <c r="N33">
        <f>STDEV(H22:H29)</f>
        <v>209.91498917078647</v>
      </c>
      <c r="O33">
        <f>STDEV(H10:H16)</f>
        <v>274.64614723399313</v>
      </c>
      <c r="P33">
        <f>STDEV(H17:H21)</f>
        <v>316.19922042914641</v>
      </c>
    </row>
    <row r="34" spans="5:16" x14ac:dyDescent="0.25">
      <c r="F34" s="5" t="str">
        <f>M37</f>
        <v>fl/fl; Tg/+</v>
      </c>
      <c r="G34" s="5"/>
      <c r="L34" s="2" t="s">
        <v>21</v>
      </c>
      <c r="M34">
        <f>M33/SQRT(M35)</f>
        <v>23.484455345124434</v>
      </c>
      <c r="N34">
        <f>N33/SQRT(N35)</f>
        <v>74.216156157681894</v>
      </c>
      <c r="O34">
        <f>O33/SQRT(O35)</f>
        <v>103.80648630331083</v>
      </c>
      <c r="P34">
        <f>P33/SQRT(P35)</f>
        <v>141.4085902624023</v>
      </c>
    </row>
    <row r="35" spans="5:16" x14ac:dyDescent="0.25">
      <c r="E35" s="2" t="s">
        <v>7</v>
      </c>
      <c r="F35" t="s">
        <v>18</v>
      </c>
      <c r="G35" t="s">
        <v>17</v>
      </c>
      <c r="L35" s="2" t="s">
        <v>22</v>
      </c>
      <c r="M35">
        <f>COUNT(H2:H9)</f>
        <v>8</v>
      </c>
      <c r="N35">
        <f>COUNT(H22:H29)</f>
        <v>8</v>
      </c>
      <c r="O35">
        <f>COUNT(H10:H16)</f>
        <v>7</v>
      </c>
      <c r="P35">
        <f>COUNT(H17:H21)</f>
        <v>5</v>
      </c>
    </row>
    <row r="36" spans="5:16" x14ac:dyDescent="0.25">
      <c r="E36" s="2" t="s">
        <v>23</v>
      </c>
      <c r="F36">
        <f>M38</f>
        <v>72.75</v>
      </c>
      <c r="G36">
        <f>M32</f>
        <v>109.79999999999998</v>
      </c>
    </row>
    <row r="37" spans="5:16" x14ac:dyDescent="0.25">
      <c r="E37" s="2" t="s">
        <v>20</v>
      </c>
      <c r="F37">
        <f>M39</f>
        <v>30.651310855212323</v>
      </c>
      <c r="G37">
        <f>M33</f>
        <v>66.4240705080406</v>
      </c>
      <c r="K37" t="s">
        <v>18</v>
      </c>
      <c r="L37" s="2" t="s">
        <v>7</v>
      </c>
      <c r="M37" t="s">
        <v>10</v>
      </c>
      <c r="N37" t="s">
        <v>9</v>
      </c>
      <c r="O37" t="s">
        <v>11</v>
      </c>
      <c r="P37" t="s">
        <v>8</v>
      </c>
    </row>
    <row r="38" spans="5:16" x14ac:dyDescent="0.25">
      <c r="E38" s="2" t="s">
        <v>21</v>
      </c>
      <c r="F38">
        <f>M40</f>
        <v>10.836874878988734</v>
      </c>
      <c r="G38">
        <f>M34</f>
        <v>23.484455345124434</v>
      </c>
      <c r="L38" s="2" t="s">
        <v>23</v>
      </c>
      <c r="M38">
        <f>AVERAGE(I2:I9)</f>
        <v>72.75</v>
      </c>
      <c r="N38">
        <f>AVERAGE(I22:I29)</f>
        <v>205.45</v>
      </c>
      <c r="O38">
        <f>AVERAGE(I10:I16)</f>
        <v>427.69999999999993</v>
      </c>
      <c r="P38">
        <f>AVERAGE(I17:I21)</f>
        <v>436.43999999999994</v>
      </c>
    </row>
    <row r="39" spans="5:16" x14ac:dyDescent="0.25">
      <c r="E39" s="2" t="s">
        <v>22</v>
      </c>
      <c r="F39">
        <f>M41</f>
        <v>8</v>
      </c>
      <c r="G39">
        <f>M35</f>
        <v>8</v>
      </c>
      <c r="L39" s="2" t="s">
        <v>20</v>
      </c>
      <c r="M39">
        <f>STDEV(I2:I9)</f>
        <v>30.651310855212323</v>
      </c>
      <c r="N39">
        <f>STDEV(I22:I29)</f>
        <v>186.80602621053595</v>
      </c>
      <c r="O39">
        <f>STDEV(I10:I16)</f>
        <v>284.53443259706438</v>
      </c>
      <c r="P39">
        <f>STDEV(I17:I21)</f>
        <v>342.78654145109016</v>
      </c>
    </row>
    <row r="40" spans="5:16" x14ac:dyDescent="0.25">
      <c r="L40" s="2" t="s">
        <v>21</v>
      </c>
      <c r="M40">
        <f>M39/SQRT(M41)</f>
        <v>10.836874878988734</v>
      </c>
      <c r="N40">
        <f>N39/SQRT(N41)</f>
        <v>66.045903949990944</v>
      </c>
      <c r="O40">
        <f>O39/SQRT(O41)</f>
        <v>107.54390686952893</v>
      </c>
      <c r="P40">
        <f>P39/SQRT(P41)</f>
        <v>153.29880169133739</v>
      </c>
    </row>
    <row r="41" spans="5:16" x14ac:dyDescent="0.25">
      <c r="F41" s="5" t="s">
        <v>25</v>
      </c>
      <c r="G41" s="5"/>
      <c r="L41" s="2" t="s">
        <v>22</v>
      </c>
      <c r="M41">
        <f>COUNT(I2:I9)</f>
        <v>8</v>
      </c>
      <c r="N41">
        <f>COUNT(I22:I29)</f>
        <v>8</v>
      </c>
      <c r="O41">
        <f>COUNT(I10:I16)</f>
        <v>7</v>
      </c>
      <c r="P41">
        <f>COUNT(I17:I21)</f>
        <v>5</v>
      </c>
    </row>
    <row r="42" spans="5:16" x14ac:dyDescent="0.25">
      <c r="E42" s="2" t="s">
        <v>7</v>
      </c>
      <c r="F42" t="s">
        <v>18</v>
      </c>
      <c r="G42" t="s">
        <v>17</v>
      </c>
    </row>
    <row r="43" spans="5:16" x14ac:dyDescent="0.25">
      <c r="E43" s="2" t="s">
        <v>23</v>
      </c>
      <c r="F43">
        <f>AVERAGE(I10:I29)</f>
        <v>340.98500000000007</v>
      </c>
      <c r="G43">
        <f>AVERAGE(H10:H29)</f>
        <v>452.59499999999997</v>
      </c>
    </row>
    <row r="44" spans="5:16" x14ac:dyDescent="0.25">
      <c r="E44" s="2" t="s">
        <v>20</v>
      </c>
      <c r="F44">
        <f>STDEV(I10:I29)</f>
        <v>275.79526784039973</v>
      </c>
      <c r="G44">
        <f>STDEV(H10:H29)</f>
        <v>274.41468902489822</v>
      </c>
    </row>
    <row r="45" spans="5:16" x14ac:dyDescent="0.25">
      <c r="E45" s="2" t="s">
        <v>21</v>
      </c>
      <c r="F45">
        <f>F44/SQRT(F46)</f>
        <v>61.669696676389542</v>
      </c>
      <c r="G45">
        <f>G44/SQRT(G46)</f>
        <v>61.360989868413789</v>
      </c>
    </row>
    <row r="46" spans="5:16" x14ac:dyDescent="0.25">
      <c r="E46" s="2" t="s">
        <v>22</v>
      </c>
      <c r="F46">
        <f>COUNT(I10:I29)</f>
        <v>20</v>
      </c>
      <c r="G46">
        <f>COUNT(H10:H29)</f>
        <v>20</v>
      </c>
    </row>
  </sheetData>
  <autoFilter ref="A1:I26">
    <sortState ref="A2:I26">
      <sortCondition descending="1" ref="B1:B26"/>
    </sortState>
  </autoFilter>
  <mergeCells count="6">
    <mergeCell ref="Q2:X2"/>
    <mergeCell ref="Q8:X8"/>
    <mergeCell ref="Q14:X14"/>
    <mergeCell ref="Q20:X20"/>
    <mergeCell ref="F41:G41"/>
    <mergeCell ref="F34:G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GripStrength</vt:lpstr>
      <vt:lpstr>TissueWeights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Stephenson, Erin</cp:lastModifiedBy>
  <dcterms:created xsi:type="dcterms:W3CDTF">2015-03-13T20:45:37Z</dcterms:created>
  <dcterms:modified xsi:type="dcterms:W3CDTF">2015-08-12T21:14:55Z</dcterms:modified>
</cp:coreProperties>
</file>