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tephenson\Mouse Work\C57BL-6J\High protein diet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1" i="1" l="1"/>
  <c r="I32" i="1"/>
  <c r="I33" i="1"/>
  <c r="I34" i="1"/>
  <c r="I35" i="1"/>
  <c r="I36" i="1"/>
  <c r="I37" i="1"/>
  <c r="F30" i="1"/>
  <c r="I30" i="1"/>
  <c r="H26" i="1"/>
  <c r="K2" i="1"/>
  <c r="C30" i="1" l="1"/>
  <c r="C33" i="1" l="1"/>
  <c r="C34" i="1"/>
  <c r="C37" i="1"/>
  <c r="J3" i="1"/>
  <c r="K3" i="1"/>
  <c r="C31" i="1" s="1"/>
  <c r="J4" i="1"/>
  <c r="K4" i="1"/>
  <c r="C32" i="1" s="1"/>
  <c r="J5" i="1"/>
  <c r="K5" i="1"/>
  <c r="J6" i="1"/>
  <c r="K6" i="1"/>
  <c r="J7" i="1"/>
  <c r="K7" i="1"/>
  <c r="C35" i="1" s="1"/>
  <c r="J8" i="1"/>
  <c r="K8" i="1"/>
  <c r="C36" i="1" s="1"/>
  <c r="J9" i="1"/>
  <c r="K9" i="1"/>
  <c r="J2" i="1"/>
  <c r="G19" i="1"/>
  <c r="H19" i="1" s="1"/>
  <c r="G20" i="1"/>
  <c r="G21" i="1"/>
  <c r="G22" i="1"/>
  <c r="G23" i="1"/>
  <c r="H23" i="1" s="1"/>
  <c r="G24" i="1"/>
  <c r="H24" i="1" s="1"/>
  <c r="G18" i="1"/>
  <c r="H18" i="1" s="1"/>
  <c r="G17" i="1"/>
  <c r="H22" i="1" l="1"/>
  <c r="H21" i="1"/>
  <c r="H20" i="1"/>
  <c r="D3" i="1"/>
  <c r="D4" i="1"/>
  <c r="D5" i="1"/>
  <c r="D6" i="1"/>
  <c r="D7" i="1"/>
  <c r="D8" i="1"/>
  <c r="D9" i="1"/>
  <c r="D2" i="1"/>
  <c r="D30" i="1" l="1"/>
  <c r="E30" i="1" s="1"/>
  <c r="G30" i="1" s="1"/>
  <c r="D33" i="1"/>
  <c r="E33" i="1" s="1"/>
  <c r="F33" i="1" s="1"/>
  <c r="G33" i="1" s="1"/>
  <c r="D37" i="1"/>
  <c r="E37" i="1" s="1"/>
  <c r="F37" i="1" s="1"/>
  <c r="G37" i="1" s="1"/>
  <c r="D31" i="1"/>
  <c r="E31" i="1" s="1"/>
  <c r="F31" i="1" s="1"/>
  <c r="G31" i="1" s="1"/>
  <c r="D35" i="1"/>
  <c r="E35" i="1" s="1"/>
  <c r="F35" i="1" s="1"/>
  <c r="G35" i="1" s="1"/>
  <c r="D32" i="1"/>
  <c r="E32" i="1" s="1"/>
  <c r="F32" i="1" s="1"/>
  <c r="G32" i="1" s="1"/>
  <c r="D36" i="1"/>
  <c r="E36" i="1" s="1"/>
  <c r="F36" i="1" s="1"/>
  <c r="G36" i="1" s="1"/>
  <c r="D34" i="1"/>
  <c r="E34" i="1" s="1"/>
  <c r="F34" i="1" s="1"/>
  <c r="G34" i="1" s="1"/>
</calcChain>
</file>

<file path=xl/sharedStrings.xml><?xml version="1.0" encoding="utf-8"?>
<sst xmlns="http://schemas.openxmlformats.org/spreadsheetml/2006/main" count="50" uniqueCount="34">
  <si>
    <t>Mouse</t>
  </si>
  <si>
    <t>Treatment</t>
  </si>
  <si>
    <t>HPD</t>
  </si>
  <si>
    <t>CD</t>
  </si>
  <si>
    <t>Quad weight mg</t>
  </si>
  <si>
    <t>RIPA uL</t>
  </si>
  <si>
    <t>Prior to bradford, samples diluted 5:20</t>
  </si>
  <si>
    <t>Either 3uL or 1uL sample added per well, in either triplicate or duplicate</t>
  </si>
  <si>
    <t>3uL</t>
  </si>
  <si>
    <t>1uL</t>
  </si>
  <si>
    <t>Abs</t>
  </si>
  <si>
    <t>uL Ripa</t>
  </si>
  <si>
    <t>ug/uL diluted</t>
  </si>
  <si>
    <t>ug/uL undilute</t>
  </si>
  <si>
    <t>uL sample 175ug</t>
  </si>
  <si>
    <t>Slope</t>
  </si>
  <si>
    <t>Abs of 3uL aliquots were outside the range of the standard curve</t>
  </si>
  <si>
    <t>Notes</t>
  </si>
  <si>
    <t>Mean 3uL</t>
  </si>
  <si>
    <t>Mean 1uL</t>
  </si>
  <si>
    <t>uL standard/well</t>
  </si>
  <si>
    <t>BSA standard was 100ug/mL</t>
  </si>
  <si>
    <t>ug standard/well</t>
  </si>
  <si>
    <t>RIPA blank</t>
  </si>
  <si>
    <t>Water blank</t>
  </si>
  <si>
    <t>Abs 1</t>
  </si>
  <si>
    <t>Abs 2</t>
  </si>
  <si>
    <t>Abs 3</t>
  </si>
  <si>
    <t xml:space="preserve"> Mean Abs</t>
  </si>
  <si>
    <t>Mean Abs-Blank</t>
  </si>
  <si>
    <t>Standard curve</t>
  </si>
  <si>
    <t>Lysate preparation</t>
  </si>
  <si>
    <t>uL 2x Laemlli</t>
  </si>
  <si>
    <t>ug/well (loading 20uL sample)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</si>
</sst>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1" xfId="0" applyBorder="1"/>
    <xf numFmtId="0" fontId="0" fillId="0" borderId="1" xfId="0" applyFill="1" applyBorder="1" applyAlignment="1">
      <alignment horizontal="center"/>
    </xf>
    <xf numFmtId="0" fontId="1" fillId="0" borderId="0" xfId="0" applyFont="1"/>
    <xf numFmtId="2" fontId="0" fillId="0" borderId="1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8" xfId="0" applyBorder="1" applyAlignment="1">
      <alignment horizontal="center"/>
    </xf>
    <xf numFmtId="2" fontId="0" fillId="0" borderId="8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2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0" xfId="0" applyAlignment="1">
      <alignment textRotation="90" wrapText="1"/>
    </xf>
    <xf numFmtId="0" fontId="1" fillId="0" borderId="12" xfId="0" applyFont="1" applyBorder="1" applyAlignment="1">
      <alignment horizontal="center"/>
    </xf>
    <xf numFmtId="0" fontId="0" fillId="0" borderId="0" xfId="0" applyAlignment="1">
      <alignment wrapText="1"/>
    </xf>
    <xf numFmtId="0" fontId="1" fillId="0" borderId="14" xfId="0" applyFon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164" fontId="0" fillId="0" borderId="16" xfId="0" applyNumberFormat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1" fillId="0" borderId="13" xfId="0" applyFont="1" applyFill="1" applyBorder="1" applyAlignment="1">
      <alignment horizontal="center"/>
    </xf>
    <xf numFmtId="0" fontId="1" fillId="0" borderId="21" xfId="0" applyFont="1" applyFill="1" applyBorder="1" applyAlignment="1">
      <alignment horizontal="center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1" fillId="2" borderId="0" xfId="0" applyFont="1" applyFill="1"/>
    <xf numFmtId="0" fontId="0" fillId="2" borderId="1" xfId="0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0.13839698162729658"/>
                  <c:y val="-9.661344415281422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Sheet1!$C$18:$C$22</c:f>
              <c:numCache>
                <c:formatCode>General</c:formatCode>
                <c:ptCount val="5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</c:numCache>
            </c:numRef>
          </c:xVal>
          <c:yVal>
            <c:numRef>
              <c:f>Sheet1!$H$18:$H$22</c:f>
              <c:numCache>
                <c:formatCode>General</c:formatCode>
                <c:ptCount val="5"/>
                <c:pt idx="0">
                  <c:v>0</c:v>
                </c:pt>
                <c:pt idx="1">
                  <c:v>3.3500000000000002E-2</c:v>
                </c:pt>
                <c:pt idx="2">
                  <c:v>8.3166666666666667E-2</c:v>
                </c:pt>
                <c:pt idx="3">
                  <c:v>0.18083333333333337</c:v>
                </c:pt>
                <c:pt idx="4">
                  <c:v>0.24183333333333332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3738064"/>
        <c:axId val="413738848"/>
      </c:scatterChart>
      <c:valAx>
        <c:axId val="413738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738848"/>
        <c:crosses val="autoZero"/>
        <c:crossBetween val="midCat"/>
      </c:valAx>
      <c:valAx>
        <c:axId val="413738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738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</xdr:colOff>
      <xdr:row>12</xdr:row>
      <xdr:rowOff>128587</xdr:rowOff>
    </xdr:from>
    <xdr:to>
      <xdr:col>16</xdr:col>
      <xdr:colOff>314325</xdr:colOff>
      <xdr:row>26</xdr:row>
      <xdr:rowOff>14287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topLeftCell="A10" workbookViewId="0">
      <selection activeCell="J32" sqref="J32"/>
    </sheetView>
  </sheetViews>
  <sheetFormatPr defaultRowHeight="15" x14ac:dyDescent="0.25"/>
  <cols>
    <col min="3" max="3" width="11.28515625" customWidth="1"/>
    <col min="4" max="4" width="9.7109375" customWidth="1"/>
    <col min="18" max="18" width="10.85546875" customWidth="1"/>
    <col min="20" max="20" width="12.85546875" customWidth="1"/>
    <col min="21" max="21" width="13.7109375" customWidth="1"/>
    <col min="22" max="22" width="15.140625" customWidth="1"/>
  </cols>
  <sheetData>
    <row r="1" spans="1:11" x14ac:dyDescent="0.25">
      <c r="A1" s="5" t="s">
        <v>0</v>
      </c>
      <c r="B1" s="5" t="s">
        <v>1</v>
      </c>
      <c r="C1" s="5" t="s">
        <v>4</v>
      </c>
      <c r="D1" s="5" t="s">
        <v>5</v>
      </c>
      <c r="E1" s="23" t="s">
        <v>8</v>
      </c>
      <c r="F1" s="23"/>
      <c r="G1" s="23"/>
      <c r="H1" s="39" t="s">
        <v>9</v>
      </c>
      <c r="I1" s="39"/>
      <c r="J1" s="5" t="s">
        <v>18</v>
      </c>
      <c r="K1" s="37" t="s">
        <v>19</v>
      </c>
    </row>
    <row r="2" spans="1:11" x14ac:dyDescent="0.25">
      <c r="A2" s="1">
        <v>4437</v>
      </c>
      <c r="B2" s="1" t="s">
        <v>2</v>
      </c>
      <c r="C2" s="1">
        <v>32.9</v>
      </c>
      <c r="D2" s="1">
        <f>20*C2</f>
        <v>658</v>
      </c>
      <c r="E2" s="3">
        <v>0.36299999999999999</v>
      </c>
      <c r="F2" s="4">
        <v>0.379</v>
      </c>
      <c r="G2" s="4">
        <v>0.38600000000000001</v>
      </c>
      <c r="H2" s="38">
        <v>0.16400000000000001</v>
      </c>
      <c r="I2" s="38">
        <v>0.157</v>
      </c>
      <c r="J2" s="1">
        <f>AVERAGE(E2:G2)</f>
        <v>0.37600000000000006</v>
      </c>
      <c r="K2" s="38">
        <f>AVERAGE(H2:I2)</f>
        <v>0.1605</v>
      </c>
    </row>
    <row r="3" spans="1:11" x14ac:dyDescent="0.25">
      <c r="A3" s="1">
        <v>4438</v>
      </c>
      <c r="B3" s="1" t="s">
        <v>2</v>
      </c>
      <c r="C3" s="1">
        <v>47.3</v>
      </c>
      <c r="D3" s="1">
        <f t="shared" ref="D3:D9" si="0">20*C3</f>
        <v>946</v>
      </c>
      <c r="E3" s="3">
        <v>0.41899999999999998</v>
      </c>
      <c r="F3" s="4">
        <v>0.42899999999999999</v>
      </c>
      <c r="G3" s="4">
        <v>0.40100000000000002</v>
      </c>
      <c r="H3" s="38">
        <v>0.17499999999999999</v>
      </c>
      <c r="I3" s="38">
        <v>0.192</v>
      </c>
      <c r="J3" s="1">
        <f>AVERAGE(E3:G3)</f>
        <v>0.41633333333333339</v>
      </c>
      <c r="K3" s="38">
        <f>AVERAGE(H3:I3)</f>
        <v>0.1835</v>
      </c>
    </row>
    <row r="4" spans="1:11" x14ac:dyDescent="0.25">
      <c r="A4" s="1">
        <v>4439</v>
      </c>
      <c r="B4" s="1" t="s">
        <v>3</v>
      </c>
      <c r="C4" s="1">
        <v>42.6</v>
      </c>
      <c r="D4" s="1">
        <f t="shared" si="0"/>
        <v>852</v>
      </c>
      <c r="E4" s="3">
        <v>0.41899999999999998</v>
      </c>
      <c r="F4" s="4">
        <v>0.42499999999999999</v>
      </c>
      <c r="G4" s="4">
        <v>0.43</v>
      </c>
      <c r="H4" s="38">
        <v>0.17499999999999999</v>
      </c>
      <c r="I4" s="38">
        <v>0.17799999999999999</v>
      </c>
      <c r="J4" s="1">
        <f>AVERAGE(E4:G4)</f>
        <v>0.42466666666666669</v>
      </c>
      <c r="K4" s="38">
        <f>AVERAGE(H4:I4)</f>
        <v>0.17649999999999999</v>
      </c>
    </row>
    <row r="5" spans="1:11" x14ac:dyDescent="0.25">
      <c r="A5" s="1">
        <v>4442</v>
      </c>
      <c r="B5" s="1" t="s">
        <v>3</v>
      </c>
      <c r="C5" s="1">
        <v>38.6</v>
      </c>
      <c r="D5" s="1">
        <f t="shared" si="0"/>
        <v>772</v>
      </c>
      <c r="E5" s="3">
        <v>0.42699999999999999</v>
      </c>
      <c r="F5" s="4">
        <v>0.438</v>
      </c>
      <c r="G5" s="4">
        <v>0.40799999999999997</v>
      </c>
      <c r="H5" s="38">
        <v>0.19500000000000001</v>
      </c>
      <c r="I5" s="38">
        <v>0.20300000000000001</v>
      </c>
      <c r="J5" s="1">
        <f>AVERAGE(E5:G5)</f>
        <v>0.42433333333333328</v>
      </c>
      <c r="K5" s="38">
        <f>AVERAGE(H5:I5)</f>
        <v>0.19900000000000001</v>
      </c>
    </row>
    <row r="6" spans="1:11" x14ac:dyDescent="0.25">
      <c r="A6" s="1">
        <v>4443</v>
      </c>
      <c r="B6" s="1" t="s">
        <v>3</v>
      </c>
      <c r="C6" s="1">
        <v>45.3</v>
      </c>
      <c r="D6" s="1">
        <f t="shared" si="0"/>
        <v>906</v>
      </c>
      <c r="E6" s="3">
        <v>0.42499999999999999</v>
      </c>
      <c r="F6" s="4">
        <v>0.45200000000000001</v>
      </c>
      <c r="G6" s="4">
        <v>0.436</v>
      </c>
      <c r="H6" s="38">
        <v>0.19700000000000001</v>
      </c>
      <c r="I6" s="38">
        <v>0.214</v>
      </c>
      <c r="J6" s="1">
        <f>AVERAGE(E6:G6)</f>
        <v>0.43766666666666665</v>
      </c>
      <c r="K6" s="38">
        <f>AVERAGE(H6:I6)</f>
        <v>0.20550000000000002</v>
      </c>
    </row>
    <row r="7" spans="1:11" x14ac:dyDescent="0.25">
      <c r="A7" s="1">
        <v>4444</v>
      </c>
      <c r="B7" s="1" t="s">
        <v>2</v>
      </c>
      <c r="C7" s="1">
        <v>41.1</v>
      </c>
      <c r="D7" s="1">
        <f t="shared" si="0"/>
        <v>822</v>
      </c>
      <c r="E7" s="3">
        <v>0.40799999999999997</v>
      </c>
      <c r="F7" s="4">
        <v>0.40300000000000002</v>
      </c>
      <c r="G7" s="4">
        <v>0.41899999999999998</v>
      </c>
      <c r="H7" s="38">
        <v>0.18099999999999999</v>
      </c>
      <c r="I7" s="38">
        <v>0.23200000000000001</v>
      </c>
      <c r="J7" s="1">
        <f>AVERAGE(E7:G7)</f>
        <v>0.41</v>
      </c>
      <c r="K7" s="38">
        <f>AVERAGE(H7:I7)</f>
        <v>0.20650000000000002</v>
      </c>
    </row>
    <row r="8" spans="1:11" x14ac:dyDescent="0.25">
      <c r="A8" s="1">
        <v>4446</v>
      </c>
      <c r="B8" s="1" t="s">
        <v>2</v>
      </c>
      <c r="C8" s="1">
        <v>62.5</v>
      </c>
      <c r="D8" s="1">
        <f t="shared" si="0"/>
        <v>1250</v>
      </c>
      <c r="E8" s="3">
        <v>0.4</v>
      </c>
      <c r="F8" s="4">
        <v>0.40899999999999997</v>
      </c>
      <c r="G8" s="4">
        <v>0.39</v>
      </c>
      <c r="H8" s="38">
        <v>0.18099999999999999</v>
      </c>
      <c r="I8" s="38">
        <v>0.17399999999999999</v>
      </c>
      <c r="J8" s="1">
        <f>AVERAGE(E8:G8)</f>
        <v>0.39966666666666661</v>
      </c>
      <c r="K8" s="38">
        <f>AVERAGE(H8:I8)</f>
        <v>0.17749999999999999</v>
      </c>
    </row>
    <row r="9" spans="1:11" x14ac:dyDescent="0.25">
      <c r="A9" s="1">
        <v>4447</v>
      </c>
      <c r="B9" s="1" t="s">
        <v>3</v>
      </c>
      <c r="C9" s="1">
        <v>57.4</v>
      </c>
      <c r="D9" s="1">
        <f t="shared" si="0"/>
        <v>1148</v>
      </c>
      <c r="E9" s="3">
        <v>0.36</v>
      </c>
      <c r="F9" s="4">
        <v>0.37</v>
      </c>
      <c r="G9" s="4">
        <v>0.36299999999999999</v>
      </c>
      <c r="H9" s="38">
        <v>0.189</v>
      </c>
      <c r="I9" s="38">
        <v>0.21099999999999999</v>
      </c>
      <c r="J9" s="1">
        <f>AVERAGE(E9:G9)</f>
        <v>0.36433333333333334</v>
      </c>
      <c r="K9" s="38">
        <f>AVERAGE(H9:I9)</f>
        <v>0.2</v>
      </c>
    </row>
    <row r="10" spans="1:11" x14ac:dyDescent="0.25">
      <c r="A10" s="5" t="s">
        <v>17</v>
      </c>
    </row>
    <row r="11" spans="1:11" x14ac:dyDescent="0.25">
      <c r="A11" s="2" t="s">
        <v>6</v>
      </c>
      <c r="B11" s="2"/>
    </row>
    <row r="12" spans="1:11" x14ac:dyDescent="0.25">
      <c r="A12" t="s">
        <v>7</v>
      </c>
    </row>
    <row r="13" spans="1:11" x14ac:dyDescent="0.25">
      <c r="A13" t="s">
        <v>16</v>
      </c>
    </row>
    <row r="14" spans="1:11" x14ac:dyDescent="0.25">
      <c r="A14" t="s">
        <v>21</v>
      </c>
    </row>
    <row r="16" spans="1:11" x14ac:dyDescent="0.25">
      <c r="B16" t="s">
        <v>20</v>
      </c>
      <c r="C16" t="s">
        <v>22</v>
      </c>
      <c r="D16" t="s">
        <v>25</v>
      </c>
      <c r="E16" t="s">
        <v>26</v>
      </c>
      <c r="F16" t="s">
        <v>27</v>
      </c>
      <c r="G16" t="s">
        <v>28</v>
      </c>
      <c r="H16" t="s">
        <v>29</v>
      </c>
    </row>
    <row r="17" spans="1:9" x14ac:dyDescent="0.25">
      <c r="B17" t="s">
        <v>23</v>
      </c>
      <c r="C17">
        <v>0</v>
      </c>
      <c r="D17">
        <v>1.2999999999999999E-2</v>
      </c>
      <c r="E17">
        <v>1.0999999999999999E-2</v>
      </c>
      <c r="F17">
        <v>1.6E-2</v>
      </c>
      <c r="G17" s="5">
        <f>AVERAGE(D17:F17)</f>
        <v>1.3333333333333334E-2</v>
      </c>
    </row>
    <row r="18" spans="1:9" ht="30" x14ac:dyDescent="0.25">
      <c r="A18" s="22" t="s">
        <v>30</v>
      </c>
      <c r="B18" s="24" t="s">
        <v>24</v>
      </c>
      <c r="C18" s="40">
        <v>0</v>
      </c>
      <c r="D18">
        <v>2.1999999999999999E-2</v>
      </c>
      <c r="E18">
        <v>2.3E-2</v>
      </c>
      <c r="G18" s="5">
        <f>AVERAGE(D18:F18)</f>
        <v>2.2499999999999999E-2</v>
      </c>
      <c r="H18" s="40">
        <f>G18-$G$18</f>
        <v>0</v>
      </c>
    </row>
    <row r="19" spans="1:9" x14ac:dyDescent="0.25">
      <c r="A19" s="22"/>
      <c r="B19" s="24">
        <v>0.5</v>
      </c>
      <c r="C19" s="40">
        <v>0.05</v>
      </c>
      <c r="D19">
        <v>6.3E-2</v>
      </c>
      <c r="E19">
        <v>0.05</v>
      </c>
      <c r="F19">
        <v>5.5E-2</v>
      </c>
      <c r="G19" s="5">
        <f t="shared" ref="G19:G24" si="1">AVERAGE(D19:F19)</f>
        <v>5.6000000000000001E-2</v>
      </c>
      <c r="H19" s="40">
        <f>G19-$G$18</f>
        <v>3.3500000000000002E-2</v>
      </c>
    </row>
    <row r="20" spans="1:9" x14ac:dyDescent="0.25">
      <c r="A20" s="22"/>
      <c r="B20" s="24">
        <v>1</v>
      </c>
      <c r="C20" s="40">
        <v>0.1</v>
      </c>
      <c r="D20">
        <v>0.111</v>
      </c>
      <c r="E20">
        <v>0.111</v>
      </c>
      <c r="F20">
        <v>9.5000000000000001E-2</v>
      </c>
      <c r="G20" s="5">
        <f t="shared" si="1"/>
        <v>0.10566666666666667</v>
      </c>
      <c r="H20" s="40">
        <f>G20-$G$18</f>
        <v>8.3166666666666667E-2</v>
      </c>
    </row>
    <row r="21" spans="1:9" x14ac:dyDescent="0.25">
      <c r="A21" s="22"/>
      <c r="B21" s="24">
        <v>2</v>
      </c>
      <c r="C21" s="40">
        <v>0.2</v>
      </c>
      <c r="D21">
        <v>0.19600000000000001</v>
      </c>
      <c r="E21">
        <v>0.21099999999999999</v>
      </c>
      <c r="F21">
        <v>0.20300000000000001</v>
      </c>
      <c r="G21" s="5">
        <f t="shared" si="1"/>
        <v>0.20333333333333337</v>
      </c>
      <c r="H21" s="40">
        <f>G21-$G$18</f>
        <v>0.18083333333333337</v>
      </c>
    </row>
    <row r="22" spans="1:9" x14ac:dyDescent="0.25">
      <c r="A22" s="22"/>
      <c r="B22" s="24">
        <v>3</v>
      </c>
      <c r="C22" s="40">
        <v>0.3</v>
      </c>
      <c r="D22">
        <v>0.24299999999999999</v>
      </c>
      <c r="E22">
        <v>0.26200000000000001</v>
      </c>
      <c r="F22">
        <v>0.28799999999999998</v>
      </c>
      <c r="G22" s="5">
        <f t="shared" si="1"/>
        <v>0.26433333333333331</v>
      </c>
      <c r="H22" s="40">
        <f>G22-$G$18</f>
        <v>0.24183333333333332</v>
      </c>
    </row>
    <row r="23" spans="1:9" x14ac:dyDescent="0.25">
      <c r="A23" s="22"/>
      <c r="B23" s="24">
        <v>4</v>
      </c>
      <c r="C23">
        <v>0.4</v>
      </c>
      <c r="D23">
        <v>0.308</v>
      </c>
      <c r="E23">
        <v>0.30199999999999999</v>
      </c>
      <c r="G23" s="5">
        <f t="shared" si="1"/>
        <v>0.30499999999999999</v>
      </c>
      <c r="H23">
        <f t="shared" ref="H23:H24" si="2">G23-$G$18</f>
        <v>0.28249999999999997</v>
      </c>
    </row>
    <row r="24" spans="1:9" x14ac:dyDescent="0.25">
      <c r="A24" s="22"/>
      <c r="B24" s="24">
        <v>5</v>
      </c>
      <c r="C24">
        <v>0.5</v>
      </c>
      <c r="D24">
        <v>0.33900000000000002</v>
      </c>
      <c r="E24">
        <v>0.33600000000000002</v>
      </c>
      <c r="F24">
        <v>0.34899999999999998</v>
      </c>
      <c r="G24" s="5">
        <f t="shared" si="1"/>
        <v>0.34133333333333332</v>
      </c>
      <c r="H24">
        <f t="shared" si="2"/>
        <v>0.3188333333333333</v>
      </c>
    </row>
    <row r="25" spans="1:9" x14ac:dyDescent="0.25">
      <c r="G25" s="5"/>
    </row>
    <row r="26" spans="1:9" x14ac:dyDescent="0.25">
      <c r="G26" s="5" t="s">
        <v>15</v>
      </c>
      <c r="H26" s="5">
        <f>LINEST(H18:H22,C18:C22,FALSE,TRUE)</f>
        <v>0.83304093567251458</v>
      </c>
    </row>
    <row r="28" spans="1:9" ht="15.75" thickBot="1" x14ac:dyDescent="0.3">
      <c r="A28" s="5" t="s">
        <v>31</v>
      </c>
    </row>
    <row r="29" spans="1:9" ht="15.75" thickBot="1" x14ac:dyDescent="0.3">
      <c r="A29" s="20" t="s">
        <v>0</v>
      </c>
      <c r="B29" s="21" t="s">
        <v>1</v>
      </c>
      <c r="C29" s="21" t="s">
        <v>10</v>
      </c>
      <c r="D29" s="21" t="s">
        <v>12</v>
      </c>
      <c r="E29" s="21" t="s">
        <v>13</v>
      </c>
      <c r="F29" s="21" t="s">
        <v>14</v>
      </c>
      <c r="G29" s="25" t="s">
        <v>11</v>
      </c>
      <c r="H29" s="33" t="s">
        <v>32</v>
      </c>
      <c r="I29" s="32" t="s">
        <v>33</v>
      </c>
    </row>
    <row r="30" spans="1:9" x14ac:dyDescent="0.25">
      <c r="A30" s="10">
        <v>4437</v>
      </c>
      <c r="B30" s="11" t="s">
        <v>2</v>
      </c>
      <c r="C30" s="11">
        <f>K2-$G$17</f>
        <v>0.14716666666666667</v>
      </c>
      <c r="D30" s="12">
        <f>(C30/$H$26)/1</f>
        <v>0.17666198666198668</v>
      </c>
      <c r="E30" s="13">
        <f>D30*5</f>
        <v>0.88330993330993346</v>
      </c>
      <c r="F30" s="7">
        <f>175/E30</f>
        <v>198.1184558224553</v>
      </c>
      <c r="G30" s="26">
        <f>200-F30</f>
        <v>1.881544177544697</v>
      </c>
      <c r="H30" s="34">
        <v>200</v>
      </c>
      <c r="I30" s="31">
        <f>(175/400)*20</f>
        <v>8.75</v>
      </c>
    </row>
    <row r="31" spans="1:9" x14ac:dyDescent="0.25">
      <c r="A31" s="14">
        <v>4438</v>
      </c>
      <c r="B31" s="1" t="s">
        <v>2</v>
      </c>
      <c r="C31" s="1">
        <f>K3-$G$17</f>
        <v>0.17016666666666666</v>
      </c>
      <c r="D31" s="6">
        <f>(C31/$H$26)/1</f>
        <v>0.20427167427167428</v>
      </c>
      <c r="E31" s="15">
        <f t="shared" ref="E31:E37" si="3">D31*5</f>
        <v>1.0213583713583714</v>
      </c>
      <c r="F31" s="8">
        <f t="shared" ref="F31:F37" si="4">175/E31</f>
        <v>171.34044710208428</v>
      </c>
      <c r="G31" s="27">
        <f t="shared" ref="G31:G37" si="5">200-F31</f>
        <v>28.659552897915717</v>
      </c>
      <c r="H31" s="35">
        <v>200</v>
      </c>
      <c r="I31" s="29">
        <f t="shared" ref="I31:I37" si="6">(175/400)*20</f>
        <v>8.75</v>
      </c>
    </row>
    <row r="32" spans="1:9" x14ac:dyDescent="0.25">
      <c r="A32" s="14">
        <v>4439</v>
      </c>
      <c r="B32" s="1" t="s">
        <v>3</v>
      </c>
      <c r="C32" s="1">
        <f>K4-$G$17</f>
        <v>0.16316666666666665</v>
      </c>
      <c r="D32" s="6">
        <f>(C32/$H$26)/1</f>
        <v>0.19586872586872586</v>
      </c>
      <c r="E32" s="15">
        <f t="shared" si="3"/>
        <v>0.97934362934362928</v>
      </c>
      <c r="F32" s="8">
        <f t="shared" si="4"/>
        <v>178.69110979696433</v>
      </c>
      <c r="G32" s="27">
        <f t="shared" si="5"/>
        <v>21.308890203035673</v>
      </c>
      <c r="H32" s="35">
        <v>200</v>
      </c>
      <c r="I32" s="29">
        <f t="shared" si="6"/>
        <v>8.75</v>
      </c>
    </row>
    <row r="33" spans="1:9" x14ac:dyDescent="0.25">
      <c r="A33" s="14">
        <v>4442</v>
      </c>
      <c r="B33" s="1" t="s">
        <v>3</v>
      </c>
      <c r="C33" s="1">
        <f>K5-$G$17</f>
        <v>0.18566666666666667</v>
      </c>
      <c r="D33" s="6">
        <f>(C33/$H$26)/1</f>
        <v>0.2228782028782029</v>
      </c>
      <c r="E33" s="15">
        <f t="shared" si="3"/>
        <v>1.1143910143910145</v>
      </c>
      <c r="F33" s="8">
        <f t="shared" si="4"/>
        <v>157.03644209266432</v>
      </c>
      <c r="G33" s="27">
        <f t="shared" si="5"/>
        <v>42.963557907335684</v>
      </c>
      <c r="H33" s="35">
        <v>200</v>
      </c>
      <c r="I33" s="29">
        <f t="shared" si="6"/>
        <v>8.75</v>
      </c>
    </row>
    <row r="34" spans="1:9" x14ac:dyDescent="0.25">
      <c r="A34" s="14">
        <v>4443</v>
      </c>
      <c r="B34" s="1" t="s">
        <v>3</v>
      </c>
      <c r="C34" s="1">
        <f>K6-$G$17</f>
        <v>0.19216666666666668</v>
      </c>
      <c r="D34" s="6">
        <f>(C34/$H$26)/1</f>
        <v>0.23068094068094069</v>
      </c>
      <c r="E34" s="15">
        <f t="shared" si="3"/>
        <v>1.1534047034047035</v>
      </c>
      <c r="F34" s="8">
        <f t="shared" si="4"/>
        <v>151.72471508345885</v>
      </c>
      <c r="G34" s="27">
        <f t="shared" si="5"/>
        <v>48.275284916541153</v>
      </c>
      <c r="H34" s="35">
        <v>200</v>
      </c>
      <c r="I34" s="29">
        <f t="shared" si="6"/>
        <v>8.75</v>
      </c>
    </row>
    <row r="35" spans="1:9" x14ac:dyDescent="0.25">
      <c r="A35" s="14">
        <v>4444</v>
      </c>
      <c r="B35" s="1" t="s">
        <v>2</v>
      </c>
      <c r="C35" s="1">
        <f>K7-$G$17</f>
        <v>0.19316666666666668</v>
      </c>
      <c r="D35" s="6">
        <f>(C35/$H$26)/1</f>
        <v>0.23188136188136191</v>
      </c>
      <c r="E35" s="15">
        <f t="shared" si="3"/>
        <v>1.1594068094068095</v>
      </c>
      <c r="F35" s="8">
        <f t="shared" si="4"/>
        <v>150.93925495360489</v>
      </c>
      <c r="G35" s="27">
        <f t="shared" si="5"/>
        <v>49.060745046395112</v>
      </c>
      <c r="H35" s="35">
        <v>200</v>
      </c>
      <c r="I35" s="29">
        <f t="shared" si="6"/>
        <v>8.75</v>
      </c>
    </row>
    <row r="36" spans="1:9" x14ac:dyDescent="0.25">
      <c r="A36" s="14">
        <v>4446</v>
      </c>
      <c r="B36" s="1" t="s">
        <v>2</v>
      </c>
      <c r="C36" s="1">
        <f>K8-$G$17</f>
        <v>0.16416666666666666</v>
      </c>
      <c r="D36" s="6">
        <f>(C36/$H$26)/1</f>
        <v>0.19706914706914708</v>
      </c>
      <c r="E36" s="15">
        <f t="shared" si="3"/>
        <v>0.98534573534573533</v>
      </c>
      <c r="F36" s="8">
        <f t="shared" si="4"/>
        <v>177.60263603170364</v>
      </c>
      <c r="G36" s="27">
        <f t="shared" si="5"/>
        <v>22.397363968296361</v>
      </c>
      <c r="H36" s="35">
        <v>200</v>
      </c>
      <c r="I36" s="29">
        <f t="shared" si="6"/>
        <v>8.75</v>
      </c>
    </row>
    <row r="37" spans="1:9" ht="15.75" thickBot="1" x14ac:dyDescent="0.3">
      <c r="A37" s="16">
        <v>4447</v>
      </c>
      <c r="B37" s="17" t="s">
        <v>3</v>
      </c>
      <c r="C37" s="17">
        <f>K9-$G$17</f>
        <v>0.18666666666666668</v>
      </c>
      <c r="D37" s="18">
        <f>(C37/$H$26)/1</f>
        <v>0.22407862407862411</v>
      </c>
      <c r="E37" s="19">
        <f t="shared" si="3"/>
        <v>1.1203931203931206</v>
      </c>
      <c r="F37" s="9">
        <f t="shared" si="4"/>
        <v>156.19517543859646</v>
      </c>
      <c r="G37" s="28">
        <f t="shared" si="5"/>
        <v>43.804824561403535</v>
      </c>
      <c r="H37" s="36">
        <v>200</v>
      </c>
      <c r="I37" s="30">
        <f t="shared" si="6"/>
        <v>8.75</v>
      </c>
    </row>
  </sheetData>
  <mergeCells count="3">
    <mergeCell ref="A18:A24"/>
    <mergeCell ref="H1:I1"/>
    <mergeCell ref="E1:G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Stephenson, Erin</dc:creator>
  <cp:lastModifiedBy>Stephenson, Erin</cp:lastModifiedBy>
  <cp:lastPrinted>2016-04-19T16:02:51Z</cp:lastPrinted>
  <dcterms:created xsi:type="dcterms:W3CDTF">2016-04-18T18:57:34Z</dcterms:created>
  <dcterms:modified xsi:type="dcterms:W3CDTF">2016-05-03T19:05:29Z</dcterms:modified>
</cp:coreProperties>
</file>