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sussex-my.sharepoint.com/personal/sjh55_sussex_ac_uk/Documents/"/>
    </mc:Choice>
  </mc:AlternateContent>
  <xr:revisionPtr revIDLastSave="92" documentId="8_{E322F007-5413-406F-A073-94F13034AB32}" xr6:coauthVersionLast="47" xr6:coauthVersionMax="47" xr10:uidLastSave="{E28A6C92-B7E8-4246-B6EE-56852EE38BF1}"/>
  <bookViews>
    <workbookView xWindow="-120" yWindow="-120" windowWidth="29040" windowHeight="15840" xr2:uid="{9CAACEFA-41E1-46BD-A0CA-FF4A576C53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I11" i="1"/>
  <c r="I12" i="1" s="1"/>
  <c r="I10" i="1"/>
  <c r="K9" i="1"/>
  <c r="L9" i="1"/>
  <c r="M9" i="1"/>
  <c r="N9" i="1"/>
  <c r="O9" i="1"/>
  <c r="J9" i="1"/>
  <c r="D14" i="1"/>
  <c r="D12" i="1"/>
  <c r="E108" i="1"/>
  <c r="E109" i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D109" i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99" i="1"/>
  <c r="E99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15" i="1"/>
  <c r="I13" i="1" l="1"/>
  <c r="I14" i="1" l="1"/>
  <c r="I15" i="1" l="1"/>
  <c r="I16" i="1" l="1"/>
  <c r="I17" i="1" s="1"/>
  <c r="I18" i="1" s="1"/>
  <c r="I19" i="1" s="1"/>
  <c r="I20" i="1" s="1"/>
  <c r="I21" i="1" s="1"/>
  <c r="I22" i="1" s="1"/>
  <c r="I23" i="1" s="1"/>
  <c r="I24" i="1" s="1"/>
  <c r="I25" i="1" s="1"/>
</calcChain>
</file>

<file path=xl/sharedStrings.xml><?xml version="1.0" encoding="utf-8"?>
<sst xmlns="http://schemas.openxmlformats.org/spreadsheetml/2006/main" count="44" uniqueCount="38">
  <si>
    <t>Theory estimate for Paul's trampoline</t>
  </si>
  <si>
    <t>SJH 06/06/25</t>
  </si>
  <si>
    <t>Max height of clamp from equilibrium</t>
  </si>
  <si>
    <t>Radial distance to inner edge of clamp</t>
  </si>
  <si>
    <t>Mass of ball</t>
  </si>
  <si>
    <t>Gravitational accelleration</t>
  </si>
  <si>
    <t>g</t>
  </si>
  <si>
    <t>m</t>
  </si>
  <si>
    <t>a</t>
  </si>
  <si>
    <t>A</t>
  </si>
  <si>
    <t>H_0</t>
  </si>
  <si>
    <t>R_0</t>
  </si>
  <si>
    <t>units: kg,m,s</t>
  </si>
  <si>
    <t>M</t>
  </si>
  <si>
    <t>q</t>
  </si>
  <si>
    <t>Oscillation frequency</t>
  </si>
  <si>
    <t>F</t>
  </si>
  <si>
    <t>kg</t>
  </si>
  <si>
    <t>m/s</t>
  </si>
  <si>
    <t>m/m</t>
  </si>
  <si>
    <t>Hz</t>
  </si>
  <si>
    <t>.</t>
  </si>
  <si>
    <t>x</t>
  </si>
  <si>
    <t>h</t>
  </si>
  <si>
    <t>[0.5 - 0.8]</t>
  </si>
  <si>
    <t>[0.0 - 0.1]</t>
  </si>
  <si>
    <t>cross section: maximally stretched sheet</t>
  </si>
  <si>
    <t>y</t>
  </si>
  <si>
    <t>clamp shape: hyperbola</t>
  </si>
  <si>
    <t>stable ranges:</t>
  </si>
  <si>
    <t>cancels out!?</t>
  </si>
  <si>
    <t>Mattheau a parameter</t>
  </si>
  <si>
    <t>Mattheau q parameter</t>
  </si>
  <si>
    <t>Static tilt</t>
  </si>
  <si>
    <t>The time varying potential profile of the sheet:</t>
  </si>
  <si>
    <t>RPM</t>
  </si>
  <si>
    <t>Stability for varying max height H_0, and frequency F</t>
  </si>
  <si>
    <t>F_rpm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</si>
</sst>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b/>
      <sz val="11"/>
      <color rgb="FF3F3F7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29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3" borderId="7" xfId="2" applyFont="1" applyBorder="1"/>
    <xf numFmtId="0" fontId="4" fillId="3" borderId="7" xfId="2" applyFont="1" applyBorder="1"/>
    <xf numFmtId="0" fontId="2" fillId="2" borderId="8" xfId="1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4" fillId="0" borderId="0" xfId="0" applyFont="1"/>
    <xf numFmtId="0" fontId="3" fillId="3" borderId="5" xfId="2" applyFont="1" applyBorder="1"/>
    <xf numFmtId="0" fontId="3" fillId="3" borderId="7" xfId="2" applyFont="1" applyBorder="1"/>
    <xf numFmtId="0" fontId="5" fillId="2" borderId="11" xfId="1" applyFont="1" applyBorder="1"/>
    <xf numFmtId="0" fontId="3" fillId="0" borderId="12" xfId="0" applyFont="1" applyBorder="1"/>
    <xf numFmtId="0" fontId="0" fillId="0" borderId="0" xfId="0" applyFill="1" applyBorder="1"/>
    <xf numFmtId="0" fontId="2" fillId="2" borderId="0" xfId="1" applyFont="1" applyBorder="1"/>
    <xf numFmtId="0" fontId="3" fillId="0" borderId="3" xfId="0" applyFont="1" applyBorder="1"/>
    <xf numFmtId="0" fontId="0" fillId="3" borderId="14" xfId="2" applyFont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0" fillId="3" borderId="2" xfId="2" applyFont="1" applyBorder="1"/>
    <xf numFmtId="0" fontId="2" fillId="2" borderId="15" xfId="1" applyBorder="1" applyAlignment="1">
      <alignment horizontal="center" vertical="center"/>
    </xf>
    <xf numFmtId="0" fontId="2" fillId="2" borderId="1" xfId="1" applyBorder="1"/>
    <xf numFmtId="0" fontId="2" fillId="2" borderId="16" xfId="1" applyBorder="1" applyAlignment="1">
      <alignment horizontal="center" vertical="center"/>
    </xf>
    <xf numFmtId="0" fontId="2" fillId="2" borderId="17" xfId="1" applyBorder="1"/>
    <xf numFmtId="0" fontId="3" fillId="0" borderId="18" xfId="0" applyFont="1" applyBorder="1"/>
  </cellXfs>
  <cellStyles count="3">
    <cellStyle name="Input" xfId="1" builtinId="20"/>
    <cellStyle name="Normal" xfId="0" builtinId="0"/>
    <cellStyle name="Note" xfId="2" builtinId="1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Rubber cross section</a:t>
            </a:r>
            <a:br>
              <a:rPr lang="en-GB"/>
            </a:br>
            <a:r>
              <a:rPr lang="en-GB"/>
              <a:t>(instantaneous)</a:t>
            </a:r>
          </a:p>
        </c:rich>
      </c:tx>
      <c:layout>
        <c:manualLayout>
          <c:xMode val="edge"/>
          <c:yMode val="edge"/>
          <c:x val="0.31399200099987501"/>
          <c:y val="4.600365855867277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Sheet1!$C$51:$C$91</c:f>
              <c:numCache>
                <c:formatCode>General</c:formatCode>
                <c:ptCount val="41"/>
                <c:pt idx="0">
                  <c:v>-0.2</c:v>
                </c:pt>
                <c:pt idx="1">
                  <c:v>-0.19</c:v>
                </c:pt>
                <c:pt idx="2">
                  <c:v>-0.18</c:v>
                </c:pt>
                <c:pt idx="3">
                  <c:v>-0.17</c:v>
                </c:pt>
                <c:pt idx="4">
                  <c:v>-0.16</c:v>
                </c:pt>
                <c:pt idx="5">
                  <c:v>-0.15</c:v>
                </c:pt>
                <c:pt idx="6">
                  <c:v>-0.14000000000000001</c:v>
                </c:pt>
                <c:pt idx="7">
                  <c:v>-0.13</c:v>
                </c:pt>
                <c:pt idx="8">
                  <c:v>-0.12</c:v>
                </c:pt>
                <c:pt idx="9">
                  <c:v>-0.11</c:v>
                </c:pt>
                <c:pt idx="10">
                  <c:v>-0.1</c:v>
                </c:pt>
                <c:pt idx="11">
                  <c:v>-0.09</c:v>
                </c:pt>
                <c:pt idx="12">
                  <c:v>-0.08</c:v>
                </c:pt>
                <c:pt idx="13">
                  <c:v>-7.0000000000000007E-2</c:v>
                </c:pt>
                <c:pt idx="14">
                  <c:v>-0.06</c:v>
                </c:pt>
                <c:pt idx="15">
                  <c:v>-0.05</c:v>
                </c:pt>
                <c:pt idx="16">
                  <c:v>-0.04</c:v>
                </c:pt>
                <c:pt idx="17">
                  <c:v>-0.03</c:v>
                </c:pt>
                <c:pt idx="18">
                  <c:v>-0.02</c:v>
                </c:pt>
                <c:pt idx="19">
                  <c:v>-0.01</c:v>
                </c:pt>
                <c:pt idx="20">
                  <c:v>0</c:v>
                </c:pt>
                <c:pt idx="21">
                  <c:v>9.9999999999999794E-3</c:v>
                </c:pt>
                <c:pt idx="22">
                  <c:v>0.02</c:v>
                </c:pt>
                <c:pt idx="23">
                  <c:v>0.03</c:v>
                </c:pt>
                <c:pt idx="24">
                  <c:v>0.04</c:v>
                </c:pt>
                <c:pt idx="25">
                  <c:v>0.05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0.09</c:v>
                </c:pt>
                <c:pt idx="30">
                  <c:v>0.1</c:v>
                </c:pt>
                <c:pt idx="31">
                  <c:v>0.11</c:v>
                </c:pt>
                <c:pt idx="32">
                  <c:v>0.12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0.16</c:v>
                </c:pt>
                <c:pt idx="37">
                  <c:v>0.17</c:v>
                </c:pt>
                <c:pt idx="38">
                  <c:v>0.18</c:v>
                </c:pt>
                <c:pt idx="39">
                  <c:v>0.19</c:v>
                </c:pt>
                <c:pt idx="40">
                  <c:v>0.2</c:v>
                </c:pt>
              </c:numCache>
            </c:numRef>
          </c:xVal>
          <c:yVal>
            <c:numRef>
              <c:f>Sheet1!$D$51:$D$91</c:f>
              <c:numCache>
                <c:formatCode>General</c:formatCode>
                <c:ptCount val="41"/>
                <c:pt idx="0">
                  <c:v>1.7777777777777781E-2</c:v>
                </c:pt>
                <c:pt idx="1">
                  <c:v>1.6044444444444445E-2</c:v>
                </c:pt>
                <c:pt idx="2">
                  <c:v>1.44E-2</c:v>
                </c:pt>
                <c:pt idx="3">
                  <c:v>1.2844444444444448E-2</c:v>
                </c:pt>
                <c:pt idx="4">
                  <c:v>1.1377777777777778E-2</c:v>
                </c:pt>
                <c:pt idx="5">
                  <c:v>0.01</c:v>
                </c:pt>
                <c:pt idx="6">
                  <c:v>8.7111111111111122E-3</c:v>
                </c:pt>
                <c:pt idx="7">
                  <c:v>7.5111111111111125E-3</c:v>
                </c:pt>
                <c:pt idx="8">
                  <c:v>6.4000000000000003E-3</c:v>
                </c:pt>
                <c:pt idx="9">
                  <c:v>5.3777777777777782E-3</c:v>
                </c:pt>
                <c:pt idx="10">
                  <c:v>4.4444444444444453E-3</c:v>
                </c:pt>
                <c:pt idx="11">
                  <c:v>3.5999999999999999E-3</c:v>
                </c:pt>
                <c:pt idx="12">
                  <c:v>2.8444444444444446E-3</c:v>
                </c:pt>
                <c:pt idx="13">
                  <c:v>2.177777777777778E-3</c:v>
                </c:pt>
                <c:pt idx="14">
                  <c:v>1.6000000000000001E-3</c:v>
                </c:pt>
                <c:pt idx="15">
                  <c:v>1.1111111111111113E-3</c:v>
                </c:pt>
                <c:pt idx="16">
                  <c:v>7.1111111111111115E-4</c:v>
                </c:pt>
                <c:pt idx="17">
                  <c:v>4.0000000000000002E-4</c:v>
                </c:pt>
                <c:pt idx="18">
                  <c:v>1.7777777777777779E-4</c:v>
                </c:pt>
                <c:pt idx="19">
                  <c:v>4.4444444444444447E-5</c:v>
                </c:pt>
                <c:pt idx="20">
                  <c:v>0</c:v>
                </c:pt>
                <c:pt idx="21">
                  <c:v>4.4444444444444264E-5</c:v>
                </c:pt>
                <c:pt idx="22">
                  <c:v>1.7777777777777779E-4</c:v>
                </c:pt>
                <c:pt idx="23">
                  <c:v>4.0000000000000002E-4</c:v>
                </c:pt>
                <c:pt idx="24">
                  <c:v>7.1111111111111115E-4</c:v>
                </c:pt>
                <c:pt idx="25">
                  <c:v>1.1111111111111113E-3</c:v>
                </c:pt>
                <c:pt idx="26">
                  <c:v>1.6000000000000001E-3</c:v>
                </c:pt>
                <c:pt idx="27">
                  <c:v>2.177777777777778E-3</c:v>
                </c:pt>
                <c:pt idx="28">
                  <c:v>2.8444444444444446E-3</c:v>
                </c:pt>
                <c:pt idx="29">
                  <c:v>3.5999999999999999E-3</c:v>
                </c:pt>
                <c:pt idx="30">
                  <c:v>4.4444444444444453E-3</c:v>
                </c:pt>
                <c:pt idx="31">
                  <c:v>5.3777777777777782E-3</c:v>
                </c:pt>
                <c:pt idx="32">
                  <c:v>6.4000000000000003E-3</c:v>
                </c:pt>
                <c:pt idx="33">
                  <c:v>7.5111111111111125E-3</c:v>
                </c:pt>
                <c:pt idx="34">
                  <c:v>8.7111111111111122E-3</c:v>
                </c:pt>
                <c:pt idx="35">
                  <c:v>0.01</c:v>
                </c:pt>
                <c:pt idx="36">
                  <c:v>1.1377777777777778E-2</c:v>
                </c:pt>
                <c:pt idx="37">
                  <c:v>1.2844444444444448E-2</c:v>
                </c:pt>
                <c:pt idx="38">
                  <c:v>1.44E-2</c:v>
                </c:pt>
                <c:pt idx="39">
                  <c:v>1.6044444444444445E-2</c:v>
                </c:pt>
                <c:pt idx="40">
                  <c:v>1.7777777777777781E-2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4-4EBE-AC02-51699DA48E0E}"/>
            </c:ext>
          </c:extLst>
        </c:ser>
        <c:ser>
          <c:idx val="1"/>
          <c:order val="1"/>
          <c:tx>
            <c:v>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Sheet1!$C$51:$C$91</c:f>
              <c:numCache>
                <c:formatCode>General</c:formatCode>
                <c:ptCount val="41"/>
                <c:pt idx="0">
                  <c:v>-0.2</c:v>
                </c:pt>
                <c:pt idx="1">
                  <c:v>-0.19</c:v>
                </c:pt>
                <c:pt idx="2">
                  <c:v>-0.18</c:v>
                </c:pt>
                <c:pt idx="3">
                  <c:v>-0.17</c:v>
                </c:pt>
                <c:pt idx="4">
                  <c:v>-0.16</c:v>
                </c:pt>
                <c:pt idx="5">
                  <c:v>-0.15</c:v>
                </c:pt>
                <c:pt idx="6">
                  <c:v>-0.14000000000000001</c:v>
                </c:pt>
                <c:pt idx="7">
                  <c:v>-0.13</c:v>
                </c:pt>
                <c:pt idx="8">
                  <c:v>-0.12</c:v>
                </c:pt>
                <c:pt idx="9">
                  <c:v>-0.11</c:v>
                </c:pt>
                <c:pt idx="10">
                  <c:v>-0.1</c:v>
                </c:pt>
                <c:pt idx="11">
                  <c:v>-0.09</c:v>
                </c:pt>
                <c:pt idx="12">
                  <c:v>-0.08</c:v>
                </c:pt>
                <c:pt idx="13">
                  <c:v>-7.0000000000000007E-2</c:v>
                </c:pt>
                <c:pt idx="14">
                  <c:v>-0.06</c:v>
                </c:pt>
                <c:pt idx="15">
                  <c:v>-0.05</c:v>
                </c:pt>
                <c:pt idx="16">
                  <c:v>-0.04</c:v>
                </c:pt>
                <c:pt idx="17">
                  <c:v>-0.03</c:v>
                </c:pt>
                <c:pt idx="18">
                  <c:v>-0.02</c:v>
                </c:pt>
                <c:pt idx="19">
                  <c:v>-0.01</c:v>
                </c:pt>
                <c:pt idx="20">
                  <c:v>0</c:v>
                </c:pt>
                <c:pt idx="21">
                  <c:v>9.9999999999999794E-3</c:v>
                </c:pt>
                <c:pt idx="22">
                  <c:v>0.02</c:v>
                </c:pt>
                <c:pt idx="23">
                  <c:v>0.03</c:v>
                </c:pt>
                <c:pt idx="24">
                  <c:v>0.04</c:v>
                </c:pt>
                <c:pt idx="25">
                  <c:v>0.05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0.09</c:v>
                </c:pt>
                <c:pt idx="30">
                  <c:v>0.1</c:v>
                </c:pt>
                <c:pt idx="31">
                  <c:v>0.11</c:v>
                </c:pt>
                <c:pt idx="32">
                  <c:v>0.12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0.16</c:v>
                </c:pt>
                <c:pt idx="37">
                  <c:v>0.17</c:v>
                </c:pt>
                <c:pt idx="38">
                  <c:v>0.18</c:v>
                </c:pt>
                <c:pt idx="39">
                  <c:v>0.19</c:v>
                </c:pt>
                <c:pt idx="40">
                  <c:v>0.2</c:v>
                </c:pt>
              </c:numCache>
            </c:numRef>
          </c:xVal>
          <c:yVal>
            <c:numRef>
              <c:f>Sheet1!$E$51:$E$91</c:f>
              <c:numCache>
                <c:formatCode>General</c:formatCode>
                <c:ptCount val="4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8.7111111111111122E-3</c:v>
                </c:pt>
                <c:pt idx="7">
                  <c:v>7.5111111111111125E-3</c:v>
                </c:pt>
                <c:pt idx="8">
                  <c:v>6.4000000000000003E-3</c:v>
                </c:pt>
                <c:pt idx="9">
                  <c:v>5.3777777777777782E-3</c:v>
                </c:pt>
                <c:pt idx="10">
                  <c:v>4.4444444444444453E-3</c:v>
                </c:pt>
                <c:pt idx="11">
                  <c:v>3.5999999999999999E-3</c:v>
                </c:pt>
                <c:pt idx="12">
                  <c:v>2.8444444444444446E-3</c:v>
                </c:pt>
                <c:pt idx="13">
                  <c:v>2.177777777777778E-3</c:v>
                </c:pt>
                <c:pt idx="14">
                  <c:v>1.6000000000000001E-3</c:v>
                </c:pt>
                <c:pt idx="15">
                  <c:v>1.1111111111111113E-3</c:v>
                </c:pt>
                <c:pt idx="16">
                  <c:v>7.1111111111111115E-4</c:v>
                </c:pt>
                <c:pt idx="17">
                  <c:v>4.0000000000000002E-4</c:v>
                </c:pt>
                <c:pt idx="18">
                  <c:v>1.7777777777777779E-4</c:v>
                </c:pt>
                <c:pt idx="19">
                  <c:v>4.4444444444444447E-5</c:v>
                </c:pt>
                <c:pt idx="20">
                  <c:v>0</c:v>
                </c:pt>
                <c:pt idx="21">
                  <c:v>4.4444444444444264E-5</c:v>
                </c:pt>
                <c:pt idx="22">
                  <c:v>1.7777777777777779E-4</c:v>
                </c:pt>
                <c:pt idx="23">
                  <c:v>4.0000000000000002E-4</c:v>
                </c:pt>
                <c:pt idx="24">
                  <c:v>7.1111111111111115E-4</c:v>
                </c:pt>
                <c:pt idx="25">
                  <c:v>1.1111111111111113E-3</c:v>
                </c:pt>
                <c:pt idx="26">
                  <c:v>1.6000000000000001E-3</c:v>
                </c:pt>
                <c:pt idx="27">
                  <c:v>2.177777777777778E-3</c:v>
                </c:pt>
                <c:pt idx="28">
                  <c:v>2.8444444444444446E-3</c:v>
                </c:pt>
                <c:pt idx="29">
                  <c:v>3.5999999999999999E-3</c:v>
                </c:pt>
                <c:pt idx="30">
                  <c:v>4.4444444444444453E-3</c:v>
                </c:pt>
                <c:pt idx="31">
                  <c:v>5.3777777777777782E-3</c:v>
                </c:pt>
                <c:pt idx="32">
                  <c:v>6.4000000000000003E-3</c:v>
                </c:pt>
                <c:pt idx="33">
                  <c:v>7.5111111111111125E-3</c:v>
                </c:pt>
                <c:pt idx="34">
                  <c:v>8.7111111111111122E-3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4-4EBE-AC02-51699DA48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236304"/>
        <c:axId val="1080234864"/>
      </c:scatterChart>
      <c:valAx>
        <c:axId val="10802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position (m</a:t>
                </a:r>
                <a:r>
                  <a:rPr lang="en-GB" baseline="0"/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34864"/>
        <c:crosses val="autoZero"/>
        <c:crossBetween val="midCat"/>
        <c:majorUnit val="5.000000000000001E-2"/>
      </c:valAx>
      <c:valAx>
        <c:axId val="10802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36304"/>
        <c:crossesAt val="-0.2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Hyperbolic clamp edges</a:t>
            </a:r>
            <a:br>
              <a:rPr lang="en-GB"/>
            </a:br>
            <a:r>
              <a:rPr lang="en-GB"/>
              <a:t>(just one pair)</a:t>
            </a:r>
          </a:p>
        </c:rich>
      </c:tx>
      <c:layout>
        <c:manualLayout>
          <c:xMode val="edge"/>
          <c:yMode val="edge"/>
          <c:x val="0.3157557958038178"/>
          <c:y val="8.88131600366928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hh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Sheet1!$D$99:$D$139</c:f>
              <c:numCache>
                <c:formatCode>General</c:formatCode>
                <c:ptCount val="41"/>
                <c:pt idx="0">
                  <c:v>0.25</c:v>
                </c:pt>
                <c:pt idx="1">
                  <c:v>0.24207436873820409</c:v>
                </c:pt>
                <c:pt idx="2">
                  <c:v>0.23430749027719963</c:v>
                </c:pt>
                <c:pt idx="3">
                  <c:v>0.22671568097509268</c:v>
                </c:pt>
                <c:pt idx="4">
                  <c:v>0.21931712199461309</c:v>
                </c:pt>
                <c:pt idx="5">
                  <c:v>0.21213203435596426</c:v>
                </c:pt>
                <c:pt idx="6">
                  <c:v>0.20518284528683189</c:v>
                </c:pt>
                <c:pt idx="7">
                  <c:v>0.1984943324127921</c:v>
                </c:pt>
                <c:pt idx="8">
                  <c:v>0.19209372712298547</c:v>
                </c:pt>
                <c:pt idx="9">
                  <c:v>0.18601075237738274</c:v>
                </c:pt>
                <c:pt idx="10">
                  <c:v>0.18027756377319948</c:v>
                </c:pt>
                <c:pt idx="11">
                  <c:v>0.17492855684535902</c:v>
                </c:pt>
                <c:pt idx="12">
                  <c:v>0.16999999999999998</c:v>
                </c:pt>
                <c:pt idx="13">
                  <c:v>0.16552945357246848</c:v>
                </c:pt>
                <c:pt idx="14">
                  <c:v>0.16155494421403513</c:v>
                </c:pt>
                <c:pt idx="15">
                  <c:v>0.15811388300841897</c:v>
                </c:pt>
                <c:pt idx="16">
                  <c:v>0.15524174696260024</c:v>
                </c:pt>
                <c:pt idx="17">
                  <c:v>0.15297058540778355</c:v>
                </c:pt>
                <c:pt idx="18">
                  <c:v>0.15132745950421556</c:v>
                </c:pt>
                <c:pt idx="19">
                  <c:v>0.15033296378372907</c:v>
                </c:pt>
                <c:pt idx="20">
                  <c:v>0.15</c:v>
                </c:pt>
                <c:pt idx="21">
                  <c:v>0.15033296378372907</c:v>
                </c:pt>
                <c:pt idx="22">
                  <c:v>0.15132745950421556</c:v>
                </c:pt>
                <c:pt idx="23">
                  <c:v>0.15297058540778355</c:v>
                </c:pt>
                <c:pt idx="24">
                  <c:v>0.15524174696260024</c:v>
                </c:pt>
                <c:pt idx="25">
                  <c:v>0.15811388300841897</c:v>
                </c:pt>
                <c:pt idx="26">
                  <c:v>0.16155494421403513</c:v>
                </c:pt>
                <c:pt idx="27">
                  <c:v>0.16552945357246848</c:v>
                </c:pt>
                <c:pt idx="28">
                  <c:v>0.16999999999999998</c:v>
                </c:pt>
                <c:pt idx="29">
                  <c:v>0.17492855684535902</c:v>
                </c:pt>
                <c:pt idx="30">
                  <c:v>0.18027756377319948</c:v>
                </c:pt>
                <c:pt idx="31">
                  <c:v>0.18601075237738274</c:v>
                </c:pt>
                <c:pt idx="32">
                  <c:v>0.19209372712298547</c:v>
                </c:pt>
                <c:pt idx="33">
                  <c:v>0.1984943324127921</c:v>
                </c:pt>
                <c:pt idx="34">
                  <c:v>0.20518284528683189</c:v>
                </c:pt>
                <c:pt idx="35">
                  <c:v>0.21213203435596426</c:v>
                </c:pt>
                <c:pt idx="36">
                  <c:v>0.21931712199461309</c:v>
                </c:pt>
                <c:pt idx="37">
                  <c:v>0.22671568097509268</c:v>
                </c:pt>
                <c:pt idx="38">
                  <c:v>0.23430749027719963</c:v>
                </c:pt>
                <c:pt idx="39">
                  <c:v>0.24207436873820409</c:v>
                </c:pt>
                <c:pt idx="40">
                  <c:v>0.25</c:v>
                </c:pt>
              </c:numCache>
            </c:numRef>
          </c:xVal>
          <c:yVal>
            <c:numRef>
              <c:f>Sheet1!$C$99:$C$139</c:f>
              <c:numCache>
                <c:formatCode>General</c:formatCode>
                <c:ptCount val="41"/>
                <c:pt idx="0">
                  <c:v>-0.2</c:v>
                </c:pt>
                <c:pt idx="1">
                  <c:v>-0.19</c:v>
                </c:pt>
                <c:pt idx="2">
                  <c:v>-0.18</c:v>
                </c:pt>
                <c:pt idx="3">
                  <c:v>-0.17</c:v>
                </c:pt>
                <c:pt idx="4">
                  <c:v>-0.16</c:v>
                </c:pt>
                <c:pt idx="5">
                  <c:v>-0.15</c:v>
                </c:pt>
                <c:pt idx="6">
                  <c:v>-0.14000000000000001</c:v>
                </c:pt>
                <c:pt idx="7">
                  <c:v>-0.13</c:v>
                </c:pt>
                <c:pt idx="8">
                  <c:v>-0.12</c:v>
                </c:pt>
                <c:pt idx="9">
                  <c:v>-0.11</c:v>
                </c:pt>
                <c:pt idx="10">
                  <c:v>-0.1</c:v>
                </c:pt>
                <c:pt idx="11">
                  <c:v>-0.09</c:v>
                </c:pt>
                <c:pt idx="12">
                  <c:v>-0.08</c:v>
                </c:pt>
                <c:pt idx="13">
                  <c:v>-7.0000000000000007E-2</c:v>
                </c:pt>
                <c:pt idx="14">
                  <c:v>-0.06</c:v>
                </c:pt>
                <c:pt idx="15">
                  <c:v>-0.05</c:v>
                </c:pt>
                <c:pt idx="16">
                  <c:v>-0.04</c:v>
                </c:pt>
                <c:pt idx="17">
                  <c:v>-0.03</c:v>
                </c:pt>
                <c:pt idx="18">
                  <c:v>-0.02</c:v>
                </c:pt>
                <c:pt idx="19">
                  <c:v>-0.01</c:v>
                </c:pt>
                <c:pt idx="20">
                  <c:v>0</c:v>
                </c:pt>
                <c:pt idx="21">
                  <c:v>9.9999999999999794E-3</c:v>
                </c:pt>
                <c:pt idx="22">
                  <c:v>0.02</c:v>
                </c:pt>
                <c:pt idx="23">
                  <c:v>0.03</c:v>
                </c:pt>
                <c:pt idx="24">
                  <c:v>0.04</c:v>
                </c:pt>
                <c:pt idx="25">
                  <c:v>0.05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0.09</c:v>
                </c:pt>
                <c:pt idx="30">
                  <c:v>0.1</c:v>
                </c:pt>
                <c:pt idx="31">
                  <c:v>0.11</c:v>
                </c:pt>
                <c:pt idx="32">
                  <c:v>0.12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0.16</c:v>
                </c:pt>
                <c:pt idx="37">
                  <c:v>0.17</c:v>
                </c:pt>
                <c:pt idx="38">
                  <c:v>0.18</c:v>
                </c:pt>
                <c:pt idx="39">
                  <c:v>0.19</c:v>
                </c:pt>
                <c:pt idx="4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F-4438-8DE2-691F4292956F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Sheet1!$E$99:$E$139</c:f>
              <c:numCache>
                <c:formatCode>General</c:formatCode>
                <c:ptCount val="41"/>
                <c:pt idx="0">
                  <c:v>-0.25</c:v>
                </c:pt>
                <c:pt idx="1">
                  <c:v>-0.24207436873820409</c:v>
                </c:pt>
                <c:pt idx="2">
                  <c:v>-0.23430749027719963</c:v>
                </c:pt>
                <c:pt idx="3">
                  <c:v>-0.22671568097509268</c:v>
                </c:pt>
                <c:pt idx="4">
                  <c:v>-0.21931712199461309</c:v>
                </c:pt>
                <c:pt idx="5">
                  <c:v>-0.21213203435596426</c:v>
                </c:pt>
                <c:pt idx="6">
                  <c:v>-0.20518284528683189</c:v>
                </c:pt>
                <c:pt idx="7">
                  <c:v>-0.1984943324127921</c:v>
                </c:pt>
                <c:pt idx="8">
                  <c:v>-0.19209372712298547</c:v>
                </c:pt>
                <c:pt idx="9">
                  <c:v>-0.18601075237738274</c:v>
                </c:pt>
                <c:pt idx="10">
                  <c:v>-0.18027756377319948</c:v>
                </c:pt>
                <c:pt idx="11">
                  <c:v>-0.17492855684535902</c:v>
                </c:pt>
                <c:pt idx="12">
                  <c:v>-0.16999999999999998</c:v>
                </c:pt>
                <c:pt idx="13">
                  <c:v>-0.16552945357246848</c:v>
                </c:pt>
                <c:pt idx="14">
                  <c:v>-0.16155494421403513</c:v>
                </c:pt>
                <c:pt idx="15">
                  <c:v>-0.15811388300841897</c:v>
                </c:pt>
                <c:pt idx="16">
                  <c:v>-0.15524174696260024</c:v>
                </c:pt>
                <c:pt idx="17">
                  <c:v>-0.15297058540778355</c:v>
                </c:pt>
                <c:pt idx="18">
                  <c:v>-0.15132745950421556</c:v>
                </c:pt>
                <c:pt idx="19">
                  <c:v>-0.15033296378372907</c:v>
                </c:pt>
                <c:pt idx="20">
                  <c:v>-0.15</c:v>
                </c:pt>
                <c:pt idx="21">
                  <c:v>-0.15033296378372907</c:v>
                </c:pt>
                <c:pt idx="22">
                  <c:v>-0.15132745950421556</c:v>
                </c:pt>
                <c:pt idx="23">
                  <c:v>-0.15297058540778355</c:v>
                </c:pt>
                <c:pt idx="24">
                  <c:v>-0.15524174696260024</c:v>
                </c:pt>
                <c:pt idx="25">
                  <c:v>-0.15811388300841897</c:v>
                </c:pt>
                <c:pt idx="26">
                  <c:v>-0.16155494421403513</c:v>
                </c:pt>
                <c:pt idx="27">
                  <c:v>-0.16552945357246848</c:v>
                </c:pt>
                <c:pt idx="28">
                  <c:v>-0.16999999999999998</c:v>
                </c:pt>
                <c:pt idx="29">
                  <c:v>-0.17492855684535902</c:v>
                </c:pt>
                <c:pt idx="30">
                  <c:v>-0.18027756377319948</c:v>
                </c:pt>
                <c:pt idx="31">
                  <c:v>-0.18601075237738274</c:v>
                </c:pt>
                <c:pt idx="32">
                  <c:v>-0.19209372712298547</c:v>
                </c:pt>
                <c:pt idx="33">
                  <c:v>-0.1984943324127921</c:v>
                </c:pt>
                <c:pt idx="34">
                  <c:v>-0.20518284528683189</c:v>
                </c:pt>
                <c:pt idx="35">
                  <c:v>-0.21213203435596426</c:v>
                </c:pt>
                <c:pt idx="36">
                  <c:v>-0.21931712199461309</c:v>
                </c:pt>
                <c:pt idx="37">
                  <c:v>-0.22671568097509268</c:v>
                </c:pt>
                <c:pt idx="38">
                  <c:v>-0.23430749027719963</c:v>
                </c:pt>
                <c:pt idx="39">
                  <c:v>-0.24207436873820409</c:v>
                </c:pt>
                <c:pt idx="40">
                  <c:v>-0.25</c:v>
                </c:pt>
              </c:numCache>
            </c:numRef>
          </c:xVal>
          <c:yVal>
            <c:numRef>
              <c:f>Sheet1!$C$99:$C$139</c:f>
              <c:numCache>
                <c:formatCode>General</c:formatCode>
                <c:ptCount val="41"/>
                <c:pt idx="0">
                  <c:v>-0.2</c:v>
                </c:pt>
                <c:pt idx="1">
                  <c:v>-0.19</c:v>
                </c:pt>
                <c:pt idx="2">
                  <c:v>-0.18</c:v>
                </c:pt>
                <c:pt idx="3">
                  <c:v>-0.17</c:v>
                </c:pt>
                <c:pt idx="4">
                  <c:v>-0.16</c:v>
                </c:pt>
                <c:pt idx="5">
                  <c:v>-0.15</c:v>
                </c:pt>
                <c:pt idx="6">
                  <c:v>-0.14000000000000001</c:v>
                </c:pt>
                <c:pt idx="7">
                  <c:v>-0.13</c:v>
                </c:pt>
                <c:pt idx="8">
                  <c:v>-0.12</c:v>
                </c:pt>
                <c:pt idx="9">
                  <c:v>-0.11</c:v>
                </c:pt>
                <c:pt idx="10">
                  <c:v>-0.1</c:v>
                </c:pt>
                <c:pt idx="11">
                  <c:v>-0.09</c:v>
                </c:pt>
                <c:pt idx="12">
                  <c:v>-0.08</c:v>
                </c:pt>
                <c:pt idx="13">
                  <c:v>-7.0000000000000007E-2</c:v>
                </c:pt>
                <c:pt idx="14">
                  <c:v>-0.06</c:v>
                </c:pt>
                <c:pt idx="15">
                  <c:v>-0.05</c:v>
                </c:pt>
                <c:pt idx="16">
                  <c:v>-0.04</c:v>
                </c:pt>
                <c:pt idx="17">
                  <c:v>-0.03</c:v>
                </c:pt>
                <c:pt idx="18">
                  <c:v>-0.02</c:v>
                </c:pt>
                <c:pt idx="19">
                  <c:v>-0.01</c:v>
                </c:pt>
                <c:pt idx="20">
                  <c:v>0</c:v>
                </c:pt>
                <c:pt idx="21">
                  <c:v>9.9999999999999794E-3</c:v>
                </c:pt>
                <c:pt idx="22">
                  <c:v>0.02</c:v>
                </c:pt>
                <c:pt idx="23">
                  <c:v>0.03</c:v>
                </c:pt>
                <c:pt idx="24">
                  <c:v>0.04</c:v>
                </c:pt>
                <c:pt idx="25">
                  <c:v>0.05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0.09</c:v>
                </c:pt>
                <c:pt idx="30">
                  <c:v>0.1</c:v>
                </c:pt>
                <c:pt idx="31">
                  <c:v>0.11</c:v>
                </c:pt>
                <c:pt idx="32">
                  <c:v>0.12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0.16</c:v>
                </c:pt>
                <c:pt idx="37">
                  <c:v>0.17</c:v>
                </c:pt>
                <c:pt idx="38">
                  <c:v>0.18</c:v>
                </c:pt>
                <c:pt idx="39">
                  <c:v>0.19</c:v>
                </c:pt>
                <c:pt idx="4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BF-4438-8DE2-691F4292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236304"/>
        <c:axId val="1080234864"/>
      </c:scatterChart>
      <c:valAx>
        <c:axId val="1080236304"/>
        <c:scaling>
          <c:orientation val="minMax"/>
          <c:max val="0.25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position (m</a:t>
                </a:r>
                <a:r>
                  <a:rPr lang="en-GB" baseline="0"/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34864"/>
        <c:crossesAt val="-0.25"/>
        <c:crossBetween val="midCat"/>
        <c:majorUnit val="5.000000000000001E-2"/>
      </c:valAx>
      <c:valAx>
        <c:axId val="10802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 position 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36304"/>
        <c:crossesAt val="-0.2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2554942</xdr:colOff>
      <xdr:row>3</xdr:row>
      <xdr:rowOff>28574</xdr:rowOff>
    </xdr:from>
    <xdr:ext cx="2753846" cy="3423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191C3BF-DB14-1F7C-B86F-741C4DE0EF40}"/>
                </a:ext>
              </a:extLst>
            </xdr:cNvPr>
            <xdr:cNvSpPr txBox="1"/>
          </xdr:nvSpPr>
          <xdr:spPr>
            <a:xfrm>
              <a:off x="2655795" y="600074"/>
              <a:ext cx="2753846" cy="342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05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GB" sz="105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05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105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05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GB" sz="105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05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050" b="0" i="1"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en-GB" sz="105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𝑔</m:t>
                        </m:r>
                        <m:sSub>
                          <m:sSubPr>
                            <m:ctrlPr>
                              <a:rPr lang="en-GB" sz="105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en-GB" sz="105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GB" sz="105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sz="105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GB" sz="105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  <m:sup>
                            <m:r>
                              <a:rPr lang="en-GB" sz="105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n-GB" sz="1050" b="0" i="1">
                        <a:latin typeface="Cambria Math" panose="02040503050406030204" pitchFamily="18" charset="0"/>
                      </a:rPr>
                      <m:t>.</m:t>
                    </m:r>
                    <m:d>
                      <m:dPr>
                        <m:ctrlPr>
                          <a:rPr lang="en-GB" sz="105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GB" sz="105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05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05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05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05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05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GB" sz="105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  <m:r>
                      <a:rPr lang="en-GB" sz="1050" b="0" i="1">
                        <a:latin typeface="Cambria Math" panose="02040503050406030204" pitchFamily="18" charset="0"/>
                      </a:rPr>
                      <m:t>.</m:t>
                    </m:r>
                    <m:func>
                      <m:funcPr>
                        <m:ctrlPr>
                          <a:rPr lang="en-GB" sz="105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05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05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050" b="0" i="1">
                                <a:latin typeface="Cambria Math" panose="02040503050406030204" pitchFamily="18" charset="0"/>
                              </a:rPr>
                              <m:t>𝐹𝑡</m:t>
                            </m:r>
                          </m:e>
                        </m:d>
                      </m:e>
                    </m:func>
                    <m:r>
                      <a:rPr lang="en-GB" sz="105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050" b="0" i="1">
                        <a:latin typeface="Cambria Math" panose="02040503050406030204" pitchFamily="18" charset="0"/>
                      </a:rPr>
                      <m:t>𝑀𝑔𝐴𝑥</m:t>
                    </m:r>
                  </m:oMath>
                </m:oMathPara>
              </a14:m>
              <a:endParaRPr lang="en-GB" sz="105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191C3BF-DB14-1F7C-B86F-741C4DE0EF40}"/>
                </a:ext>
              </a:extLst>
            </xdr:cNvPr>
            <xdr:cNvSpPr txBox="1"/>
          </xdr:nvSpPr>
          <xdr:spPr>
            <a:xfrm>
              <a:off x="2655795" y="600074"/>
              <a:ext cx="2753846" cy="342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050" b="0" i="0">
                  <a:latin typeface="Cambria Math" panose="02040503050406030204" pitchFamily="18" charset="0"/>
                </a:rPr>
                <a:t>𝑢(𝑥,𝑦,𝑡)=(𝑀</a:t>
              </a:r>
              <a:r>
                <a:rPr lang="en-GB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𝑔</a:t>
              </a:r>
              <a:r>
                <a:rPr lang="en-GB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GB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_0</a:t>
              </a:r>
              <a:r>
                <a:rPr lang="en-GB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050" b="0" i="0">
                  <a:latin typeface="Cambria Math" panose="02040503050406030204" pitchFamily="18" charset="0"/>
                </a:rPr>
                <a:t>𝑅_0^2 ).(𝑥^2−𝑦^2 ).cos⁡(𝐹𝑡)+𝑀𝑔𝐴𝑥</a:t>
              </a:r>
              <a:endParaRPr lang="en-GB" sz="1050"/>
            </a:p>
          </xdr:txBody>
        </xdr:sp>
      </mc:Fallback>
    </mc:AlternateContent>
    <xdr:clientData/>
  </xdr:oneCellAnchor>
  <xdr:twoCellAnchor>
    <xdr:from>
      <xdr:col>1</xdr:col>
      <xdr:colOff>47625</xdr:colOff>
      <xdr:row>34</xdr:row>
      <xdr:rowOff>28575</xdr:rowOff>
    </xdr:from>
    <xdr:to>
      <xdr:col>3</xdr:col>
      <xdr:colOff>561975</xdr:colOff>
      <xdr:row>44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13B3E5-AF28-E22A-D96E-815EFBB2E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49308</xdr:colOff>
      <xdr:row>16</xdr:row>
      <xdr:rowOff>44823</xdr:rowOff>
    </xdr:from>
    <xdr:to>
      <xdr:col>3</xdr:col>
      <xdr:colOff>561975</xdr:colOff>
      <xdr:row>33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374AEC-ADBD-4FCE-BF7B-2AB325843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2343-401F-4153-8613-0C0C0304FFD7}">
  <dimension ref="B2:O139"/>
  <sheetViews>
    <sheetView tabSelected="1" zoomScale="85" zoomScaleNormal="85" workbookViewId="0">
      <selection activeCell="N8" sqref="N8"/>
    </sheetView>
  </sheetViews>
  <sheetFormatPr defaultRowHeight="15" x14ac:dyDescent="0.25"/>
  <cols>
    <col min="1" max="1" width="1.42578125" customWidth="1"/>
    <col min="2" max="2" width="43.140625" customWidth="1"/>
    <col min="3" max="3" width="7" customWidth="1"/>
    <col min="6" max="6" width="13" customWidth="1"/>
    <col min="8" max="9" width="5" customWidth="1"/>
  </cols>
  <sheetData>
    <row r="2" spans="2:15" x14ac:dyDescent="0.25">
      <c r="B2" s="1" t="s">
        <v>0</v>
      </c>
      <c r="D2" t="s">
        <v>12</v>
      </c>
      <c r="F2" t="s">
        <v>1</v>
      </c>
    </row>
    <row r="4" spans="2:15" ht="32.25" customHeight="1" x14ac:dyDescent="0.25">
      <c r="B4" s="2" t="s">
        <v>34</v>
      </c>
    </row>
    <row r="5" spans="2:15" x14ac:dyDescent="0.25">
      <c r="I5" t="s">
        <v>36</v>
      </c>
    </row>
    <row r="6" spans="2:15" x14ac:dyDescent="0.25">
      <c r="B6" s="3" t="s">
        <v>2</v>
      </c>
      <c r="C6" s="4" t="s">
        <v>10</v>
      </c>
      <c r="D6" s="14">
        <v>0.01</v>
      </c>
      <c r="E6" t="s">
        <v>7</v>
      </c>
    </row>
    <row r="7" spans="2:15" x14ac:dyDescent="0.25">
      <c r="B7" s="5" t="s">
        <v>3</v>
      </c>
      <c r="C7" s="6" t="s">
        <v>11</v>
      </c>
      <c r="D7" s="15">
        <v>0.15</v>
      </c>
      <c r="E7" t="s">
        <v>7</v>
      </c>
      <c r="H7" s="20" t="s">
        <v>14</v>
      </c>
      <c r="I7" s="4"/>
      <c r="J7" s="21" t="s">
        <v>10</v>
      </c>
      <c r="K7" s="21"/>
      <c r="L7" s="21"/>
      <c r="M7" s="21"/>
      <c r="N7" s="21"/>
      <c r="O7" s="22"/>
    </row>
    <row r="8" spans="2:15" x14ac:dyDescent="0.25">
      <c r="B8" s="5" t="s">
        <v>4</v>
      </c>
      <c r="C8" s="6" t="s">
        <v>13</v>
      </c>
      <c r="D8" s="8">
        <v>1E-3</v>
      </c>
      <c r="E8" t="s">
        <v>17</v>
      </c>
      <c r="F8" s="13" t="s">
        <v>30</v>
      </c>
      <c r="H8" s="5"/>
      <c r="I8" s="6"/>
      <c r="J8" s="23">
        <v>2E-3</v>
      </c>
      <c r="K8" s="23">
        <v>5.0000000000000001E-3</v>
      </c>
      <c r="L8" s="23">
        <v>0.01</v>
      </c>
      <c r="M8" s="23">
        <v>0.02</v>
      </c>
      <c r="N8" s="23">
        <v>0.05</v>
      </c>
      <c r="O8" s="7">
        <v>0.1</v>
      </c>
    </row>
    <row r="9" spans="2:15" x14ac:dyDescent="0.25">
      <c r="B9" s="5" t="s">
        <v>5</v>
      </c>
      <c r="C9" s="6" t="s">
        <v>6</v>
      </c>
      <c r="D9" s="7">
        <v>9.8000000000000007</v>
      </c>
      <c r="E9" t="s">
        <v>18</v>
      </c>
      <c r="H9" s="24" t="s">
        <v>16</v>
      </c>
      <c r="I9" s="25">
        <v>0.5</v>
      </c>
      <c r="J9" s="17">
        <f>$D$9*J$8/2/($D$7^2)/($I9^2)</f>
        <v>1.7422222222222226</v>
      </c>
      <c r="K9" s="17">
        <f t="shared" ref="K9:O24" si="0">$D$9*K$8/2/($D$7^2)/($I9^2)</f>
        <v>4.3555555555555561</v>
      </c>
      <c r="L9" s="17">
        <f t="shared" si="0"/>
        <v>8.7111111111111121</v>
      </c>
      <c r="M9" s="17">
        <f t="shared" si="0"/>
        <v>17.422222222222224</v>
      </c>
      <c r="N9" s="17">
        <f t="shared" si="0"/>
        <v>43.555555555555564</v>
      </c>
      <c r="O9" s="17">
        <f t="shared" si="0"/>
        <v>87.111111111111128</v>
      </c>
    </row>
    <row r="10" spans="2:15" x14ac:dyDescent="0.25">
      <c r="B10" s="5" t="s">
        <v>33</v>
      </c>
      <c r="C10" s="6" t="s">
        <v>9</v>
      </c>
      <c r="D10" s="9">
        <v>0.02</v>
      </c>
      <c r="E10" t="s">
        <v>19</v>
      </c>
      <c r="H10" s="24"/>
      <c r="I10" s="25">
        <f>I9*1.2</f>
        <v>0.6</v>
      </c>
      <c r="J10" s="17">
        <f t="shared" ref="J10:O25" si="1">$D$9*J$8/2/($D$7^2)/($I10^2)</f>
        <v>1.2098765432098768</v>
      </c>
      <c r="K10" s="17">
        <f t="shared" si="0"/>
        <v>3.0246913580246919</v>
      </c>
      <c r="L10" s="17">
        <f t="shared" si="0"/>
        <v>6.0493827160493838</v>
      </c>
      <c r="M10" s="17">
        <f t="shared" si="0"/>
        <v>12.098765432098768</v>
      </c>
      <c r="N10" s="17">
        <f t="shared" si="0"/>
        <v>30.246913580246922</v>
      </c>
      <c r="O10" s="17">
        <f t="shared" si="0"/>
        <v>60.493827160493844</v>
      </c>
    </row>
    <row r="11" spans="2:15" x14ac:dyDescent="0.25">
      <c r="B11" s="10" t="s">
        <v>15</v>
      </c>
      <c r="C11" s="11" t="s">
        <v>16</v>
      </c>
      <c r="D11" s="16">
        <v>2</v>
      </c>
      <c r="E11" t="s">
        <v>20</v>
      </c>
      <c r="H11" s="24"/>
      <c r="I11" s="25">
        <f t="shared" ref="I11:I25" si="2">I10*1.2</f>
        <v>0.72</v>
      </c>
      <c r="J11" s="17">
        <f t="shared" si="1"/>
        <v>0.84019204389574775</v>
      </c>
      <c r="K11" s="17">
        <f t="shared" si="0"/>
        <v>2.1004801097393693</v>
      </c>
      <c r="L11" s="17">
        <f t="shared" si="0"/>
        <v>4.2009602194787385</v>
      </c>
      <c r="M11" s="17">
        <f t="shared" si="0"/>
        <v>8.4019204389574771</v>
      </c>
      <c r="N11" s="17">
        <f t="shared" si="0"/>
        <v>21.004801097393695</v>
      </c>
      <c r="O11" s="17">
        <f t="shared" si="0"/>
        <v>42.009602194787391</v>
      </c>
    </row>
    <row r="12" spans="2:15" x14ac:dyDescent="0.25">
      <c r="B12" s="6"/>
      <c r="C12" s="18" t="s">
        <v>37</v>
      </c>
      <c r="D12" s="19">
        <f>D11*60</f>
        <v>120</v>
      </c>
      <c r="E12" t="s">
        <v>35</v>
      </c>
      <c r="H12" s="24"/>
      <c r="I12" s="25">
        <f t="shared" si="2"/>
        <v>0.86399999999999999</v>
      </c>
      <c r="J12" s="17">
        <f t="shared" si="1"/>
        <v>0.58346669714982491</v>
      </c>
      <c r="K12" s="17">
        <f t="shared" si="0"/>
        <v>1.4586667428745621</v>
      </c>
      <c r="L12" s="17">
        <f t="shared" si="0"/>
        <v>2.9173334857491242</v>
      </c>
      <c r="M12" s="17">
        <f t="shared" si="0"/>
        <v>5.8346669714982484</v>
      </c>
      <c r="N12" s="17">
        <f t="shared" si="0"/>
        <v>14.586667428745622</v>
      </c>
      <c r="O12" s="17">
        <f t="shared" si="0"/>
        <v>29.173334857491245</v>
      </c>
    </row>
    <row r="13" spans="2:15" x14ac:dyDescent="0.25">
      <c r="F13" t="s">
        <v>29</v>
      </c>
      <c r="H13" s="24"/>
      <c r="I13" s="25">
        <f t="shared" si="2"/>
        <v>1.0367999999999999</v>
      </c>
      <c r="J13" s="17">
        <f t="shared" si="1"/>
        <v>0.40518520635404509</v>
      </c>
      <c r="K13" s="17">
        <f t="shared" si="0"/>
        <v>1.0129630158851126</v>
      </c>
      <c r="L13" s="17">
        <f t="shared" si="0"/>
        <v>2.0259260317702252</v>
      </c>
      <c r="M13" s="17">
        <f t="shared" si="0"/>
        <v>4.0518520635404505</v>
      </c>
      <c r="N13" s="17">
        <f t="shared" si="0"/>
        <v>10.129630158851127</v>
      </c>
      <c r="O13" s="17">
        <f t="shared" si="0"/>
        <v>20.259260317702253</v>
      </c>
    </row>
    <row r="14" spans="2:15" x14ac:dyDescent="0.25">
      <c r="B14" s="3" t="s">
        <v>32</v>
      </c>
      <c r="C14" s="4" t="s">
        <v>14</v>
      </c>
      <c r="D14" s="17">
        <f>$D$9*$D$6/2/($D$7^2)/($D$11^2)</f>
        <v>0.54444444444444451</v>
      </c>
      <c r="E14" t="s">
        <v>21</v>
      </c>
      <c r="F14" t="s">
        <v>24</v>
      </c>
      <c r="H14" s="24"/>
      <c r="I14" s="25">
        <f t="shared" si="2"/>
        <v>1.2441599999999999</v>
      </c>
      <c r="J14" s="17">
        <f t="shared" si="1"/>
        <v>0.28137861552364241</v>
      </c>
      <c r="K14" s="17">
        <f t="shared" si="0"/>
        <v>0.70344653880910601</v>
      </c>
      <c r="L14" s="17">
        <f t="shared" si="0"/>
        <v>1.406893077618212</v>
      </c>
      <c r="M14" s="17">
        <f t="shared" si="0"/>
        <v>2.8137861552364241</v>
      </c>
      <c r="N14" s="17">
        <f t="shared" si="0"/>
        <v>7.0344653880910606</v>
      </c>
      <c r="O14" s="17">
        <f t="shared" si="0"/>
        <v>14.068930776182121</v>
      </c>
    </row>
    <row r="15" spans="2:15" x14ac:dyDescent="0.25">
      <c r="B15" s="10" t="s">
        <v>31</v>
      </c>
      <c r="C15" s="11" t="s">
        <v>8</v>
      </c>
      <c r="D15" s="12">
        <f>D9*D10/(D11^2)</f>
        <v>4.9000000000000002E-2</v>
      </c>
      <c r="E15" t="s">
        <v>21</v>
      </c>
      <c r="F15" t="s">
        <v>25</v>
      </c>
      <c r="H15" s="24"/>
      <c r="I15" s="25">
        <f t="shared" si="2"/>
        <v>1.4929919999999999</v>
      </c>
      <c r="J15" s="17">
        <f t="shared" si="1"/>
        <v>0.19540181633586282</v>
      </c>
      <c r="K15" s="17">
        <f t="shared" si="0"/>
        <v>0.488504540839657</v>
      </c>
      <c r="L15" s="17">
        <f t="shared" si="0"/>
        <v>0.977009081679314</v>
      </c>
      <c r="M15" s="17">
        <f t="shared" si="0"/>
        <v>1.954018163358628</v>
      </c>
      <c r="N15" s="17">
        <f t="shared" si="0"/>
        <v>4.8850454083965706</v>
      </c>
      <c r="O15" s="17">
        <f t="shared" si="0"/>
        <v>9.7700908167931413</v>
      </c>
    </row>
    <row r="16" spans="2:15" x14ac:dyDescent="0.25">
      <c r="H16" s="24"/>
      <c r="I16" s="25">
        <f t="shared" si="2"/>
        <v>1.7915903999999998</v>
      </c>
      <c r="J16" s="17">
        <f t="shared" si="1"/>
        <v>0.13569570578879361</v>
      </c>
      <c r="K16" s="17">
        <f t="shared" si="0"/>
        <v>0.33923926447198399</v>
      </c>
      <c r="L16" s="17">
        <f t="shared" si="0"/>
        <v>0.67847852894396798</v>
      </c>
      <c r="M16" s="17">
        <f t="shared" si="0"/>
        <v>1.356957057887936</v>
      </c>
      <c r="N16" s="17">
        <f t="shared" si="0"/>
        <v>3.3923926447198403</v>
      </c>
      <c r="O16" s="17">
        <f t="shared" si="0"/>
        <v>6.7847852894396805</v>
      </c>
    </row>
    <row r="17" spans="8:15" x14ac:dyDescent="0.25">
      <c r="H17" s="24"/>
      <c r="I17" s="25">
        <f t="shared" si="2"/>
        <v>2.1499084799999997</v>
      </c>
      <c r="J17" s="17">
        <f t="shared" si="1"/>
        <v>9.4233129019995587E-2</v>
      </c>
      <c r="K17" s="17">
        <f t="shared" si="0"/>
        <v>0.23558282254998894</v>
      </c>
      <c r="L17" s="17">
        <f t="shared" si="0"/>
        <v>0.47116564509997788</v>
      </c>
      <c r="M17" s="17">
        <f t="shared" si="0"/>
        <v>0.94233129019995576</v>
      </c>
      <c r="N17" s="17">
        <f t="shared" si="0"/>
        <v>2.3558282254998897</v>
      </c>
      <c r="O17" s="17">
        <f t="shared" si="0"/>
        <v>4.7116564509997794</v>
      </c>
    </row>
    <row r="18" spans="8:15" x14ac:dyDescent="0.25">
      <c r="H18" s="24"/>
      <c r="I18" s="25">
        <f t="shared" si="2"/>
        <v>2.5798901759999997</v>
      </c>
      <c r="J18" s="17">
        <f t="shared" si="1"/>
        <v>6.5439672930552473E-2</v>
      </c>
      <c r="K18" s="17">
        <f t="shared" si="0"/>
        <v>0.16359918232638118</v>
      </c>
      <c r="L18" s="17">
        <f t="shared" si="0"/>
        <v>0.32719836465276236</v>
      </c>
      <c r="M18" s="17">
        <f t="shared" si="0"/>
        <v>0.65439672930552473</v>
      </c>
      <c r="N18" s="17">
        <f t="shared" si="0"/>
        <v>1.635991823263812</v>
      </c>
      <c r="O18" s="17">
        <f t="shared" si="0"/>
        <v>3.271983646527624</v>
      </c>
    </row>
    <row r="19" spans="8:15" x14ac:dyDescent="0.25">
      <c r="H19" s="24"/>
      <c r="I19" s="25">
        <f t="shared" si="2"/>
        <v>3.0958682111999996</v>
      </c>
      <c r="J19" s="17">
        <f t="shared" si="1"/>
        <v>4.5444217312883672E-2</v>
      </c>
      <c r="K19" s="17">
        <f t="shared" si="0"/>
        <v>0.11361054328220917</v>
      </c>
      <c r="L19" s="17">
        <f t="shared" si="0"/>
        <v>0.22722108656441833</v>
      </c>
      <c r="M19" s="17">
        <f t="shared" si="0"/>
        <v>0.45444217312883667</v>
      </c>
      <c r="N19" s="17">
        <f t="shared" si="0"/>
        <v>1.1361054328220919</v>
      </c>
      <c r="O19" s="17">
        <f t="shared" si="0"/>
        <v>2.2722108656441837</v>
      </c>
    </row>
    <row r="20" spans="8:15" x14ac:dyDescent="0.25">
      <c r="H20" s="24"/>
      <c r="I20" s="25">
        <f t="shared" si="2"/>
        <v>3.7150418534399994</v>
      </c>
      <c r="J20" s="17">
        <f t="shared" si="1"/>
        <v>3.1558484245058104E-2</v>
      </c>
      <c r="K20" s="17">
        <f t="shared" si="0"/>
        <v>7.8896210612645262E-2</v>
      </c>
      <c r="L20" s="17">
        <f t="shared" si="0"/>
        <v>0.15779242122529052</v>
      </c>
      <c r="M20" s="17">
        <f t="shared" si="0"/>
        <v>0.31558484245058105</v>
      </c>
      <c r="N20" s="17">
        <f t="shared" si="0"/>
        <v>0.78896210612645268</v>
      </c>
      <c r="O20" s="17">
        <f t="shared" si="0"/>
        <v>1.5779242122529054</v>
      </c>
    </row>
    <row r="21" spans="8:15" x14ac:dyDescent="0.25">
      <c r="H21" s="24"/>
      <c r="I21" s="25">
        <f t="shared" si="2"/>
        <v>4.4580502241279989</v>
      </c>
      <c r="J21" s="17">
        <f t="shared" si="1"/>
        <v>2.1915614059068132E-2</v>
      </c>
      <c r="K21" s="17">
        <f t="shared" si="0"/>
        <v>5.4789035147670327E-2</v>
      </c>
      <c r="L21" s="17">
        <f t="shared" si="0"/>
        <v>0.10957807029534065</v>
      </c>
      <c r="M21" s="17">
        <f t="shared" si="0"/>
        <v>0.21915614059068131</v>
      </c>
      <c r="N21" s="17">
        <f t="shared" si="0"/>
        <v>0.54789035147670329</v>
      </c>
      <c r="O21" s="17">
        <f t="shared" si="0"/>
        <v>1.0957807029534066</v>
      </c>
    </row>
    <row r="22" spans="8:15" x14ac:dyDescent="0.25">
      <c r="H22" s="24"/>
      <c r="I22" s="25">
        <f t="shared" si="2"/>
        <v>5.3496602689535981</v>
      </c>
      <c r="J22" s="17">
        <f t="shared" si="1"/>
        <v>1.5219176429908427E-2</v>
      </c>
      <c r="K22" s="17">
        <f t="shared" si="0"/>
        <v>3.8047941074771066E-2</v>
      </c>
      <c r="L22" s="17">
        <f t="shared" si="0"/>
        <v>7.6095882149542132E-2</v>
      </c>
      <c r="M22" s="17">
        <f t="shared" si="0"/>
        <v>0.15219176429908426</v>
      </c>
      <c r="N22" s="17">
        <f t="shared" si="0"/>
        <v>0.38047941074771069</v>
      </c>
      <c r="O22" s="17">
        <f t="shared" si="0"/>
        <v>0.76095882149542138</v>
      </c>
    </row>
    <row r="23" spans="8:15" x14ac:dyDescent="0.25">
      <c r="H23" s="24"/>
      <c r="I23" s="25">
        <f t="shared" si="2"/>
        <v>6.4195923227443172</v>
      </c>
      <c r="J23" s="17">
        <f t="shared" si="1"/>
        <v>1.0568872520769743E-2</v>
      </c>
      <c r="K23" s="17">
        <f t="shared" si="0"/>
        <v>2.6422181301924356E-2</v>
      </c>
      <c r="L23" s="17">
        <f t="shared" si="0"/>
        <v>5.2844362603848713E-2</v>
      </c>
      <c r="M23" s="17">
        <f t="shared" si="0"/>
        <v>0.10568872520769743</v>
      </c>
      <c r="N23" s="17">
        <f t="shared" si="0"/>
        <v>0.26422181301924358</v>
      </c>
      <c r="O23" s="17">
        <f t="shared" si="0"/>
        <v>0.52844362603848716</v>
      </c>
    </row>
    <row r="24" spans="8:15" x14ac:dyDescent="0.25">
      <c r="H24" s="24"/>
      <c r="I24" s="25">
        <f t="shared" si="2"/>
        <v>7.7035107872931805</v>
      </c>
      <c r="J24" s="17">
        <f t="shared" si="1"/>
        <v>7.3394948060900994E-3</v>
      </c>
      <c r="K24" s="17">
        <f t="shared" si="0"/>
        <v>1.8348737015225245E-2</v>
      </c>
      <c r="L24" s="17">
        <f t="shared" si="0"/>
        <v>3.669747403045049E-2</v>
      </c>
      <c r="M24" s="17">
        <f t="shared" si="0"/>
        <v>7.339494806090098E-2</v>
      </c>
      <c r="N24" s="17">
        <f t="shared" si="0"/>
        <v>0.18348737015225247</v>
      </c>
      <c r="O24" s="17">
        <f t="shared" si="0"/>
        <v>0.36697474030450494</v>
      </c>
    </row>
    <row r="25" spans="8:15" x14ac:dyDescent="0.25">
      <c r="H25" s="26"/>
      <c r="I25" s="27">
        <f t="shared" si="2"/>
        <v>9.2442129447518155</v>
      </c>
      <c r="J25" s="28">
        <f t="shared" si="1"/>
        <v>5.0968713931181259E-3</v>
      </c>
      <c r="K25" s="28">
        <f t="shared" si="1"/>
        <v>1.2742178482795314E-2</v>
      </c>
      <c r="L25" s="28">
        <f t="shared" si="1"/>
        <v>2.5484356965590628E-2</v>
      </c>
      <c r="M25" s="28">
        <f t="shared" si="1"/>
        <v>5.0968713931181256E-2</v>
      </c>
      <c r="N25" s="28">
        <f t="shared" si="1"/>
        <v>0.12742178482795316</v>
      </c>
      <c r="O25" s="28">
        <f t="shared" si="1"/>
        <v>0.25484356965590632</v>
      </c>
    </row>
    <row r="49" spans="2:5" x14ac:dyDescent="0.25">
      <c r="B49" t="s">
        <v>26</v>
      </c>
      <c r="C49" t="s">
        <v>22</v>
      </c>
      <c r="E49" t="s">
        <v>23</v>
      </c>
    </row>
    <row r="51" spans="2:5" x14ac:dyDescent="0.25">
      <c r="C51">
        <v>-0.2</v>
      </c>
      <c r="D51">
        <f t="shared" ref="D51:D55" si="3">$D$6/($D$7)^2*C51^2</f>
        <v>1.7777777777777781E-2</v>
      </c>
      <c r="E51">
        <f>MIN($D$6,D51)</f>
        <v>0.01</v>
      </c>
    </row>
    <row r="52" spans="2:5" x14ac:dyDescent="0.25">
      <c r="C52">
        <v>-0.19</v>
      </c>
      <c r="D52">
        <f t="shared" si="3"/>
        <v>1.6044444444444445E-2</v>
      </c>
      <c r="E52">
        <f t="shared" ref="E52:E91" si="4">MIN($D$6,D52)</f>
        <v>0.01</v>
      </c>
    </row>
    <row r="53" spans="2:5" x14ac:dyDescent="0.25">
      <c r="C53">
        <v>-0.18</v>
      </c>
      <c r="D53">
        <f t="shared" si="3"/>
        <v>1.44E-2</v>
      </c>
      <c r="E53">
        <f t="shared" si="4"/>
        <v>0.01</v>
      </c>
    </row>
    <row r="54" spans="2:5" x14ac:dyDescent="0.25">
      <c r="C54">
        <v>-0.17</v>
      </c>
      <c r="D54">
        <f t="shared" si="3"/>
        <v>1.2844444444444448E-2</v>
      </c>
      <c r="E54">
        <f t="shared" si="4"/>
        <v>0.01</v>
      </c>
    </row>
    <row r="55" spans="2:5" x14ac:dyDescent="0.25">
      <c r="C55">
        <v>-0.16</v>
      </c>
      <c r="D55">
        <f t="shared" si="3"/>
        <v>1.1377777777777778E-2</v>
      </c>
      <c r="E55">
        <f t="shared" si="4"/>
        <v>0.01</v>
      </c>
    </row>
    <row r="56" spans="2:5" x14ac:dyDescent="0.25">
      <c r="C56">
        <v>-0.15</v>
      </c>
      <c r="D56">
        <f>$D$6/($D$7)^2*C56^2</f>
        <v>0.01</v>
      </c>
      <c r="E56">
        <f t="shared" si="4"/>
        <v>0.01</v>
      </c>
    </row>
    <row r="57" spans="2:5" x14ac:dyDescent="0.25">
      <c r="C57">
        <v>-0.14000000000000001</v>
      </c>
      <c r="D57">
        <f t="shared" ref="D57:D91" si="5">$D$6/($D$7)^2*C57^2</f>
        <v>8.7111111111111122E-3</v>
      </c>
      <c r="E57">
        <f t="shared" si="4"/>
        <v>8.7111111111111122E-3</v>
      </c>
    </row>
    <row r="58" spans="2:5" x14ac:dyDescent="0.25">
      <c r="C58">
        <v>-0.13</v>
      </c>
      <c r="D58">
        <f t="shared" si="5"/>
        <v>7.5111111111111125E-3</v>
      </c>
      <c r="E58">
        <f t="shared" si="4"/>
        <v>7.5111111111111125E-3</v>
      </c>
    </row>
    <row r="59" spans="2:5" x14ac:dyDescent="0.25">
      <c r="C59">
        <v>-0.12</v>
      </c>
      <c r="D59">
        <f t="shared" si="5"/>
        <v>6.4000000000000003E-3</v>
      </c>
      <c r="E59">
        <f t="shared" si="4"/>
        <v>6.4000000000000003E-3</v>
      </c>
    </row>
    <row r="60" spans="2:5" x14ac:dyDescent="0.25">
      <c r="C60">
        <v>-0.11</v>
      </c>
      <c r="D60">
        <f t="shared" si="5"/>
        <v>5.3777777777777782E-3</v>
      </c>
      <c r="E60">
        <f t="shared" si="4"/>
        <v>5.3777777777777782E-3</v>
      </c>
    </row>
    <row r="61" spans="2:5" x14ac:dyDescent="0.25">
      <c r="C61">
        <v>-0.1</v>
      </c>
      <c r="D61">
        <f t="shared" si="5"/>
        <v>4.4444444444444453E-3</v>
      </c>
      <c r="E61">
        <f t="shared" si="4"/>
        <v>4.4444444444444453E-3</v>
      </c>
    </row>
    <row r="62" spans="2:5" x14ac:dyDescent="0.25">
      <c r="C62">
        <v>-0.09</v>
      </c>
      <c r="D62">
        <f t="shared" si="5"/>
        <v>3.5999999999999999E-3</v>
      </c>
      <c r="E62">
        <f t="shared" si="4"/>
        <v>3.5999999999999999E-3</v>
      </c>
    </row>
    <row r="63" spans="2:5" x14ac:dyDescent="0.25">
      <c r="C63">
        <v>-0.08</v>
      </c>
      <c r="D63">
        <f t="shared" si="5"/>
        <v>2.8444444444444446E-3</v>
      </c>
      <c r="E63">
        <f t="shared" si="4"/>
        <v>2.8444444444444446E-3</v>
      </c>
    </row>
    <row r="64" spans="2:5" x14ac:dyDescent="0.25">
      <c r="C64">
        <v>-7.0000000000000007E-2</v>
      </c>
      <c r="D64">
        <f t="shared" si="5"/>
        <v>2.177777777777778E-3</v>
      </c>
      <c r="E64">
        <f t="shared" si="4"/>
        <v>2.177777777777778E-3</v>
      </c>
    </row>
    <row r="65" spans="3:5" x14ac:dyDescent="0.25">
      <c r="C65">
        <v>-0.06</v>
      </c>
      <c r="D65">
        <f t="shared" si="5"/>
        <v>1.6000000000000001E-3</v>
      </c>
      <c r="E65">
        <f t="shared" si="4"/>
        <v>1.6000000000000001E-3</v>
      </c>
    </row>
    <row r="66" spans="3:5" x14ac:dyDescent="0.25">
      <c r="C66">
        <v>-0.05</v>
      </c>
      <c r="D66">
        <f t="shared" si="5"/>
        <v>1.1111111111111113E-3</v>
      </c>
      <c r="E66">
        <f t="shared" si="4"/>
        <v>1.1111111111111113E-3</v>
      </c>
    </row>
    <row r="67" spans="3:5" x14ac:dyDescent="0.25">
      <c r="C67">
        <v>-0.04</v>
      </c>
      <c r="D67">
        <f t="shared" si="5"/>
        <v>7.1111111111111115E-4</v>
      </c>
      <c r="E67">
        <f t="shared" si="4"/>
        <v>7.1111111111111115E-4</v>
      </c>
    </row>
    <row r="68" spans="3:5" x14ac:dyDescent="0.25">
      <c r="C68">
        <v>-0.03</v>
      </c>
      <c r="D68">
        <f t="shared" si="5"/>
        <v>4.0000000000000002E-4</v>
      </c>
      <c r="E68">
        <f t="shared" si="4"/>
        <v>4.0000000000000002E-4</v>
      </c>
    </row>
    <row r="69" spans="3:5" x14ac:dyDescent="0.25">
      <c r="C69">
        <v>-0.02</v>
      </c>
      <c r="D69">
        <f t="shared" si="5"/>
        <v>1.7777777777777779E-4</v>
      </c>
      <c r="E69">
        <f t="shared" si="4"/>
        <v>1.7777777777777779E-4</v>
      </c>
    </row>
    <row r="70" spans="3:5" x14ac:dyDescent="0.25">
      <c r="C70">
        <v>-0.01</v>
      </c>
      <c r="D70">
        <f t="shared" si="5"/>
        <v>4.4444444444444447E-5</v>
      </c>
      <c r="E70">
        <f t="shared" si="4"/>
        <v>4.4444444444444447E-5</v>
      </c>
    </row>
    <row r="71" spans="3:5" x14ac:dyDescent="0.25">
      <c r="C71">
        <v>0</v>
      </c>
      <c r="D71">
        <f t="shared" si="5"/>
        <v>0</v>
      </c>
      <c r="E71">
        <f t="shared" si="4"/>
        <v>0</v>
      </c>
    </row>
    <row r="72" spans="3:5" x14ac:dyDescent="0.25">
      <c r="C72">
        <v>9.9999999999999794E-3</v>
      </c>
      <c r="D72">
        <f t="shared" si="5"/>
        <v>4.4444444444444264E-5</v>
      </c>
      <c r="E72">
        <f t="shared" si="4"/>
        <v>4.4444444444444264E-5</v>
      </c>
    </row>
    <row r="73" spans="3:5" x14ac:dyDescent="0.25">
      <c r="C73">
        <v>0.02</v>
      </c>
      <c r="D73">
        <f t="shared" si="5"/>
        <v>1.7777777777777779E-4</v>
      </c>
      <c r="E73">
        <f t="shared" si="4"/>
        <v>1.7777777777777779E-4</v>
      </c>
    </row>
    <row r="74" spans="3:5" x14ac:dyDescent="0.25">
      <c r="C74">
        <v>0.03</v>
      </c>
      <c r="D74">
        <f t="shared" si="5"/>
        <v>4.0000000000000002E-4</v>
      </c>
      <c r="E74">
        <f t="shared" si="4"/>
        <v>4.0000000000000002E-4</v>
      </c>
    </row>
    <row r="75" spans="3:5" x14ac:dyDescent="0.25">
      <c r="C75">
        <v>0.04</v>
      </c>
      <c r="D75">
        <f t="shared" si="5"/>
        <v>7.1111111111111115E-4</v>
      </c>
      <c r="E75">
        <f t="shared" si="4"/>
        <v>7.1111111111111115E-4</v>
      </c>
    </row>
    <row r="76" spans="3:5" x14ac:dyDescent="0.25">
      <c r="C76">
        <v>0.05</v>
      </c>
      <c r="D76">
        <f t="shared" si="5"/>
        <v>1.1111111111111113E-3</v>
      </c>
      <c r="E76">
        <f t="shared" si="4"/>
        <v>1.1111111111111113E-3</v>
      </c>
    </row>
    <row r="77" spans="3:5" x14ac:dyDescent="0.25">
      <c r="C77">
        <v>0.06</v>
      </c>
      <c r="D77">
        <f t="shared" si="5"/>
        <v>1.6000000000000001E-3</v>
      </c>
      <c r="E77">
        <f t="shared" si="4"/>
        <v>1.6000000000000001E-3</v>
      </c>
    </row>
    <row r="78" spans="3:5" x14ac:dyDescent="0.25">
      <c r="C78">
        <v>7.0000000000000007E-2</v>
      </c>
      <c r="D78">
        <f t="shared" si="5"/>
        <v>2.177777777777778E-3</v>
      </c>
      <c r="E78">
        <f t="shared" si="4"/>
        <v>2.177777777777778E-3</v>
      </c>
    </row>
    <row r="79" spans="3:5" x14ac:dyDescent="0.25">
      <c r="C79">
        <v>0.08</v>
      </c>
      <c r="D79">
        <f t="shared" si="5"/>
        <v>2.8444444444444446E-3</v>
      </c>
      <c r="E79">
        <f t="shared" si="4"/>
        <v>2.8444444444444446E-3</v>
      </c>
    </row>
    <row r="80" spans="3:5" x14ac:dyDescent="0.25">
      <c r="C80">
        <v>0.09</v>
      </c>
      <c r="D80">
        <f t="shared" si="5"/>
        <v>3.5999999999999999E-3</v>
      </c>
      <c r="E80">
        <f t="shared" si="4"/>
        <v>3.5999999999999999E-3</v>
      </c>
    </row>
    <row r="81" spans="3:5" x14ac:dyDescent="0.25">
      <c r="C81">
        <v>0.1</v>
      </c>
      <c r="D81">
        <f t="shared" si="5"/>
        <v>4.4444444444444453E-3</v>
      </c>
      <c r="E81">
        <f t="shared" si="4"/>
        <v>4.4444444444444453E-3</v>
      </c>
    </row>
    <row r="82" spans="3:5" x14ac:dyDescent="0.25">
      <c r="C82">
        <v>0.11</v>
      </c>
      <c r="D82">
        <f t="shared" si="5"/>
        <v>5.3777777777777782E-3</v>
      </c>
      <c r="E82">
        <f t="shared" si="4"/>
        <v>5.3777777777777782E-3</v>
      </c>
    </row>
    <row r="83" spans="3:5" x14ac:dyDescent="0.25">
      <c r="C83">
        <v>0.12</v>
      </c>
      <c r="D83">
        <f t="shared" si="5"/>
        <v>6.4000000000000003E-3</v>
      </c>
      <c r="E83">
        <f t="shared" si="4"/>
        <v>6.4000000000000003E-3</v>
      </c>
    </row>
    <row r="84" spans="3:5" x14ac:dyDescent="0.25">
      <c r="C84">
        <v>0.13</v>
      </c>
      <c r="D84">
        <f t="shared" si="5"/>
        <v>7.5111111111111125E-3</v>
      </c>
      <c r="E84">
        <f t="shared" si="4"/>
        <v>7.5111111111111125E-3</v>
      </c>
    </row>
    <row r="85" spans="3:5" x14ac:dyDescent="0.25">
      <c r="C85">
        <v>0.14000000000000001</v>
      </c>
      <c r="D85">
        <f t="shared" si="5"/>
        <v>8.7111111111111122E-3</v>
      </c>
      <c r="E85">
        <f t="shared" si="4"/>
        <v>8.7111111111111122E-3</v>
      </c>
    </row>
    <row r="86" spans="3:5" x14ac:dyDescent="0.25">
      <c r="C86">
        <v>0.15</v>
      </c>
      <c r="D86">
        <f t="shared" si="5"/>
        <v>0.01</v>
      </c>
      <c r="E86">
        <f t="shared" si="4"/>
        <v>0.01</v>
      </c>
    </row>
    <row r="87" spans="3:5" x14ac:dyDescent="0.25">
      <c r="C87">
        <v>0.16</v>
      </c>
      <c r="D87">
        <f t="shared" si="5"/>
        <v>1.1377777777777778E-2</v>
      </c>
      <c r="E87">
        <f t="shared" si="4"/>
        <v>0.01</v>
      </c>
    </row>
    <row r="88" spans="3:5" x14ac:dyDescent="0.25">
      <c r="C88">
        <v>0.17</v>
      </c>
      <c r="D88">
        <f t="shared" si="5"/>
        <v>1.2844444444444448E-2</v>
      </c>
      <c r="E88">
        <f t="shared" si="4"/>
        <v>0.01</v>
      </c>
    </row>
    <row r="89" spans="3:5" x14ac:dyDescent="0.25">
      <c r="C89">
        <v>0.18</v>
      </c>
      <c r="D89">
        <f t="shared" si="5"/>
        <v>1.44E-2</v>
      </c>
      <c r="E89">
        <f t="shared" si="4"/>
        <v>0.01</v>
      </c>
    </row>
    <row r="90" spans="3:5" x14ac:dyDescent="0.25">
      <c r="C90">
        <v>0.19</v>
      </c>
      <c r="D90">
        <f t="shared" si="5"/>
        <v>1.6044444444444445E-2</v>
      </c>
      <c r="E90">
        <f t="shared" si="4"/>
        <v>0.01</v>
      </c>
    </row>
    <row r="91" spans="3:5" x14ac:dyDescent="0.25">
      <c r="C91">
        <v>0.2</v>
      </c>
      <c r="D91">
        <f t="shared" si="5"/>
        <v>1.7777777777777781E-2</v>
      </c>
      <c r="E91">
        <f t="shared" si="4"/>
        <v>0.01</v>
      </c>
    </row>
    <row r="97" spans="2:5" x14ac:dyDescent="0.25">
      <c r="B97" t="s">
        <v>28</v>
      </c>
      <c r="C97" t="s">
        <v>22</v>
      </c>
      <c r="D97" t="s">
        <v>27</v>
      </c>
    </row>
    <row r="99" spans="2:5" x14ac:dyDescent="0.25">
      <c r="C99">
        <v>-0.2</v>
      </c>
      <c r="D99">
        <f>SQRT($D$7^2+C99^2)</f>
        <v>0.25</v>
      </c>
      <c r="E99">
        <f>-D99</f>
        <v>-0.25</v>
      </c>
    </row>
    <row r="100" spans="2:5" x14ac:dyDescent="0.25">
      <c r="C100">
        <v>-0.19</v>
      </c>
      <c r="D100">
        <f t="shared" ref="D100:D139" si="6">SQRT($D$7^2+C100^2)</f>
        <v>0.24207436873820409</v>
      </c>
      <c r="E100">
        <f t="shared" ref="E100:E139" si="7">-D100</f>
        <v>-0.24207436873820409</v>
      </c>
    </row>
    <row r="101" spans="2:5" x14ac:dyDescent="0.25">
      <c r="C101">
        <v>-0.18</v>
      </c>
      <c r="D101">
        <f t="shared" si="6"/>
        <v>0.23430749027719963</v>
      </c>
      <c r="E101">
        <f t="shared" si="7"/>
        <v>-0.23430749027719963</v>
      </c>
    </row>
    <row r="102" spans="2:5" x14ac:dyDescent="0.25">
      <c r="C102">
        <v>-0.17</v>
      </c>
      <c r="D102">
        <f t="shared" si="6"/>
        <v>0.22671568097509268</v>
      </c>
      <c r="E102">
        <f t="shared" si="7"/>
        <v>-0.22671568097509268</v>
      </c>
    </row>
    <row r="103" spans="2:5" x14ac:dyDescent="0.25">
      <c r="C103">
        <v>-0.16</v>
      </c>
      <c r="D103">
        <f t="shared" si="6"/>
        <v>0.21931712199461309</v>
      </c>
      <c r="E103">
        <f t="shared" si="7"/>
        <v>-0.21931712199461309</v>
      </c>
    </row>
    <row r="104" spans="2:5" x14ac:dyDescent="0.25">
      <c r="C104">
        <v>-0.15</v>
      </c>
      <c r="D104">
        <f t="shared" si="6"/>
        <v>0.21213203435596426</v>
      </c>
      <c r="E104">
        <f t="shared" si="7"/>
        <v>-0.21213203435596426</v>
      </c>
    </row>
    <row r="105" spans="2:5" x14ac:dyDescent="0.25">
      <c r="C105">
        <v>-0.14000000000000001</v>
      </c>
      <c r="D105">
        <f t="shared" si="6"/>
        <v>0.20518284528683189</v>
      </c>
      <c r="E105">
        <f t="shared" si="7"/>
        <v>-0.20518284528683189</v>
      </c>
    </row>
    <row r="106" spans="2:5" x14ac:dyDescent="0.25">
      <c r="C106">
        <v>-0.13</v>
      </c>
      <c r="D106">
        <f t="shared" si="6"/>
        <v>0.1984943324127921</v>
      </c>
      <c r="E106">
        <f t="shared" si="7"/>
        <v>-0.1984943324127921</v>
      </c>
    </row>
    <row r="107" spans="2:5" x14ac:dyDescent="0.25">
      <c r="C107">
        <v>-0.12</v>
      </c>
      <c r="D107">
        <f t="shared" si="6"/>
        <v>0.19209372712298547</v>
      </c>
      <c r="E107">
        <f t="shared" si="7"/>
        <v>-0.19209372712298547</v>
      </c>
    </row>
    <row r="108" spans="2:5" x14ac:dyDescent="0.25">
      <c r="C108">
        <v>-0.11</v>
      </c>
      <c r="D108">
        <f t="shared" si="6"/>
        <v>0.18601075237738274</v>
      </c>
      <c r="E108">
        <f t="shared" si="7"/>
        <v>-0.18601075237738274</v>
      </c>
    </row>
    <row r="109" spans="2:5" x14ac:dyDescent="0.25">
      <c r="C109">
        <v>-0.1</v>
      </c>
      <c r="D109">
        <f t="shared" si="6"/>
        <v>0.18027756377319948</v>
      </c>
      <c r="E109">
        <f t="shared" si="7"/>
        <v>-0.18027756377319948</v>
      </c>
    </row>
    <row r="110" spans="2:5" x14ac:dyDescent="0.25">
      <c r="C110">
        <v>-0.09</v>
      </c>
      <c r="D110">
        <f t="shared" si="6"/>
        <v>0.17492855684535902</v>
      </c>
      <c r="E110">
        <f t="shared" si="7"/>
        <v>-0.17492855684535902</v>
      </c>
    </row>
    <row r="111" spans="2:5" x14ac:dyDescent="0.25">
      <c r="C111">
        <v>-0.08</v>
      </c>
      <c r="D111">
        <f t="shared" si="6"/>
        <v>0.16999999999999998</v>
      </c>
      <c r="E111">
        <f t="shared" si="7"/>
        <v>-0.16999999999999998</v>
      </c>
    </row>
    <row r="112" spans="2:5" x14ac:dyDescent="0.25">
      <c r="C112">
        <v>-7.0000000000000007E-2</v>
      </c>
      <c r="D112">
        <f t="shared" si="6"/>
        <v>0.16552945357246848</v>
      </c>
      <c r="E112">
        <f t="shared" si="7"/>
        <v>-0.16552945357246848</v>
      </c>
    </row>
    <row r="113" spans="3:5" x14ac:dyDescent="0.25">
      <c r="C113">
        <v>-0.06</v>
      </c>
      <c r="D113">
        <f t="shared" si="6"/>
        <v>0.16155494421403513</v>
      </c>
      <c r="E113">
        <f t="shared" si="7"/>
        <v>-0.16155494421403513</v>
      </c>
    </row>
    <row r="114" spans="3:5" x14ac:dyDescent="0.25">
      <c r="C114">
        <v>-0.05</v>
      </c>
      <c r="D114">
        <f t="shared" si="6"/>
        <v>0.15811388300841897</v>
      </c>
      <c r="E114">
        <f t="shared" si="7"/>
        <v>-0.15811388300841897</v>
      </c>
    </row>
    <row r="115" spans="3:5" x14ac:dyDescent="0.25">
      <c r="C115">
        <v>-0.04</v>
      </c>
      <c r="D115">
        <f t="shared" si="6"/>
        <v>0.15524174696260024</v>
      </c>
      <c r="E115">
        <f t="shared" si="7"/>
        <v>-0.15524174696260024</v>
      </c>
    </row>
    <row r="116" spans="3:5" x14ac:dyDescent="0.25">
      <c r="C116">
        <v>-0.03</v>
      </c>
      <c r="D116">
        <f t="shared" si="6"/>
        <v>0.15297058540778355</v>
      </c>
      <c r="E116">
        <f t="shared" si="7"/>
        <v>-0.15297058540778355</v>
      </c>
    </row>
    <row r="117" spans="3:5" x14ac:dyDescent="0.25">
      <c r="C117">
        <v>-0.02</v>
      </c>
      <c r="D117">
        <f t="shared" si="6"/>
        <v>0.15132745950421556</v>
      </c>
      <c r="E117">
        <f t="shared" si="7"/>
        <v>-0.15132745950421556</v>
      </c>
    </row>
    <row r="118" spans="3:5" x14ac:dyDescent="0.25">
      <c r="C118">
        <v>-0.01</v>
      </c>
      <c r="D118">
        <f t="shared" si="6"/>
        <v>0.15033296378372907</v>
      </c>
      <c r="E118">
        <f t="shared" si="7"/>
        <v>-0.15033296378372907</v>
      </c>
    </row>
    <row r="119" spans="3:5" x14ac:dyDescent="0.25">
      <c r="C119">
        <v>0</v>
      </c>
      <c r="D119">
        <f t="shared" si="6"/>
        <v>0.15</v>
      </c>
      <c r="E119">
        <f t="shared" si="7"/>
        <v>-0.15</v>
      </c>
    </row>
    <row r="120" spans="3:5" x14ac:dyDescent="0.25">
      <c r="C120">
        <v>9.9999999999999794E-3</v>
      </c>
      <c r="D120">
        <f t="shared" si="6"/>
        <v>0.15033296378372907</v>
      </c>
      <c r="E120">
        <f t="shared" si="7"/>
        <v>-0.15033296378372907</v>
      </c>
    </row>
    <row r="121" spans="3:5" x14ac:dyDescent="0.25">
      <c r="C121">
        <v>0.02</v>
      </c>
      <c r="D121">
        <f t="shared" si="6"/>
        <v>0.15132745950421556</v>
      </c>
      <c r="E121">
        <f t="shared" si="7"/>
        <v>-0.15132745950421556</v>
      </c>
    </row>
    <row r="122" spans="3:5" x14ac:dyDescent="0.25">
      <c r="C122">
        <v>0.03</v>
      </c>
      <c r="D122">
        <f t="shared" si="6"/>
        <v>0.15297058540778355</v>
      </c>
      <c r="E122">
        <f t="shared" si="7"/>
        <v>-0.15297058540778355</v>
      </c>
    </row>
    <row r="123" spans="3:5" x14ac:dyDescent="0.25">
      <c r="C123">
        <v>0.04</v>
      </c>
      <c r="D123">
        <f t="shared" si="6"/>
        <v>0.15524174696260024</v>
      </c>
      <c r="E123">
        <f t="shared" si="7"/>
        <v>-0.15524174696260024</v>
      </c>
    </row>
    <row r="124" spans="3:5" x14ac:dyDescent="0.25">
      <c r="C124">
        <v>0.05</v>
      </c>
      <c r="D124">
        <f t="shared" si="6"/>
        <v>0.15811388300841897</v>
      </c>
      <c r="E124">
        <f t="shared" si="7"/>
        <v>-0.15811388300841897</v>
      </c>
    </row>
    <row r="125" spans="3:5" x14ac:dyDescent="0.25">
      <c r="C125">
        <v>0.06</v>
      </c>
      <c r="D125">
        <f t="shared" si="6"/>
        <v>0.16155494421403513</v>
      </c>
      <c r="E125">
        <f t="shared" si="7"/>
        <v>-0.16155494421403513</v>
      </c>
    </row>
    <row r="126" spans="3:5" x14ac:dyDescent="0.25">
      <c r="C126">
        <v>7.0000000000000007E-2</v>
      </c>
      <c r="D126">
        <f t="shared" si="6"/>
        <v>0.16552945357246848</v>
      </c>
      <c r="E126">
        <f t="shared" si="7"/>
        <v>-0.16552945357246848</v>
      </c>
    </row>
    <row r="127" spans="3:5" x14ac:dyDescent="0.25">
      <c r="C127">
        <v>0.08</v>
      </c>
      <c r="D127">
        <f t="shared" si="6"/>
        <v>0.16999999999999998</v>
      </c>
      <c r="E127">
        <f t="shared" si="7"/>
        <v>-0.16999999999999998</v>
      </c>
    </row>
    <row r="128" spans="3:5" x14ac:dyDescent="0.25">
      <c r="C128">
        <v>0.09</v>
      </c>
      <c r="D128">
        <f t="shared" si="6"/>
        <v>0.17492855684535902</v>
      </c>
      <c r="E128">
        <f t="shared" si="7"/>
        <v>-0.17492855684535902</v>
      </c>
    </row>
    <row r="129" spans="3:5" x14ac:dyDescent="0.25">
      <c r="C129">
        <v>0.1</v>
      </c>
      <c r="D129">
        <f t="shared" si="6"/>
        <v>0.18027756377319948</v>
      </c>
      <c r="E129">
        <f t="shared" si="7"/>
        <v>-0.18027756377319948</v>
      </c>
    </row>
    <row r="130" spans="3:5" x14ac:dyDescent="0.25">
      <c r="C130">
        <v>0.11</v>
      </c>
      <c r="D130">
        <f t="shared" si="6"/>
        <v>0.18601075237738274</v>
      </c>
      <c r="E130">
        <f t="shared" si="7"/>
        <v>-0.18601075237738274</v>
      </c>
    </row>
    <row r="131" spans="3:5" x14ac:dyDescent="0.25">
      <c r="C131">
        <v>0.12</v>
      </c>
      <c r="D131">
        <f t="shared" si="6"/>
        <v>0.19209372712298547</v>
      </c>
      <c r="E131">
        <f t="shared" si="7"/>
        <v>-0.19209372712298547</v>
      </c>
    </row>
    <row r="132" spans="3:5" x14ac:dyDescent="0.25">
      <c r="C132">
        <v>0.13</v>
      </c>
      <c r="D132">
        <f t="shared" si="6"/>
        <v>0.1984943324127921</v>
      </c>
      <c r="E132">
        <f t="shared" si="7"/>
        <v>-0.1984943324127921</v>
      </c>
    </row>
    <row r="133" spans="3:5" x14ac:dyDescent="0.25">
      <c r="C133">
        <v>0.14000000000000001</v>
      </c>
      <c r="D133">
        <f t="shared" si="6"/>
        <v>0.20518284528683189</v>
      </c>
      <c r="E133">
        <f t="shared" si="7"/>
        <v>-0.20518284528683189</v>
      </c>
    </row>
    <row r="134" spans="3:5" x14ac:dyDescent="0.25">
      <c r="C134">
        <v>0.15</v>
      </c>
      <c r="D134">
        <f t="shared" si="6"/>
        <v>0.21213203435596426</v>
      </c>
      <c r="E134">
        <f t="shared" si="7"/>
        <v>-0.21213203435596426</v>
      </c>
    </row>
    <row r="135" spans="3:5" x14ac:dyDescent="0.25">
      <c r="C135">
        <v>0.16</v>
      </c>
      <c r="D135">
        <f t="shared" si="6"/>
        <v>0.21931712199461309</v>
      </c>
      <c r="E135">
        <f t="shared" si="7"/>
        <v>-0.21931712199461309</v>
      </c>
    </row>
    <row r="136" spans="3:5" x14ac:dyDescent="0.25">
      <c r="C136">
        <v>0.17</v>
      </c>
      <c r="D136">
        <f t="shared" si="6"/>
        <v>0.22671568097509268</v>
      </c>
      <c r="E136">
        <f t="shared" si="7"/>
        <v>-0.22671568097509268</v>
      </c>
    </row>
    <row r="137" spans="3:5" x14ac:dyDescent="0.25">
      <c r="C137">
        <v>0.18</v>
      </c>
      <c r="D137">
        <f t="shared" si="6"/>
        <v>0.23430749027719963</v>
      </c>
      <c r="E137">
        <f t="shared" si="7"/>
        <v>-0.23430749027719963</v>
      </c>
    </row>
    <row r="138" spans="3:5" x14ac:dyDescent="0.25">
      <c r="C138">
        <v>0.19</v>
      </c>
      <c r="D138">
        <f t="shared" si="6"/>
        <v>0.24207436873820409</v>
      </c>
      <c r="E138">
        <f t="shared" si="7"/>
        <v>-0.24207436873820409</v>
      </c>
    </row>
    <row r="139" spans="3:5" x14ac:dyDescent="0.25">
      <c r="C139">
        <v>0.2</v>
      </c>
      <c r="D139">
        <f t="shared" si="6"/>
        <v>0.25</v>
      </c>
      <c r="E139">
        <f t="shared" si="7"/>
        <v>-0.25</v>
      </c>
    </row>
  </sheetData>
  <mergeCells count="2">
    <mergeCell ref="J7:O7"/>
    <mergeCell ref="H9:H25"/>
  </mergeCells>
  <conditionalFormatting sqref="D14">
    <cfRule type="cellIs" dxfId="8" priority="4" operator="between">
      <formula>0.5</formula>
      <formula>0.8</formula>
    </cfRule>
    <cfRule type="cellIs" dxfId="7" priority="5" operator="lessThan">
      <formula>0.2</formula>
    </cfRule>
    <cfRule type="cellIs" dxfId="6" priority="9" operator="greaterThan">
      <formula>0.9</formula>
    </cfRule>
  </conditionalFormatting>
  <conditionalFormatting sqref="D15">
    <cfRule type="cellIs" dxfId="5" priority="6" operator="between">
      <formula>-0.1</formula>
      <formula>0.1</formula>
    </cfRule>
    <cfRule type="cellIs" dxfId="4" priority="7" operator="lessThan">
      <formula>-0.1</formula>
    </cfRule>
    <cfRule type="cellIs" dxfId="3" priority="8" operator="greaterThan">
      <formula>0.1</formula>
    </cfRule>
  </conditionalFormatting>
  <conditionalFormatting sqref="J9:O25">
    <cfRule type="cellIs" dxfId="2" priority="1" operator="between">
      <formula>0.5</formula>
      <formula>0.8</formula>
    </cfRule>
    <cfRule type="cellIs" dxfId="1" priority="2" operator="lessThan">
      <formula>0.2</formula>
    </cfRule>
    <cfRule type="cellIs" dxfId="0" priority="3" operator="greaterThan">
      <formula>0.9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Hile</dc:creator>
  <cp:lastModifiedBy>Samuel Hile</cp:lastModifiedBy>
  <dcterms:created xsi:type="dcterms:W3CDTF">2025-06-05T16:32:35Z</dcterms:created>
  <dcterms:modified xsi:type="dcterms:W3CDTF">2025-06-06T09:23:12Z</dcterms:modified>
</cp:coreProperties>
</file>