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90" windowWidth="17235" windowHeight="10035" activeTab="3"/>
  </bookViews>
  <sheets>
    <sheet name="dwarf" sheetId="1" r:id="rId1"/>
    <sheet name="elf" sheetId="2" r:id="rId2"/>
    <sheet name="human" sheetId="3" r:id="rId3"/>
    <sheet name="goblin" sheetId="4" r:id="rId4"/>
  </sheets>
  <definedNames>
    <definedName name="_xlnm._FilterDatabase" localSheetId="0" hidden="1">dwarf!$A$1:$O$1</definedName>
  </definedNames>
  <calcPr calcId="125725"/>
</workbook>
</file>

<file path=xl/calcChain.xml><?xml version="1.0" encoding="utf-8"?>
<calcChain xmlns="http://schemas.openxmlformats.org/spreadsheetml/2006/main">
  <c r="A38" i="3"/>
  <c r="AN5"/>
  <c r="AN6" s="1"/>
  <c r="AN7" s="1"/>
  <c r="AN8" s="1"/>
  <c r="AN9" s="1"/>
  <c r="AN10" s="1"/>
  <c r="AN11" s="1"/>
  <c r="AN12" s="1"/>
  <c r="AN13" s="1"/>
  <c r="AN14" s="1"/>
  <c r="AN15" s="1"/>
  <c r="AN16" s="1"/>
  <c r="AN17" s="1"/>
  <c r="AN18" s="1"/>
  <c r="AN19" s="1"/>
  <c r="AN20" s="1"/>
  <c r="AN21" s="1"/>
  <c r="AN22" s="1"/>
  <c r="AN23" s="1"/>
  <c r="AN24" s="1"/>
  <c r="AN25" s="1"/>
  <c r="AN26" s="1"/>
  <c r="AN27" s="1"/>
  <c r="AN4"/>
  <c r="AL4"/>
  <c r="AM4" s="1"/>
  <c r="AL5"/>
  <c r="AM5" s="1"/>
  <c r="AL6"/>
  <c r="AM6" s="1"/>
  <c r="AL7"/>
  <c r="AM7"/>
  <c r="AL8"/>
  <c r="AM8"/>
  <c r="AL9"/>
  <c r="AM9" s="1"/>
  <c r="AL10"/>
  <c r="AM10" s="1"/>
  <c r="AL11"/>
  <c r="AM11" s="1"/>
  <c r="AL12"/>
  <c r="AM12" s="1"/>
  <c r="AL13"/>
  <c r="AM13" s="1"/>
  <c r="AL14"/>
  <c r="AM14" s="1"/>
  <c r="AL15"/>
  <c r="AM15"/>
  <c r="AL16"/>
  <c r="AM16"/>
  <c r="AL17"/>
  <c r="AM17" s="1"/>
  <c r="AL18"/>
  <c r="AM18" s="1"/>
  <c r="AL19"/>
  <c r="AM19" s="1"/>
  <c r="AL20"/>
  <c r="AM20" s="1"/>
  <c r="AL21"/>
  <c r="AM21" s="1"/>
  <c r="AL22"/>
  <c r="AM22" s="1"/>
  <c r="AL23"/>
  <c r="AM23"/>
  <c r="AL24"/>
  <c r="AM24"/>
  <c r="AL25"/>
  <c r="AM25" s="1"/>
  <c r="AL26"/>
  <c r="AM26" s="1"/>
  <c r="AL27"/>
  <c r="AM27" s="1"/>
  <c r="AL3"/>
  <c r="AF2" i="4"/>
  <c r="AL9"/>
  <c r="AL10"/>
  <c r="AL17"/>
  <c r="AL18"/>
  <c r="F40"/>
  <c r="E40"/>
  <c r="A39"/>
  <c r="AJ34"/>
  <c r="AL8" s="1"/>
  <c r="AC34"/>
  <c r="AE8" s="1"/>
  <c r="V34"/>
  <c r="X10" s="1"/>
  <c r="O34"/>
  <c r="Q14" s="1"/>
  <c r="R14" s="1"/>
  <c r="H34"/>
  <c r="J6" s="1"/>
  <c r="K6" s="1"/>
  <c r="A34"/>
  <c r="C8" s="1"/>
  <c r="E40" i="3"/>
  <c r="AJ34"/>
  <c r="A34"/>
  <c r="O34"/>
  <c r="V34"/>
  <c r="X10" s="1"/>
  <c r="Y10" s="1"/>
  <c r="AC34"/>
  <c r="AE6" s="1"/>
  <c r="AF6" s="1"/>
  <c r="F40"/>
  <c r="AN34" l="1"/>
  <c r="AE8"/>
  <c r="AF8" s="1"/>
  <c r="AE7"/>
  <c r="AF7" s="1"/>
  <c r="AE3"/>
  <c r="AF3" s="1"/>
  <c r="AF8" i="4"/>
  <c r="AL19"/>
  <c r="AM19" s="1"/>
  <c r="AL4"/>
  <c r="AL13"/>
  <c r="AM13" s="1"/>
  <c r="AL5"/>
  <c r="AM5" s="1"/>
  <c r="AL11"/>
  <c r="AM11" s="1"/>
  <c r="AL3"/>
  <c r="AL14"/>
  <c r="AL6"/>
  <c r="AL15"/>
  <c r="AL7"/>
  <c r="AL12"/>
  <c r="AL16"/>
  <c r="AM16" s="1"/>
  <c r="X4"/>
  <c r="Y4" s="1"/>
  <c r="X3"/>
  <c r="Y3" s="1"/>
  <c r="Z3" s="1"/>
  <c r="X5"/>
  <c r="Y5" s="1"/>
  <c r="X6"/>
  <c r="Y6" s="1"/>
  <c r="X14"/>
  <c r="Y14" s="1"/>
  <c r="X16"/>
  <c r="Y16" s="1"/>
  <c r="X19"/>
  <c r="Y19" s="1"/>
  <c r="X20"/>
  <c r="Y20" s="1"/>
  <c r="X21"/>
  <c r="Y21" s="1"/>
  <c r="X8"/>
  <c r="Y8" s="1"/>
  <c r="X22"/>
  <c r="Y22" s="1"/>
  <c r="X11"/>
  <c r="Y11" s="1"/>
  <c r="X12"/>
  <c r="Y12" s="1"/>
  <c r="X13"/>
  <c r="Y13" s="1"/>
  <c r="G40"/>
  <c r="X15"/>
  <c r="Y15" s="1"/>
  <c r="X7"/>
  <c r="Y7" s="1"/>
  <c r="X17"/>
  <c r="X9"/>
  <c r="Y9" s="1"/>
  <c r="X18"/>
  <c r="Y18" s="1"/>
  <c r="C5"/>
  <c r="D5" s="1"/>
  <c r="AE11"/>
  <c r="AF11" s="1"/>
  <c r="AE12"/>
  <c r="AF12" s="1"/>
  <c r="J10"/>
  <c r="K10" s="1"/>
  <c r="J11"/>
  <c r="K11" s="1"/>
  <c r="AE10"/>
  <c r="AF10" s="1"/>
  <c r="C9"/>
  <c r="D9" s="1"/>
  <c r="C13"/>
  <c r="D13" s="1"/>
  <c r="J13"/>
  <c r="K13" s="1"/>
  <c r="AE13"/>
  <c r="AF13" s="1"/>
  <c r="J12"/>
  <c r="K12" s="1"/>
  <c r="C17"/>
  <c r="D17" s="1"/>
  <c r="J14"/>
  <c r="K14" s="1"/>
  <c r="AE14"/>
  <c r="AF14" s="1"/>
  <c r="C21"/>
  <c r="D21" s="1"/>
  <c r="J9"/>
  <c r="K9" s="1"/>
  <c r="AE9"/>
  <c r="AF9" s="1"/>
  <c r="AM17"/>
  <c r="C18"/>
  <c r="D18" s="1"/>
  <c r="AM3"/>
  <c r="AM15"/>
  <c r="C19"/>
  <c r="D19" s="1"/>
  <c r="C11"/>
  <c r="D11" s="1"/>
  <c r="AM18"/>
  <c r="C10"/>
  <c r="D10" s="1"/>
  <c r="C20"/>
  <c r="D20" s="1"/>
  <c r="C12"/>
  <c r="D12" s="1"/>
  <c r="C4"/>
  <c r="D4" s="1"/>
  <c r="C15"/>
  <c r="D15" s="1"/>
  <c r="C7"/>
  <c r="D7" s="1"/>
  <c r="AM10"/>
  <c r="C3"/>
  <c r="D3" s="1"/>
  <c r="C14"/>
  <c r="D14" s="1"/>
  <c r="C6"/>
  <c r="D6" s="1"/>
  <c r="AM8"/>
  <c r="AM7"/>
  <c r="C16"/>
  <c r="D16" s="1"/>
  <c r="Q17"/>
  <c r="R17" s="1"/>
  <c r="Q10"/>
  <c r="R10" s="1"/>
  <c r="Q3"/>
  <c r="R3" s="1"/>
  <c r="Q16"/>
  <c r="R16" s="1"/>
  <c r="Q19"/>
  <c r="R19" s="1"/>
  <c r="Q9"/>
  <c r="R9" s="1"/>
  <c r="Q6"/>
  <c r="R6" s="1"/>
  <c r="Q13"/>
  <c r="R13" s="1"/>
  <c r="Q5"/>
  <c r="R5" s="1"/>
  <c r="Q8"/>
  <c r="R8" s="1"/>
  <c r="Q11"/>
  <c r="R11" s="1"/>
  <c r="Q15"/>
  <c r="R15" s="1"/>
  <c r="Q18"/>
  <c r="R18" s="1"/>
  <c r="Q21"/>
  <c r="R21" s="1"/>
  <c r="Q20"/>
  <c r="R20" s="1"/>
  <c r="Q12"/>
  <c r="R12" s="1"/>
  <c r="Q4"/>
  <c r="R4" s="1"/>
  <c r="Q7"/>
  <c r="R7" s="1"/>
  <c r="AM12"/>
  <c r="AM9"/>
  <c r="AM14"/>
  <c r="AM4"/>
  <c r="AM6"/>
  <c r="Y17"/>
  <c r="J5"/>
  <c r="K5" s="1"/>
  <c r="D8"/>
  <c r="J3"/>
  <c r="K3" s="1"/>
  <c r="J7"/>
  <c r="K7" s="1"/>
  <c r="AE3"/>
  <c r="AF3" s="1"/>
  <c r="AE7"/>
  <c r="AF7" s="1"/>
  <c r="AE5"/>
  <c r="AF5" s="1"/>
  <c r="AE6"/>
  <c r="AF6" s="1"/>
  <c r="J4"/>
  <c r="K4" s="1"/>
  <c r="J8"/>
  <c r="K8" s="1"/>
  <c r="AE4"/>
  <c r="AF4" s="1"/>
  <c r="Y10"/>
  <c r="AM3" i="3"/>
  <c r="AE4"/>
  <c r="AF4" s="1"/>
  <c r="AE5"/>
  <c r="AF5" s="1"/>
  <c r="X20"/>
  <c r="Y20" s="1"/>
  <c r="X29"/>
  <c r="Y29" s="1"/>
  <c r="X5"/>
  <c r="Y5" s="1"/>
  <c r="X22"/>
  <c r="Y22" s="1"/>
  <c r="X31"/>
  <c r="Y31" s="1"/>
  <c r="X32"/>
  <c r="Y32" s="1"/>
  <c r="X24"/>
  <c r="Y24" s="1"/>
  <c r="X16"/>
  <c r="Y16" s="1"/>
  <c r="X8"/>
  <c r="Y8" s="1"/>
  <c r="X27"/>
  <c r="Y27" s="1"/>
  <c r="X11"/>
  <c r="Y11" s="1"/>
  <c r="X12"/>
  <c r="Y12" s="1"/>
  <c r="X13"/>
  <c r="Y13" s="1"/>
  <c r="X14"/>
  <c r="Y14" s="1"/>
  <c r="X23"/>
  <c r="Y23" s="1"/>
  <c r="X7"/>
  <c r="Y7" s="1"/>
  <c r="X33"/>
  <c r="Y33" s="1"/>
  <c r="X25"/>
  <c r="Y25" s="1"/>
  <c r="X17"/>
  <c r="Y17" s="1"/>
  <c r="X9"/>
  <c r="Y9" s="1"/>
  <c r="X19"/>
  <c r="Y19" s="1"/>
  <c r="X28"/>
  <c r="Y28" s="1"/>
  <c r="X3"/>
  <c r="Y3" s="1"/>
  <c r="X21"/>
  <c r="Y21" s="1"/>
  <c r="X30"/>
  <c r="Y30" s="1"/>
  <c r="X6"/>
  <c r="Y6" s="1"/>
  <c r="X15"/>
  <c r="Y15" s="1"/>
  <c r="X4"/>
  <c r="Y4" s="1"/>
  <c r="X26"/>
  <c r="Y26" s="1"/>
  <c r="X18"/>
  <c r="Y18" s="1"/>
  <c r="Q11"/>
  <c r="R11" s="1"/>
  <c r="C10"/>
  <c r="D10" s="1"/>
  <c r="Z34" i="4" l="1"/>
  <c r="AM34"/>
  <c r="AN3"/>
  <c r="R34"/>
  <c r="E3"/>
  <c r="E4" s="1"/>
  <c r="E5" s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D34"/>
  <c r="F13" s="1"/>
  <c r="G13" s="1"/>
  <c r="Z4"/>
  <c r="Z5" s="1"/>
  <c r="Z6" s="1"/>
  <c r="Z7" s="1"/>
  <c r="Z8" s="1"/>
  <c r="Z9" s="1"/>
  <c r="Z10" s="1"/>
  <c r="Z11" s="1"/>
  <c r="Z12" s="1"/>
  <c r="Z13" s="1"/>
  <c r="Z14" s="1"/>
  <c r="Z15" s="1"/>
  <c r="Z16" s="1"/>
  <c r="Z17" s="1"/>
  <c r="Z18" s="1"/>
  <c r="Z19" s="1"/>
  <c r="Z20" s="1"/>
  <c r="Z21" s="1"/>
  <c r="Z22" s="1"/>
  <c r="Y34"/>
  <c r="S3"/>
  <c r="S4" s="1"/>
  <c r="S5" s="1"/>
  <c r="S6" s="1"/>
  <c r="S7" s="1"/>
  <c r="S8" s="1"/>
  <c r="S9" s="1"/>
  <c r="S10" s="1"/>
  <c r="S11" s="1"/>
  <c r="S12" s="1"/>
  <c r="S13" s="1"/>
  <c r="S14" s="1"/>
  <c r="S15" s="1"/>
  <c r="S16" s="1"/>
  <c r="S17" s="1"/>
  <c r="S18" s="1"/>
  <c r="S19" s="1"/>
  <c r="S20" s="1"/>
  <c r="S21" s="1"/>
  <c r="AF34"/>
  <c r="AG3"/>
  <c r="L3"/>
  <c r="K34"/>
  <c r="Q20" i="3"/>
  <c r="R20" s="1"/>
  <c r="Q21"/>
  <c r="R21" s="1"/>
  <c r="Q29"/>
  <c r="R29" s="1"/>
  <c r="Q4"/>
  <c r="R4" s="1"/>
  <c r="Q16"/>
  <c r="R16" s="1"/>
  <c r="Q30"/>
  <c r="R30" s="1"/>
  <c r="Q5"/>
  <c r="R5" s="1"/>
  <c r="Q31"/>
  <c r="R31" s="1"/>
  <c r="Q6"/>
  <c r="R6" s="1"/>
  <c r="Q32"/>
  <c r="R32" s="1"/>
  <c r="Q7"/>
  <c r="R7" s="1"/>
  <c r="Q15"/>
  <c r="R15" s="1"/>
  <c r="AN3"/>
  <c r="Q22"/>
  <c r="R22" s="1"/>
  <c r="Q8"/>
  <c r="R8" s="1"/>
  <c r="Q23"/>
  <c r="R23" s="1"/>
  <c r="Q12"/>
  <c r="R12" s="1"/>
  <c r="Q24"/>
  <c r="R24" s="1"/>
  <c r="Q13"/>
  <c r="R13" s="1"/>
  <c r="Q28"/>
  <c r="R28" s="1"/>
  <c r="Q14"/>
  <c r="R14" s="1"/>
  <c r="C11"/>
  <c r="D11" s="1"/>
  <c r="C28"/>
  <c r="D28" s="1"/>
  <c r="C20"/>
  <c r="D20" s="1"/>
  <c r="C12"/>
  <c r="D12" s="1"/>
  <c r="C4"/>
  <c r="D4" s="1"/>
  <c r="C30"/>
  <c r="D30" s="1"/>
  <c r="C31"/>
  <c r="D31" s="1"/>
  <c r="C23"/>
  <c r="D23" s="1"/>
  <c r="C15"/>
  <c r="D15" s="1"/>
  <c r="C7"/>
  <c r="D7" s="1"/>
  <c r="C19"/>
  <c r="D19" s="1"/>
  <c r="C22"/>
  <c r="D22" s="1"/>
  <c r="C32"/>
  <c r="D32" s="1"/>
  <c r="C24"/>
  <c r="D24" s="1"/>
  <c r="C16"/>
  <c r="D16" s="1"/>
  <c r="C8"/>
  <c r="D8" s="1"/>
  <c r="Q3"/>
  <c r="R3" s="1"/>
  <c r="Q25"/>
  <c r="R25" s="1"/>
  <c r="Q17"/>
  <c r="R17" s="1"/>
  <c r="Q9"/>
  <c r="R9" s="1"/>
  <c r="C21"/>
  <c r="D21" s="1"/>
  <c r="C5"/>
  <c r="D5" s="1"/>
  <c r="C6"/>
  <c r="D6" s="1"/>
  <c r="C33"/>
  <c r="D33" s="1"/>
  <c r="C25"/>
  <c r="D25" s="1"/>
  <c r="C17"/>
  <c r="D17" s="1"/>
  <c r="C9"/>
  <c r="D9" s="1"/>
  <c r="Q26"/>
  <c r="R26" s="1"/>
  <c r="Q18"/>
  <c r="R18" s="1"/>
  <c r="Q10"/>
  <c r="R10" s="1"/>
  <c r="C27"/>
  <c r="D27" s="1"/>
  <c r="C29"/>
  <c r="D29" s="1"/>
  <c r="C13"/>
  <c r="D13" s="1"/>
  <c r="C14"/>
  <c r="D14" s="1"/>
  <c r="C3"/>
  <c r="C26"/>
  <c r="D26" s="1"/>
  <c r="C18"/>
  <c r="D18" s="1"/>
  <c r="Q27"/>
  <c r="R27" s="1"/>
  <c r="Q19"/>
  <c r="R19" s="1"/>
  <c r="T11" i="4" l="1"/>
  <c r="U11" s="1"/>
  <c r="A38"/>
  <c r="AN4"/>
  <c r="AN5" s="1"/>
  <c r="AN6" s="1"/>
  <c r="AN7" s="1"/>
  <c r="AN8" s="1"/>
  <c r="AN9" s="1"/>
  <c r="AN10" s="1"/>
  <c r="AN11" s="1"/>
  <c r="AN12" s="1"/>
  <c r="AN13" s="1"/>
  <c r="AN14" s="1"/>
  <c r="AN15" s="1"/>
  <c r="AN16" s="1"/>
  <c r="AN17" s="1"/>
  <c r="AN18" s="1"/>
  <c r="AN19" s="1"/>
  <c r="L34"/>
  <c r="AO16"/>
  <c r="AP16" s="1"/>
  <c r="AO14"/>
  <c r="AP14" s="1"/>
  <c r="AO18"/>
  <c r="AP18" s="1"/>
  <c r="AO3"/>
  <c r="AP3" s="1"/>
  <c r="AO8"/>
  <c r="AP8" s="1"/>
  <c r="AO19"/>
  <c r="AP19" s="1"/>
  <c r="AO10"/>
  <c r="AP10" s="1"/>
  <c r="AO13"/>
  <c r="AP13" s="1"/>
  <c r="AO15"/>
  <c r="AP15" s="1"/>
  <c r="AO17"/>
  <c r="AP17" s="1"/>
  <c r="AO7"/>
  <c r="AP7" s="1"/>
  <c r="AO12"/>
  <c r="AP12" s="1"/>
  <c r="AO9"/>
  <c r="AP9" s="1"/>
  <c r="AO4"/>
  <c r="AP4" s="1"/>
  <c r="AO5"/>
  <c r="AP5" s="1"/>
  <c r="AO11"/>
  <c r="AP11" s="1"/>
  <c r="AO6"/>
  <c r="AP6" s="1"/>
  <c r="AA11"/>
  <c r="AB11" s="1"/>
  <c r="T5"/>
  <c r="U5" s="1"/>
  <c r="T12"/>
  <c r="U12" s="1"/>
  <c r="T3"/>
  <c r="U3" s="1"/>
  <c r="T21"/>
  <c r="U21" s="1"/>
  <c r="T7"/>
  <c r="U7" s="1"/>
  <c r="T8"/>
  <c r="U8" s="1"/>
  <c r="T17"/>
  <c r="U17" s="1"/>
  <c r="T20"/>
  <c r="U20" s="1"/>
  <c r="T4"/>
  <c r="U4" s="1"/>
  <c r="T6"/>
  <c r="U6" s="1"/>
  <c r="T18"/>
  <c r="U18" s="1"/>
  <c r="T13"/>
  <c r="U13" s="1"/>
  <c r="T9"/>
  <c r="U9" s="1"/>
  <c r="T14"/>
  <c r="U14" s="1"/>
  <c r="T16"/>
  <c r="U16" s="1"/>
  <c r="T19"/>
  <c r="U19" s="1"/>
  <c r="T15"/>
  <c r="U15" s="1"/>
  <c r="T10"/>
  <c r="U10" s="1"/>
  <c r="AH8"/>
  <c r="AI8" s="1"/>
  <c r="AH13"/>
  <c r="AI13" s="1"/>
  <c r="AH12"/>
  <c r="AI12" s="1"/>
  <c r="AH14"/>
  <c r="AI14" s="1"/>
  <c r="AH11"/>
  <c r="AI11" s="1"/>
  <c r="AH10"/>
  <c r="AI10" s="1"/>
  <c r="AH9"/>
  <c r="AI9" s="1"/>
  <c r="AH4"/>
  <c r="AI4" s="1"/>
  <c r="AH5"/>
  <c r="AI5" s="1"/>
  <c r="M7"/>
  <c r="N7" s="1"/>
  <c r="M12"/>
  <c r="N12" s="1"/>
  <c r="M14"/>
  <c r="N14" s="1"/>
  <c r="M13"/>
  <c r="N13" s="1"/>
  <c r="M9"/>
  <c r="N9" s="1"/>
  <c r="M11"/>
  <c r="N11" s="1"/>
  <c r="M10"/>
  <c r="N10" s="1"/>
  <c r="AA3"/>
  <c r="AB3" s="1"/>
  <c r="F20"/>
  <c r="G20" s="1"/>
  <c r="E34"/>
  <c r="F5"/>
  <c r="G5" s="1"/>
  <c r="F14"/>
  <c r="G14" s="1"/>
  <c r="F15"/>
  <c r="G15" s="1"/>
  <c r="F17"/>
  <c r="G17" s="1"/>
  <c r="F18"/>
  <c r="G18" s="1"/>
  <c r="F7"/>
  <c r="G7" s="1"/>
  <c r="F4"/>
  <c r="G4" s="1"/>
  <c r="F3"/>
  <c r="G3" s="1"/>
  <c r="AA4"/>
  <c r="AB4" s="1"/>
  <c r="F10"/>
  <c r="G10" s="1"/>
  <c r="F16"/>
  <c r="G16" s="1"/>
  <c r="F12"/>
  <c r="G12" s="1"/>
  <c r="AA15"/>
  <c r="AB15" s="1"/>
  <c r="F19"/>
  <c r="G19" s="1"/>
  <c r="F6"/>
  <c r="G6" s="1"/>
  <c r="F21"/>
  <c r="G21" s="1"/>
  <c r="F11"/>
  <c r="G11" s="1"/>
  <c r="AA22"/>
  <c r="AB22" s="1"/>
  <c r="AA9"/>
  <c r="AB9" s="1"/>
  <c r="F8"/>
  <c r="G8" s="1"/>
  <c r="AA19"/>
  <c r="AB19" s="1"/>
  <c r="F9"/>
  <c r="G9" s="1"/>
  <c r="AA14"/>
  <c r="AB14" s="1"/>
  <c r="AH7"/>
  <c r="AI7" s="1"/>
  <c r="AA18"/>
  <c r="AB18" s="1"/>
  <c r="AA6"/>
  <c r="AB6" s="1"/>
  <c r="AA5"/>
  <c r="AB5" s="1"/>
  <c r="AA13"/>
  <c r="AB13" s="1"/>
  <c r="AH3"/>
  <c r="AI3" s="1"/>
  <c r="AA8"/>
  <c r="AB8" s="1"/>
  <c r="AA10"/>
  <c r="AB10" s="1"/>
  <c r="AA12"/>
  <c r="AB12" s="1"/>
  <c r="AA17"/>
  <c r="AB17" s="1"/>
  <c r="AA16"/>
  <c r="AB16" s="1"/>
  <c r="AA21"/>
  <c r="AB21" s="1"/>
  <c r="AH6"/>
  <c r="AI6" s="1"/>
  <c r="AA20"/>
  <c r="AB20" s="1"/>
  <c r="AA7"/>
  <c r="AB7" s="1"/>
  <c r="M4"/>
  <c r="N4" s="1"/>
  <c r="M3"/>
  <c r="N3" s="1"/>
  <c r="S34"/>
  <c r="M8"/>
  <c r="N8" s="1"/>
  <c r="L4"/>
  <c r="L5" s="1"/>
  <c r="L6" s="1"/>
  <c r="L7" s="1"/>
  <c r="L8" s="1"/>
  <c r="L9" s="1"/>
  <c r="L10" s="1"/>
  <c r="L11" s="1"/>
  <c r="L12" s="1"/>
  <c r="L13" s="1"/>
  <c r="L14" s="1"/>
  <c r="AG4"/>
  <c r="AG5" s="1"/>
  <c r="AG6" s="1"/>
  <c r="AG7" s="1"/>
  <c r="AG8" s="1"/>
  <c r="AG9" s="1"/>
  <c r="AG10" s="1"/>
  <c r="AG11" s="1"/>
  <c r="AG12" s="1"/>
  <c r="AG13" s="1"/>
  <c r="AG14" s="1"/>
  <c r="M5"/>
  <c r="N5" s="1"/>
  <c r="M6"/>
  <c r="N6" s="1"/>
  <c r="Y34" i="3"/>
  <c r="Z3"/>
  <c r="AM34"/>
  <c r="R34"/>
  <c r="AO15" l="1"/>
  <c r="AP15" s="1"/>
  <c r="AO23"/>
  <c r="AP23" s="1"/>
  <c r="AO26"/>
  <c r="AP26" s="1"/>
  <c r="AO8"/>
  <c r="AP8" s="1"/>
  <c r="AO25"/>
  <c r="AP25" s="1"/>
  <c r="AO14"/>
  <c r="AP14" s="1"/>
  <c r="AO11"/>
  <c r="AP11" s="1"/>
  <c r="AO16"/>
  <c r="AP16" s="1"/>
  <c r="AO12"/>
  <c r="AP12" s="1"/>
  <c r="AO6"/>
  <c r="AP6" s="1"/>
  <c r="AO9"/>
  <c r="AP9" s="1"/>
  <c r="AO22"/>
  <c r="AP22" s="1"/>
  <c r="AO10"/>
  <c r="AP10" s="1"/>
  <c r="AO27"/>
  <c r="AP27" s="1"/>
  <c r="AO19"/>
  <c r="AP19" s="1"/>
  <c r="AO18"/>
  <c r="AP18" s="1"/>
  <c r="AO20"/>
  <c r="AP20" s="1"/>
  <c r="AO21"/>
  <c r="AP21" s="1"/>
  <c r="AO5"/>
  <c r="AP5" s="1"/>
  <c r="AO17"/>
  <c r="AP17" s="1"/>
  <c r="AO7"/>
  <c r="AP7" s="1"/>
  <c r="AO4"/>
  <c r="AP4" s="1"/>
  <c r="AO24"/>
  <c r="AP24" s="1"/>
  <c r="AO13"/>
  <c r="AP13" s="1"/>
  <c r="Z4"/>
  <c r="Z5" s="1"/>
  <c r="Z6" s="1"/>
  <c r="Z7" s="1"/>
  <c r="Z8" s="1"/>
  <c r="Z9" s="1"/>
  <c r="Z10" s="1"/>
  <c r="Z11" s="1"/>
  <c r="Z12" s="1"/>
  <c r="Z13" s="1"/>
  <c r="Z14" s="1"/>
  <c r="Z15" s="1"/>
  <c r="Z16" s="1"/>
  <c r="Z17" s="1"/>
  <c r="Z18" s="1"/>
  <c r="Z19" s="1"/>
  <c r="Z20" s="1"/>
  <c r="Z21" s="1"/>
  <c r="Z22" s="1"/>
  <c r="Z23" s="1"/>
  <c r="Z24" s="1"/>
  <c r="Z25" s="1"/>
  <c r="Z26" s="1"/>
  <c r="Z27" s="1"/>
  <c r="Z28" s="1"/>
  <c r="Z29" s="1"/>
  <c r="Z30" s="1"/>
  <c r="Z31" s="1"/>
  <c r="Z32" s="1"/>
  <c r="Z33" s="1"/>
  <c r="AN34" i="4"/>
  <c r="AP35"/>
  <c r="AI35"/>
  <c r="AB35"/>
  <c r="U35"/>
  <c r="N35"/>
  <c r="G35"/>
  <c r="AG34"/>
  <c r="AA30" i="3"/>
  <c r="AA24"/>
  <c r="AA9"/>
  <c r="AA11"/>
  <c r="AA8"/>
  <c r="AA5"/>
  <c r="AO3"/>
  <c r="AP3" s="1"/>
  <c r="AA33"/>
  <c r="AA12"/>
  <c r="AA17"/>
  <c r="AA14"/>
  <c r="AA20"/>
  <c r="AA4"/>
  <c r="AA25"/>
  <c r="AA27"/>
  <c r="AA18"/>
  <c r="AA13"/>
  <c r="AA28"/>
  <c r="AA6"/>
  <c r="AA21"/>
  <c r="AA22"/>
  <c r="AA7"/>
  <c r="AA16"/>
  <c r="AA32"/>
  <c r="AA10"/>
  <c r="AA3"/>
  <c r="AA23"/>
  <c r="AA31"/>
  <c r="AA26"/>
  <c r="AA15"/>
  <c r="AA29"/>
  <c r="AA19"/>
  <c r="T18"/>
  <c r="U18" s="1"/>
  <c r="T14"/>
  <c r="U14" s="1"/>
  <c r="T10"/>
  <c r="U10" s="1"/>
  <c r="T28"/>
  <c r="U28" s="1"/>
  <c r="T3"/>
  <c r="U3" s="1"/>
  <c r="T17"/>
  <c r="U17" s="1"/>
  <c r="T22"/>
  <c r="U22" s="1"/>
  <c r="T13"/>
  <c r="U13" s="1"/>
  <c r="T23"/>
  <c r="U23" s="1"/>
  <c r="T25"/>
  <c r="U25" s="1"/>
  <c r="T26"/>
  <c r="U26" s="1"/>
  <c r="T9"/>
  <c r="U9" s="1"/>
  <c r="T12"/>
  <c r="U12" s="1"/>
  <c r="T8"/>
  <c r="U8" s="1"/>
  <c r="T32"/>
  <c r="U32" s="1"/>
  <c r="T6"/>
  <c r="U6" s="1"/>
  <c r="T30"/>
  <c r="U30" s="1"/>
  <c r="T7"/>
  <c r="U7" s="1"/>
  <c r="T31"/>
  <c r="U31" s="1"/>
  <c r="T21"/>
  <c r="U21" s="1"/>
  <c r="T29"/>
  <c r="U29" s="1"/>
  <c r="T11"/>
  <c r="U11" s="1"/>
  <c r="T20"/>
  <c r="U20" s="1"/>
  <c r="T16"/>
  <c r="U16" s="1"/>
  <c r="T4"/>
  <c r="U4" s="1"/>
  <c r="T15"/>
  <c r="U15" s="1"/>
  <c r="T5"/>
  <c r="U5" s="1"/>
  <c r="T27"/>
  <c r="U27" s="1"/>
  <c r="T19"/>
  <c r="U19" s="1"/>
  <c r="T24"/>
  <c r="U24" s="1"/>
  <c r="Z34" l="1"/>
  <c r="AP35"/>
  <c r="U35"/>
  <c r="A39"/>
  <c r="H34"/>
  <c r="G40"/>
  <c r="S3"/>
  <c r="D3"/>
  <c r="Y4" i="2"/>
  <c r="Y5"/>
  <c r="Y6"/>
  <c r="Y7"/>
  <c r="Y8"/>
  <c r="Y9"/>
  <c r="Y10"/>
  <c r="Y11"/>
  <c r="Y12"/>
  <c r="Y13"/>
  <c r="Y14"/>
  <c r="Y15"/>
  <c r="Y16"/>
  <c r="Y17"/>
  <c r="Y18"/>
  <c r="Y19"/>
  <c r="Y20"/>
  <c r="Y21"/>
  <c r="Y3"/>
  <c r="X10"/>
  <c r="X18"/>
  <c r="V28"/>
  <c r="X6" s="1"/>
  <c r="O28"/>
  <c r="Q9" s="1"/>
  <c r="R9" s="1"/>
  <c r="AI3"/>
  <c r="J3" i="3" l="1"/>
  <c r="K3" s="1"/>
  <c r="J5"/>
  <c r="K5" s="1"/>
  <c r="J7"/>
  <c r="K7" s="1"/>
  <c r="E3"/>
  <c r="D34"/>
  <c r="S4"/>
  <c r="S5" s="1"/>
  <c r="S6" s="1"/>
  <c r="S7" s="1"/>
  <c r="S8" s="1"/>
  <c r="S9" s="1"/>
  <c r="J4"/>
  <c r="K4" s="1"/>
  <c r="J6"/>
  <c r="K6" s="1"/>
  <c r="J8"/>
  <c r="K8" s="1"/>
  <c r="Q19" i="2"/>
  <c r="R19" s="1"/>
  <c r="Q11"/>
  <c r="R11" s="1"/>
  <c r="X15"/>
  <c r="X7"/>
  <c r="Q20"/>
  <c r="R20" s="1"/>
  <c r="Q12"/>
  <c r="R12" s="1"/>
  <c r="Q4"/>
  <c r="R4" s="1"/>
  <c r="X16"/>
  <c r="X8"/>
  <c r="Q21"/>
  <c r="R21" s="1"/>
  <c r="Q13"/>
  <c r="R13" s="1"/>
  <c r="Q5"/>
  <c r="R5" s="1"/>
  <c r="X17"/>
  <c r="X9"/>
  <c r="Q22"/>
  <c r="R22" s="1"/>
  <c r="Q6"/>
  <c r="R6" s="1"/>
  <c r="Q15"/>
  <c r="R15" s="1"/>
  <c r="X19"/>
  <c r="Q24"/>
  <c r="Q16"/>
  <c r="R16" s="1"/>
  <c r="Q8"/>
  <c r="R8" s="1"/>
  <c r="X20"/>
  <c r="X12"/>
  <c r="X4"/>
  <c r="Q23"/>
  <c r="R23" s="1"/>
  <c r="Q7"/>
  <c r="R7" s="1"/>
  <c r="X11"/>
  <c r="Q3"/>
  <c r="Q17"/>
  <c r="R17" s="1"/>
  <c r="X21"/>
  <c r="X13"/>
  <c r="X5"/>
  <c r="R10"/>
  <c r="Q14"/>
  <c r="R14" s="1"/>
  <c r="Q18"/>
  <c r="Q10"/>
  <c r="X3"/>
  <c r="X14"/>
  <c r="R24"/>
  <c r="R18"/>
  <c r="AJ3"/>
  <c r="A28"/>
  <c r="E4" i="3" l="1"/>
  <c r="E5" s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AB6"/>
  <c r="AB23"/>
  <c r="AB7"/>
  <c r="AB32"/>
  <c r="AB22"/>
  <c r="AB18"/>
  <c r="AB20"/>
  <c r="AB12"/>
  <c r="AB5"/>
  <c r="AB14"/>
  <c r="AB11"/>
  <c r="AB29"/>
  <c r="AB10"/>
  <c r="AB9"/>
  <c r="AB31"/>
  <c r="AB25"/>
  <c r="AB15"/>
  <c r="AB21"/>
  <c r="AB26"/>
  <c r="AB28"/>
  <c r="AB17"/>
  <c r="AB16"/>
  <c r="AB33"/>
  <c r="AB27"/>
  <c r="AB8"/>
  <c r="AB13"/>
  <c r="AB24"/>
  <c r="AB4"/>
  <c r="AB19"/>
  <c r="AB3"/>
  <c r="AB30"/>
  <c r="AF34"/>
  <c r="AH6" s="1"/>
  <c r="AG3"/>
  <c r="S10"/>
  <c r="L3"/>
  <c r="K34"/>
  <c r="M8" s="1"/>
  <c r="N8" s="1"/>
  <c r="F7"/>
  <c r="G7" s="1"/>
  <c r="F25"/>
  <c r="G25" s="1"/>
  <c r="F10"/>
  <c r="G10" s="1"/>
  <c r="F6"/>
  <c r="G6" s="1"/>
  <c r="F23"/>
  <c r="G23" s="1"/>
  <c r="F14"/>
  <c r="G14" s="1"/>
  <c r="F20"/>
  <c r="G20" s="1"/>
  <c r="F24"/>
  <c r="G24" s="1"/>
  <c r="F29"/>
  <c r="G29" s="1"/>
  <c r="F22"/>
  <c r="G22" s="1"/>
  <c r="F33"/>
  <c r="G33" s="1"/>
  <c r="F18"/>
  <c r="G18" s="1"/>
  <c r="F4"/>
  <c r="G4" s="1"/>
  <c r="F19"/>
  <c r="G19" s="1"/>
  <c r="F8"/>
  <c r="G8" s="1"/>
  <c r="F27"/>
  <c r="G27" s="1"/>
  <c r="F16"/>
  <c r="G16" s="1"/>
  <c r="F28"/>
  <c r="G28" s="1"/>
  <c r="F30"/>
  <c r="G30" s="1"/>
  <c r="F21"/>
  <c r="G21" s="1"/>
  <c r="F5"/>
  <c r="G5" s="1"/>
  <c r="F15"/>
  <c r="G15" s="1"/>
  <c r="F26"/>
  <c r="G26" s="1"/>
  <c r="F11"/>
  <c r="G11" s="1"/>
  <c r="F12"/>
  <c r="G12" s="1"/>
  <c r="F13"/>
  <c r="G13" s="1"/>
  <c r="F9"/>
  <c r="G9" s="1"/>
  <c r="F17"/>
  <c r="G17" s="1"/>
  <c r="F31"/>
  <c r="G31" s="1"/>
  <c r="F32"/>
  <c r="G32" s="1"/>
  <c r="F3"/>
  <c r="G3" s="1"/>
  <c r="Z3" i="2"/>
  <c r="Z4" s="1"/>
  <c r="Z5" s="1"/>
  <c r="Z6" s="1"/>
  <c r="C3"/>
  <c r="D3" s="1"/>
  <c r="R3"/>
  <c r="S3" s="1"/>
  <c r="E34" i="3" l="1"/>
  <c r="S11"/>
  <c r="S12" s="1"/>
  <c r="S13" s="1"/>
  <c r="S14" s="1"/>
  <c r="S15" s="1"/>
  <c r="S16" s="1"/>
  <c r="S17" s="1"/>
  <c r="S18" s="1"/>
  <c r="S19" s="1"/>
  <c r="S20" s="1"/>
  <c r="S21" s="1"/>
  <c r="S22" s="1"/>
  <c r="S23" s="1"/>
  <c r="S24" s="1"/>
  <c r="S25" s="1"/>
  <c r="S26" s="1"/>
  <c r="S27" s="1"/>
  <c r="S28" s="1"/>
  <c r="S29" s="1"/>
  <c r="S30" s="1"/>
  <c r="S31" s="1"/>
  <c r="S32" s="1"/>
  <c r="AH8"/>
  <c r="AI8" s="1"/>
  <c r="AH7"/>
  <c r="AI7" s="1"/>
  <c r="AH5"/>
  <c r="AI5" s="1"/>
  <c r="AH3"/>
  <c r="AI3" s="1"/>
  <c r="AH4"/>
  <c r="AI4" s="1"/>
  <c r="AG4"/>
  <c r="AG5" s="1"/>
  <c r="AG6" s="1"/>
  <c r="AG7" s="1"/>
  <c r="AG8" s="1"/>
  <c r="AB35"/>
  <c r="AI6"/>
  <c r="L4"/>
  <c r="L5" s="1"/>
  <c r="L6" s="1"/>
  <c r="L7" s="1"/>
  <c r="L8" s="1"/>
  <c r="M7"/>
  <c r="N7" s="1"/>
  <c r="M4"/>
  <c r="N4" s="1"/>
  <c r="M5"/>
  <c r="N5" s="1"/>
  <c r="M6"/>
  <c r="N6" s="1"/>
  <c r="M3"/>
  <c r="N3" s="1"/>
  <c r="G35"/>
  <c r="Z7" i="2"/>
  <c r="S4"/>
  <c r="S5" s="1"/>
  <c r="S6" s="1"/>
  <c r="H33"/>
  <c r="I33" s="1"/>
  <c r="H34" s="1"/>
  <c r="C32"/>
  <c r="H28"/>
  <c r="S28" i="1"/>
  <c r="L28"/>
  <c r="E28"/>
  <c r="X3"/>
  <c r="Z3"/>
  <c r="Y3"/>
  <c r="D4"/>
  <c r="D5"/>
  <c r="D6"/>
  <c r="D7"/>
  <c r="D8"/>
  <c r="D9"/>
  <c r="D10"/>
  <c r="D11"/>
  <c r="D12"/>
  <c r="D13"/>
  <c r="D14"/>
  <c r="D15"/>
  <c r="D16"/>
  <c r="D17"/>
  <c r="D18"/>
  <c r="D19"/>
  <c r="D20"/>
  <c r="D21"/>
  <c r="D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3"/>
  <c r="R4"/>
  <c r="R5"/>
  <c r="R6"/>
  <c r="R7"/>
  <c r="R8"/>
  <c r="R9"/>
  <c r="R10"/>
  <c r="R11"/>
  <c r="R12"/>
  <c r="R13"/>
  <c r="R14"/>
  <c r="R15"/>
  <c r="R16"/>
  <c r="R17"/>
  <c r="R3"/>
  <c r="C32"/>
  <c r="I36"/>
  <c r="H36"/>
  <c r="Q4"/>
  <c r="Q5"/>
  <c r="Q6"/>
  <c r="Q7"/>
  <c r="Q8"/>
  <c r="Q9"/>
  <c r="Q10"/>
  <c r="Q11"/>
  <c r="Q12"/>
  <c r="Q13"/>
  <c r="Q14"/>
  <c r="Q15"/>
  <c r="Q16"/>
  <c r="Q17"/>
  <c r="Q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3"/>
  <c r="C21"/>
  <c r="C4"/>
  <c r="C5"/>
  <c r="C6"/>
  <c r="C7"/>
  <c r="C8"/>
  <c r="C9"/>
  <c r="C10"/>
  <c r="C11"/>
  <c r="C12"/>
  <c r="C13"/>
  <c r="C14"/>
  <c r="C15"/>
  <c r="C16"/>
  <c r="C17"/>
  <c r="C18"/>
  <c r="C19"/>
  <c r="C20"/>
  <c r="C3"/>
  <c r="O28"/>
  <c r="H28"/>
  <c r="A28"/>
  <c r="S34" i="3" l="1"/>
  <c r="AG34"/>
  <c r="AI35"/>
  <c r="L34"/>
  <c r="N35"/>
  <c r="J4" i="2"/>
  <c r="K4" s="1"/>
  <c r="J12"/>
  <c r="K12" s="1"/>
  <c r="J8"/>
  <c r="J11"/>
  <c r="K11" s="1"/>
  <c r="J9"/>
  <c r="J10"/>
  <c r="J3"/>
  <c r="J7"/>
  <c r="J15"/>
  <c r="K15" s="1"/>
  <c r="J6"/>
  <c r="J14"/>
  <c r="J5"/>
  <c r="K5" s="1"/>
  <c r="J13"/>
  <c r="Z8"/>
  <c r="S7"/>
  <c r="K14"/>
  <c r="K7"/>
  <c r="K3"/>
  <c r="L3" s="1"/>
  <c r="C11"/>
  <c r="D11" s="1"/>
  <c r="C19"/>
  <c r="D19" s="1"/>
  <c r="C17"/>
  <c r="D17" s="1"/>
  <c r="C25"/>
  <c r="D25" s="1"/>
  <c r="C22"/>
  <c r="D22" s="1"/>
  <c r="C10"/>
  <c r="D10" s="1"/>
  <c r="C18"/>
  <c r="D18" s="1"/>
  <c r="C9"/>
  <c r="D9" s="1"/>
  <c r="C14"/>
  <c r="D14" s="1"/>
  <c r="C8"/>
  <c r="D8" s="1"/>
  <c r="C16"/>
  <c r="D16" s="1"/>
  <c r="C24"/>
  <c r="D24" s="1"/>
  <c r="C7"/>
  <c r="D7" s="1"/>
  <c r="C15"/>
  <c r="C23"/>
  <c r="C6"/>
  <c r="D6" s="1"/>
  <c r="C5"/>
  <c r="D5" s="1"/>
  <c r="C13"/>
  <c r="D13" s="1"/>
  <c r="C21"/>
  <c r="D21" s="1"/>
  <c r="C4"/>
  <c r="D4" s="1"/>
  <c r="C12"/>
  <c r="D12" s="1"/>
  <c r="C20"/>
  <c r="D20" s="1"/>
  <c r="K13"/>
  <c r="K10"/>
  <c r="AK3"/>
  <c r="K8"/>
  <c r="K6"/>
  <c r="K9"/>
  <c r="D15"/>
  <c r="D23"/>
  <c r="I34"/>
  <c r="E3" i="1"/>
  <c r="E4" s="1"/>
  <c r="E5" s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L3"/>
  <c r="L4" s="1"/>
  <c r="L5" s="1"/>
  <c r="L6" s="1"/>
  <c r="L7" s="1"/>
  <c r="L8" s="1"/>
  <c r="L9" s="1"/>
  <c r="L10" s="1"/>
  <c r="L11" s="1"/>
  <c r="L12" s="1"/>
  <c r="L13" s="1"/>
  <c r="L14" s="1"/>
  <c r="L15" s="1"/>
  <c r="L16" s="1"/>
  <c r="L17" s="1"/>
  <c r="L18" s="1"/>
  <c r="L19" s="1"/>
  <c r="L20" s="1"/>
  <c r="L21" s="1"/>
  <c r="L22" s="1"/>
  <c r="L23" s="1"/>
  <c r="L24" s="1"/>
  <c r="L25" s="1"/>
  <c r="L26" s="1"/>
  <c r="L27" s="1"/>
  <c r="R28"/>
  <c r="S3"/>
  <c r="S4" s="1"/>
  <c r="S5" s="1"/>
  <c r="S6" s="1"/>
  <c r="S7" s="1"/>
  <c r="S8" s="1"/>
  <c r="S9" s="1"/>
  <c r="S10" s="1"/>
  <c r="S11" s="1"/>
  <c r="S12" s="1"/>
  <c r="S13" s="1"/>
  <c r="S14" s="1"/>
  <c r="S15" s="1"/>
  <c r="S16" s="1"/>
  <c r="S17" s="1"/>
  <c r="K28"/>
  <c r="M3" s="1"/>
  <c r="N3" s="1"/>
  <c r="D28"/>
  <c r="H33"/>
  <c r="I33" s="1"/>
  <c r="H34" s="1"/>
  <c r="I34" s="1"/>
  <c r="H35" s="1"/>
  <c r="I35" s="1"/>
  <c r="Z9" i="2" l="1"/>
  <c r="S8"/>
  <c r="S9" s="1"/>
  <c r="L28"/>
  <c r="K28"/>
  <c r="H35"/>
  <c r="I35" s="1"/>
  <c r="H36" s="1"/>
  <c r="I36" s="1"/>
  <c r="H37" s="1"/>
  <c r="I37" s="1"/>
  <c r="D28"/>
  <c r="E3"/>
  <c r="L4"/>
  <c r="L5" s="1"/>
  <c r="L6" s="1"/>
  <c r="L7" s="1"/>
  <c r="L8" s="1"/>
  <c r="L9" s="1"/>
  <c r="L10" s="1"/>
  <c r="L11" s="1"/>
  <c r="L12" s="1"/>
  <c r="L13" s="1"/>
  <c r="L14" s="1"/>
  <c r="L15" s="1"/>
  <c r="C31" i="1"/>
  <c r="F6"/>
  <c r="G6" s="1"/>
  <c r="F14"/>
  <c r="G14" s="1"/>
  <c r="F10"/>
  <c r="G10" s="1"/>
  <c r="F8"/>
  <c r="G8" s="1"/>
  <c r="F5"/>
  <c r="G5" s="1"/>
  <c r="F13"/>
  <c r="G13" s="1"/>
  <c r="F21"/>
  <c r="G21" s="1"/>
  <c r="F9"/>
  <c r="G9" s="1"/>
  <c r="F7"/>
  <c r="G7" s="1"/>
  <c r="F4"/>
  <c r="G4" s="1"/>
  <c r="F12"/>
  <c r="G12" s="1"/>
  <c r="F20"/>
  <c r="G20" s="1"/>
  <c r="F17"/>
  <c r="G17" s="1"/>
  <c r="F15"/>
  <c r="G15" s="1"/>
  <c r="F11"/>
  <c r="G11" s="1"/>
  <c r="F19"/>
  <c r="G19" s="1"/>
  <c r="F18"/>
  <c r="G18" s="1"/>
  <c r="F16"/>
  <c r="G16" s="1"/>
  <c r="F3"/>
  <c r="G3" s="1"/>
  <c r="M4"/>
  <c r="N4" s="1"/>
  <c r="M12"/>
  <c r="N12" s="1"/>
  <c r="M20"/>
  <c r="N20" s="1"/>
  <c r="M10"/>
  <c r="N10" s="1"/>
  <c r="M26"/>
  <c r="N26" s="1"/>
  <c r="M24"/>
  <c r="N24" s="1"/>
  <c r="M23"/>
  <c r="N23" s="1"/>
  <c r="M27"/>
  <c r="N27" s="1"/>
  <c r="M11"/>
  <c r="N11" s="1"/>
  <c r="M19"/>
  <c r="N19" s="1"/>
  <c r="M18"/>
  <c r="N18" s="1"/>
  <c r="M16"/>
  <c r="N16" s="1"/>
  <c r="M7"/>
  <c r="N7" s="1"/>
  <c r="M13"/>
  <c r="N13" s="1"/>
  <c r="M9"/>
  <c r="N9" s="1"/>
  <c r="M17"/>
  <c r="N17" s="1"/>
  <c r="M25"/>
  <c r="N25" s="1"/>
  <c r="M8"/>
  <c r="N8" s="1"/>
  <c r="M15"/>
  <c r="N15" s="1"/>
  <c r="M5"/>
  <c r="N5" s="1"/>
  <c r="M21"/>
  <c r="N21" s="1"/>
  <c r="M6"/>
  <c r="N6" s="1"/>
  <c r="M14"/>
  <c r="N14" s="1"/>
  <c r="M22"/>
  <c r="N22" s="1"/>
  <c r="T5"/>
  <c r="U5" s="1"/>
  <c r="T13"/>
  <c r="U13" s="1"/>
  <c r="T17"/>
  <c r="U17" s="1"/>
  <c r="T6"/>
  <c r="U6" s="1"/>
  <c r="T4"/>
  <c r="U4" s="1"/>
  <c r="T12"/>
  <c r="U12" s="1"/>
  <c r="T15"/>
  <c r="U15" s="1"/>
  <c r="T11"/>
  <c r="U11" s="1"/>
  <c r="T9"/>
  <c r="U9" s="1"/>
  <c r="T16"/>
  <c r="U16" s="1"/>
  <c r="T14"/>
  <c r="U14" s="1"/>
  <c r="T10"/>
  <c r="U10" s="1"/>
  <c r="T8"/>
  <c r="U8" s="1"/>
  <c r="T7"/>
  <c r="U7" s="1"/>
  <c r="T3"/>
  <c r="U3" s="1"/>
  <c r="H37"/>
  <c r="I37" s="1"/>
  <c r="H38" s="1"/>
  <c r="I38" s="1"/>
  <c r="H39" s="1"/>
  <c r="I39" s="1"/>
  <c r="Z10" i="2" l="1"/>
  <c r="S10"/>
  <c r="F15"/>
  <c r="G15" s="1"/>
  <c r="M6"/>
  <c r="N6" s="1"/>
  <c r="M14"/>
  <c r="N14" s="1"/>
  <c r="M13"/>
  <c r="N13" s="1"/>
  <c r="M3"/>
  <c r="N3" s="1"/>
  <c r="M7"/>
  <c r="N7" s="1"/>
  <c r="M10"/>
  <c r="N10" s="1"/>
  <c r="M9"/>
  <c r="N9" s="1"/>
  <c r="M11"/>
  <c r="N11" s="1"/>
  <c r="M4"/>
  <c r="N4" s="1"/>
  <c r="M8"/>
  <c r="N8" s="1"/>
  <c r="M15"/>
  <c r="N15" s="1"/>
  <c r="M5"/>
  <c r="N5" s="1"/>
  <c r="M12"/>
  <c r="N12" s="1"/>
  <c r="F23"/>
  <c r="G23" s="1"/>
  <c r="F22"/>
  <c r="G22" s="1"/>
  <c r="F24"/>
  <c r="G24" s="1"/>
  <c r="F25"/>
  <c r="G25" s="1"/>
  <c r="F13"/>
  <c r="G13" s="1"/>
  <c r="H38"/>
  <c r="I38" s="1"/>
  <c r="F19"/>
  <c r="G19" s="1"/>
  <c r="F12"/>
  <c r="G12" s="1"/>
  <c r="F10"/>
  <c r="G10" s="1"/>
  <c r="F21"/>
  <c r="G21" s="1"/>
  <c r="F4"/>
  <c r="G4" s="1"/>
  <c r="F11"/>
  <c r="G11" s="1"/>
  <c r="F18"/>
  <c r="G18" s="1"/>
  <c r="F7"/>
  <c r="G7" s="1"/>
  <c r="F17"/>
  <c r="G17" s="1"/>
  <c r="F16"/>
  <c r="G16" s="1"/>
  <c r="F8"/>
  <c r="G8" s="1"/>
  <c r="F14"/>
  <c r="G14" s="1"/>
  <c r="F6"/>
  <c r="G6" s="1"/>
  <c r="F20"/>
  <c r="G20" s="1"/>
  <c r="E4"/>
  <c r="E5" s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F5"/>
  <c r="G5" s="1"/>
  <c r="F3"/>
  <c r="G3" s="1"/>
  <c r="F9"/>
  <c r="G9" s="1"/>
  <c r="G28" i="1"/>
  <c r="N28"/>
  <c r="U28"/>
  <c r="Z11" i="2" l="1"/>
  <c r="S11"/>
  <c r="E28"/>
  <c r="N28"/>
  <c r="H39"/>
  <c r="I39" s="1"/>
  <c r="G28"/>
  <c r="Z12" l="1"/>
  <c r="S12"/>
  <c r="Z13" l="1"/>
  <c r="S13"/>
  <c r="Z14" l="1"/>
  <c r="S14"/>
  <c r="Z15" l="1"/>
  <c r="S15"/>
  <c r="Z16" l="1"/>
  <c r="S16"/>
  <c r="Z17" l="1"/>
  <c r="S17"/>
  <c r="Z18" l="1"/>
  <c r="S18"/>
  <c r="S19" s="1"/>
  <c r="Z19" l="1"/>
  <c r="S20"/>
  <c r="Z20" l="1"/>
  <c r="S21"/>
  <c r="Y28" l="1"/>
  <c r="Z21"/>
  <c r="Z28" s="1"/>
  <c r="S22"/>
  <c r="AA21" l="1"/>
  <c r="AB21" s="1"/>
  <c r="AA4"/>
  <c r="AB4" s="1"/>
  <c r="AA3"/>
  <c r="AB3" s="1"/>
  <c r="AA5"/>
  <c r="AB5" s="1"/>
  <c r="AA6"/>
  <c r="AB6" s="1"/>
  <c r="AA7"/>
  <c r="AB7" s="1"/>
  <c r="AA8"/>
  <c r="AB8" s="1"/>
  <c r="AA9"/>
  <c r="AB9" s="1"/>
  <c r="AA10"/>
  <c r="AB10" s="1"/>
  <c r="AA11"/>
  <c r="AB11" s="1"/>
  <c r="AA12"/>
  <c r="AB12" s="1"/>
  <c r="AA13"/>
  <c r="AB13" s="1"/>
  <c r="AA14"/>
  <c r="AB14" s="1"/>
  <c r="AA15"/>
  <c r="AB15" s="1"/>
  <c r="AA16"/>
  <c r="AB16" s="1"/>
  <c r="AA17"/>
  <c r="AB17" s="1"/>
  <c r="AA18"/>
  <c r="AB18" s="1"/>
  <c r="AA19"/>
  <c r="AB19" s="1"/>
  <c r="AA20"/>
  <c r="AB20" s="1"/>
  <c r="S23"/>
  <c r="AB28" l="1"/>
  <c r="R28"/>
  <c r="C31" s="1"/>
  <c r="S24"/>
  <c r="S28" s="1"/>
  <c r="T15" l="1"/>
  <c r="U15" s="1"/>
  <c r="T14"/>
  <c r="U14" s="1"/>
  <c r="T13"/>
  <c r="U13" s="1"/>
  <c r="T23"/>
  <c r="U23" s="1"/>
  <c r="T6"/>
  <c r="U6" s="1"/>
  <c r="T5"/>
  <c r="U5" s="1"/>
  <c r="T7"/>
  <c r="T22"/>
  <c r="U22" s="1"/>
  <c r="T21"/>
  <c r="U21" s="1"/>
  <c r="T18"/>
  <c r="U18" s="1"/>
  <c r="T8"/>
  <c r="U8" s="1"/>
  <c r="T24"/>
  <c r="U24" s="1"/>
  <c r="T9"/>
  <c r="T17"/>
  <c r="T11"/>
  <c r="T16"/>
  <c r="U16" s="1"/>
  <c r="T4"/>
  <c r="U4" s="1"/>
  <c r="T19"/>
  <c r="U19" s="1"/>
  <c r="T12"/>
  <c r="U12" s="1"/>
  <c r="T20"/>
  <c r="U20" s="1"/>
  <c r="T10"/>
  <c r="T3"/>
  <c r="U3" s="1"/>
  <c r="U7"/>
  <c r="U9"/>
  <c r="U10"/>
  <c r="U11"/>
  <c r="U17"/>
  <c r="U28" l="1"/>
</calcChain>
</file>

<file path=xl/sharedStrings.xml><?xml version="1.0" encoding="utf-8"?>
<sst xmlns="http://schemas.openxmlformats.org/spreadsheetml/2006/main" count="421" uniqueCount="82">
  <si>
    <t xml:space="preserve"> </t>
  </si>
  <si>
    <t>a</t>
  </si>
  <si>
    <t>b</t>
  </si>
  <si>
    <t>e</t>
  </si>
  <si>
    <t>c</t>
  </si>
  <si>
    <t>u</t>
  </si>
  <si>
    <t>s</t>
  </si>
  <si>
    <t>i</t>
  </si>
  <si>
    <t>f</t>
  </si>
  <si>
    <t>k</t>
  </si>
  <si>
    <t>à</t>
  </si>
  <si>
    <t>á</t>
  </si>
  <si>
    <t>â</t>
  </si>
  <si>
    <t>ä</t>
  </si>
  <si>
    <t>å</t>
  </si>
  <si>
    <t>d</t>
  </si>
  <si>
    <t>è</t>
  </si>
  <si>
    <t>é</t>
  </si>
  <si>
    <t>ê</t>
  </si>
  <si>
    <t>ë</t>
  </si>
  <si>
    <t>g</t>
  </si>
  <si>
    <t>ì</t>
  </si>
  <si>
    <t>í</t>
  </si>
  <si>
    <t>î</t>
  </si>
  <si>
    <t>ï</t>
  </si>
  <si>
    <t>l</t>
  </si>
  <si>
    <t>m</t>
  </si>
  <si>
    <t>n</t>
  </si>
  <si>
    <t>o</t>
  </si>
  <si>
    <t>ò</t>
  </si>
  <si>
    <t>ó</t>
  </si>
  <si>
    <t>ô</t>
  </si>
  <si>
    <t>ö</t>
  </si>
  <si>
    <t>r</t>
  </si>
  <si>
    <t>t</t>
  </si>
  <si>
    <t>ù</t>
  </si>
  <si>
    <t>ú</t>
  </si>
  <si>
    <t>û</t>
  </si>
  <si>
    <t>v</t>
  </si>
  <si>
    <t>z</t>
  </si>
  <si>
    <t>ﬆ</t>
  </si>
  <si>
    <t>ŋ</t>
  </si>
  <si>
    <t>ʃ</t>
  </si>
  <si>
    <t>ð</t>
  </si>
  <si>
    <t>c1</t>
  </si>
  <si>
    <t>v1</t>
  </si>
  <si>
    <t>c2</t>
  </si>
  <si>
    <t>&lt;# valid</t>
  </si>
  <si>
    <t>Every 1/8 needs to be single syllable word….</t>
  </si>
  <si>
    <t/>
  </si>
  <si>
    <t>ç</t>
  </si>
  <si>
    <t>p</t>
  </si>
  <si>
    <t>w</t>
  </si>
  <si>
    <t>y</t>
  </si>
  <si>
    <t>ÿ</t>
  </si>
  <si>
    <t>qu</t>
  </si>
  <si>
    <t>sl</t>
  </si>
  <si>
    <t>th</t>
  </si>
  <si>
    <t>Every 1/2 needs to be two syllable word….</t>
  </si>
  <si>
    <t>c3</t>
  </si>
  <si>
    <t>h</t>
  </si>
  <si>
    <t>j</t>
  </si>
  <si>
    <t>ñ</t>
  </si>
  <si>
    <t>x</t>
  </si>
  <si>
    <t>_</t>
  </si>
  <si>
    <t>sh</t>
  </si>
  <si>
    <t>ng</t>
  </si>
  <si>
    <t>st</t>
  </si>
  <si>
    <t>sm</t>
  </si>
  <si>
    <t>sp</t>
  </si>
  <si>
    <t>str</t>
  </si>
  <si>
    <t>thr</t>
  </si>
  <si>
    <t>v2</t>
  </si>
  <si>
    <t>c4</t>
  </si>
  <si>
    <t>Every 1/8 needs to be one syllable word….</t>
  </si>
  <si>
    <t>š</t>
  </si>
  <si>
    <t>ŝ</t>
  </si>
  <si>
    <t>ʂ</t>
  </si>
  <si>
    <t>ɧ</t>
  </si>
  <si>
    <t>ś</t>
  </si>
  <si>
    <t>sn</t>
  </si>
  <si>
    <t>Every 1/4 needs to be one syllable word….</t>
  </si>
</sst>
</file>

<file path=xl/styles.xml><?xml version="1.0" encoding="utf-8"?>
<styleSheet xmlns="http://schemas.openxmlformats.org/spreadsheetml/2006/main">
  <numFmts count="1">
    <numFmt numFmtId="164" formatCode="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2" fontId="0" fillId="0" borderId="0" xfId="0" applyNumberFormat="1"/>
    <xf numFmtId="0" fontId="0" fillId="0" borderId="0" xfId="0"/>
    <xf numFmtId="0" fontId="0" fillId="0" borderId="0" xfId="0"/>
    <xf numFmtId="49" fontId="0" fillId="0" borderId="0" xfId="0" applyNumberFormat="1"/>
    <xf numFmtId="0" fontId="1" fillId="0" borderId="0" xfId="0" applyFont="1"/>
    <xf numFmtId="0" fontId="0" fillId="0" borderId="0" xfId="0" applyAlignment="1">
      <alignment horizontal="center"/>
    </xf>
    <xf numFmtId="1" fontId="0" fillId="0" borderId="0" xfId="0" applyNumberFormat="1"/>
    <xf numFmtId="1" fontId="1" fillId="0" borderId="0" xfId="0" applyNumberFormat="1" applyFont="1"/>
    <xf numFmtId="2" fontId="1" fillId="0" borderId="0" xfId="0" applyNumberFormat="1" applyFont="1"/>
    <xf numFmtId="3" fontId="0" fillId="0" borderId="0" xfId="0" applyNumberFormat="1"/>
    <xf numFmtId="0" fontId="1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" fontId="0" fillId="0" borderId="0" xfId="0" applyNumberFormat="1" applyFont="1"/>
    <xf numFmtId="2" fontId="0" fillId="0" borderId="0" xfId="0" applyNumberFormat="1" applyFont="1"/>
    <xf numFmtId="0" fontId="1" fillId="0" borderId="0" xfId="0" applyFont="1" applyAlignment="1">
      <alignment horizontal="center"/>
    </xf>
    <xf numFmtId="164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L49"/>
  <sheetViews>
    <sheetView workbookViewId="0">
      <selection activeCell="G12" sqref="G12"/>
    </sheetView>
  </sheetViews>
  <sheetFormatPr defaultRowHeight="15"/>
  <cols>
    <col min="1" max="1" width="5" bestFit="1" customWidth="1"/>
    <col min="2" max="2" width="2.7109375" style="1" bestFit="1" customWidth="1"/>
    <col min="3" max="3" width="17.140625" style="1" customWidth="1"/>
    <col min="4" max="7" width="7.7109375" style="1" customWidth="1"/>
    <col min="8" max="8" width="10" bestFit="1" customWidth="1"/>
    <col min="9" max="9" width="7.42578125" style="3" customWidth="1"/>
    <col min="10" max="10" width="4.5703125" style="3" bestFit="1" customWidth="1"/>
    <col min="11" max="11" width="5.5703125" style="3" bestFit="1" customWidth="1"/>
    <col min="12" max="14" width="5.5703125" style="3" customWidth="1"/>
    <col min="15" max="15" width="9.5703125" customWidth="1"/>
    <col min="16" max="16" width="2.7109375" bestFit="1" customWidth="1"/>
    <col min="17" max="17" width="4.5703125" bestFit="1" customWidth="1"/>
    <col min="18" max="19" width="4" bestFit="1" customWidth="1"/>
    <col min="22" max="22" width="2.7109375" bestFit="1" customWidth="1"/>
    <col min="23" max="25" width="4.5703125" bestFit="1" customWidth="1"/>
    <col min="26" max="26" width="5" bestFit="1" customWidth="1"/>
    <col min="27" max="27" width="2.140625" bestFit="1" customWidth="1"/>
    <col min="28" max="28" width="4.5703125" bestFit="1" customWidth="1"/>
    <col min="29" max="30" width="4" bestFit="1" customWidth="1"/>
    <col min="31" max="31" width="5" bestFit="1" customWidth="1"/>
    <col min="32" max="32" width="2.7109375" bestFit="1" customWidth="1"/>
    <col min="33" max="33" width="4.5703125" bestFit="1" customWidth="1"/>
    <col min="34" max="34" width="3" bestFit="1" customWidth="1"/>
    <col min="35" max="35" width="4" bestFit="1" customWidth="1"/>
    <col min="36" max="38" width="17.28515625" bestFit="1" customWidth="1"/>
  </cols>
  <sheetData>
    <row r="1" spans="1:38" s="3" customFormat="1">
      <c r="A1" s="20" t="s">
        <v>44</v>
      </c>
      <c r="B1" s="20"/>
      <c r="C1" s="20"/>
      <c r="D1" s="20"/>
      <c r="E1" s="20"/>
      <c r="F1" s="20"/>
      <c r="G1" s="20"/>
      <c r="H1" s="20" t="s">
        <v>45</v>
      </c>
      <c r="I1" s="20"/>
      <c r="J1" s="20"/>
      <c r="K1" s="20"/>
      <c r="L1" s="20"/>
      <c r="M1" s="20"/>
      <c r="N1" s="20"/>
      <c r="O1" s="20" t="s">
        <v>46</v>
      </c>
      <c r="P1" s="20"/>
      <c r="Q1" s="20"/>
      <c r="R1" s="20"/>
      <c r="S1" s="20"/>
      <c r="T1" s="20"/>
      <c r="U1" s="20"/>
      <c r="V1" s="11"/>
      <c r="W1" s="11"/>
      <c r="X1" s="11"/>
      <c r="Y1" s="11" t="s">
        <v>48</v>
      </c>
      <c r="Z1" s="11"/>
      <c r="AA1" s="11"/>
      <c r="AB1" s="11"/>
      <c r="AC1" s="11"/>
      <c r="AD1" s="11"/>
      <c r="AE1" s="11"/>
      <c r="AF1" s="11"/>
      <c r="AG1" s="11"/>
      <c r="AH1" s="11"/>
      <c r="AI1" s="11"/>
    </row>
    <row r="2" spans="1:38" s="3" customFormat="1">
      <c r="A2" s="12"/>
      <c r="B2" s="12"/>
      <c r="C2" s="12"/>
      <c r="D2" s="12">
        <v>17</v>
      </c>
      <c r="E2" s="12"/>
      <c r="F2" s="12"/>
      <c r="G2" s="12"/>
      <c r="H2" s="12"/>
      <c r="I2" s="12"/>
      <c r="J2" s="12"/>
      <c r="K2" s="12">
        <v>65</v>
      </c>
      <c r="L2" s="12"/>
      <c r="M2" s="12"/>
      <c r="N2" s="12"/>
      <c r="O2" s="12"/>
      <c r="P2" s="12"/>
      <c r="Q2" s="12"/>
      <c r="R2" s="12">
        <v>10</v>
      </c>
      <c r="S2" s="12"/>
      <c r="T2" s="12"/>
      <c r="U2" s="12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</row>
    <row r="3" spans="1:38">
      <c r="A3">
        <v>2048</v>
      </c>
      <c r="B3" s="9" t="s">
        <v>0</v>
      </c>
      <c r="C3" s="1">
        <f>A3/$A$28</f>
        <v>0.2500305213038701</v>
      </c>
      <c r="D3" s="14">
        <f>CEILING(C3*$D$2,1)</f>
        <v>5</v>
      </c>
      <c r="E3" s="14">
        <f>D3</f>
        <v>5</v>
      </c>
      <c r="F3" s="15">
        <f>D3/$D$28</f>
        <v>0.17857142857142858</v>
      </c>
      <c r="G3" s="15">
        <f>ABS(F3-C3)</f>
        <v>7.1459092732441526E-2</v>
      </c>
      <c r="H3" s="3">
        <v>883</v>
      </c>
      <c r="I3" s="5" t="s">
        <v>1</v>
      </c>
      <c r="J3" s="1">
        <f>H3/$H$28</f>
        <v>0.21531333821019263</v>
      </c>
      <c r="K3" s="14">
        <f>CEILING(J3*$K$2,1)</f>
        <v>14</v>
      </c>
      <c r="L3" s="14">
        <f>K3</f>
        <v>14</v>
      </c>
      <c r="M3" s="9">
        <f>K3/$K$28</f>
        <v>0.17721518987341772</v>
      </c>
      <c r="N3" s="9">
        <f>ABS(M3-J3)</f>
        <v>3.8098148336774912E-2</v>
      </c>
      <c r="O3" s="3">
        <v>308</v>
      </c>
      <c r="P3" s="5" t="s">
        <v>2</v>
      </c>
      <c r="Q3" s="15">
        <f>O3/$O$28</f>
        <v>5.1738619183604902E-2</v>
      </c>
      <c r="R3" s="14">
        <f>CEILING(Q3*$R$2,1)</f>
        <v>1</v>
      </c>
      <c r="S3" s="14">
        <f>R3</f>
        <v>1</v>
      </c>
      <c r="T3" s="15">
        <f>R3/$R$28</f>
        <v>5.8823529411764705E-2</v>
      </c>
      <c r="U3" s="15">
        <f>ABS(T3-Q3)</f>
        <v>7.0849102281598034E-3</v>
      </c>
      <c r="V3" s="9"/>
      <c r="W3" s="1"/>
      <c r="X3" s="9">
        <f>1/3</f>
        <v>0.33333333333333331</v>
      </c>
      <c r="Y3" s="9">
        <f>1/8</f>
        <v>0.125</v>
      </c>
      <c r="Z3" s="3">
        <f>ABS(X3-Y3)</f>
        <v>0.20833333333333331</v>
      </c>
      <c r="AJ3" s="6"/>
      <c r="AK3" s="3"/>
      <c r="AL3" s="3"/>
    </row>
    <row r="4" spans="1:38">
      <c r="A4" s="3">
        <v>308</v>
      </c>
      <c r="B4" s="5" t="s">
        <v>2</v>
      </c>
      <c r="C4" s="1">
        <f t="shared" ref="C4:C20" si="0">A4/$A$28</f>
        <v>3.7602246367964838E-2</v>
      </c>
      <c r="D4" s="14">
        <f t="shared" ref="D4:D21" si="1">CEILING(C4*$D$2,1)</f>
        <v>1</v>
      </c>
      <c r="E4" s="14">
        <f>E3+D4</f>
        <v>6</v>
      </c>
      <c r="F4" s="15">
        <f t="shared" ref="F4:F21" si="2">D4/$D$28</f>
        <v>3.5714285714285712E-2</v>
      </c>
      <c r="G4" s="15">
        <f t="shared" ref="G4:G21" si="3">ABS(F4-C4)</f>
        <v>1.8879606536791257E-3</v>
      </c>
      <c r="H4" s="3">
        <v>14</v>
      </c>
      <c r="I4" s="5" t="s">
        <v>10</v>
      </c>
      <c r="J4" s="1">
        <f t="shared" ref="J4:J27" si="4">H4/$H$28</f>
        <v>3.413801511826384E-3</v>
      </c>
      <c r="K4" s="14">
        <f t="shared" ref="K4:K27" si="5">CEILING(J4*$K$2,1)</f>
        <v>1</v>
      </c>
      <c r="L4" s="14">
        <f>L3+K4</f>
        <v>15</v>
      </c>
      <c r="M4" s="9">
        <f t="shared" ref="M4:M26" si="6">K4/$K$28</f>
        <v>1.2658227848101266E-2</v>
      </c>
      <c r="N4" s="9">
        <f t="shared" ref="N4:N27" si="7">ABS(M4-J4)</f>
        <v>9.2444263362748812E-3</v>
      </c>
      <c r="O4" s="3">
        <v>425</v>
      </c>
      <c r="P4" s="5" t="s">
        <v>15</v>
      </c>
      <c r="Q4" s="15">
        <f t="shared" ref="Q4:Q17" si="8">O4/$O$28</f>
        <v>7.1392575172182088E-2</v>
      </c>
      <c r="R4" s="14">
        <f t="shared" ref="R4:R17" si="9">CEILING(Q4*$R$2,1)</f>
        <v>1</v>
      </c>
      <c r="S4" s="14">
        <f>R4+S3</f>
        <v>2</v>
      </c>
      <c r="T4" s="15">
        <f t="shared" ref="T4:T17" si="10">R4/$R$28</f>
        <v>5.8823529411764705E-2</v>
      </c>
      <c r="U4" s="15">
        <f t="shared" ref="U4:U17" si="11">ABS(T4-Q4)</f>
        <v>1.2569045760417383E-2</v>
      </c>
      <c r="V4" s="5"/>
      <c r="W4" s="1"/>
      <c r="X4" s="8"/>
      <c r="Y4" s="8"/>
      <c r="Z4" s="3"/>
      <c r="AA4" s="5"/>
      <c r="AB4" s="1"/>
      <c r="AC4" s="8"/>
      <c r="AD4" s="8"/>
      <c r="AE4" s="3"/>
      <c r="AF4" s="5"/>
      <c r="AG4" s="1"/>
      <c r="AH4" s="8"/>
      <c r="AI4" s="7"/>
      <c r="AJ4" s="4"/>
      <c r="AK4" s="4"/>
      <c r="AL4" s="3"/>
    </row>
    <row r="5" spans="1:38">
      <c r="A5" s="3">
        <v>54</v>
      </c>
      <c r="B5" s="5" t="s">
        <v>4</v>
      </c>
      <c r="C5" s="1">
        <f t="shared" si="0"/>
        <v>6.5926016359418877E-3</v>
      </c>
      <c r="D5" s="14">
        <f t="shared" si="1"/>
        <v>1</v>
      </c>
      <c r="E5" s="14">
        <f t="shared" ref="E5:E21" si="12">E4+D5</f>
        <v>7</v>
      </c>
      <c r="F5" s="15">
        <f t="shared" si="2"/>
        <v>3.5714285714285712E-2</v>
      </c>
      <c r="G5" s="15">
        <f t="shared" si="3"/>
        <v>2.9121684078343826E-2</v>
      </c>
      <c r="H5" s="3">
        <v>18</v>
      </c>
      <c r="I5" s="5" t="s">
        <v>11</v>
      </c>
      <c r="J5" s="1">
        <f t="shared" si="4"/>
        <v>4.3891733723482075E-3</v>
      </c>
      <c r="K5" s="14">
        <f t="shared" si="5"/>
        <v>1</v>
      </c>
      <c r="L5" s="14">
        <f t="shared" ref="L5:L27" si="13">L4+K5</f>
        <v>16</v>
      </c>
      <c r="M5" s="9">
        <f t="shared" si="6"/>
        <v>1.2658227848101266E-2</v>
      </c>
      <c r="N5" s="9">
        <f t="shared" si="7"/>
        <v>8.2690544757530581E-3</v>
      </c>
      <c r="O5" s="3">
        <v>336</v>
      </c>
      <c r="P5" s="5" t="s">
        <v>20</v>
      </c>
      <c r="Q5" s="15">
        <f t="shared" si="8"/>
        <v>5.644213001847808E-2</v>
      </c>
      <c r="R5" s="14">
        <f t="shared" si="9"/>
        <v>1</v>
      </c>
      <c r="S5" s="14">
        <f t="shared" ref="S5:S17" si="14">R5+S4</f>
        <v>3</v>
      </c>
      <c r="T5" s="15">
        <f t="shared" si="10"/>
        <v>5.8823529411764705E-2</v>
      </c>
      <c r="U5" s="15">
        <f t="shared" si="11"/>
        <v>2.3813993932866248E-3</v>
      </c>
      <c r="V5" s="5"/>
      <c r="W5" s="1"/>
      <c r="X5" s="8"/>
      <c r="Y5" s="8"/>
      <c r="Z5" s="3"/>
      <c r="AA5" s="5"/>
      <c r="AB5" s="1"/>
      <c r="AC5" s="8"/>
      <c r="AD5" s="8"/>
      <c r="AE5" s="3"/>
      <c r="AF5" s="5"/>
      <c r="AG5" s="1"/>
      <c r="AH5" s="8"/>
      <c r="AI5" s="7"/>
      <c r="AJ5" s="4"/>
      <c r="AK5" s="4"/>
      <c r="AL5" s="3"/>
    </row>
    <row r="6" spans="1:38">
      <c r="A6" s="3">
        <v>425</v>
      </c>
      <c r="B6" s="5" t="s">
        <v>15</v>
      </c>
      <c r="C6" s="1">
        <f t="shared" si="0"/>
        <v>5.1886216579172265E-2</v>
      </c>
      <c r="D6" s="14">
        <f t="shared" si="1"/>
        <v>1</v>
      </c>
      <c r="E6" s="14">
        <f t="shared" si="12"/>
        <v>8</v>
      </c>
      <c r="F6" s="15">
        <f t="shared" si="2"/>
        <v>3.5714285714285712E-2</v>
      </c>
      <c r="G6" s="15">
        <f t="shared" si="3"/>
        <v>1.6171930864886552E-2</v>
      </c>
      <c r="H6" s="3">
        <v>35</v>
      </c>
      <c r="I6" s="5" t="s">
        <v>12</v>
      </c>
      <c r="J6" s="1">
        <f t="shared" si="4"/>
        <v>8.5345037795659592E-3</v>
      </c>
      <c r="K6" s="14">
        <f t="shared" si="5"/>
        <v>1</v>
      </c>
      <c r="L6" s="14">
        <f t="shared" si="13"/>
        <v>17</v>
      </c>
      <c r="M6" s="9">
        <f t="shared" si="6"/>
        <v>1.2658227848101266E-2</v>
      </c>
      <c r="N6" s="9">
        <f t="shared" si="7"/>
        <v>4.1237240685353064E-3</v>
      </c>
      <c r="O6" s="3">
        <v>489</v>
      </c>
      <c r="P6" s="5" t="s">
        <v>9</v>
      </c>
      <c r="Q6" s="15">
        <f t="shared" si="8"/>
        <v>8.2143457080463625E-2</v>
      </c>
      <c r="R6" s="14">
        <f t="shared" si="9"/>
        <v>1</v>
      </c>
      <c r="S6" s="14">
        <f t="shared" si="14"/>
        <v>4</v>
      </c>
      <c r="T6" s="15">
        <f t="shared" si="10"/>
        <v>5.8823529411764705E-2</v>
      </c>
      <c r="U6" s="15">
        <f t="shared" si="11"/>
        <v>2.331992766869892E-2</v>
      </c>
      <c r="V6" s="5"/>
      <c r="W6" s="1"/>
      <c r="X6" s="8"/>
      <c r="Y6" s="8"/>
      <c r="Z6" s="3"/>
      <c r="AA6" s="5"/>
      <c r="AB6" s="1"/>
      <c r="AC6" s="8"/>
      <c r="AD6" s="8"/>
      <c r="AE6" s="3"/>
      <c r="AF6" s="5"/>
      <c r="AG6" s="1"/>
      <c r="AH6" s="8"/>
      <c r="AI6" s="7"/>
      <c r="AJ6" s="3"/>
      <c r="AK6" s="3"/>
      <c r="AL6" s="3"/>
    </row>
    <row r="7" spans="1:38">
      <c r="A7" s="3">
        <v>50</v>
      </c>
      <c r="B7" s="5" t="s">
        <v>8</v>
      </c>
      <c r="C7" s="1">
        <f t="shared" si="0"/>
        <v>6.1042607740202665E-3</v>
      </c>
      <c r="D7" s="14">
        <f t="shared" si="1"/>
        <v>1</v>
      </c>
      <c r="E7" s="14">
        <f t="shared" si="12"/>
        <v>9</v>
      </c>
      <c r="F7" s="15">
        <f t="shared" si="2"/>
        <v>3.5714285714285712E-2</v>
      </c>
      <c r="G7" s="15">
        <f t="shared" si="3"/>
        <v>2.9610024940265448E-2</v>
      </c>
      <c r="H7" s="3">
        <v>33</v>
      </c>
      <c r="I7" s="5" t="s">
        <v>13</v>
      </c>
      <c r="J7" s="1">
        <f t="shared" si="4"/>
        <v>8.0468178493050477E-3</v>
      </c>
      <c r="K7" s="14">
        <f t="shared" si="5"/>
        <v>1</v>
      </c>
      <c r="L7" s="14">
        <f t="shared" si="13"/>
        <v>18</v>
      </c>
      <c r="M7" s="9">
        <f t="shared" si="6"/>
        <v>1.2658227848101266E-2</v>
      </c>
      <c r="N7" s="9">
        <f t="shared" si="7"/>
        <v>4.6114099987962179E-3</v>
      </c>
      <c r="O7" s="3">
        <v>650</v>
      </c>
      <c r="P7" s="5" t="s">
        <v>25</v>
      </c>
      <c r="Q7" s="15">
        <f t="shared" si="8"/>
        <v>0.10918864438098438</v>
      </c>
      <c r="R7" s="14">
        <f t="shared" si="9"/>
        <v>2</v>
      </c>
      <c r="S7" s="14">
        <f t="shared" si="14"/>
        <v>6</v>
      </c>
      <c r="T7" s="15">
        <f t="shared" si="10"/>
        <v>0.11764705882352941</v>
      </c>
      <c r="U7" s="15">
        <f t="shared" si="11"/>
        <v>8.4584144425450258E-3</v>
      </c>
      <c r="V7" s="5"/>
      <c r="W7" s="1"/>
      <c r="X7" s="8"/>
      <c r="Y7" s="8"/>
      <c r="Z7" s="3"/>
      <c r="AA7" s="5"/>
      <c r="AB7" s="1"/>
      <c r="AC7" s="8"/>
      <c r="AD7" s="8"/>
      <c r="AE7" s="3"/>
      <c r="AF7" s="5"/>
      <c r="AG7" s="1"/>
      <c r="AH7" s="8"/>
      <c r="AI7" s="7"/>
      <c r="AJ7" s="3"/>
      <c r="AK7" s="3"/>
      <c r="AL7" s="3"/>
    </row>
    <row r="8" spans="1:38">
      <c r="A8" s="3">
        <v>336</v>
      </c>
      <c r="B8" s="5" t="s">
        <v>20</v>
      </c>
      <c r="C8" s="1">
        <f t="shared" si="0"/>
        <v>4.1020632401416186E-2</v>
      </c>
      <c r="D8" s="14">
        <f t="shared" si="1"/>
        <v>1</v>
      </c>
      <c r="E8" s="14">
        <f t="shared" si="12"/>
        <v>10</v>
      </c>
      <c r="F8" s="15">
        <f t="shared" si="2"/>
        <v>3.5714285714285712E-2</v>
      </c>
      <c r="G8" s="15">
        <f t="shared" si="3"/>
        <v>5.306346687130474E-3</v>
      </c>
      <c r="H8" s="3">
        <v>31</v>
      </c>
      <c r="I8" s="5" t="s">
        <v>14</v>
      </c>
      <c r="J8" s="1">
        <f t="shared" si="4"/>
        <v>7.5591319190441352E-3</v>
      </c>
      <c r="K8" s="14">
        <f t="shared" si="5"/>
        <v>1</v>
      </c>
      <c r="L8" s="14">
        <f t="shared" si="13"/>
        <v>19</v>
      </c>
      <c r="M8" s="9">
        <f t="shared" si="6"/>
        <v>1.2658227848101266E-2</v>
      </c>
      <c r="N8" s="9">
        <f t="shared" si="7"/>
        <v>5.0990959290571304E-3</v>
      </c>
      <c r="O8" s="3">
        <v>524</v>
      </c>
      <c r="P8" s="5" t="s">
        <v>26</v>
      </c>
      <c r="Q8" s="15">
        <f t="shared" si="8"/>
        <v>8.8022845624055102E-2</v>
      </c>
      <c r="R8" s="14">
        <f t="shared" si="9"/>
        <v>1</v>
      </c>
      <c r="S8" s="14">
        <f t="shared" si="14"/>
        <v>7</v>
      </c>
      <c r="T8" s="15">
        <f t="shared" si="10"/>
        <v>5.8823529411764705E-2</v>
      </c>
      <c r="U8" s="15">
        <f t="shared" si="11"/>
        <v>2.9199316212290397E-2</v>
      </c>
      <c r="V8" s="5"/>
      <c r="W8" s="1"/>
      <c r="X8" s="8"/>
      <c r="Y8" s="8"/>
      <c r="Z8" s="3"/>
      <c r="AA8" s="5"/>
      <c r="AB8" s="1"/>
      <c r="AC8" s="8"/>
      <c r="AD8" s="8"/>
      <c r="AE8" s="3"/>
      <c r="AF8" s="5"/>
      <c r="AG8" s="1"/>
      <c r="AH8" s="8"/>
      <c r="AI8" s="7"/>
      <c r="AJ8" s="3"/>
      <c r="AK8" s="3"/>
      <c r="AL8" s="3"/>
    </row>
    <row r="9" spans="1:38">
      <c r="A9" s="3">
        <v>489</v>
      </c>
      <c r="B9" s="5" t="s">
        <v>9</v>
      </c>
      <c r="C9" s="1">
        <f t="shared" si="0"/>
        <v>5.9699670369918204E-2</v>
      </c>
      <c r="D9" s="14">
        <f t="shared" si="1"/>
        <v>2</v>
      </c>
      <c r="E9" s="14">
        <f t="shared" si="12"/>
        <v>12</v>
      </c>
      <c r="F9" s="15">
        <f t="shared" si="2"/>
        <v>7.1428571428571425E-2</v>
      </c>
      <c r="G9" s="15">
        <f t="shared" si="3"/>
        <v>1.1728901058653221E-2</v>
      </c>
      <c r="H9" s="3">
        <v>697</v>
      </c>
      <c r="I9" s="5" t="s">
        <v>3</v>
      </c>
      <c r="J9" s="1">
        <f t="shared" si="4"/>
        <v>0.16995854669592783</v>
      </c>
      <c r="K9" s="14">
        <f t="shared" si="5"/>
        <v>12</v>
      </c>
      <c r="L9" s="14">
        <f t="shared" si="13"/>
        <v>31</v>
      </c>
      <c r="M9" s="9">
        <f t="shared" si="6"/>
        <v>0.15189873417721519</v>
      </c>
      <c r="N9" s="9">
        <f t="shared" si="7"/>
        <v>1.8059812518712637E-2</v>
      </c>
      <c r="O9" s="3">
        <v>531</v>
      </c>
      <c r="P9" s="5" t="s">
        <v>27</v>
      </c>
      <c r="Q9" s="15">
        <f t="shared" si="8"/>
        <v>8.9198723332773386E-2</v>
      </c>
      <c r="R9" s="14">
        <f t="shared" si="9"/>
        <v>1</v>
      </c>
      <c r="S9" s="14">
        <f t="shared" si="14"/>
        <v>8</v>
      </c>
      <c r="T9" s="15">
        <f t="shared" si="10"/>
        <v>5.8823529411764705E-2</v>
      </c>
      <c r="U9" s="15">
        <f t="shared" si="11"/>
        <v>3.0375193921008681E-2</v>
      </c>
      <c r="V9" s="5"/>
      <c r="W9" s="1"/>
      <c r="X9" s="8"/>
      <c r="Y9" s="8"/>
      <c r="Z9" s="3"/>
      <c r="AA9" s="5"/>
      <c r="AB9" s="1"/>
      <c r="AC9" s="8"/>
      <c r="AD9" s="8"/>
      <c r="AE9" s="3"/>
      <c r="AF9" s="5"/>
      <c r="AG9" s="1"/>
      <c r="AH9" s="8"/>
      <c r="AI9" s="7"/>
      <c r="AJ9" s="3"/>
      <c r="AK9" s="3"/>
      <c r="AL9" s="3"/>
    </row>
    <row r="10" spans="1:38">
      <c r="A10" s="3">
        <v>650</v>
      </c>
      <c r="B10" s="5" t="s">
        <v>25</v>
      </c>
      <c r="C10" s="1">
        <f t="shared" si="0"/>
        <v>7.9355390062263456E-2</v>
      </c>
      <c r="D10" s="14">
        <f t="shared" si="1"/>
        <v>2</v>
      </c>
      <c r="E10" s="14">
        <f t="shared" si="12"/>
        <v>14</v>
      </c>
      <c r="F10" s="15">
        <f t="shared" si="2"/>
        <v>7.1428571428571425E-2</v>
      </c>
      <c r="G10" s="15">
        <f t="shared" si="3"/>
        <v>7.9268186336920315E-3</v>
      </c>
      <c r="H10" s="3">
        <v>16</v>
      </c>
      <c r="I10" s="5" t="s">
        <v>16</v>
      </c>
      <c r="J10" s="1">
        <f t="shared" si="4"/>
        <v>3.9014874420872959E-3</v>
      </c>
      <c r="K10" s="14">
        <f t="shared" si="5"/>
        <v>1</v>
      </c>
      <c r="L10" s="14">
        <f t="shared" si="13"/>
        <v>32</v>
      </c>
      <c r="M10" s="9">
        <f t="shared" si="6"/>
        <v>1.2658227848101266E-2</v>
      </c>
      <c r="N10" s="9">
        <f t="shared" si="7"/>
        <v>8.7567404060139697E-3</v>
      </c>
      <c r="O10" s="3">
        <v>664</v>
      </c>
      <c r="P10" s="5" t="s">
        <v>33</v>
      </c>
      <c r="Q10" s="15">
        <f t="shared" si="8"/>
        <v>0.11154039979842097</v>
      </c>
      <c r="R10" s="14">
        <f t="shared" si="9"/>
        <v>2</v>
      </c>
      <c r="S10" s="14">
        <f t="shared" si="14"/>
        <v>10</v>
      </c>
      <c r="T10" s="15">
        <f t="shared" si="10"/>
        <v>0.11764705882352941</v>
      </c>
      <c r="U10" s="15">
        <f t="shared" si="11"/>
        <v>6.1066590251084435E-3</v>
      </c>
      <c r="V10" s="5"/>
      <c r="W10" s="1"/>
      <c r="X10" s="8"/>
      <c r="Y10" s="8"/>
      <c r="Z10" s="3"/>
      <c r="AA10" s="5"/>
      <c r="AB10" s="1"/>
      <c r="AC10" s="8"/>
      <c r="AD10" s="8"/>
      <c r="AE10" s="3"/>
      <c r="AF10" s="5"/>
      <c r="AG10" s="1"/>
      <c r="AH10" s="8"/>
      <c r="AI10" s="7"/>
      <c r="AJ10" s="3"/>
      <c r="AK10" s="3"/>
      <c r="AL10" s="3"/>
    </row>
    <row r="11" spans="1:38">
      <c r="A11" s="3">
        <v>524</v>
      </c>
      <c r="B11" s="5" t="s">
        <v>26</v>
      </c>
      <c r="C11" s="1">
        <f t="shared" si="0"/>
        <v>6.3972652911732389E-2</v>
      </c>
      <c r="D11" s="14">
        <f t="shared" si="1"/>
        <v>2</v>
      </c>
      <c r="E11" s="14">
        <f t="shared" si="12"/>
        <v>16</v>
      </c>
      <c r="F11" s="15">
        <f t="shared" si="2"/>
        <v>7.1428571428571425E-2</v>
      </c>
      <c r="G11" s="15">
        <f t="shared" si="3"/>
        <v>7.4559185168390357E-3</v>
      </c>
      <c r="H11" s="3">
        <v>14</v>
      </c>
      <c r="I11" s="5" t="s">
        <v>17</v>
      </c>
      <c r="J11" s="1">
        <f t="shared" si="4"/>
        <v>3.413801511826384E-3</v>
      </c>
      <c r="K11" s="14">
        <f t="shared" si="5"/>
        <v>1</v>
      </c>
      <c r="L11" s="14">
        <f t="shared" si="13"/>
        <v>33</v>
      </c>
      <c r="M11" s="9">
        <f t="shared" si="6"/>
        <v>1.2658227848101266E-2</v>
      </c>
      <c r="N11" s="9">
        <f t="shared" si="7"/>
        <v>9.2444263362748812E-3</v>
      </c>
      <c r="O11" s="3">
        <v>455</v>
      </c>
      <c r="P11" s="5" t="s">
        <v>6</v>
      </c>
      <c r="Q11" s="15">
        <f t="shared" si="8"/>
        <v>7.6432051066689058E-2</v>
      </c>
      <c r="R11" s="14">
        <f t="shared" si="9"/>
        <v>1</v>
      </c>
      <c r="S11" s="14">
        <f t="shared" si="14"/>
        <v>11</v>
      </c>
      <c r="T11" s="15">
        <f t="shared" si="10"/>
        <v>5.8823529411764705E-2</v>
      </c>
      <c r="U11" s="15">
        <f t="shared" si="11"/>
        <v>1.7608521654924353E-2</v>
      </c>
      <c r="V11" s="5"/>
      <c r="W11" s="1"/>
      <c r="X11" s="8"/>
      <c r="Y11" s="8"/>
      <c r="Z11" s="3"/>
      <c r="AA11" s="5"/>
      <c r="AB11" s="1"/>
      <c r="AC11" s="8"/>
      <c r="AD11" s="8"/>
      <c r="AE11" s="3"/>
      <c r="AF11" s="5"/>
      <c r="AG11" s="1"/>
      <c r="AH11" s="8"/>
      <c r="AI11" s="7"/>
      <c r="AJ11" s="3"/>
      <c r="AK11" s="3"/>
      <c r="AL11" s="3"/>
    </row>
    <row r="12" spans="1:38">
      <c r="A12" s="3">
        <v>531</v>
      </c>
      <c r="B12" s="5" t="s">
        <v>27</v>
      </c>
      <c r="C12" s="1">
        <f t="shared" si="0"/>
        <v>6.4827249420095226E-2</v>
      </c>
      <c r="D12" s="14">
        <f t="shared" si="1"/>
        <v>2</v>
      </c>
      <c r="E12" s="14">
        <f t="shared" si="12"/>
        <v>18</v>
      </c>
      <c r="F12" s="15">
        <f t="shared" si="2"/>
        <v>7.1428571428571425E-2</v>
      </c>
      <c r="G12" s="15">
        <f t="shared" si="3"/>
        <v>6.6013220084761987E-3</v>
      </c>
      <c r="H12" s="3">
        <v>29</v>
      </c>
      <c r="I12" s="5" t="s">
        <v>18</v>
      </c>
      <c r="J12" s="1">
        <f t="shared" si="4"/>
        <v>7.0714459887832237E-3</v>
      </c>
      <c r="K12" s="14">
        <f t="shared" si="5"/>
        <v>1</v>
      </c>
      <c r="L12" s="14">
        <f t="shared" si="13"/>
        <v>34</v>
      </c>
      <c r="M12" s="9">
        <f t="shared" si="6"/>
        <v>1.2658227848101266E-2</v>
      </c>
      <c r="N12" s="9">
        <f t="shared" si="7"/>
        <v>5.5867818593180419E-3</v>
      </c>
      <c r="O12" s="3">
        <v>414</v>
      </c>
      <c r="P12" s="5" t="s">
        <v>34</v>
      </c>
      <c r="Q12" s="15">
        <f t="shared" si="8"/>
        <v>6.9544767344196207E-2</v>
      </c>
      <c r="R12" s="14">
        <f t="shared" si="9"/>
        <v>1</v>
      </c>
      <c r="S12" s="14">
        <f t="shared" si="14"/>
        <v>12</v>
      </c>
      <c r="T12" s="15">
        <f t="shared" si="10"/>
        <v>5.8823529411764705E-2</v>
      </c>
      <c r="U12" s="15">
        <f t="shared" si="11"/>
        <v>1.0721237932431502E-2</v>
      </c>
      <c r="V12" s="5"/>
      <c r="W12" s="1"/>
      <c r="X12" s="8"/>
      <c r="Y12" s="8"/>
      <c r="Z12" s="3"/>
      <c r="AA12" s="5"/>
      <c r="AB12" s="1"/>
      <c r="AC12" s="8"/>
      <c r="AD12" s="8"/>
      <c r="AE12" s="3"/>
      <c r="AF12" s="5"/>
      <c r="AG12" s="1"/>
      <c r="AH12" s="8"/>
      <c r="AI12" s="7"/>
      <c r="AJ12" s="3"/>
      <c r="AK12" s="3"/>
      <c r="AL12" s="3"/>
    </row>
    <row r="13" spans="1:38">
      <c r="A13" s="3">
        <v>664</v>
      </c>
      <c r="B13" s="5" t="s">
        <v>33</v>
      </c>
      <c r="C13" s="1">
        <f t="shared" si="0"/>
        <v>8.106458307898913E-2</v>
      </c>
      <c r="D13" s="14">
        <f t="shared" si="1"/>
        <v>2</v>
      </c>
      <c r="E13" s="14">
        <f t="shared" si="12"/>
        <v>20</v>
      </c>
      <c r="F13" s="15">
        <f t="shared" si="2"/>
        <v>7.1428571428571425E-2</v>
      </c>
      <c r="G13" s="15">
        <f t="shared" si="3"/>
        <v>9.6360116504177057E-3</v>
      </c>
      <c r="H13" s="3">
        <v>30</v>
      </c>
      <c r="I13" s="5" t="s">
        <v>19</v>
      </c>
      <c r="J13" s="1">
        <f t="shared" si="4"/>
        <v>7.3152889539136795E-3</v>
      </c>
      <c r="K13" s="14">
        <f t="shared" si="5"/>
        <v>1</v>
      </c>
      <c r="L13" s="14">
        <f t="shared" si="13"/>
        <v>35</v>
      </c>
      <c r="M13" s="9">
        <f t="shared" si="6"/>
        <v>1.2658227848101266E-2</v>
      </c>
      <c r="N13" s="9">
        <f t="shared" si="7"/>
        <v>5.3429388941875862E-3</v>
      </c>
      <c r="O13" s="3">
        <v>232</v>
      </c>
      <c r="P13" s="5" t="s">
        <v>39</v>
      </c>
      <c r="Q13" s="15">
        <f t="shared" si="8"/>
        <v>3.8971946917520581E-2</v>
      </c>
      <c r="R13" s="14">
        <f t="shared" si="9"/>
        <v>1</v>
      </c>
      <c r="S13" s="14">
        <f t="shared" si="14"/>
        <v>13</v>
      </c>
      <c r="T13" s="15">
        <f t="shared" si="10"/>
        <v>5.8823529411764705E-2</v>
      </c>
      <c r="U13" s="15">
        <f t="shared" si="11"/>
        <v>1.9851582494244124E-2</v>
      </c>
      <c r="V13" s="5"/>
      <c r="W13" s="1"/>
      <c r="X13" s="8"/>
      <c r="Y13" s="8"/>
      <c r="Z13" s="3"/>
      <c r="AA13" s="5"/>
      <c r="AB13" s="1"/>
      <c r="AC13" s="8"/>
      <c r="AD13" s="8"/>
      <c r="AE13" s="3"/>
      <c r="AF13" s="5"/>
      <c r="AG13" s="1"/>
      <c r="AH13" s="8"/>
      <c r="AI13" s="7"/>
      <c r="AJ13" s="3"/>
      <c r="AK13" s="3"/>
      <c r="AL13" s="3"/>
    </row>
    <row r="14" spans="1:38">
      <c r="A14" s="3">
        <v>455</v>
      </c>
      <c r="B14" s="5" t="s">
        <v>6</v>
      </c>
      <c r="C14" s="1">
        <f t="shared" si="0"/>
        <v>5.5548773043584423E-2</v>
      </c>
      <c r="D14" s="14">
        <f t="shared" si="1"/>
        <v>1</v>
      </c>
      <c r="E14" s="14">
        <f t="shared" si="12"/>
        <v>21</v>
      </c>
      <c r="F14" s="15">
        <f t="shared" si="2"/>
        <v>3.5714285714285712E-2</v>
      </c>
      <c r="G14" s="15">
        <f t="shared" si="3"/>
        <v>1.9834487329298711E-2</v>
      </c>
      <c r="H14" s="3">
        <v>690</v>
      </c>
      <c r="I14" s="5" t="s">
        <v>7</v>
      </c>
      <c r="J14" s="1">
        <f t="shared" si="4"/>
        <v>0.16825164594001463</v>
      </c>
      <c r="K14" s="14">
        <f t="shared" si="5"/>
        <v>11</v>
      </c>
      <c r="L14" s="14">
        <f t="shared" si="13"/>
        <v>46</v>
      </c>
      <c r="M14" s="9">
        <f t="shared" si="6"/>
        <v>0.13924050632911392</v>
      </c>
      <c r="N14" s="9">
        <f t="shared" si="7"/>
        <v>2.901113961090071E-2</v>
      </c>
      <c r="O14" s="3">
        <v>209</v>
      </c>
      <c r="P14" s="5" t="s">
        <v>40</v>
      </c>
      <c r="Q14" s="15">
        <f t="shared" si="8"/>
        <v>3.5108348731731902E-2</v>
      </c>
      <c r="R14" s="14">
        <f t="shared" si="9"/>
        <v>1</v>
      </c>
      <c r="S14" s="14">
        <f t="shared" si="14"/>
        <v>14</v>
      </c>
      <c r="T14" s="15">
        <f t="shared" si="10"/>
        <v>5.8823529411764705E-2</v>
      </c>
      <c r="U14" s="15">
        <f t="shared" si="11"/>
        <v>2.3715180680032803E-2</v>
      </c>
      <c r="V14" s="5"/>
      <c r="W14" s="1"/>
      <c r="X14" s="8"/>
      <c r="Y14" s="8"/>
      <c r="Z14" s="3"/>
      <c r="AA14" s="5"/>
      <c r="AB14" s="1"/>
      <c r="AC14" s="8"/>
      <c r="AD14" s="8"/>
      <c r="AE14" s="3"/>
      <c r="AF14" s="5"/>
      <c r="AG14" s="1"/>
      <c r="AH14" s="8"/>
      <c r="AI14" s="7"/>
      <c r="AJ14" s="3"/>
      <c r="AK14" s="3"/>
      <c r="AL14" s="3"/>
    </row>
    <row r="15" spans="1:38">
      <c r="A15" s="3">
        <v>414</v>
      </c>
      <c r="B15" s="5" t="s">
        <v>34</v>
      </c>
      <c r="C15" s="1">
        <f t="shared" si="0"/>
        <v>5.0543279208887806E-2</v>
      </c>
      <c r="D15" s="14">
        <f t="shared" si="1"/>
        <v>1</v>
      </c>
      <c r="E15" s="14">
        <f t="shared" si="12"/>
        <v>22</v>
      </c>
      <c r="F15" s="15">
        <f t="shared" si="2"/>
        <v>3.5714285714285712E-2</v>
      </c>
      <c r="G15" s="15">
        <f t="shared" si="3"/>
        <v>1.4828993494602094E-2</v>
      </c>
      <c r="H15" s="3">
        <v>16</v>
      </c>
      <c r="I15" s="5" t="s">
        <v>21</v>
      </c>
      <c r="J15" s="1">
        <f t="shared" si="4"/>
        <v>3.9014874420872959E-3</v>
      </c>
      <c r="K15" s="14">
        <f t="shared" si="5"/>
        <v>1</v>
      </c>
      <c r="L15" s="14">
        <f t="shared" si="13"/>
        <v>47</v>
      </c>
      <c r="M15" s="9">
        <f t="shared" si="6"/>
        <v>1.2658227848101266E-2</v>
      </c>
      <c r="N15" s="9">
        <f t="shared" si="7"/>
        <v>8.7567404060139697E-3</v>
      </c>
      <c r="O15" s="3">
        <v>103</v>
      </c>
      <c r="P15" s="5" t="s">
        <v>41</v>
      </c>
      <c r="Q15" s="15">
        <f t="shared" si="8"/>
        <v>1.73022005711406E-2</v>
      </c>
      <c r="R15" s="14">
        <f t="shared" si="9"/>
        <v>1</v>
      </c>
      <c r="S15" s="14">
        <f t="shared" si="14"/>
        <v>15</v>
      </c>
      <c r="T15" s="15">
        <f t="shared" si="10"/>
        <v>5.8823529411764705E-2</v>
      </c>
      <c r="U15" s="15">
        <f t="shared" si="11"/>
        <v>4.1521328840624108E-2</v>
      </c>
      <c r="V15" s="5"/>
      <c r="W15" s="1"/>
      <c r="X15" s="8"/>
      <c r="Y15" s="8"/>
      <c r="Z15" s="3"/>
      <c r="AA15" s="5"/>
      <c r="AB15" s="1"/>
      <c r="AC15" s="8"/>
      <c r="AD15" s="8"/>
      <c r="AE15" s="3"/>
      <c r="AF15" s="5"/>
      <c r="AG15" s="1"/>
      <c r="AH15" s="8"/>
      <c r="AI15" s="7"/>
      <c r="AJ15" s="7"/>
      <c r="AK15" s="7"/>
      <c r="AL15" s="7"/>
    </row>
    <row r="16" spans="1:38">
      <c r="A16" s="3">
        <v>86</v>
      </c>
      <c r="B16" s="5" t="s">
        <v>38</v>
      </c>
      <c r="C16" s="1">
        <f t="shared" si="0"/>
        <v>1.0499328531314857E-2</v>
      </c>
      <c r="D16" s="14">
        <f t="shared" si="1"/>
        <v>1</v>
      </c>
      <c r="E16" s="14">
        <f t="shared" si="12"/>
        <v>23</v>
      </c>
      <c r="F16" s="15">
        <f t="shared" si="2"/>
        <v>3.5714285714285712E-2</v>
      </c>
      <c r="G16" s="15">
        <f t="shared" si="3"/>
        <v>2.5214957182970857E-2</v>
      </c>
      <c r="H16" s="3">
        <v>17</v>
      </c>
      <c r="I16" s="5" t="s">
        <v>22</v>
      </c>
      <c r="J16" s="1">
        <f t="shared" si="4"/>
        <v>4.1453304072177517E-3</v>
      </c>
      <c r="K16" s="14">
        <f t="shared" si="5"/>
        <v>1</v>
      </c>
      <c r="L16" s="14">
        <f t="shared" si="13"/>
        <v>48</v>
      </c>
      <c r="M16" s="9">
        <f t="shared" si="6"/>
        <v>1.2658227848101266E-2</v>
      </c>
      <c r="N16" s="9">
        <f t="shared" si="7"/>
        <v>8.5128974408835139E-3</v>
      </c>
      <c r="O16" s="3">
        <v>295</v>
      </c>
      <c r="P16" s="5" t="s">
        <v>42</v>
      </c>
      <c r="Q16" s="15">
        <f t="shared" si="8"/>
        <v>4.9554846295985215E-2</v>
      </c>
      <c r="R16" s="14">
        <f t="shared" si="9"/>
        <v>1</v>
      </c>
      <c r="S16" s="14">
        <f t="shared" si="14"/>
        <v>16</v>
      </c>
      <c r="T16" s="15">
        <f t="shared" si="10"/>
        <v>5.8823529411764705E-2</v>
      </c>
      <c r="U16" s="15">
        <f t="shared" si="11"/>
        <v>9.2686831157794899E-3</v>
      </c>
      <c r="V16" s="5"/>
      <c r="W16" s="1"/>
      <c r="X16" s="8"/>
      <c r="Y16" s="8"/>
      <c r="Z16" s="3"/>
      <c r="AA16" s="5"/>
      <c r="AB16" s="1"/>
      <c r="AC16" s="8"/>
      <c r="AD16" s="8"/>
      <c r="AE16" s="3"/>
      <c r="AF16" s="5"/>
      <c r="AG16" s="1"/>
      <c r="AH16" s="8"/>
      <c r="AI16" s="7"/>
      <c r="AJ16" s="7"/>
      <c r="AK16" s="7"/>
      <c r="AL16" s="7"/>
    </row>
    <row r="17" spans="1:38">
      <c r="A17" s="3">
        <v>232</v>
      </c>
      <c r="B17" s="5" t="s">
        <v>39</v>
      </c>
      <c r="C17" s="1">
        <f t="shared" si="0"/>
        <v>2.8323769991454036E-2</v>
      </c>
      <c r="D17" s="14">
        <f t="shared" si="1"/>
        <v>1</v>
      </c>
      <c r="E17" s="14">
        <f t="shared" si="12"/>
        <v>24</v>
      </c>
      <c r="F17" s="15">
        <f t="shared" si="2"/>
        <v>3.5714285714285712E-2</v>
      </c>
      <c r="G17" s="15">
        <f t="shared" si="3"/>
        <v>7.3905157228316767E-3</v>
      </c>
      <c r="H17" s="3">
        <v>38</v>
      </c>
      <c r="I17" s="5" t="s">
        <v>23</v>
      </c>
      <c r="J17" s="1">
        <f t="shared" si="4"/>
        <v>9.2660326749573283E-3</v>
      </c>
      <c r="K17" s="14">
        <f t="shared" si="5"/>
        <v>1</v>
      </c>
      <c r="L17" s="14">
        <f t="shared" si="13"/>
        <v>49</v>
      </c>
      <c r="M17" s="9">
        <f t="shared" si="6"/>
        <v>1.2658227848101266E-2</v>
      </c>
      <c r="N17" s="9">
        <f t="shared" si="7"/>
        <v>3.3921951731439373E-3</v>
      </c>
      <c r="O17" s="3">
        <v>318</v>
      </c>
      <c r="P17" s="5" t="s">
        <v>43</v>
      </c>
      <c r="Q17" s="15">
        <f t="shared" si="8"/>
        <v>5.3418444481773894E-2</v>
      </c>
      <c r="R17" s="14">
        <f t="shared" si="9"/>
        <v>1</v>
      </c>
      <c r="S17" s="14">
        <f t="shared" si="14"/>
        <v>17</v>
      </c>
      <c r="T17" s="15">
        <f t="shared" si="10"/>
        <v>5.8823529411764705E-2</v>
      </c>
      <c r="U17" s="15">
        <f t="shared" si="11"/>
        <v>5.405084929990811E-3</v>
      </c>
      <c r="V17" s="5"/>
      <c r="W17" s="1"/>
      <c r="X17" s="8"/>
      <c r="Y17" s="8"/>
      <c r="Z17" s="3"/>
      <c r="AA17" s="5"/>
      <c r="AB17" s="1"/>
      <c r="AC17" s="8"/>
      <c r="AD17" s="8"/>
      <c r="AE17" s="3"/>
      <c r="AF17" s="5"/>
      <c r="AG17" s="1"/>
      <c r="AH17" s="8"/>
      <c r="AI17" s="7"/>
      <c r="AJ17" s="3"/>
      <c r="AK17" s="3"/>
      <c r="AL17" s="3"/>
    </row>
    <row r="18" spans="1:38">
      <c r="A18" s="3">
        <v>209</v>
      </c>
      <c r="B18" s="5" t="s">
        <v>40</v>
      </c>
      <c r="C18" s="1">
        <f t="shared" si="0"/>
        <v>2.5515810035404714E-2</v>
      </c>
      <c r="D18" s="14">
        <f t="shared" si="1"/>
        <v>1</v>
      </c>
      <c r="E18" s="14">
        <f t="shared" si="12"/>
        <v>25</v>
      </c>
      <c r="F18" s="15">
        <f t="shared" si="2"/>
        <v>3.5714285714285712E-2</v>
      </c>
      <c r="G18" s="15">
        <f t="shared" si="3"/>
        <v>1.0198475678880999E-2</v>
      </c>
      <c r="H18" s="3">
        <v>32</v>
      </c>
      <c r="I18" s="5" t="s">
        <v>24</v>
      </c>
      <c r="J18" s="1">
        <f t="shared" si="4"/>
        <v>7.8029748841745919E-3</v>
      </c>
      <c r="K18" s="14">
        <f t="shared" si="5"/>
        <v>1</v>
      </c>
      <c r="L18" s="14">
        <f t="shared" si="13"/>
        <v>50</v>
      </c>
      <c r="M18" s="9">
        <f t="shared" si="6"/>
        <v>1.2658227848101266E-2</v>
      </c>
      <c r="N18" s="9">
        <f t="shared" si="7"/>
        <v>4.8552529639266737E-3</v>
      </c>
      <c r="Q18" s="3"/>
      <c r="R18" s="3"/>
      <c r="S18" s="3"/>
      <c r="T18" s="3"/>
      <c r="U18" s="9"/>
      <c r="V18" s="5"/>
      <c r="W18" s="1"/>
      <c r="X18" s="8"/>
      <c r="Y18" s="8"/>
      <c r="Z18" s="3"/>
      <c r="AA18" s="5"/>
      <c r="AB18" s="1"/>
      <c r="AC18" s="8"/>
      <c r="AD18" s="8"/>
      <c r="AE18" s="3"/>
      <c r="AF18" s="5"/>
      <c r="AG18" s="1"/>
      <c r="AH18" s="8"/>
      <c r="AI18" s="7"/>
      <c r="AJ18" s="3"/>
      <c r="AK18" s="3"/>
      <c r="AL18" s="3"/>
    </row>
    <row r="19" spans="1:38">
      <c r="A19" s="3">
        <v>103</v>
      </c>
      <c r="B19" s="5" t="s">
        <v>41</v>
      </c>
      <c r="C19" s="1">
        <f t="shared" si="0"/>
        <v>1.2574777194481749E-2</v>
      </c>
      <c r="D19" s="14">
        <f t="shared" si="1"/>
        <v>1</v>
      </c>
      <c r="E19" s="14">
        <f t="shared" si="12"/>
        <v>26</v>
      </c>
      <c r="F19" s="15">
        <f t="shared" si="2"/>
        <v>3.5714285714285712E-2</v>
      </c>
      <c r="G19" s="15">
        <f t="shared" si="3"/>
        <v>2.3139508519803963E-2</v>
      </c>
      <c r="H19" s="3">
        <v>733</v>
      </c>
      <c r="I19" s="5" t="s">
        <v>28</v>
      </c>
      <c r="J19" s="1">
        <f t="shared" si="4"/>
        <v>0.17873689344062424</v>
      </c>
      <c r="K19" s="14">
        <f t="shared" si="5"/>
        <v>12</v>
      </c>
      <c r="L19" s="14">
        <f t="shared" si="13"/>
        <v>62</v>
      </c>
      <c r="M19" s="9">
        <f t="shared" si="6"/>
        <v>0.15189873417721519</v>
      </c>
      <c r="N19" s="9">
        <f t="shared" si="7"/>
        <v>2.6838159263409045E-2</v>
      </c>
      <c r="Q19" s="3"/>
      <c r="R19" s="3"/>
      <c r="S19" s="3"/>
      <c r="T19" s="3"/>
      <c r="U19" s="9"/>
      <c r="V19" s="5"/>
      <c r="W19" s="1"/>
      <c r="X19" s="8"/>
      <c r="Y19" s="8"/>
      <c r="Z19" s="3"/>
      <c r="AA19" s="5"/>
      <c r="AB19" s="1"/>
      <c r="AC19" s="8"/>
      <c r="AD19" s="8"/>
      <c r="AE19" s="3"/>
      <c r="AF19" s="3"/>
      <c r="AG19" s="3"/>
      <c r="AH19" s="3"/>
      <c r="AI19" s="3"/>
      <c r="AJ19" s="3"/>
      <c r="AK19" s="3"/>
      <c r="AL19" s="3"/>
    </row>
    <row r="20" spans="1:38">
      <c r="A20" s="3">
        <v>295</v>
      </c>
      <c r="B20" s="5" t="s">
        <v>42</v>
      </c>
      <c r="C20" s="1">
        <f t="shared" si="0"/>
        <v>3.6015138566719569E-2</v>
      </c>
      <c r="D20" s="14">
        <f t="shared" si="1"/>
        <v>1</v>
      </c>
      <c r="E20" s="14">
        <f t="shared" si="12"/>
        <v>27</v>
      </c>
      <c r="F20" s="15">
        <f t="shared" si="2"/>
        <v>3.5714285714285712E-2</v>
      </c>
      <c r="G20" s="15">
        <f t="shared" si="3"/>
        <v>3.008528524338569E-4</v>
      </c>
      <c r="H20" s="3">
        <v>18</v>
      </c>
      <c r="I20" s="5" t="s">
        <v>29</v>
      </c>
      <c r="J20" s="1">
        <f t="shared" si="4"/>
        <v>4.3891733723482075E-3</v>
      </c>
      <c r="K20" s="14">
        <f t="shared" si="5"/>
        <v>1</v>
      </c>
      <c r="L20" s="14">
        <f t="shared" si="13"/>
        <v>63</v>
      </c>
      <c r="M20" s="9">
        <f t="shared" si="6"/>
        <v>1.2658227848101266E-2</v>
      </c>
      <c r="N20" s="9">
        <f t="shared" si="7"/>
        <v>8.2690544757530581E-3</v>
      </c>
      <c r="Q20" s="3"/>
      <c r="R20" s="3"/>
      <c r="U20" s="9"/>
      <c r="V20" s="5"/>
      <c r="W20" s="1"/>
      <c r="X20" s="8"/>
      <c r="Y20" s="8"/>
      <c r="Z20" s="3"/>
      <c r="AA20" s="5"/>
      <c r="AB20" s="1"/>
      <c r="AC20" s="8"/>
      <c r="AD20" s="8"/>
      <c r="AE20" s="3"/>
      <c r="AF20" s="3"/>
      <c r="AG20" s="3"/>
      <c r="AH20" s="3"/>
      <c r="AI20" s="3"/>
      <c r="AJ20" s="3"/>
      <c r="AK20" s="7"/>
      <c r="AL20" s="7"/>
    </row>
    <row r="21" spans="1:38">
      <c r="A21" s="3">
        <v>318</v>
      </c>
      <c r="B21" s="5" t="s">
        <v>43</v>
      </c>
      <c r="C21" s="1">
        <f>A21/$A$28</f>
        <v>3.8823098522768891E-2</v>
      </c>
      <c r="D21" s="14">
        <f t="shared" si="1"/>
        <v>1</v>
      </c>
      <c r="E21" s="14">
        <f t="shared" si="12"/>
        <v>28</v>
      </c>
      <c r="F21" s="15">
        <f t="shared" si="2"/>
        <v>3.5714285714285712E-2</v>
      </c>
      <c r="G21" s="15">
        <f t="shared" si="3"/>
        <v>3.1088128084831787E-3</v>
      </c>
      <c r="H21" s="3">
        <v>20</v>
      </c>
      <c r="I21" s="5" t="s">
        <v>30</v>
      </c>
      <c r="J21" s="1">
        <f t="shared" si="4"/>
        <v>4.8768593026091199E-3</v>
      </c>
      <c r="K21" s="14">
        <f t="shared" si="5"/>
        <v>1</v>
      </c>
      <c r="L21" s="14">
        <f t="shared" si="13"/>
        <v>64</v>
      </c>
      <c r="M21" s="9">
        <f t="shared" si="6"/>
        <v>1.2658227848101266E-2</v>
      </c>
      <c r="N21" s="9">
        <f t="shared" si="7"/>
        <v>7.7813685454921457E-3</v>
      </c>
      <c r="O21" s="3"/>
      <c r="P21" s="2"/>
      <c r="Q21" s="3"/>
      <c r="R21" s="3"/>
      <c r="U21" s="9"/>
      <c r="V21" s="5"/>
      <c r="W21" s="1"/>
      <c r="X21" s="8"/>
      <c r="Y21" s="8"/>
      <c r="Z21" s="3"/>
      <c r="AA21" s="5"/>
      <c r="AB21" s="1"/>
      <c r="AC21" s="8"/>
      <c r="AD21" s="8"/>
      <c r="AE21" s="3"/>
      <c r="AF21" s="3"/>
      <c r="AG21" s="3"/>
      <c r="AH21" s="3"/>
      <c r="AI21" s="3"/>
      <c r="AJ21" s="3"/>
      <c r="AK21" s="7"/>
      <c r="AL21" s="7"/>
    </row>
    <row r="22" spans="1:38">
      <c r="H22" s="3">
        <v>27</v>
      </c>
      <c r="I22" s="5" t="s">
        <v>31</v>
      </c>
      <c r="J22" s="1">
        <f t="shared" si="4"/>
        <v>6.5837600585223113E-3</v>
      </c>
      <c r="K22" s="14">
        <f t="shared" si="5"/>
        <v>1</v>
      </c>
      <c r="L22" s="14">
        <f t="shared" si="13"/>
        <v>65</v>
      </c>
      <c r="M22" s="9">
        <f t="shared" si="6"/>
        <v>1.2658227848101266E-2</v>
      </c>
      <c r="N22" s="9">
        <f t="shared" si="7"/>
        <v>6.0744677895789544E-3</v>
      </c>
      <c r="O22" s="3"/>
      <c r="P22" s="2"/>
      <c r="Q22" s="3"/>
      <c r="R22" s="3"/>
      <c r="U22" s="9"/>
      <c r="V22" s="1"/>
      <c r="W22" s="1"/>
      <c r="X22" s="1"/>
      <c r="Y22" s="1"/>
      <c r="Z22" s="3"/>
      <c r="AA22" s="5"/>
      <c r="AB22" s="1"/>
      <c r="AC22" s="8"/>
      <c r="AD22" s="8"/>
      <c r="AE22" s="3"/>
      <c r="AF22" s="3"/>
      <c r="AG22" s="3"/>
      <c r="AH22" s="3"/>
      <c r="AI22" s="3"/>
      <c r="AJ22" s="3"/>
      <c r="AK22" s="3"/>
      <c r="AL22" s="3"/>
    </row>
    <row r="23" spans="1:38">
      <c r="H23" s="3">
        <v>32</v>
      </c>
      <c r="I23" s="5" t="s">
        <v>32</v>
      </c>
      <c r="J23" s="1">
        <f t="shared" si="4"/>
        <v>7.8029748841745919E-3</v>
      </c>
      <c r="K23" s="14">
        <f t="shared" si="5"/>
        <v>1</v>
      </c>
      <c r="L23" s="14">
        <f t="shared" si="13"/>
        <v>66</v>
      </c>
      <c r="M23" s="9">
        <f t="shared" si="6"/>
        <v>1.2658227848101266E-2</v>
      </c>
      <c r="N23" s="9">
        <f t="shared" si="7"/>
        <v>4.8552529639266737E-3</v>
      </c>
      <c r="O23" s="3"/>
      <c r="P23" s="2"/>
      <c r="Q23" s="3"/>
      <c r="R23" s="3"/>
      <c r="U23" s="9"/>
      <c r="V23" s="1"/>
      <c r="W23" s="1"/>
      <c r="X23" s="1"/>
      <c r="Y23" s="1"/>
      <c r="Z23" s="3"/>
      <c r="AA23" s="5"/>
      <c r="AB23" s="1"/>
      <c r="AC23" s="8"/>
      <c r="AD23" s="8"/>
      <c r="AE23" s="3"/>
      <c r="AF23" s="3"/>
      <c r="AG23" s="3"/>
      <c r="AH23" s="3"/>
      <c r="AI23" s="3"/>
      <c r="AJ23" s="3"/>
      <c r="AK23" s="3"/>
      <c r="AL23" s="3"/>
    </row>
    <row r="24" spans="1:38">
      <c r="H24" s="3">
        <v>619</v>
      </c>
      <c r="I24" s="5" t="s">
        <v>5</v>
      </c>
      <c r="J24" s="1">
        <f t="shared" si="4"/>
        <v>0.15093879541575225</v>
      </c>
      <c r="K24" s="14">
        <f t="shared" si="5"/>
        <v>10</v>
      </c>
      <c r="L24" s="14">
        <f t="shared" si="13"/>
        <v>76</v>
      </c>
      <c r="M24" s="9">
        <f t="shared" si="6"/>
        <v>0.12658227848101267</v>
      </c>
      <c r="N24" s="9">
        <f t="shared" si="7"/>
        <v>2.4356516934739586E-2</v>
      </c>
      <c r="O24" s="3"/>
      <c r="P24" s="2"/>
      <c r="Q24" s="3"/>
      <c r="R24" s="3"/>
      <c r="U24" s="9"/>
      <c r="V24" s="1"/>
      <c r="W24" s="1"/>
      <c r="X24" s="1"/>
      <c r="Y24" s="1"/>
      <c r="Z24" s="3"/>
      <c r="AA24" s="5"/>
      <c r="AB24" s="1"/>
      <c r="AC24" s="8"/>
      <c r="AD24" s="8"/>
      <c r="AE24" s="3"/>
      <c r="AF24" s="3"/>
      <c r="AG24" s="3"/>
      <c r="AH24" s="3"/>
      <c r="AI24" s="3"/>
      <c r="AJ24" s="3"/>
      <c r="AK24" s="3"/>
      <c r="AL24" s="3"/>
    </row>
    <row r="25" spans="1:38">
      <c r="H25" s="3">
        <v>16</v>
      </c>
      <c r="I25" s="5" t="s">
        <v>35</v>
      </c>
      <c r="J25" s="1">
        <f t="shared" si="4"/>
        <v>3.9014874420872959E-3</v>
      </c>
      <c r="K25" s="14">
        <f t="shared" si="5"/>
        <v>1</v>
      </c>
      <c r="L25" s="14">
        <f t="shared" si="13"/>
        <v>77</v>
      </c>
      <c r="M25" s="9">
        <f t="shared" si="6"/>
        <v>1.2658227848101266E-2</v>
      </c>
      <c r="N25" s="9">
        <f t="shared" si="7"/>
        <v>8.7567404060139697E-3</v>
      </c>
      <c r="O25" s="3"/>
      <c r="P25" s="2"/>
      <c r="Q25" s="3"/>
      <c r="R25" s="3"/>
      <c r="U25" s="9"/>
      <c r="V25" s="1"/>
      <c r="W25" s="1"/>
      <c r="X25" s="1"/>
      <c r="Y25" s="1"/>
      <c r="Z25" s="3"/>
      <c r="AA25" s="5"/>
      <c r="AB25" s="1"/>
      <c r="AC25" s="8"/>
      <c r="AD25" s="8"/>
      <c r="AE25" s="3"/>
      <c r="AF25" s="3"/>
      <c r="AG25" s="3"/>
      <c r="AH25" s="3"/>
      <c r="AI25" s="3"/>
      <c r="AJ25" s="3"/>
      <c r="AK25" s="3"/>
      <c r="AL25" s="3"/>
    </row>
    <row r="26" spans="1:38">
      <c r="H26" s="3">
        <v>13</v>
      </c>
      <c r="I26" s="5" t="s">
        <v>36</v>
      </c>
      <c r="J26" s="1">
        <f t="shared" si="4"/>
        <v>3.1699585466959277E-3</v>
      </c>
      <c r="K26" s="14">
        <f t="shared" si="5"/>
        <v>1</v>
      </c>
      <c r="L26" s="14">
        <f t="shared" si="13"/>
        <v>78</v>
      </c>
      <c r="M26" s="9">
        <f t="shared" si="6"/>
        <v>1.2658227848101266E-2</v>
      </c>
      <c r="N26" s="9">
        <f t="shared" si="7"/>
        <v>9.4882693014053388E-3</v>
      </c>
      <c r="O26" s="3"/>
      <c r="P26" s="2"/>
      <c r="Q26" s="3"/>
      <c r="R26" s="3"/>
      <c r="U26" s="9"/>
      <c r="V26" s="1"/>
      <c r="W26" s="1"/>
      <c r="X26" s="1"/>
      <c r="Y26" s="1"/>
      <c r="Z26" s="3"/>
      <c r="AA26" s="5"/>
      <c r="AB26" s="1"/>
      <c r="AC26" s="8"/>
      <c r="AD26" s="8"/>
      <c r="AE26" s="3"/>
      <c r="AF26" s="3"/>
      <c r="AG26" s="3"/>
      <c r="AH26" s="3"/>
      <c r="AI26" s="3"/>
      <c r="AJ26" s="3"/>
      <c r="AK26" s="3"/>
      <c r="AL26" s="3"/>
    </row>
    <row r="27" spans="1:38">
      <c r="H27" s="3">
        <v>30</v>
      </c>
      <c r="I27" s="5" t="s">
        <v>37</v>
      </c>
      <c r="J27" s="1">
        <f t="shared" si="4"/>
        <v>7.3152889539136795E-3</v>
      </c>
      <c r="K27" s="14">
        <f t="shared" si="5"/>
        <v>1</v>
      </c>
      <c r="L27" s="14">
        <f t="shared" si="13"/>
        <v>79</v>
      </c>
      <c r="M27" s="9">
        <f>K27/$K$28</f>
        <v>1.2658227848101266E-2</v>
      </c>
      <c r="N27" s="9">
        <f t="shared" si="7"/>
        <v>5.3429388941875862E-3</v>
      </c>
      <c r="O27" s="3"/>
      <c r="P27" s="2"/>
      <c r="U27" s="9"/>
      <c r="V27" s="1"/>
      <c r="W27" s="1"/>
      <c r="X27" s="1"/>
      <c r="Y27" s="1"/>
      <c r="Z27" s="3"/>
      <c r="AA27" s="5"/>
      <c r="AB27" s="1"/>
      <c r="AC27" s="8"/>
      <c r="AD27" s="8"/>
      <c r="AE27" s="3"/>
      <c r="AF27" s="3"/>
      <c r="AG27" s="3"/>
      <c r="AH27" s="3"/>
      <c r="AI27" s="3"/>
      <c r="AJ27" s="3"/>
      <c r="AK27" s="3"/>
      <c r="AL27" s="3"/>
    </row>
    <row r="28" spans="1:38">
      <c r="A28">
        <f>SUM(A3:A27)</f>
        <v>8191</v>
      </c>
      <c r="B28" s="3"/>
      <c r="C28" s="3"/>
      <c r="D28" s="3">
        <f t="shared" ref="D28" si="15">SUM(D3:D27)</f>
        <v>28</v>
      </c>
      <c r="E28" s="1" t="str">
        <f>CONCATENATE(E3,", ",E4,", ",E5,", ",E6,", ",E7,", ",E8,", ",E9,", ",E10,", ",E11,", ",E12,", ",E13,", ",E14,", ",E15,", ",E16,", ",E17,", ",E18,", ",E19,", ",E20,", ",E21)</f>
        <v>5, 6, 7, 8, 9, 10, 12, 14, 16, 18, 20, 21, 22, 23, 24, 25, 26, 27, 28</v>
      </c>
      <c r="F28" s="3"/>
      <c r="G28" s="1">
        <f>SUM(G3:G21)</f>
        <v>0.30092261541413046</v>
      </c>
      <c r="H28" s="3">
        <f>SUM(H3:H27)</f>
        <v>4101</v>
      </c>
      <c r="K28" s="3">
        <f t="shared" ref="K28" si="16">SUM(K3:K27)</f>
        <v>79</v>
      </c>
      <c r="L28" s="1" t="str">
        <f>CONCATENATE(L3,", ",L4,", ",L5,", ",L6,", ",L7,", ",L8,", ",L9,", ",L10,", ",L11,", ",L12,", ",L13,", ",L14,", ",L15,", ",L16,", ",L17,", ",L18,", ",L19,", ",L20,", ",L21,", ",L22,", ",L23,", ",L24,", ",L25,", ",L26,", ",L27)</f>
        <v>14, 15, 16, 17, 18, 19, 31, 32, 33, 34, 35, 46, 47, 48, 49, 50, 62, 63, 64, 65, 66, 76, 77, 78, 79</v>
      </c>
      <c r="N28" s="1">
        <f>SUM(N3:N27)</f>
        <v>0.27272755332907372</v>
      </c>
      <c r="O28" s="3">
        <f>SUM(O3:O27)</f>
        <v>5953</v>
      </c>
      <c r="R28" s="3">
        <f t="shared" ref="R28" si="17">SUM(R3:R27)</f>
        <v>17</v>
      </c>
      <c r="S28" s="1" t="str">
        <f>CONCATENATE(S3,", ",S4,", ",S5,", ",S6,", ",S7,", ",S8,", ",S9,", ",S10,", ",S11,", ",S12,", ",S13,", ",S14,", ",S15,", ",S16,", ",S17)</f>
        <v>1, 2, 3, 4, 6, 7, 8, 10, 11, 12, 13, 14, 15, 16, 17</v>
      </c>
      <c r="U28" s="1">
        <f>SUM(U3:U21)</f>
        <v>0.2475864862995425</v>
      </c>
      <c r="Z28" s="3"/>
      <c r="AA28" s="5"/>
      <c r="AB28" s="1"/>
      <c r="AC28" s="8"/>
      <c r="AD28" s="8"/>
      <c r="AE28" s="3"/>
      <c r="AF28" s="3"/>
      <c r="AG28" s="3"/>
      <c r="AH28" s="3"/>
      <c r="AI28" s="3"/>
    </row>
    <row r="29" spans="1:38"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</row>
    <row r="30" spans="1:38"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</row>
    <row r="31" spans="1:38">
      <c r="C31" s="10">
        <f>(D28*K28*R28)^2*3</f>
        <v>4242182448</v>
      </c>
      <c r="D31" s="1" t="s">
        <v>47</v>
      </c>
      <c r="H31" s="7">
        <v>250000000</v>
      </c>
      <c r="X31" s="3"/>
      <c r="Y31" s="3"/>
      <c r="Z31" s="3"/>
      <c r="AA31" s="3"/>
      <c r="AG31" s="3"/>
      <c r="AH31" s="3"/>
      <c r="AI31" s="3"/>
      <c r="AJ31" s="3"/>
      <c r="AK31" s="3"/>
      <c r="AL31" s="3"/>
    </row>
    <row r="32" spans="1:38">
      <c r="C32" s="10">
        <f>2^32</f>
        <v>4294967296</v>
      </c>
      <c r="H32" s="3"/>
      <c r="X32" s="3"/>
      <c r="Y32" s="3"/>
      <c r="Z32" s="3"/>
      <c r="AA32" s="3"/>
      <c r="AG32" s="3"/>
      <c r="AH32" s="3"/>
      <c r="AI32" s="3"/>
      <c r="AJ32" s="3"/>
      <c r="AK32" s="3"/>
      <c r="AL32" s="3"/>
    </row>
    <row r="33" spans="3:38">
      <c r="C33" s="1">
        <v>3923769600</v>
      </c>
      <c r="H33" s="7">
        <f>MOD(H31,110)</f>
        <v>30</v>
      </c>
      <c r="I33" s="3">
        <f>(H31-H33)/110</f>
        <v>2272727</v>
      </c>
      <c r="X33" s="3"/>
      <c r="Y33" s="3"/>
      <c r="Z33" s="3"/>
      <c r="AA33" s="3"/>
      <c r="AG33" s="3"/>
      <c r="AH33" s="3"/>
      <c r="AI33" s="3"/>
      <c r="AJ33" s="3"/>
      <c r="AK33" s="3"/>
      <c r="AL33" s="3"/>
    </row>
    <row r="34" spans="3:38">
      <c r="C34" s="7"/>
      <c r="H34" s="3">
        <f>MOD(I33,110)</f>
        <v>17</v>
      </c>
      <c r="I34" s="3">
        <f>(I33-H34)/110</f>
        <v>20661</v>
      </c>
      <c r="X34" s="3"/>
      <c r="Y34" s="3"/>
      <c r="Z34" s="3"/>
      <c r="AA34" s="3"/>
      <c r="AG34" s="3"/>
      <c r="AH34" s="3"/>
      <c r="AI34" s="3"/>
      <c r="AJ34" s="3"/>
      <c r="AK34" s="3"/>
      <c r="AL34" s="3"/>
    </row>
    <row r="35" spans="3:38">
      <c r="C35" s="7">
        <v>13160502080000</v>
      </c>
      <c r="H35" s="3">
        <f>MOD(I34,106)</f>
        <v>97</v>
      </c>
      <c r="I35" s="3">
        <f>(I34-H35)/106</f>
        <v>194</v>
      </c>
      <c r="X35" s="3"/>
      <c r="Y35" s="3"/>
      <c r="Z35" s="3"/>
      <c r="AA35" s="3"/>
    </row>
    <row r="36" spans="3:38">
      <c r="H36" s="3">
        <f>MOD(I35,8)</f>
        <v>2</v>
      </c>
      <c r="I36" s="3">
        <f>(I35-H36)/8</f>
        <v>24</v>
      </c>
      <c r="X36" s="3"/>
      <c r="Y36" s="3"/>
      <c r="Z36" s="3"/>
      <c r="AA36" s="3"/>
    </row>
    <row r="37" spans="3:38">
      <c r="H37" s="3">
        <f>MOD(I36,110)</f>
        <v>24</v>
      </c>
      <c r="I37" s="3">
        <f>(I36-H37)/110</f>
        <v>0</v>
      </c>
      <c r="X37" s="3"/>
      <c r="Y37" s="3"/>
      <c r="Z37" s="3"/>
      <c r="AA37" s="3"/>
    </row>
    <row r="38" spans="3:38">
      <c r="H38" s="3">
        <f t="shared" ref="H38" si="18">MOD(I37,110)</f>
        <v>0</v>
      </c>
      <c r="I38" s="3">
        <f t="shared" ref="I38" si="19">(I37-H38)/110</f>
        <v>0</v>
      </c>
      <c r="X38" s="3"/>
      <c r="Y38" s="3"/>
      <c r="Z38" s="3"/>
      <c r="AA38" s="3"/>
    </row>
    <row r="39" spans="3:38">
      <c r="H39" s="3">
        <f>MOD(I38,106)</f>
        <v>0</v>
      </c>
      <c r="I39" s="3">
        <f>(I38-H39)/106</f>
        <v>0</v>
      </c>
    </row>
    <row r="42" spans="3:38">
      <c r="I42"/>
      <c r="O42" s="7"/>
    </row>
    <row r="43" spans="3:38">
      <c r="I43"/>
      <c r="O43" s="3"/>
    </row>
    <row r="46" spans="3:38">
      <c r="Q46" s="3"/>
      <c r="R46" s="3"/>
    </row>
    <row r="47" spans="3:38">
      <c r="Q47" s="3"/>
      <c r="R47" s="3"/>
    </row>
    <row r="48" spans="3:38">
      <c r="Q48" s="3"/>
      <c r="R48" s="3"/>
    </row>
    <row r="49" spans="17:18">
      <c r="Q49" s="3"/>
      <c r="R49" s="3"/>
    </row>
  </sheetData>
  <mergeCells count="3">
    <mergeCell ref="H1:N1"/>
    <mergeCell ref="A1:G1"/>
    <mergeCell ref="O1:U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D66"/>
  <sheetViews>
    <sheetView workbookViewId="0">
      <selection activeCell="S6" sqref="S6"/>
    </sheetView>
  </sheetViews>
  <sheetFormatPr defaultRowHeight="15"/>
  <cols>
    <col min="1" max="1" width="5" style="3" bestFit="1" customWidth="1"/>
    <col min="2" max="2" width="2.7109375" style="1" bestFit="1" customWidth="1"/>
    <col min="3" max="3" width="15.140625" style="1" bestFit="1" customWidth="1"/>
    <col min="4" max="7" width="7.7109375" style="1" customWidth="1"/>
    <col min="8" max="8" width="10" style="3" bestFit="1" customWidth="1"/>
    <col min="9" max="9" width="7.42578125" style="3" customWidth="1"/>
    <col min="10" max="10" width="4.5703125" style="3" bestFit="1" customWidth="1"/>
    <col min="11" max="11" width="5.5703125" style="3" bestFit="1" customWidth="1"/>
    <col min="12" max="14" width="5.5703125" style="3" customWidth="1"/>
    <col min="15" max="15" width="9.5703125" style="3" customWidth="1"/>
    <col min="16" max="16" width="2.7109375" style="3" bestFit="1" customWidth="1"/>
    <col min="17" max="17" width="7.7109375" style="3" bestFit="1" customWidth="1"/>
    <col min="18" max="19" width="4" style="3" bestFit="1" customWidth="1"/>
    <col min="20" max="21" width="9.140625" style="3"/>
    <col min="22" max="22" width="5" style="3" bestFit="1" customWidth="1"/>
    <col min="23" max="25" width="4.5703125" style="3" bestFit="1" customWidth="1"/>
    <col min="26" max="26" width="5" style="3" bestFit="1" customWidth="1"/>
    <col min="27" max="27" width="4.28515625" style="3" customWidth="1"/>
    <col min="28" max="28" width="4.5703125" style="3" bestFit="1" customWidth="1"/>
    <col min="29" max="30" width="4" style="3" bestFit="1" customWidth="1"/>
    <col min="31" max="31" width="5" style="3" bestFit="1" customWidth="1"/>
    <col min="32" max="32" width="4" style="3" bestFit="1" customWidth="1"/>
    <col min="33" max="33" width="5" style="3" bestFit="1" customWidth="1"/>
    <col min="34" max="34" width="4.5703125" style="3" bestFit="1" customWidth="1"/>
    <col min="35" max="35" width="5" style="3" bestFit="1" customWidth="1"/>
    <col min="36" max="36" width="4.5703125" style="3" bestFit="1" customWidth="1"/>
    <col min="37" max="38" width="17.28515625" style="3" bestFit="1" customWidth="1"/>
    <col min="39" max="16384" width="9.140625" style="3"/>
  </cols>
  <sheetData>
    <row r="1" spans="1:41">
      <c r="A1" s="20" t="s">
        <v>44</v>
      </c>
      <c r="B1" s="20"/>
      <c r="C1" s="20"/>
      <c r="D1" s="20"/>
      <c r="E1" s="20"/>
      <c r="F1" s="20"/>
      <c r="G1" s="20"/>
      <c r="H1" s="20" t="s">
        <v>45</v>
      </c>
      <c r="I1" s="20"/>
      <c r="J1" s="20"/>
      <c r="K1" s="20"/>
      <c r="L1" s="20"/>
      <c r="M1" s="20"/>
      <c r="N1" s="20"/>
      <c r="O1" s="20" t="s">
        <v>46</v>
      </c>
      <c r="P1" s="20"/>
      <c r="Q1" s="20"/>
      <c r="R1" s="20"/>
      <c r="S1" s="20"/>
      <c r="T1" s="20"/>
      <c r="U1" s="20"/>
      <c r="V1" s="20" t="s">
        <v>59</v>
      </c>
      <c r="W1" s="20"/>
      <c r="X1" s="20"/>
      <c r="Y1" s="20"/>
      <c r="Z1" s="20"/>
      <c r="AA1" s="20"/>
      <c r="AB1" s="20"/>
      <c r="AC1" s="11"/>
      <c r="AD1" s="11"/>
      <c r="AE1" s="11"/>
      <c r="AF1" s="11"/>
      <c r="AG1" s="11"/>
      <c r="AH1" s="11"/>
      <c r="AI1" s="11" t="s">
        <v>58</v>
      </c>
    </row>
    <row r="2" spans="1:41">
      <c r="A2" s="13"/>
      <c r="B2" s="13"/>
      <c r="C2" s="13"/>
      <c r="D2" s="13">
        <v>28</v>
      </c>
      <c r="E2" s="13"/>
      <c r="F2" s="13"/>
      <c r="G2" s="13"/>
      <c r="H2" s="13"/>
      <c r="I2" s="13"/>
      <c r="J2" s="13"/>
      <c r="K2" s="13">
        <v>28</v>
      </c>
      <c r="L2" s="13"/>
      <c r="M2" s="13"/>
      <c r="N2" s="13"/>
      <c r="O2" s="13"/>
      <c r="P2" s="13"/>
      <c r="Q2" s="13"/>
      <c r="R2" s="13">
        <v>23</v>
      </c>
      <c r="S2" s="13"/>
      <c r="T2" s="13"/>
      <c r="U2" s="13"/>
      <c r="V2" s="11"/>
      <c r="W2" s="11"/>
      <c r="X2" s="11"/>
      <c r="Y2" s="11">
        <v>18</v>
      </c>
      <c r="Z2" s="11"/>
      <c r="AA2" s="11"/>
      <c r="AB2" s="11"/>
      <c r="AC2" s="11"/>
      <c r="AD2" s="11"/>
      <c r="AE2" s="11"/>
      <c r="AH2" s="11"/>
      <c r="AI2" s="11"/>
    </row>
    <row r="3" spans="1:41">
      <c r="A3" s="3">
        <v>787</v>
      </c>
      <c r="B3" s="9" t="s">
        <v>0</v>
      </c>
      <c r="C3" s="1">
        <f t="shared" ref="C3:C25" si="0">A3/$A$28</f>
        <v>0.35854214123006833</v>
      </c>
      <c r="D3" s="14">
        <f t="shared" ref="D3:D25" si="1">CEILING(C3*$D$2,1)</f>
        <v>11</v>
      </c>
      <c r="E3" s="14">
        <f>D3</f>
        <v>11</v>
      </c>
      <c r="F3" s="15">
        <f>D3/$D$28</f>
        <v>0.27500000000000002</v>
      </c>
      <c r="G3" s="15">
        <f t="shared" ref="G3:G25" si="2">ABS(F3-C3)</f>
        <v>8.3542141230068312E-2</v>
      </c>
      <c r="H3" s="7">
        <v>1783</v>
      </c>
      <c r="I3" s="1" t="s">
        <v>1</v>
      </c>
      <c r="J3" s="1">
        <f>H3/$H$28</f>
        <v>0.31776866868650866</v>
      </c>
      <c r="K3" s="14">
        <f>CEILING(J3*$K$2,1)</f>
        <v>9</v>
      </c>
      <c r="L3" s="14">
        <f>K3</f>
        <v>9</v>
      </c>
      <c r="M3" s="15">
        <f>K3/$K$28</f>
        <v>0.24324324324324326</v>
      </c>
      <c r="N3" s="15">
        <f>ABS(M3-J3)</f>
        <v>7.4525425443265403E-2</v>
      </c>
      <c r="O3" s="3">
        <v>64</v>
      </c>
      <c r="P3" s="3" t="s">
        <v>2</v>
      </c>
      <c r="Q3" s="1">
        <f>O3/$O$28</f>
        <v>2.9157175398633259E-2</v>
      </c>
      <c r="R3" s="14">
        <f>CEILING(Q3*$R$2,1)</f>
        <v>1</v>
      </c>
      <c r="S3" s="14">
        <f>R3</f>
        <v>1</v>
      </c>
      <c r="T3" s="15">
        <f>R3/$R$28</f>
        <v>2.8571428571428571E-2</v>
      </c>
      <c r="U3" s="15">
        <f t="shared" ref="U3:U24" si="3">ABS(T3-Q3)</f>
        <v>5.8574682720468826E-4</v>
      </c>
      <c r="V3" s="3">
        <v>28</v>
      </c>
      <c r="W3" s="3" t="s">
        <v>2</v>
      </c>
      <c r="X3" s="17">
        <f>V3/$V$28</f>
        <v>2.2932022932022931E-2</v>
      </c>
      <c r="Y3" s="14">
        <f>CEILING(X3*$Y$2,1)</f>
        <v>1</v>
      </c>
      <c r="Z3" s="14">
        <f>Y3</f>
        <v>1</v>
      </c>
      <c r="AA3" s="3">
        <f>Y3/$Y$28</f>
        <v>3.3333333333333333E-2</v>
      </c>
      <c r="AB3" s="15">
        <f t="shared" ref="AB3:AB21" si="4">ABS(AA3-X3)</f>
        <v>1.0401310401310402E-2</v>
      </c>
      <c r="AI3" s="9">
        <f>1/2</f>
        <v>0.5</v>
      </c>
      <c r="AJ3" s="9">
        <f>1/2</f>
        <v>0.5</v>
      </c>
      <c r="AK3" s="3">
        <f>ABS(AI3-AJ3)</f>
        <v>0</v>
      </c>
      <c r="AL3" s="1"/>
      <c r="AO3" s="1"/>
    </row>
    <row r="4" spans="1:41">
      <c r="A4" s="3">
        <v>44</v>
      </c>
      <c r="B4" s="5" t="s">
        <v>2</v>
      </c>
      <c r="C4" s="1">
        <f t="shared" si="0"/>
        <v>2.0045558086560365E-2</v>
      </c>
      <c r="D4" s="14">
        <f t="shared" si="1"/>
        <v>1</v>
      </c>
      <c r="E4" s="14">
        <f>E3+D4</f>
        <v>12</v>
      </c>
      <c r="F4" s="15">
        <f t="shared" ref="F4:F25" si="5">D4/$D$28</f>
        <v>2.5000000000000001E-2</v>
      </c>
      <c r="G4" s="15">
        <f t="shared" si="2"/>
        <v>4.9544419134396368E-3</v>
      </c>
      <c r="H4" s="7">
        <v>454</v>
      </c>
      <c r="I4" s="3" t="s">
        <v>28</v>
      </c>
      <c r="J4" s="1">
        <f t="shared" ref="J4:J15" si="6">H4/$H$28</f>
        <v>8.0912493316699335E-2</v>
      </c>
      <c r="K4" s="14">
        <f t="shared" ref="K4:K15" si="7">CEILING(J4*$K$2,1)</f>
        <v>3</v>
      </c>
      <c r="L4" s="14">
        <f>L3+K4</f>
        <v>12</v>
      </c>
      <c r="M4" s="15">
        <f t="shared" ref="M4:M15" si="8">K4/$K$28</f>
        <v>8.1081081081081086E-2</v>
      </c>
      <c r="N4" s="15">
        <f t="shared" ref="N4:N15" si="9">ABS(M4-J4)</f>
        <v>1.6858776438175016E-4</v>
      </c>
      <c r="O4" s="3">
        <v>196</v>
      </c>
      <c r="P4" s="3" t="s">
        <v>4</v>
      </c>
      <c r="Q4" s="1">
        <f t="shared" ref="Q4:Q24" si="10">O4/$O$28</f>
        <v>8.9293849658314356E-2</v>
      </c>
      <c r="R4" s="14">
        <f t="shared" ref="R4:R24" si="11">CEILING(Q4*$R$2,1)</f>
        <v>3</v>
      </c>
      <c r="S4" s="14">
        <f t="shared" ref="S4:S24" si="12">S3+R4</f>
        <v>4</v>
      </c>
      <c r="T4" s="15">
        <f t="shared" ref="T4:T24" si="13">R4/$R$28</f>
        <v>8.5714285714285715E-2</v>
      </c>
      <c r="U4" s="15">
        <f t="shared" si="3"/>
        <v>3.5795639440286409E-3</v>
      </c>
      <c r="V4" s="3">
        <v>79</v>
      </c>
      <c r="W4" s="3" t="s">
        <v>4</v>
      </c>
      <c r="X4" s="17">
        <f t="shared" ref="X4:X21" si="14">V4/$V$28</f>
        <v>6.4701064701064695E-2</v>
      </c>
      <c r="Y4" s="14">
        <f t="shared" ref="Y4:Y21" si="15">CEILING(X4*$Y$2,1)</f>
        <v>2</v>
      </c>
      <c r="Z4" s="14">
        <f t="shared" ref="Z4:Z21" si="16">Z3+Y4</f>
        <v>3</v>
      </c>
      <c r="AA4" s="3">
        <f t="shared" ref="AA4:AA21" si="17">Y4/$Y$28</f>
        <v>6.6666666666666666E-2</v>
      </c>
      <c r="AB4" s="15">
        <f t="shared" si="4"/>
        <v>1.9656019656019708E-3</v>
      </c>
      <c r="AC4" s="8"/>
      <c r="AD4" s="8"/>
      <c r="AH4" s="8"/>
      <c r="AI4" s="7"/>
      <c r="AL4" s="1"/>
    </row>
    <row r="5" spans="1:41">
      <c r="A5" s="3">
        <v>155</v>
      </c>
      <c r="B5" s="5" t="s">
        <v>4</v>
      </c>
      <c r="C5" s="1">
        <f t="shared" si="0"/>
        <v>7.0615034168564919E-2</v>
      </c>
      <c r="D5" s="14">
        <f t="shared" si="1"/>
        <v>2</v>
      </c>
      <c r="E5" s="14">
        <f t="shared" ref="E5:E25" si="18">E4+D5</f>
        <v>14</v>
      </c>
      <c r="F5" s="15">
        <f t="shared" si="5"/>
        <v>0.05</v>
      </c>
      <c r="G5" s="15">
        <f t="shared" si="2"/>
        <v>2.0615034168564916E-2</v>
      </c>
      <c r="H5" s="7">
        <v>26</v>
      </c>
      <c r="I5" s="3" t="s">
        <v>29</v>
      </c>
      <c r="J5" s="1">
        <f t="shared" si="6"/>
        <v>4.6337551238638391E-3</v>
      </c>
      <c r="K5" s="14">
        <f t="shared" si="7"/>
        <v>1</v>
      </c>
      <c r="L5" s="14">
        <f t="shared" ref="L5:L15" si="19">L4+K5</f>
        <v>13</v>
      </c>
      <c r="M5" s="15">
        <f t="shared" si="8"/>
        <v>2.7027027027027029E-2</v>
      </c>
      <c r="N5" s="15">
        <f t="shared" si="9"/>
        <v>2.2393271903163189E-2</v>
      </c>
      <c r="O5" s="3">
        <v>6</v>
      </c>
      <c r="P5" s="3" t="s">
        <v>50</v>
      </c>
      <c r="Q5" s="1">
        <f t="shared" si="10"/>
        <v>2.733485193621868E-3</v>
      </c>
      <c r="R5" s="14">
        <f t="shared" si="11"/>
        <v>1</v>
      </c>
      <c r="S5" s="14">
        <f t="shared" si="12"/>
        <v>5</v>
      </c>
      <c r="T5" s="15">
        <f t="shared" si="13"/>
        <v>2.8571428571428571E-2</v>
      </c>
      <c r="U5" s="15">
        <f t="shared" si="3"/>
        <v>2.5837943377806701E-2</v>
      </c>
      <c r="V5" s="3">
        <v>40</v>
      </c>
      <c r="W5" s="3" t="s">
        <v>15</v>
      </c>
      <c r="X5" s="17">
        <f t="shared" si="14"/>
        <v>3.276003276003276E-2</v>
      </c>
      <c r="Y5" s="14">
        <f t="shared" si="15"/>
        <v>1</v>
      </c>
      <c r="Z5" s="14">
        <f t="shared" si="16"/>
        <v>4</v>
      </c>
      <c r="AA5" s="3">
        <f t="shared" si="17"/>
        <v>3.3333333333333333E-2</v>
      </c>
      <c r="AB5" s="15">
        <f t="shared" si="4"/>
        <v>5.7330057330057249E-4</v>
      </c>
      <c r="AC5" s="8"/>
      <c r="AD5" s="8"/>
      <c r="AH5" s="8"/>
      <c r="AI5" s="7"/>
      <c r="AL5" s="1"/>
    </row>
    <row r="6" spans="1:41">
      <c r="A6" s="3">
        <v>8</v>
      </c>
      <c r="B6" s="5" t="s">
        <v>50</v>
      </c>
      <c r="C6" s="1">
        <f t="shared" si="0"/>
        <v>3.6446469248291574E-3</v>
      </c>
      <c r="D6" s="14">
        <f t="shared" si="1"/>
        <v>1</v>
      </c>
      <c r="E6" s="14">
        <f t="shared" si="18"/>
        <v>15</v>
      </c>
      <c r="F6" s="15">
        <f t="shared" si="5"/>
        <v>2.5000000000000001E-2</v>
      </c>
      <c r="G6" s="15">
        <f t="shared" si="2"/>
        <v>2.1355353075170842E-2</v>
      </c>
      <c r="H6" s="7">
        <v>39</v>
      </c>
      <c r="I6" s="3" t="s">
        <v>30</v>
      </c>
      <c r="J6" s="1">
        <f t="shared" si="6"/>
        <v>6.9506326857957587E-3</v>
      </c>
      <c r="K6" s="14">
        <f t="shared" si="7"/>
        <v>1</v>
      </c>
      <c r="L6" s="14">
        <f t="shared" si="19"/>
        <v>14</v>
      </c>
      <c r="M6" s="15">
        <f t="shared" si="8"/>
        <v>2.7027027027027029E-2</v>
      </c>
      <c r="N6" s="15">
        <f t="shared" si="9"/>
        <v>2.007639434123127E-2</v>
      </c>
      <c r="O6" s="3">
        <v>79</v>
      </c>
      <c r="P6" s="3" t="s">
        <v>15</v>
      </c>
      <c r="Q6" s="1">
        <f t="shared" si="10"/>
        <v>3.5990888382687929E-2</v>
      </c>
      <c r="R6" s="14">
        <f t="shared" si="11"/>
        <v>1</v>
      </c>
      <c r="S6" s="14">
        <f t="shared" si="12"/>
        <v>6</v>
      </c>
      <c r="T6" s="15">
        <f t="shared" si="13"/>
        <v>2.8571428571428571E-2</v>
      </c>
      <c r="U6" s="15">
        <f t="shared" si="3"/>
        <v>7.4194598112593581E-3</v>
      </c>
      <c r="V6" s="3">
        <v>88</v>
      </c>
      <c r="W6" s="3" t="s">
        <v>8</v>
      </c>
      <c r="X6" s="17">
        <f t="shared" si="14"/>
        <v>7.2072072072072071E-2</v>
      </c>
      <c r="Y6" s="14">
        <f t="shared" si="15"/>
        <v>2</v>
      </c>
      <c r="Z6" s="14">
        <f t="shared" si="16"/>
        <v>6</v>
      </c>
      <c r="AA6" s="3">
        <f t="shared" si="17"/>
        <v>6.6666666666666666E-2</v>
      </c>
      <c r="AB6" s="15">
        <f t="shared" si="4"/>
        <v>5.4054054054054057E-3</v>
      </c>
      <c r="AC6" s="8"/>
      <c r="AD6" s="8"/>
      <c r="AH6" s="8"/>
      <c r="AI6" s="7"/>
      <c r="AL6" s="1"/>
    </row>
    <row r="7" spans="1:41">
      <c r="A7" s="3">
        <v>38</v>
      </c>
      <c r="B7" s="5" t="s">
        <v>15</v>
      </c>
      <c r="C7" s="1">
        <f t="shared" si="0"/>
        <v>1.7312072892938495E-2</v>
      </c>
      <c r="D7" s="14">
        <f t="shared" si="1"/>
        <v>1</v>
      </c>
      <c r="E7" s="14">
        <f t="shared" si="18"/>
        <v>16</v>
      </c>
      <c r="F7" s="15">
        <f t="shared" si="5"/>
        <v>2.5000000000000001E-2</v>
      </c>
      <c r="G7" s="15">
        <f t="shared" si="2"/>
        <v>7.6879271070615061E-3</v>
      </c>
      <c r="H7" s="7">
        <v>1443</v>
      </c>
      <c r="I7" s="3" t="s">
        <v>3</v>
      </c>
      <c r="J7" s="1">
        <f t="shared" si="6"/>
        <v>0.25717340937444305</v>
      </c>
      <c r="K7" s="14">
        <f t="shared" si="7"/>
        <v>8</v>
      </c>
      <c r="L7" s="14">
        <f t="shared" si="19"/>
        <v>22</v>
      </c>
      <c r="M7" s="15">
        <f t="shared" si="8"/>
        <v>0.21621621621621623</v>
      </c>
      <c r="N7" s="15">
        <f t="shared" si="9"/>
        <v>4.0957193158226823E-2</v>
      </c>
      <c r="O7" s="3">
        <v>164</v>
      </c>
      <c r="P7" s="3" t="s">
        <v>8</v>
      </c>
      <c r="Q7" s="1">
        <f t="shared" si="10"/>
        <v>7.471526195899772E-2</v>
      </c>
      <c r="R7" s="14">
        <f t="shared" si="11"/>
        <v>2</v>
      </c>
      <c r="S7" s="14">
        <f t="shared" si="12"/>
        <v>8</v>
      </c>
      <c r="T7" s="15">
        <f t="shared" si="13"/>
        <v>5.7142857142857141E-2</v>
      </c>
      <c r="U7" s="15">
        <f t="shared" si="3"/>
        <v>1.7572404816140579E-2</v>
      </c>
      <c r="V7" s="3">
        <v>2</v>
      </c>
      <c r="W7" s="3" t="s">
        <v>20</v>
      </c>
      <c r="X7" s="17">
        <f t="shared" si="14"/>
        <v>1.6380016380016381E-3</v>
      </c>
      <c r="Y7" s="14">
        <f t="shared" si="15"/>
        <v>1</v>
      </c>
      <c r="Z7" s="14">
        <f t="shared" si="16"/>
        <v>7</v>
      </c>
      <c r="AA7" s="3">
        <f t="shared" si="17"/>
        <v>3.3333333333333333E-2</v>
      </c>
      <c r="AB7" s="15">
        <f t="shared" si="4"/>
        <v>3.1695331695331695E-2</v>
      </c>
      <c r="AC7" s="8"/>
      <c r="AD7" s="8"/>
      <c r="AH7" s="8"/>
      <c r="AI7" s="7"/>
      <c r="AL7" s="1"/>
    </row>
    <row r="8" spans="1:41">
      <c r="A8" s="3">
        <v>123</v>
      </c>
      <c r="B8" s="5" t="s">
        <v>8</v>
      </c>
      <c r="C8" s="1">
        <f t="shared" si="0"/>
        <v>5.603644646924829E-2</v>
      </c>
      <c r="D8" s="14">
        <f t="shared" si="1"/>
        <v>2</v>
      </c>
      <c r="E8" s="14">
        <f t="shared" si="18"/>
        <v>18</v>
      </c>
      <c r="F8" s="15">
        <f t="shared" si="5"/>
        <v>0.05</v>
      </c>
      <c r="G8" s="15">
        <f t="shared" si="2"/>
        <v>6.0364464692482869E-3</v>
      </c>
      <c r="H8" s="7">
        <v>59</v>
      </c>
      <c r="I8" s="3" t="s">
        <v>16</v>
      </c>
      <c r="J8" s="1">
        <f t="shared" si="6"/>
        <v>1.0515059704152558E-2</v>
      </c>
      <c r="K8" s="14">
        <f t="shared" si="7"/>
        <v>1</v>
      </c>
      <c r="L8" s="14">
        <f t="shared" si="19"/>
        <v>23</v>
      </c>
      <c r="M8" s="15">
        <f t="shared" si="8"/>
        <v>2.7027027027027029E-2</v>
      </c>
      <c r="N8" s="15">
        <f t="shared" si="9"/>
        <v>1.6511967322874473E-2</v>
      </c>
      <c r="O8" s="3">
        <v>2</v>
      </c>
      <c r="P8" s="3" t="s">
        <v>20</v>
      </c>
      <c r="Q8" s="1">
        <f t="shared" si="10"/>
        <v>9.1116173120728934E-4</v>
      </c>
      <c r="R8" s="14">
        <f t="shared" si="11"/>
        <v>1</v>
      </c>
      <c r="S8" s="14">
        <f t="shared" si="12"/>
        <v>9</v>
      </c>
      <c r="T8" s="15">
        <f t="shared" si="13"/>
        <v>2.8571428571428571E-2</v>
      </c>
      <c r="U8" s="15">
        <f t="shared" si="3"/>
        <v>2.7660266840221281E-2</v>
      </c>
      <c r="V8" s="3">
        <v>2</v>
      </c>
      <c r="W8" s="3" t="s">
        <v>9</v>
      </c>
      <c r="X8" s="17">
        <f t="shared" si="14"/>
        <v>1.6380016380016381E-3</v>
      </c>
      <c r="Y8" s="14">
        <f t="shared" si="15"/>
        <v>1</v>
      </c>
      <c r="Z8" s="14">
        <f t="shared" si="16"/>
        <v>8</v>
      </c>
      <c r="AA8" s="3">
        <f t="shared" si="17"/>
        <v>3.3333333333333333E-2</v>
      </c>
      <c r="AB8" s="15">
        <f t="shared" si="4"/>
        <v>3.1695331695331695E-2</v>
      </c>
      <c r="AC8" s="8"/>
      <c r="AD8" s="8"/>
      <c r="AH8" s="8"/>
      <c r="AI8" s="7"/>
      <c r="AL8" s="1"/>
    </row>
    <row r="9" spans="1:41">
      <c r="A9" s="3">
        <v>6</v>
      </c>
      <c r="B9" s="5" t="s">
        <v>20</v>
      </c>
      <c r="C9" s="1">
        <f t="shared" si="0"/>
        <v>2.733485193621868E-3</v>
      </c>
      <c r="D9" s="14">
        <f t="shared" si="1"/>
        <v>1</v>
      </c>
      <c r="E9" s="14">
        <f t="shared" si="18"/>
        <v>19</v>
      </c>
      <c r="F9" s="15">
        <f t="shared" si="5"/>
        <v>2.5000000000000001E-2</v>
      </c>
      <c r="G9" s="15">
        <f t="shared" si="2"/>
        <v>2.2266514806378132E-2</v>
      </c>
      <c r="H9" s="7">
        <v>53</v>
      </c>
      <c r="I9" s="3" t="s">
        <v>17</v>
      </c>
      <c r="J9" s="1">
        <f t="shared" si="6"/>
        <v>9.4457315986455175E-3</v>
      </c>
      <c r="K9" s="14">
        <f t="shared" si="7"/>
        <v>1</v>
      </c>
      <c r="L9" s="14">
        <f t="shared" si="19"/>
        <v>24</v>
      </c>
      <c r="M9" s="15">
        <f t="shared" si="8"/>
        <v>2.7027027027027029E-2</v>
      </c>
      <c r="N9" s="15">
        <f t="shared" si="9"/>
        <v>1.7581295428381511E-2</v>
      </c>
      <c r="O9" s="3">
        <v>9</v>
      </c>
      <c r="P9" s="3" t="s">
        <v>9</v>
      </c>
      <c r="Q9" s="1">
        <f t="shared" si="10"/>
        <v>4.1002277904328022E-3</v>
      </c>
      <c r="R9" s="14">
        <f t="shared" si="11"/>
        <v>1</v>
      </c>
      <c r="S9" s="14">
        <f t="shared" si="12"/>
        <v>10</v>
      </c>
      <c r="T9" s="15">
        <f t="shared" si="13"/>
        <v>2.8571428571428571E-2</v>
      </c>
      <c r="U9" s="15">
        <f t="shared" si="3"/>
        <v>2.4471200780995767E-2</v>
      </c>
      <c r="V9" s="3">
        <v>144</v>
      </c>
      <c r="W9" s="3" t="s">
        <v>25</v>
      </c>
      <c r="X9" s="17">
        <f t="shared" si="14"/>
        <v>0.11793611793611794</v>
      </c>
      <c r="Y9" s="14">
        <f t="shared" si="15"/>
        <v>3</v>
      </c>
      <c r="Z9" s="14">
        <f t="shared" si="16"/>
        <v>11</v>
      </c>
      <c r="AA9" s="3">
        <f t="shared" si="17"/>
        <v>0.1</v>
      </c>
      <c r="AB9" s="15">
        <f t="shared" si="4"/>
        <v>1.7936117936117935E-2</v>
      </c>
      <c r="AC9" s="8"/>
      <c r="AD9" s="8"/>
      <c r="AH9" s="8"/>
      <c r="AI9" s="7"/>
      <c r="AL9" s="1"/>
    </row>
    <row r="10" spans="1:41">
      <c r="A10" s="3">
        <v>6</v>
      </c>
      <c r="B10" s="5" t="s">
        <v>9</v>
      </c>
      <c r="C10" s="1">
        <f t="shared" si="0"/>
        <v>2.733485193621868E-3</v>
      </c>
      <c r="D10" s="14">
        <f t="shared" si="1"/>
        <v>1</v>
      </c>
      <c r="E10" s="14">
        <f t="shared" si="18"/>
        <v>20</v>
      </c>
      <c r="F10" s="15">
        <f t="shared" si="5"/>
        <v>2.5000000000000001E-2</v>
      </c>
      <c r="G10" s="15">
        <f t="shared" si="2"/>
        <v>2.2266514806378132E-2</v>
      </c>
      <c r="H10" s="7">
        <v>1409</v>
      </c>
      <c r="I10" s="3" t="s">
        <v>7</v>
      </c>
      <c r="J10" s="1">
        <f t="shared" si="6"/>
        <v>0.25111388344323649</v>
      </c>
      <c r="K10" s="14">
        <f t="shared" si="7"/>
        <v>8</v>
      </c>
      <c r="L10" s="14">
        <f t="shared" si="19"/>
        <v>32</v>
      </c>
      <c r="M10" s="15">
        <f t="shared" si="8"/>
        <v>0.21621621621621623</v>
      </c>
      <c r="N10" s="15">
        <f t="shared" si="9"/>
        <v>3.4897667227020257E-2</v>
      </c>
      <c r="O10" s="3">
        <v>249</v>
      </c>
      <c r="P10" s="3" t="s">
        <v>25</v>
      </c>
      <c r="Q10" s="1">
        <f t="shared" si="10"/>
        <v>0.11343963553530752</v>
      </c>
      <c r="R10" s="14">
        <f t="shared" si="11"/>
        <v>3</v>
      </c>
      <c r="S10" s="14">
        <f t="shared" si="12"/>
        <v>13</v>
      </c>
      <c r="T10" s="15">
        <f t="shared" si="13"/>
        <v>8.5714285714285715E-2</v>
      </c>
      <c r="U10" s="15">
        <f t="shared" si="3"/>
        <v>2.7725349821021802E-2</v>
      </c>
      <c r="V10" s="3">
        <v>131</v>
      </c>
      <c r="W10" s="3" t="s">
        <v>26</v>
      </c>
      <c r="X10" s="17">
        <f t="shared" si="14"/>
        <v>0.10728910728910729</v>
      </c>
      <c r="Y10" s="14">
        <f t="shared" si="15"/>
        <v>2</v>
      </c>
      <c r="Z10" s="14">
        <f t="shared" si="16"/>
        <v>13</v>
      </c>
      <c r="AA10" s="3">
        <f t="shared" si="17"/>
        <v>6.6666666666666666E-2</v>
      </c>
      <c r="AB10" s="15">
        <f t="shared" si="4"/>
        <v>4.0622440622440623E-2</v>
      </c>
      <c r="AC10" s="8"/>
      <c r="AD10" s="8"/>
      <c r="AH10" s="8"/>
      <c r="AI10" s="7"/>
      <c r="AL10" s="1"/>
    </row>
    <row r="11" spans="1:41">
      <c r="A11" s="3">
        <v>147</v>
      </c>
      <c r="B11" s="5" t="s">
        <v>25</v>
      </c>
      <c r="C11" s="1">
        <f t="shared" si="0"/>
        <v>6.697038724373576E-2</v>
      </c>
      <c r="D11" s="14">
        <f t="shared" si="1"/>
        <v>2</v>
      </c>
      <c r="E11" s="14">
        <f t="shared" si="18"/>
        <v>22</v>
      </c>
      <c r="F11" s="15">
        <f t="shared" si="5"/>
        <v>0.05</v>
      </c>
      <c r="G11" s="15">
        <f t="shared" si="2"/>
        <v>1.6970387243735757E-2</v>
      </c>
      <c r="H11" s="7">
        <v>60</v>
      </c>
      <c r="I11" s="3" t="s">
        <v>21</v>
      </c>
      <c r="J11" s="1">
        <f t="shared" si="6"/>
        <v>1.0693281055070397E-2</v>
      </c>
      <c r="K11" s="14">
        <f t="shared" si="7"/>
        <v>1</v>
      </c>
      <c r="L11" s="14">
        <f t="shared" si="19"/>
        <v>33</v>
      </c>
      <c r="M11" s="15">
        <f t="shared" si="8"/>
        <v>2.7027027027027029E-2</v>
      </c>
      <c r="N11" s="15">
        <f t="shared" si="9"/>
        <v>1.633374597195663E-2</v>
      </c>
      <c r="O11" s="3">
        <v>240</v>
      </c>
      <c r="P11" s="3" t="s">
        <v>26</v>
      </c>
      <c r="Q11" s="1">
        <f t="shared" si="10"/>
        <v>0.10933940774487472</v>
      </c>
      <c r="R11" s="14">
        <f t="shared" si="11"/>
        <v>3</v>
      </c>
      <c r="S11" s="14">
        <f t="shared" si="12"/>
        <v>16</v>
      </c>
      <c r="T11" s="15">
        <f t="shared" si="13"/>
        <v>8.5714285714285715E-2</v>
      </c>
      <c r="U11" s="15">
        <f t="shared" si="3"/>
        <v>2.3625122030589002E-2</v>
      </c>
      <c r="V11" s="3">
        <v>142</v>
      </c>
      <c r="W11" s="3" t="s">
        <v>27</v>
      </c>
      <c r="X11" s="17">
        <f t="shared" si="14"/>
        <v>0.1162981162981163</v>
      </c>
      <c r="Y11" s="14">
        <f t="shared" si="15"/>
        <v>3</v>
      </c>
      <c r="Z11" s="14">
        <f t="shared" si="16"/>
        <v>16</v>
      </c>
      <c r="AA11" s="3">
        <f t="shared" si="17"/>
        <v>0.1</v>
      </c>
      <c r="AB11" s="15">
        <f t="shared" si="4"/>
        <v>1.6298116298116297E-2</v>
      </c>
      <c r="AC11" s="8"/>
      <c r="AD11" s="8"/>
      <c r="AH11" s="1"/>
      <c r="AJ11" s="1"/>
      <c r="AK11" s="1"/>
    </row>
    <row r="12" spans="1:41">
      <c r="A12" s="3">
        <v>143</v>
      </c>
      <c r="B12" s="5" t="s">
        <v>26</v>
      </c>
      <c r="C12" s="1">
        <f t="shared" si="0"/>
        <v>6.514806378132118E-2</v>
      </c>
      <c r="D12" s="14">
        <f t="shared" si="1"/>
        <v>2</v>
      </c>
      <c r="E12" s="14">
        <f t="shared" si="18"/>
        <v>24</v>
      </c>
      <c r="F12" s="15">
        <f t="shared" si="5"/>
        <v>0.05</v>
      </c>
      <c r="G12" s="15">
        <f t="shared" si="2"/>
        <v>1.5148063781321178E-2</v>
      </c>
      <c r="H12" s="7">
        <v>65</v>
      </c>
      <c r="I12" s="3" t="s">
        <v>22</v>
      </c>
      <c r="J12" s="1">
        <f t="shared" si="6"/>
        <v>1.1584387809659598E-2</v>
      </c>
      <c r="K12" s="14">
        <f t="shared" si="7"/>
        <v>1</v>
      </c>
      <c r="L12" s="14">
        <f t="shared" si="19"/>
        <v>34</v>
      </c>
      <c r="M12" s="15">
        <f t="shared" si="8"/>
        <v>2.7027027027027029E-2</v>
      </c>
      <c r="N12" s="15">
        <f t="shared" si="9"/>
        <v>1.5442639217367431E-2</v>
      </c>
      <c r="O12" s="3">
        <v>235</v>
      </c>
      <c r="P12" s="3" t="s">
        <v>27</v>
      </c>
      <c r="Q12" s="1">
        <f t="shared" si="10"/>
        <v>0.1070615034168565</v>
      </c>
      <c r="R12" s="14">
        <f t="shared" si="11"/>
        <v>3</v>
      </c>
      <c r="S12" s="14">
        <f t="shared" si="12"/>
        <v>19</v>
      </c>
      <c r="T12" s="15">
        <f t="shared" si="13"/>
        <v>8.5714285714285715E-2</v>
      </c>
      <c r="U12" s="15">
        <f t="shared" si="3"/>
        <v>2.1347217702570781E-2</v>
      </c>
      <c r="V12" s="3">
        <v>21</v>
      </c>
      <c r="W12" s="3" t="s">
        <v>51</v>
      </c>
      <c r="X12" s="17">
        <f t="shared" si="14"/>
        <v>1.7199017199017199E-2</v>
      </c>
      <c r="Y12" s="14">
        <f t="shared" si="15"/>
        <v>1</v>
      </c>
      <c r="Z12" s="14">
        <f t="shared" si="16"/>
        <v>17</v>
      </c>
      <c r="AA12" s="3">
        <f t="shared" si="17"/>
        <v>3.3333333333333333E-2</v>
      </c>
      <c r="AB12" s="15">
        <f t="shared" si="4"/>
        <v>1.6134316134316134E-2</v>
      </c>
      <c r="AC12" s="8"/>
      <c r="AD12" s="8"/>
      <c r="AH12" s="1"/>
      <c r="AJ12" s="1"/>
      <c r="AK12" s="1"/>
    </row>
    <row r="13" spans="1:41">
      <c r="A13" s="3">
        <v>156</v>
      </c>
      <c r="B13" s="5" t="s">
        <v>27</v>
      </c>
      <c r="C13" s="1">
        <f t="shared" si="0"/>
        <v>7.1070615034168561E-2</v>
      </c>
      <c r="D13" s="14">
        <f t="shared" si="1"/>
        <v>2</v>
      </c>
      <c r="E13" s="14">
        <f t="shared" si="18"/>
        <v>26</v>
      </c>
      <c r="F13" s="15">
        <f t="shared" si="5"/>
        <v>0.05</v>
      </c>
      <c r="G13" s="15">
        <f t="shared" si="2"/>
        <v>2.1070615034168558E-2</v>
      </c>
      <c r="H13" s="7">
        <v>193</v>
      </c>
      <c r="I13" s="3" t="s">
        <v>5</v>
      </c>
      <c r="J13" s="1">
        <f t="shared" si="6"/>
        <v>3.4396720727143108E-2</v>
      </c>
      <c r="K13" s="14">
        <f t="shared" si="7"/>
        <v>1</v>
      </c>
      <c r="L13" s="14">
        <f t="shared" si="19"/>
        <v>35</v>
      </c>
      <c r="M13" s="15">
        <f t="shared" si="8"/>
        <v>2.7027027027027029E-2</v>
      </c>
      <c r="N13" s="15">
        <f t="shared" si="9"/>
        <v>7.3696937001160798E-3</v>
      </c>
      <c r="O13" s="3">
        <v>57</v>
      </c>
      <c r="P13" s="3" t="s">
        <v>51</v>
      </c>
      <c r="Q13" s="1">
        <f t="shared" si="10"/>
        <v>2.5968109339407745E-2</v>
      </c>
      <c r="R13" s="14">
        <f t="shared" si="11"/>
        <v>1</v>
      </c>
      <c r="S13" s="14">
        <f t="shared" si="12"/>
        <v>20</v>
      </c>
      <c r="T13" s="15">
        <f t="shared" si="13"/>
        <v>2.8571428571428571E-2</v>
      </c>
      <c r="U13" s="15">
        <f t="shared" si="3"/>
        <v>2.6033192320208259E-3</v>
      </c>
      <c r="V13" s="3">
        <v>180</v>
      </c>
      <c r="W13" s="3" t="s">
        <v>33</v>
      </c>
      <c r="X13" s="17">
        <f t="shared" si="14"/>
        <v>0.14742014742014742</v>
      </c>
      <c r="Y13" s="14">
        <f t="shared" si="15"/>
        <v>3</v>
      </c>
      <c r="Z13" s="14">
        <f t="shared" si="16"/>
        <v>20</v>
      </c>
      <c r="AA13" s="3">
        <f t="shared" si="17"/>
        <v>0.1</v>
      </c>
      <c r="AB13" s="15">
        <f t="shared" si="4"/>
        <v>4.7420147420147413E-2</v>
      </c>
      <c r="AC13" s="8"/>
      <c r="AD13" s="8"/>
      <c r="AH13" s="1"/>
      <c r="AJ13" s="1"/>
      <c r="AK13" s="1"/>
    </row>
    <row r="14" spans="1:41">
      <c r="A14" s="3">
        <v>37</v>
      </c>
      <c r="B14" s="5" t="s">
        <v>51</v>
      </c>
      <c r="C14" s="1">
        <f t="shared" si="0"/>
        <v>1.685649202733485E-2</v>
      </c>
      <c r="D14" s="14">
        <f t="shared" si="1"/>
        <v>1</v>
      </c>
      <c r="E14" s="14">
        <f t="shared" si="18"/>
        <v>27</v>
      </c>
      <c r="F14" s="15">
        <f t="shared" si="5"/>
        <v>2.5000000000000001E-2</v>
      </c>
      <c r="G14" s="15">
        <f t="shared" si="2"/>
        <v>8.143507972665151E-3</v>
      </c>
      <c r="H14" s="7">
        <v>13</v>
      </c>
      <c r="I14" s="3" t="s">
        <v>35</v>
      </c>
      <c r="J14" s="1">
        <f t="shared" si="6"/>
        <v>2.3168775619319196E-3</v>
      </c>
      <c r="K14" s="14">
        <f t="shared" si="7"/>
        <v>1</v>
      </c>
      <c r="L14" s="14">
        <f t="shared" si="19"/>
        <v>36</v>
      </c>
      <c r="M14" s="15">
        <f t="shared" si="8"/>
        <v>2.7027027027027029E-2</v>
      </c>
      <c r="N14" s="15">
        <f t="shared" si="9"/>
        <v>2.4710149465095109E-2</v>
      </c>
      <c r="O14" s="3">
        <v>262</v>
      </c>
      <c r="P14" s="3" t="s">
        <v>33</v>
      </c>
      <c r="Q14" s="1">
        <f t="shared" si="10"/>
        <v>0.1193621867881549</v>
      </c>
      <c r="R14" s="14">
        <f t="shared" si="11"/>
        <v>3</v>
      </c>
      <c r="S14" s="14">
        <f t="shared" si="12"/>
        <v>23</v>
      </c>
      <c r="T14" s="15">
        <f t="shared" si="13"/>
        <v>8.5714285714285715E-2</v>
      </c>
      <c r="U14" s="15">
        <f t="shared" si="3"/>
        <v>3.3647901073869182E-2</v>
      </c>
      <c r="V14" s="3">
        <v>27</v>
      </c>
      <c r="W14" s="3" t="s">
        <v>6</v>
      </c>
      <c r="X14" s="17">
        <f t="shared" si="14"/>
        <v>2.2113022113022112E-2</v>
      </c>
      <c r="Y14" s="14">
        <f t="shared" si="15"/>
        <v>1</v>
      </c>
      <c r="Z14" s="14">
        <f t="shared" si="16"/>
        <v>21</v>
      </c>
      <c r="AA14" s="3">
        <f t="shared" si="17"/>
        <v>3.3333333333333333E-2</v>
      </c>
      <c r="AB14" s="15">
        <f t="shared" si="4"/>
        <v>1.1220311220311221E-2</v>
      </c>
      <c r="AC14" s="8"/>
      <c r="AD14" s="8"/>
      <c r="AH14" s="1"/>
      <c r="AJ14" s="1"/>
      <c r="AK14" s="1"/>
    </row>
    <row r="15" spans="1:41">
      <c r="A15" s="3">
        <v>145</v>
      </c>
      <c r="B15" s="5" t="s">
        <v>33</v>
      </c>
      <c r="C15" s="1">
        <f t="shared" si="0"/>
        <v>6.6059225512528477E-2</v>
      </c>
      <c r="D15" s="14">
        <f t="shared" si="1"/>
        <v>2</v>
      </c>
      <c r="E15" s="14">
        <f t="shared" si="18"/>
        <v>29</v>
      </c>
      <c r="F15" s="15">
        <f t="shared" si="5"/>
        <v>0.05</v>
      </c>
      <c r="G15" s="15">
        <f t="shared" si="2"/>
        <v>1.6059225512528474E-2</v>
      </c>
      <c r="H15" s="7">
        <v>14</v>
      </c>
      <c r="I15" s="3" t="s">
        <v>36</v>
      </c>
      <c r="J15" s="1">
        <f t="shared" si="6"/>
        <v>2.4950989128497596E-3</v>
      </c>
      <c r="K15" s="14">
        <f t="shared" si="7"/>
        <v>1</v>
      </c>
      <c r="L15" s="14">
        <f t="shared" si="19"/>
        <v>37</v>
      </c>
      <c r="M15" s="15">
        <f t="shared" si="8"/>
        <v>2.7027027027027029E-2</v>
      </c>
      <c r="N15" s="15">
        <f t="shared" si="9"/>
        <v>2.453192811417727E-2</v>
      </c>
      <c r="O15" s="3">
        <v>62</v>
      </c>
      <c r="P15" s="3" t="s">
        <v>6</v>
      </c>
      <c r="Q15" s="1">
        <f t="shared" si="10"/>
        <v>2.8246013667425969E-2</v>
      </c>
      <c r="R15" s="14">
        <f t="shared" si="11"/>
        <v>1</v>
      </c>
      <c r="S15" s="14">
        <f t="shared" si="12"/>
        <v>24</v>
      </c>
      <c r="T15" s="15">
        <f t="shared" si="13"/>
        <v>2.8571428571428571E-2</v>
      </c>
      <c r="U15" s="15">
        <f t="shared" si="3"/>
        <v>3.2541490400260151E-4</v>
      </c>
      <c r="V15" s="3">
        <v>40</v>
      </c>
      <c r="W15" s="3" t="s">
        <v>34</v>
      </c>
      <c r="X15" s="17">
        <f t="shared" si="14"/>
        <v>3.276003276003276E-2</v>
      </c>
      <c r="Y15" s="14">
        <f t="shared" si="15"/>
        <v>1</v>
      </c>
      <c r="Z15" s="14">
        <f t="shared" si="16"/>
        <v>22</v>
      </c>
      <c r="AA15" s="3">
        <f t="shared" si="17"/>
        <v>3.3333333333333333E-2</v>
      </c>
      <c r="AB15" s="15">
        <f t="shared" si="4"/>
        <v>5.7330057330057249E-4</v>
      </c>
      <c r="AC15" s="8"/>
      <c r="AD15" s="8"/>
      <c r="AH15" s="1"/>
      <c r="AJ15" s="1"/>
      <c r="AK15" s="1"/>
    </row>
    <row r="16" spans="1:41">
      <c r="A16" s="3">
        <v>56</v>
      </c>
      <c r="B16" s="5" t="s">
        <v>6</v>
      </c>
      <c r="C16" s="1">
        <f t="shared" si="0"/>
        <v>2.55125284738041E-2</v>
      </c>
      <c r="D16" s="14">
        <f t="shared" si="1"/>
        <v>1</v>
      </c>
      <c r="E16" s="14">
        <f t="shared" si="18"/>
        <v>30</v>
      </c>
      <c r="F16" s="15">
        <f t="shared" si="5"/>
        <v>2.5000000000000001E-2</v>
      </c>
      <c r="G16" s="15">
        <f t="shared" si="2"/>
        <v>5.1252847380409833E-4</v>
      </c>
      <c r="I16" s="5"/>
      <c r="J16" s="1"/>
      <c r="K16" s="14"/>
      <c r="L16" s="14"/>
      <c r="M16" s="9"/>
      <c r="N16" s="9"/>
      <c r="O16" s="3">
        <v>58</v>
      </c>
      <c r="P16" s="3" t="s">
        <v>34</v>
      </c>
      <c r="Q16" s="1">
        <f t="shared" si="10"/>
        <v>2.6423690205011389E-2</v>
      </c>
      <c r="R16" s="14">
        <f t="shared" si="11"/>
        <v>1</v>
      </c>
      <c r="S16" s="14">
        <f t="shared" si="12"/>
        <v>25</v>
      </c>
      <c r="T16" s="15">
        <f t="shared" si="13"/>
        <v>2.8571428571428571E-2</v>
      </c>
      <c r="U16" s="15">
        <f t="shared" si="3"/>
        <v>2.147738366417181E-3</v>
      </c>
      <c r="V16" s="3">
        <v>44</v>
      </c>
      <c r="W16" s="3" t="s">
        <v>38</v>
      </c>
      <c r="X16" s="17">
        <f t="shared" si="14"/>
        <v>3.6036036036036036E-2</v>
      </c>
      <c r="Y16" s="14">
        <f t="shared" si="15"/>
        <v>1</v>
      </c>
      <c r="Z16" s="14">
        <f t="shared" si="16"/>
        <v>23</v>
      </c>
      <c r="AA16" s="3">
        <f t="shared" si="17"/>
        <v>3.3333333333333333E-2</v>
      </c>
      <c r="AB16" s="15">
        <f t="shared" si="4"/>
        <v>2.7027027027027029E-3</v>
      </c>
      <c r="AC16" s="8"/>
      <c r="AD16" s="8"/>
      <c r="AH16" s="1"/>
      <c r="AJ16" s="1"/>
      <c r="AK16" s="1"/>
    </row>
    <row r="17" spans="1:56">
      <c r="A17" s="3">
        <v>49</v>
      </c>
      <c r="B17" s="5" t="s">
        <v>34</v>
      </c>
      <c r="C17" s="1">
        <f t="shared" si="0"/>
        <v>2.2323462414578589E-2</v>
      </c>
      <c r="D17" s="14">
        <f t="shared" si="1"/>
        <v>1</v>
      </c>
      <c r="E17" s="14">
        <f t="shared" si="18"/>
        <v>31</v>
      </c>
      <c r="F17" s="15">
        <f t="shared" si="5"/>
        <v>2.5000000000000001E-2</v>
      </c>
      <c r="G17" s="15">
        <f t="shared" si="2"/>
        <v>2.6765375854214124E-3</v>
      </c>
      <c r="I17" s="5"/>
      <c r="J17" s="1"/>
      <c r="K17" s="14"/>
      <c r="L17" s="14"/>
      <c r="M17" s="9"/>
      <c r="N17" s="9"/>
      <c r="O17" s="3">
        <v>71</v>
      </c>
      <c r="P17" s="3" t="s">
        <v>38</v>
      </c>
      <c r="Q17" s="1">
        <f t="shared" si="10"/>
        <v>3.234624145785877E-2</v>
      </c>
      <c r="R17" s="14">
        <f t="shared" si="11"/>
        <v>1</v>
      </c>
      <c r="S17" s="14">
        <f t="shared" si="12"/>
        <v>26</v>
      </c>
      <c r="T17" s="15">
        <f t="shared" si="13"/>
        <v>2.8571428571428571E-2</v>
      </c>
      <c r="U17" s="15">
        <f t="shared" si="3"/>
        <v>3.774812886430199E-3</v>
      </c>
      <c r="V17" s="3">
        <v>32</v>
      </c>
      <c r="W17" s="3" t="s">
        <v>52</v>
      </c>
      <c r="X17" s="17">
        <f t="shared" si="14"/>
        <v>2.620802620802621E-2</v>
      </c>
      <c r="Y17" s="14">
        <f t="shared" si="15"/>
        <v>1</v>
      </c>
      <c r="Z17" s="14">
        <f t="shared" si="16"/>
        <v>24</v>
      </c>
      <c r="AA17" s="3">
        <f t="shared" si="17"/>
        <v>3.3333333333333333E-2</v>
      </c>
      <c r="AB17" s="15">
        <f t="shared" si="4"/>
        <v>7.1253071253071232E-3</v>
      </c>
      <c r="AC17" s="8"/>
      <c r="AD17" s="8"/>
      <c r="AH17" s="1"/>
      <c r="AJ17" s="1"/>
      <c r="AK17" s="1"/>
    </row>
    <row r="18" spans="1:56">
      <c r="A18" s="3">
        <v>50</v>
      </c>
      <c r="B18" s="5" t="s">
        <v>38</v>
      </c>
      <c r="C18" s="1">
        <f t="shared" si="0"/>
        <v>2.2779043280182234E-2</v>
      </c>
      <c r="D18" s="14">
        <f t="shared" si="1"/>
        <v>1</v>
      </c>
      <c r="E18" s="14">
        <f t="shared" si="18"/>
        <v>32</v>
      </c>
      <c r="F18" s="15">
        <f t="shared" si="5"/>
        <v>2.5000000000000001E-2</v>
      </c>
      <c r="G18" s="15">
        <f t="shared" si="2"/>
        <v>2.2209567198177675E-3</v>
      </c>
      <c r="I18" s="5"/>
      <c r="J18" s="1"/>
      <c r="K18" s="14"/>
      <c r="L18" s="14"/>
      <c r="M18" s="9"/>
      <c r="N18" s="9"/>
      <c r="O18" s="3">
        <v>61</v>
      </c>
      <c r="P18" s="3" t="s">
        <v>52</v>
      </c>
      <c r="Q18" s="1">
        <f t="shared" si="10"/>
        <v>2.7790432801822324E-2</v>
      </c>
      <c r="R18" s="14">
        <f t="shared" si="11"/>
        <v>1</v>
      </c>
      <c r="S18" s="14">
        <f t="shared" si="12"/>
        <v>27</v>
      </c>
      <c r="T18" s="15">
        <f t="shared" si="13"/>
        <v>2.8571428571428571E-2</v>
      </c>
      <c r="U18" s="15">
        <f t="shared" si="3"/>
        <v>7.8099576960624639E-4</v>
      </c>
      <c r="V18" s="3">
        <v>39</v>
      </c>
      <c r="W18" s="3" t="s">
        <v>53</v>
      </c>
      <c r="X18" s="17">
        <f t="shared" si="14"/>
        <v>3.1941031941031942E-2</v>
      </c>
      <c r="Y18" s="14">
        <f t="shared" si="15"/>
        <v>1</v>
      </c>
      <c r="Z18" s="14">
        <f t="shared" si="16"/>
        <v>25</v>
      </c>
      <c r="AA18" s="3">
        <f t="shared" si="17"/>
        <v>3.3333333333333333E-2</v>
      </c>
      <c r="AB18" s="15">
        <f t="shared" si="4"/>
        <v>1.3923013923013913E-3</v>
      </c>
      <c r="AC18" s="8"/>
      <c r="AD18" s="8"/>
      <c r="AH18" s="1"/>
      <c r="AJ18" s="1"/>
      <c r="AK18" s="1"/>
    </row>
    <row r="19" spans="1:56">
      <c r="A19" s="3">
        <v>43</v>
      </c>
      <c r="B19" s="5" t="s">
        <v>52</v>
      </c>
      <c r="C19" s="1">
        <f t="shared" si="0"/>
        <v>1.958997722095672E-2</v>
      </c>
      <c r="D19" s="14">
        <f t="shared" si="1"/>
        <v>1</v>
      </c>
      <c r="E19" s="14">
        <f t="shared" si="18"/>
        <v>33</v>
      </c>
      <c r="F19" s="15">
        <f t="shared" si="5"/>
        <v>2.5000000000000001E-2</v>
      </c>
      <c r="G19" s="15">
        <f t="shared" si="2"/>
        <v>5.4100227790432817E-3</v>
      </c>
      <c r="I19" s="5"/>
      <c r="J19" s="1"/>
      <c r="K19" s="14"/>
      <c r="L19" s="14"/>
      <c r="M19" s="9"/>
      <c r="N19" s="9"/>
      <c r="O19" s="3">
        <v>73</v>
      </c>
      <c r="P19" s="3" t="s">
        <v>53</v>
      </c>
      <c r="Q19" s="1">
        <f t="shared" si="10"/>
        <v>3.3257403189066059E-2</v>
      </c>
      <c r="R19" s="14">
        <f t="shared" si="11"/>
        <v>1</v>
      </c>
      <c r="S19" s="14">
        <f t="shared" si="12"/>
        <v>28</v>
      </c>
      <c r="T19" s="15">
        <f t="shared" si="13"/>
        <v>2.8571428571428571E-2</v>
      </c>
      <c r="U19" s="15">
        <f t="shared" si="3"/>
        <v>4.6859746176374888E-3</v>
      </c>
      <c r="V19" s="3">
        <v>26</v>
      </c>
      <c r="W19" s="3" t="s">
        <v>54</v>
      </c>
      <c r="X19" s="17">
        <f t="shared" si="14"/>
        <v>2.1294021294021293E-2</v>
      </c>
      <c r="Y19" s="14">
        <f t="shared" si="15"/>
        <v>1</v>
      </c>
      <c r="Z19" s="14">
        <f t="shared" si="16"/>
        <v>26</v>
      </c>
      <c r="AA19" s="3">
        <f t="shared" si="17"/>
        <v>3.3333333333333333E-2</v>
      </c>
      <c r="AB19" s="15">
        <f t="shared" si="4"/>
        <v>1.203931203931204E-2</v>
      </c>
      <c r="AC19" s="8"/>
      <c r="AD19" s="8"/>
      <c r="AH19" s="1"/>
      <c r="AJ19" s="1"/>
      <c r="AK19" s="1"/>
    </row>
    <row r="20" spans="1:56">
      <c r="A20" s="3">
        <v>32</v>
      </c>
      <c r="B20" s="5" t="s">
        <v>53</v>
      </c>
      <c r="C20" s="1">
        <f t="shared" si="0"/>
        <v>1.4578587699316629E-2</v>
      </c>
      <c r="D20" s="14">
        <f t="shared" si="1"/>
        <v>1</v>
      </c>
      <c r="E20" s="14">
        <f t="shared" si="18"/>
        <v>34</v>
      </c>
      <c r="F20" s="15">
        <f t="shared" si="5"/>
        <v>2.5000000000000001E-2</v>
      </c>
      <c r="G20" s="15">
        <f t="shared" si="2"/>
        <v>1.0421412300683372E-2</v>
      </c>
      <c r="I20" s="5"/>
      <c r="J20" s="1"/>
      <c r="K20" s="14"/>
      <c r="L20" s="14"/>
      <c r="M20" s="9"/>
      <c r="N20" s="9"/>
      <c r="O20" s="3">
        <v>57</v>
      </c>
      <c r="P20" s="3" t="s">
        <v>54</v>
      </c>
      <c r="Q20" s="1">
        <f t="shared" si="10"/>
        <v>2.5968109339407745E-2</v>
      </c>
      <c r="R20" s="14">
        <f t="shared" si="11"/>
        <v>1</v>
      </c>
      <c r="S20" s="14">
        <f t="shared" si="12"/>
        <v>29</v>
      </c>
      <c r="T20" s="15">
        <f t="shared" si="13"/>
        <v>2.8571428571428571E-2</v>
      </c>
      <c r="U20" s="15">
        <f t="shared" si="3"/>
        <v>2.6033192320208259E-3</v>
      </c>
      <c r="V20" s="3">
        <v>6</v>
      </c>
      <c r="W20" s="3" t="s">
        <v>39</v>
      </c>
      <c r="X20" s="17">
        <f t="shared" si="14"/>
        <v>4.9140049140049139E-3</v>
      </c>
      <c r="Y20" s="14">
        <f t="shared" si="15"/>
        <v>1</v>
      </c>
      <c r="Z20" s="14">
        <f t="shared" si="16"/>
        <v>27</v>
      </c>
      <c r="AA20" s="3">
        <f t="shared" si="17"/>
        <v>3.3333333333333333E-2</v>
      </c>
      <c r="AB20" s="15">
        <f t="shared" si="4"/>
        <v>2.841932841932842E-2</v>
      </c>
      <c r="AC20" s="8"/>
      <c r="AD20" s="8"/>
      <c r="AH20" s="1"/>
      <c r="AJ20" s="1"/>
      <c r="AK20" s="1"/>
    </row>
    <row r="21" spans="1:56">
      <c r="A21" s="3">
        <v>26</v>
      </c>
      <c r="B21" s="5" t="s">
        <v>54</v>
      </c>
      <c r="C21" s="1">
        <f t="shared" si="0"/>
        <v>1.184510250569476E-2</v>
      </c>
      <c r="D21" s="14">
        <f t="shared" si="1"/>
        <v>1</v>
      </c>
      <c r="E21" s="14">
        <f t="shared" si="18"/>
        <v>35</v>
      </c>
      <c r="F21" s="15">
        <f t="shared" si="5"/>
        <v>2.5000000000000001E-2</v>
      </c>
      <c r="G21" s="15">
        <f t="shared" si="2"/>
        <v>1.3154897494305241E-2</v>
      </c>
      <c r="I21" s="5"/>
      <c r="J21" s="1"/>
      <c r="K21" s="14"/>
      <c r="L21" s="14"/>
      <c r="M21" s="9"/>
      <c r="N21" s="9"/>
      <c r="O21" s="3">
        <v>8</v>
      </c>
      <c r="P21" s="3" t="s">
        <v>39</v>
      </c>
      <c r="Q21" s="1">
        <f t="shared" si="10"/>
        <v>3.6446469248291574E-3</v>
      </c>
      <c r="R21" s="14">
        <f t="shared" si="11"/>
        <v>1</v>
      </c>
      <c r="S21" s="14">
        <f t="shared" si="12"/>
        <v>30</v>
      </c>
      <c r="T21" s="15">
        <f t="shared" si="13"/>
        <v>2.8571428571428571E-2</v>
      </c>
      <c r="U21" s="15">
        <f t="shared" si="3"/>
        <v>2.4926781646599415E-2</v>
      </c>
      <c r="V21" s="3">
        <v>150</v>
      </c>
      <c r="W21" s="3" t="s">
        <v>57</v>
      </c>
      <c r="X21" s="17">
        <f t="shared" si="14"/>
        <v>0.12285012285012285</v>
      </c>
      <c r="Y21" s="14">
        <f t="shared" si="15"/>
        <v>3</v>
      </c>
      <c r="Z21" s="14">
        <f t="shared" si="16"/>
        <v>30</v>
      </c>
      <c r="AA21" s="3">
        <f t="shared" si="17"/>
        <v>0.1</v>
      </c>
      <c r="AB21" s="15">
        <f t="shared" si="4"/>
        <v>2.2850122850122848E-2</v>
      </c>
      <c r="AC21" s="8"/>
      <c r="AD21" s="8"/>
      <c r="AH21" s="1"/>
      <c r="AJ21" s="1"/>
      <c r="AK21" s="1"/>
    </row>
    <row r="22" spans="1:56">
      <c r="A22" s="3">
        <v>5</v>
      </c>
      <c r="B22" s="5" t="s">
        <v>39</v>
      </c>
      <c r="C22" s="1">
        <f t="shared" si="0"/>
        <v>2.2779043280182231E-3</v>
      </c>
      <c r="D22" s="14">
        <f t="shared" si="1"/>
        <v>1</v>
      </c>
      <c r="E22" s="14">
        <f t="shared" si="18"/>
        <v>36</v>
      </c>
      <c r="F22" s="15">
        <f t="shared" si="5"/>
        <v>2.5000000000000001E-2</v>
      </c>
      <c r="G22" s="15">
        <f t="shared" si="2"/>
        <v>2.2722095671981777E-2</v>
      </c>
      <c r="I22" s="5"/>
      <c r="J22" s="1"/>
      <c r="K22" s="14"/>
      <c r="L22" s="14"/>
      <c r="M22" s="9"/>
      <c r="N22" s="9"/>
      <c r="O22" s="3">
        <v>9</v>
      </c>
      <c r="P22" s="3" t="s">
        <v>56</v>
      </c>
      <c r="Q22" s="1">
        <f t="shared" si="10"/>
        <v>4.1002277904328022E-3</v>
      </c>
      <c r="R22" s="14">
        <f t="shared" si="11"/>
        <v>1</v>
      </c>
      <c r="S22" s="14">
        <f t="shared" si="12"/>
        <v>31</v>
      </c>
      <c r="T22" s="15">
        <f t="shared" si="13"/>
        <v>2.8571428571428571E-2</v>
      </c>
      <c r="U22" s="15">
        <f t="shared" si="3"/>
        <v>2.4471200780995767E-2</v>
      </c>
      <c r="V22" s="1"/>
      <c r="W22" s="1"/>
      <c r="AB22" s="15"/>
      <c r="AC22" s="8"/>
      <c r="AD22" s="8"/>
      <c r="AH22" s="1"/>
      <c r="AJ22" s="1"/>
      <c r="AK22" s="1"/>
    </row>
    <row r="23" spans="1:56">
      <c r="A23" s="3">
        <v>2</v>
      </c>
      <c r="B23" s="5" t="s">
        <v>56</v>
      </c>
      <c r="C23" s="1">
        <f t="shared" si="0"/>
        <v>9.1116173120728934E-4</v>
      </c>
      <c r="D23" s="14">
        <f t="shared" si="1"/>
        <v>1</v>
      </c>
      <c r="E23" s="14">
        <f t="shared" si="18"/>
        <v>37</v>
      </c>
      <c r="F23" s="15">
        <f t="shared" si="5"/>
        <v>2.5000000000000001E-2</v>
      </c>
      <c r="G23" s="15">
        <f t="shared" si="2"/>
        <v>2.4088838268792712E-2</v>
      </c>
      <c r="I23" s="5"/>
      <c r="J23" s="1"/>
      <c r="K23" s="14"/>
      <c r="L23" s="14"/>
      <c r="M23" s="9"/>
      <c r="N23" s="9"/>
      <c r="O23" s="3">
        <v>204</v>
      </c>
      <c r="P23" s="3" t="s">
        <v>57</v>
      </c>
      <c r="Q23" s="1">
        <f t="shared" si="10"/>
        <v>9.2938496583143501E-2</v>
      </c>
      <c r="R23" s="14">
        <f t="shared" si="11"/>
        <v>3</v>
      </c>
      <c r="S23" s="14">
        <f t="shared" si="12"/>
        <v>34</v>
      </c>
      <c r="T23" s="15">
        <f t="shared" si="13"/>
        <v>8.5714285714285715E-2</v>
      </c>
      <c r="U23" s="15">
        <f t="shared" si="3"/>
        <v>7.2242108688577861E-3</v>
      </c>
      <c r="V23" s="1"/>
      <c r="W23" s="1"/>
      <c r="AB23" s="15"/>
      <c r="AC23" s="8"/>
      <c r="AD23" s="8"/>
      <c r="AH23" s="1"/>
      <c r="AJ23" s="1"/>
      <c r="AK23" s="1"/>
    </row>
    <row r="24" spans="1:56">
      <c r="A24" s="3">
        <v>117</v>
      </c>
      <c r="B24" s="5" t="s">
        <v>57</v>
      </c>
      <c r="C24" s="1">
        <f t="shared" si="0"/>
        <v>5.330296127562642E-2</v>
      </c>
      <c r="D24" s="14">
        <f t="shared" si="1"/>
        <v>2</v>
      </c>
      <c r="E24" s="14">
        <f t="shared" si="18"/>
        <v>39</v>
      </c>
      <c r="F24" s="15">
        <f t="shared" si="5"/>
        <v>0.05</v>
      </c>
      <c r="G24" s="15">
        <f t="shared" si="2"/>
        <v>3.3029612756264176E-3</v>
      </c>
      <c r="I24" s="5"/>
      <c r="J24" s="1"/>
      <c r="K24" s="14"/>
      <c r="L24" s="14"/>
      <c r="M24" s="9"/>
      <c r="N24" s="9"/>
      <c r="O24" s="3">
        <v>29</v>
      </c>
      <c r="P24" s="3" t="s">
        <v>55</v>
      </c>
      <c r="Q24" s="1">
        <f t="shared" si="10"/>
        <v>1.3211845102505695E-2</v>
      </c>
      <c r="R24" s="14">
        <f t="shared" si="11"/>
        <v>1</v>
      </c>
      <c r="S24" s="14">
        <f t="shared" si="12"/>
        <v>35</v>
      </c>
      <c r="T24" s="15">
        <f t="shared" si="13"/>
        <v>2.8571428571428571E-2</v>
      </c>
      <c r="U24" s="15">
        <f t="shared" si="3"/>
        <v>1.5359583468922876E-2</v>
      </c>
      <c r="V24" s="1"/>
      <c r="W24" s="1"/>
      <c r="AB24" s="15"/>
      <c r="AC24" s="8"/>
      <c r="AD24" s="8"/>
      <c r="AH24" s="1"/>
      <c r="AJ24" s="1"/>
      <c r="AK24" s="1"/>
      <c r="BC24" s="3" t="s">
        <v>49</v>
      </c>
      <c r="BD24" s="3" t="s">
        <v>49</v>
      </c>
    </row>
    <row r="25" spans="1:56">
      <c r="A25" s="3">
        <v>20</v>
      </c>
      <c r="B25" s="5" t="s">
        <v>55</v>
      </c>
      <c r="C25" s="1">
        <f t="shared" si="0"/>
        <v>9.1116173120728925E-3</v>
      </c>
      <c r="D25" s="14">
        <f t="shared" si="1"/>
        <v>1</v>
      </c>
      <c r="E25" s="14">
        <f t="shared" si="18"/>
        <v>40</v>
      </c>
      <c r="F25" s="15">
        <f t="shared" si="5"/>
        <v>2.5000000000000001E-2</v>
      </c>
      <c r="G25" s="15">
        <f t="shared" si="2"/>
        <v>1.5888382687927111E-2</v>
      </c>
      <c r="I25" s="5"/>
      <c r="J25" s="1"/>
      <c r="K25" s="14"/>
      <c r="L25" s="14"/>
      <c r="M25" s="9"/>
      <c r="N25" s="9"/>
      <c r="V25" s="1"/>
      <c r="W25" s="1"/>
      <c r="AC25" s="8"/>
      <c r="AD25" s="8"/>
      <c r="AH25" s="1"/>
      <c r="AJ25" s="1"/>
      <c r="AK25" s="1"/>
    </row>
    <row r="26" spans="1:56">
      <c r="I26" s="5"/>
      <c r="J26" s="1"/>
      <c r="K26" s="14"/>
      <c r="L26" s="14"/>
      <c r="M26" s="9"/>
      <c r="N26" s="9"/>
      <c r="U26" s="9"/>
      <c r="V26" s="1"/>
      <c r="W26" s="1"/>
      <c r="AB26" s="9"/>
      <c r="AC26" s="8"/>
      <c r="AD26" s="8"/>
      <c r="AH26" s="1"/>
      <c r="AJ26" s="1"/>
      <c r="AK26" s="1"/>
    </row>
    <row r="27" spans="1:56">
      <c r="I27" s="5"/>
      <c r="J27" s="1"/>
      <c r="K27" s="14"/>
      <c r="L27" s="14"/>
      <c r="M27" s="9"/>
      <c r="N27" s="9"/>
      <c r="U27" s="9"/>
      <c r="V27" s="1"/>
      <c r="W27" s="1"/>
      <c r="AB27" s="9"/>
      <c r="AC27" s="8"/>
      <c r="AD27" s="8"/>
      <c r="AH27" s="1"/>
      <c r="AJ27" s="1"/>
      <c r="AK27" s="1"/>
    </row>
    <row r="28" spans="1:56">
      <c r="A28" s="3">
        <f>SUM(A3:A27)</f>
        <v>2195</v>
      </c>
      <c r="B28" s="3"/>
      <c r="C28" s="3"/>
      <c r="D28" s="5">
        <f t="shared" ref="D28" si="20">SUM(D3:D27)</f>
        <v>40</v>
      </c>
      <c r="E28" s="1" t="str">
        <f>CONCATENATE(E3,", ",E4,", ",E5,", ",E6,", ",E7,", ",E8,", ",E9,", ",E10,", ",E11,", ",E12,", ",E13,", ",E14,", ",E15,", ",E16,", ",E17,", ",E18,", ",E19,", ",E20,", ",E21,", ",E22,", ",E23,", ",E24,", ",E25)</f>
        <v>11, 12, 14, 15, 16, 18, 19, 20, 22, 24, 26, 27, 29, 30, 31, 32, 33, 34, 35, 36, 37, 39, 40</v>
      </c>
      <c r="F28" s="3"/>
      <c r="G28" s="9">
        <f>SUM(G3:G21)</f>
        <v>0.30051252847380416</v>
      </c>
      <c r="H28" s="3">
        <f>SUM(H3:H27)</f>
        <v>5611</v>
      </c>
      <c r="K28" s="5">
        <f t="shared" ref="K28" si="21">SUM(K3:K27)</f>
        <v>37</v>
      </c>
      <c r="L28" s="1" t="str">
        <f>CONCATENATE(L3,", ",L4,", ",L5,", ",L6,", ",L7,", ",L8,", ",L9,", ",L10,", ",L11,", ",L12,", ",L13,", ",L14,", ",L15)</f>
        <v>9, 12, 13, 14, 22, 23, 24, 32, 33, 34, 35, 36, 37</v>
      </c>
      <c r="N28" s="9">
        <f>SUM(N3:N27)</f>
        <v>0.3154999590572572</v>
      </c>
      <c r="O28" s="3">
        <f>SUM(O3:O27)</f>
        <v>2195</v>
      </c>
      <c r="R28" s="5">
        <f t="shared" ref="R28" si="22">SUM(R3:R27)</f>
        <v>35</v>
      </c>
      <c r="S28" s="1" t="str">
        <f>CONCATENATE(S3,", ",S4,", ",S5,", ",S6,", ",S7,", ",S8,", ",S9,", ",S10,", ",S11,", ",S12,", ",S13,", ",S14,", ",S15,", ",S16,", ",S17,", ",S18,", ",S19,", ",S20,", ",S21,", ",S22,", ",S23,", ",S24)</f>
        <v>1, 4, 5, 6, 8, 9, 10, 13, 16, 19, 20, 23, 24, 25, 26, 27, 28, 29, 30, 31, 34, 35</v>
      </c>
      <c r="U28" s="9">
        <f>SUM(U3:U24)</f>
        <v>0.30237552879921886</v>
      </c>
      <c r="V28" s="3">
        <f>SUM(V3:V21)</f>
        <v>1221</v>
      </c>
      <c r="Y28" s="8">
        <f>SUM(Y3:Y21)</f>
        <v>30</v>
      </c>
      <c r="Z28" s="1" t="str">
        <f>CONCATENATE(Z3,", ",Z4,", ",Z5,", ",Z6,", ",Z7,", ",Z8,", ",Z9,", ",Z10,", ",Z11,", ",Z12,", ",Z13,", ",Z14,", ",Z15,", ",Z16,", ",Z17,", ",Z18,", ",Z19,", ",Z20,", ",Z21)</f>
        <v>1, 3, 4, 6, 7, 8, 11, 13, 16, 17, 20, 21, 22, 23, 24, 25, 26, 27, 30</v>
      </c>
      <c r="AB28" s="9">
        <f>SUM(AB3:AB24)</f>
        <v>0.30647010647010642</v>
      </c>
      <c r="AC28" s="8"/>
      <c r="AD28" s="8"/>
      <c r="AH28" s="1"/>
      <c r="AJ28" s="1"/>
      <c r="AK28" s="1"/>
    </row>
    <row r="29" spans="1:56">
      <c r="AH29" s="1"/>
      <c r="AJ29" s="1"/>
      <c r="AK29" s="1"/>
    </row>
    <row r="30" spans="1:56">
      <c r="AH30" s="1"/>
      <c r="AJ30" s="1"/>
      <c r="AK30" s="1"/>
    </row>
    <row r="31" spans="1:56">
      <c r="C31" s="10">
        <f>(D28*K28)*(R28*K28)*2*(Y28*K28)</f>
        <v>4254852000</v>
      </c>
      <c r="D31" s="1" t="s">
        <v>47</v>
      </c>
      <c r="H31" s="7">
        <v>250000000</v>
      </c>
      <c r="AH31" s="1"/>
      <c r="AJ31" s="1"/>
      <c r="AK31" s="1"/>
    </row>
    <row r="32" spans="1:56">
      <c r="C32" s="10">
        <f>2^32</f>
        <v>4294967296</v>
      </c>
      <c r="AH32" s="1"/>
      <c r="AJ32" s="1"/>
      <c r="AK32" s="1"/>
    </row>
    <row r="33" spans="3:56">
      <c r="C33" s="1">
        <v>3923769600</v>
      </c>
      <c r="H33" s="7">
        <f>MOD(H31,110)</f>
        <v>30</v>
      </c>
      <c r="I33" s="3">
        <f>(H31-H33)/110</f>
        <v>2272727</v>
      </c>
    </row>
    <row r="34" spans="3:56">
      <c r="C34" s="7"/>
      <c r="H34" s="3">
        <f>MOD(I33,110)</f>
        <v>17</v>
      </c>
      <c r="I34" s="3">
        <f>(I33-H34)/110</f>
        <v>20661</v>
      </c>
    </row>
    <row r="35" spans="3:56">
      <c r="C35" s="7">
        <v>13160502080000</v>
      </c>
      <c r="H35" s="3">
        <f>MOD(I34,106)</f>
        <v>97</v>
      </c>
      <c r="I35" s="3">
        <f>(I34-H35)/106</f>
        <v>194</v>
      </c>
    </row>
    <row r="36" spans="3:56">
      <c r="H36" s="3">
        <f>MOD(I35,8)</f>
        <v>2</v>
      </c>
      <c r="I36" s="3">
        <f>(I35-H36)/8</f>
        <v>24</v>
      </c>
    </row>
    <row r="37" spans="3:56">
      <c r="H37" s="3">
        <f>MOD(I36,110)</f>
        <v>24</v>
      </c>
      <c r="I37" s="3">
        <f>(I36-H37)/110</f>
        <v>0</v>
      </c>
    </row>
    <row r="38" spans="3:56">
      <c r="H38" s="3">
        <f t="shared" ref="H38" si="23">MOD(I37,110)</f>
        <v>0</v>
      </c>
      <c r="I38" s="3">
        <f t="shared" ref="I38" si="24">(I37-H38)/110</f>
        <v>0</v>
      </c>
    </row>
    <row r="39" spans="3:56">
      <c r="H39" s="3">
        <f>MOD(I38,106)</f>
        <v>0</v>
      </c>
      <c r="I39" s="3">
        <f>(I38-H39)/106</f>
        <v>0</v>
      </c>
    </row>
    <row r="42" spans="3:56">
      <c r="O42" s="7"/>
    </row>
    <row r="43" spans="3:56">
      <c r="BC43" s="3" t="s">
        <v>49</v>
      </c>
      <c r="BD43" s="3" t="s">
        <v>49</v>
      </c>
    </row>
    <row r="45" spans="3:56">
      <c r="AK45" s="3">
        <v>28</v>
      </c>
      <c r="AL45" s="3" t="s">
        <v>2</v>
      </c>
    </row>
    <row r="46" spans="3:56">
      <c r="AK46" s="3">
        <v>79</v>
      </c>
      <c r="AL46" s="3" t="s">
        <v>4</v>
      </c>
      <c r="BC46" s="3" t="s">
        <v>49</v>
      </c>
      <c r="BD46" s="3" t="s">
        <v>49</v>
      </c>
    </row>
    <row r="47" spans="3:56">
      <c r="AK47" s="3">
        <v>40</v>
      </c>
      <c r="AL47" s="3" t="s">
        <v>15</v>
      </c>
    </row>
    <row r="48" spans="3:56">
      <c r="AK48" s="3">
        <v>88</v>
      </c>
      <c r="AL48" s="3" t="s">
        <v>8</v>
      </c>
    </row>
    <row r="49" spans="37:38">
      <c r="AK49" s="3">
        <v>2</v>
      </c>
      <c r="AL49" s="3" t="s">
        <v>20</v>
      </c>
    </row>
    <row r="50" spans="37:38">
      <c r="AK50" s="3">
        <v>2</v>
      </c>
      <c r="AL50" s="3" t="s">
        <v>9</v>
      </c>
    </row>
    <row r="51" spans="37:38">
      <c r="AK51" s="3">
        <v>144</v>
      </c>
      <c r="AL51" s="3" t="s">
        <v>25</v>
      </c>
    </row>
    <row r="52" spans="37:38">
      <c r="AK52" s="3">
        <v>131</v>
      </c>
      <c r="AL52" s="3" t="s">
        <v>26</v>
      </c>
    </row>
    <row r="53" spans="37:38">
      <c r="AK53" s="3">
        <v>142</v>
      </c>
      <c r="AL53" s="3" t="s">
        <v>27</v>
      </c>
    </row>
    <row r="54" spans="37:38">
      <c r="AK54" s="3">
        <v>21</v>
      </c>
      <c r="AL54" s="3" t="s">
        <v>51</v>
      </c>
    </row>
    <row r="55" spans="37:38">
      <c r="AK55" s="3">
        <v>180</v>
      </c>
      <c r="AL55" s="3" t="s">
        <v>33</v>
      </c>
    </row>
    <row r="56" spans="37:38">
      <c r="AK56" s="3">
        <v>27</v>
      </c>
      <c r="AL56" s="3" t="s">
        <v>6</v>
      </c>
    </row>
    <row r="57" spans="37:38">
      <c r="AK57" s="3">
        <v>40</v>
      </c>
      <c r="AL57" s="3" t="s">
        <v>34</v>
      </c>
    </row>
    <row r="58" spans="37:38">
      <c r="AK58" s="3">
        <v>44</v>
      </c>
      <c r="AL58" s="3" t="s">
        <v>38</v>
      </c>
    </row>
    <row r="59" spans="37:38">
      <c r="AK59" s="3">
        <v>32</v>
      </c>
      <c r="AL59" s="3" t="s">
        <v>52</v>
      </c>
    </row>
    <row r="60" spans="37:38">
      <c r="AK60" s="3">
        <v>39</v>
      </c>
      <c r="AL60" s="3" t="s">
        <v>53</v>
      </c>
    </row>
    <row r="61" spans="37:38">
      <c r="AK61" s="3">
        <v>26</v>
      </c>
      <c r="AL61" s="3" t="s">
        <v>54</v>
      </c>
    </row>
    <row r="62" spans="37:38">
      <c r="AK62" s="3">
        <v>6</v>
      </c>
      <c r="AL62" s="3" t="s">
        <v>39</v>
      </c>
    </row>
    <row r="63" spans="37:38">
      <c r="AK63" s="3">
        <v>150</v>
      </c>
      <c r="AL63" s="3" t="s">
        <v>43</v>
      </c>
    </row>
    <row r="66" spans="27:27">
      <c r="AA66" s="3" t="s">
        <v>49</v>
      </c>
    </row>
  </sheetData>
  <mergeCells count="4">
    <mergeCell ref="A1:G1"/>
    <mergeCell ref="H1:N1"/>
    <mergeCell ref="O1:U1"/>
    <mergeCell ref="V1:A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D45"/>
  <sheetViews>
    <sheetView topLeftCell="A7" workbookViewId="0">
      <selection activeCell="K38" sqref="K38"/>
    </sheetView>
  </sheetViews>
  <sheetFormatPr defaultRowHeight="15"/>
  <cols>
    <col min="1" max="1" width="12.7109375" style="3" bestFit="1" customWidth="1"/>
    <col min="2" max="2" width="3" style="1" customWidth="1"/>
    <col min="3" max="3" width="4.5703125" style="1" bestFit="1" customWidth="1"/>
    <col min="4" max="4" width="3" style="1" bestFit="1" customWidth="1"/>
    <col min="5" max="5" width="3.5703125" style="1" customWidth="1"/>
    <col min="6" max="6" width="4.5703125" style="1" bestFit="1" customWidth="1"/>
    <col min="7" max="7" width="5.5703125" style="1" bestFit="1" customWidth="1"/>
    <col min="8" max="8" width="5" style="3" bestFit="1" customWidth="1"/>
    <col min="9" max="9" width="2.140625" style="3" bestFit="1" customWidth="1"/>
    <col min="10" max="10" width="4.5703125" style="3" bestFit="1" customWidth="1"/>
    <col min="11" max="11" width="3" style="3" bestFit="1" customWidth="1"/>
    <col min="12" max="12" width="2.7109375" style="3" customWidth="1"/>
    <col min="13" max="14" width="4.5703125" style="3" bestFit="1" customWidth="1"/>
    <col min="15" max="15" width="9.5703125" style="3" customWidth="1"/>
    <col min="16" max="16" width="3.5703125" style="3" bestFit="1" customWidth="1"/>
    <col min="17" max="17" width="4.5703125" style="3" bestFit="1" customWidth="1"/>
    <col min="18" max="19" width="4" style="3" bestFit="1" customWidth="1"/>
    <col min="20" max="21" width="4.5703125" style="3" bestFit="1" customWidth="1"/>
    <col min="22" max="22" width="7.5703125" style="3" bestFit="1" customWidth="1"/>
    <col min="23" max="23" width="3.5703125" style="3" bestFit="1" customWidth="1"/>
    <col min="24" max="24" width="4.5703125" style="3" bestFit="1" customWidth="1"/>
    <col min="25" max="25" width="4" style="3" bestFit="1" customWidth="1"/>
    <col min="26" max="26" width="4.140625" style="3" customWidth="1"/>
    <col min="27" max="28" width="4.5703125" style="3" bestFit="1" customWidth="1"/>
    <col min="29" max="29" width="5" style="3" bestFit="1" customWidth="1"/>
    <col min="30" max="30" width="2.140625" style="3" bestFit="1" customWidth="1"/>
    <col min="31" max="31" width="4.5703125" style="3" bestFit="1" customWidth="1"/>
    <col min="32" max="32" width="2" style="3" bestFit="1" customWidth="1"/>
    <col min="33" max="33" width="3.28515625" style="3" customWidth="1"/>
    <col min="34" max="35" width="4.5703125" style="3" bestFit="1" customWidth="1"/>
    <col min="36" max="36" width="5" style="3" bestFit="1" customWidth="1"/>
    <col min="37" max="37" width="3.5703125" style="3" bestFit="1" customWidth="1"/>
    <col min="38" max="38" width="4.5703125" style="3" bestFit="1" customWidth="1"/>
    <col min="39" max="39" width="3" style="3" bestFit="1" customWidth="1"/>
    <col min="40" max="40" width="4" style="3" customWidth="1"/>
    <col min="41" max="42" width="4.5703125" style="3" bestFit="1" customWidth="1"/>
    <col min="43" max="16384" width="9.140625" style="3"/>
  </cols>
  <sheetData>
    <row r="1" spans="1:42">
      <c r="A1" s="20" t="s">
        <v>44</v>
      </c>
      <c r="B1" s="20"/>
      <c r="C1" s="20"/>
      <c r="D1" s="20"/>
      <c r="E1" s="20"/>
      <c r="F1" s="20"/>
      <c r="G1" s="20"/>
      <c r="H1" s="20" t="s">
        <v>45</v>
      </c>
      <c r="I1" s="20"/>
      <c r="J1" s="20"/>
      <c r="K1" s="20"/>
      <c r="L1" s="20"/>
      <c r="M1" s="20"/>
      <c r="N1" s="20"/>
      <c r="O1" s="20" t="s">
        <v>46</v>
      </c>
      <c r="P1" s="20"/>
      <c r="Q1" s="20"/>
      <c r="R1" s="20"/>
      <c r="S1" s="20"/>
      <c r="T1" s="20"/>
      <c r="U1" s="20"/>
      <c r="V1" s="20" t="s">
        <v>59</v>
      </c>
      <c r="W1" s="20"/>
      <c r="X1" s="20"/>
      <c r="Y1" s="20"/>
      <c r="Z1" s="20"/>
      <c r="AA1" s="20"/>
      <c r="AB1" s="20"/>
      <c r="AC1" s="20" t="s">
        <v>72</v>
      </c>
      <c r="AD1" s="20"/>
      <c r="AE1" s="20"/>
      <c r="AF1" s="20"/>
      <c r="AG1" s="20"/>
      <c r="AH1" s="20"/>
      <c r="AI1" s="20"/>
      <c r="AJ1" s="20" t="s">
        <v>73</v>
      </c>
      <c r="AK1" s="20"/>
      <c r="AL1" s="20"/>
      <c r="AM1" s="20"/>
      <c r="AN1" s="20"/>
      <c r="AO1" s="20"/>
      <c r="AP1" s="20"/>
    </row>
    <row r="2" spans="1:42">
      <c r="A2" s="16"/>
      <c r="B2" s="16"/>
      <c r="C2" s="16"/>
      <c r="D2" s="16">
        <v>40</v>
      </c>
      <c r="E2" s="16"/>
      <c r="F2" s="16"/>
      <c r="G2" s="16"/>
      <c r="H2" s="16"/>
      <c r="I2" s="16"/>
      <c r="J2" s="16"/>
      <c r="K2" s="16">
        <v>5</v>
      </c>
      <c r="L2" s="16"/>
      <c r="M2" s="16"/>
      <c r="N2" s="16"/>
      <c r="O2" s="16"/>
      <c r="P2" s="16"/>
      <c r="Q2" s="16"/>
      <c r="R2" s="16">
        <v>28</v>
      </c>
      <c r="S2" s="16"/>
      <c r="T2" s="16"/>
      <c r="U2" s="16"/>
      <c r="V2" s="16"/>
      <c r="W2" s="16"/>
      <c r="X2" s="16"/>
      <c r="Y2" s="16">
        <v>88</v>
      </c>
      <c r="Z2" s="16"/>
      <c r="AA2" s="16"/>
      <c r="AB2" s="16"/>
      <c r="AC2" s="16"/>
      <c r="AD2" s="16"/>
      <c r="AE2" s="16"/>
      <c r="AF2" s="16">
        <v>5</v>
      </c>
      <c r="AG2" s="16"/>
      <c r="AH2" s="16"/>
      <c r="AI2" s="16"/>
      <c r="AJ2" s="16"/>
      <c r="AK2" s="16"/>
      <c r="AL2" s="16"/>
      <c r="AM2" s="16">
        <v>44</v>
      </c>
      <c r="AN2" s="16"/>
      <c r="AO2" s="16"/>
      <c r="AP2" s="16"/>
    </row>
    <row r="3" spans="1:42">
      <c r="A3" s="3">
        <v>708</v>
      </c>
      <c r="B3" s="3" t="s">
        <v>64</v>
      </c>
      <c r="C3" s="1">
        <f>A3/$A$34</f>
        <v>0.3225512528473804</v>
      </c>
      <c r="D3" s="14">
        <f t="shared" ref="D3:D33" si="0">CEILING(C3*$D$2,1)</f>
        <v>13</v>
      </c>
      <c r="E3" s="14">
        <f>D3</f>
        <v>13</v>
      </c>
      <c r="F3" s="15">
        <f>D3/$D$34</f>
        <v>0.22807017543859648</v>
      </c>
      <c r="G3" s="15">
        <f t="shared" ref="G3:G33" si="1">ABS(F3-C3)</f>
        <v>9.448107740878392E-2</v>
      </c>
      <c r="H3" s="7">
        <v>527</v>
      </c>
      <c r="I3" s="1" t="s">
        <v>1</v>
      </c>
      <c r="J3" s="1">
        <f t="shared" ref="J3:J8" si="2">H3/$H$34</f>
        <v>0.24009111617312073</v>
      </c>
      <c r="K3" s="14">
        <f>CEILING(J3*$K$2,1)</f>
        <v>2</v>
      </c>
      <c r="L3" s="14">
        <f>K3</f>
        <v>2</v>
      </c>
      <c r="M3" s="15">
        <f>K3/$K$34</f>
        <v>0.2857142857142857</v>
      </c>
      <c r="N3" s="15">
        <f>ABS(M3-J3)</f>
        <v>4.5623169541164965E-2</v>
      </c>
      <c r="O3" s="3">
        <v>102</v>
      </c>
      <c r="P3" s="3" t="s">
        <v>2</v>
      </c>
      <c r="Q3" s="1">
        <f>O3/$O$34</f>
        <v>4.6469248291571751E-2</v>
      </c>
      <c r="R3" s="14">
        <f>CEILING(Q3*$R$2,1)</f>
        <v>2</v>
      </c>
      <c r="S3" s="14">
        <f>R3</f>
        <v>2</v>
      </c>
      <c r="T3" s="15">
        <f>R3/$R$34</f>
        <v>4.3478260869565216E-2</v>
      </c>
      <c r="U3" s="15">
        <f>ABS(T3-Q3)</f>
        <v>2.9909874220065344E-3</v>
      </c>
      <c r="V3" s="3">
        <v>1395</v>
      </c>
      <c r="W3" s="3" t="s">
        <v>64</v>
      </c>
      <c r="X3" s="1">
        <f>V3/$V$34</f>
        <v>0.72392319667877525</v>
      </c>
      <c r="Y3" s="14">
        <f>CEILING(X3*$Y$2,1)</f>
        <v>64</v>
      </c>
      <c r="Z3" s="14">
        <f>Y3</f>
        <v>64</v>
      </c>
      <c r="AA3" s="15">
        <f>Y3/$Y$34</f>
        <v>0.58181818181818179</v>
      </c>
      <c r="AB3" s="15">
        <f t="shared" ref="AB3:AB33" si="3">ABS(AA3-X3)</f>
        <v>0.14210501486059346</v>
      </c>
      <c r="AC3" s="3">
        <v>505</v>
      </c>
      <c r="AD3" s="3" t="s">
        <v>1</v>
      </c>
      <c r="AE3" s="1">
        <f>AC3/$AC$34</f>
        <v>0.2620653866113129</v>
      </c>
      <c r="AF3" s="14">
        <f>CEILING(AE3*$AF$2,1)</f>
        <v>2</v>
      </c>
      <c r="AG3" s="14">
        <f>AF3</f>
        <v>2</v>
      </c>
      <c r="AH3" s="15">
        <f>AF3/$AF$34</f>
        <v>0.2857142857142857</v>
      </c>
      <c r="AI3" s="15">
        <f>ABS(AH3-AE3)</f>
        <v>2.3648899102972798E-2</v>
      </c>
      <c r="AJ3" s="3">
        <v>885</v>
      </c>
      <c r="AK3" s="3" t="s">
        <v>64</v>
      </c>
      <c r="AL3" s="1">
        <f>AJ3/$AJ$34</f>
        <v>0.4031890660592255</v>
      </c>
      <c r="AM3" s="14">
        <f>CEILING(AL3*$AM$2,1)</f>
        <v>18</v>
      </c>
      <c r="AN3" s="14">
        <f>AM3</f>
        <v>18</v>
      </c>
      <c r="AO3" s="15">
        <f>AM3/$AM$34</f>
        <v>0.31578947368421051</v>
      </c>
      <c r="AP3" s="15">
        <f>ABS(AO3-AL3)</f>
        <v>8.7399592375014989E-2</v>
      </c>
    </row>
    <row r="4" spans="1:42">
      <c r="A4" s="3">
        <v>84</v>
      </c>
      <c r="B4" s="3" t="s">
        <v>2</v>
      </c>
      <c r="C4" s="1">
        <f t="shared" ref="C4:C33" si="4">A4/$A$34</f>
        <v>3.826879271070615E-2</v>
      </c>
      <c r="D4" s="14">
        <f t="shared" si="0"/>
        <v>2</v>
      </c>
      <c r="E4" s="14">
        <f>E3+D4</f>
        <v>15</v>
      </c>
      <c r="F4" s="15">
        <f t="shared" ref="F4:F33" si="5">D4/$D$34</f>
        <v>3.5087719298245612E-2</v>
      </c>
      <c r="G4" s="15">
        <f t="shared" si="1"/>
        <v>3.1810734124605375E-3</v>
      </c>
      <c r="H4" s="7">
        <v>29</v>
      </c>
      <c r="I4" s="3" t="s">
        <v>11</v>
      </c>
      <c r="J4" s="1">
        <f t="shared" si="2"/>
        <v>1.3211845102505695E-2</v>
      </c>
      <c r="K4" s="14">
        <f t="shared" ref="K4:K8" si="6">CEILING(J4*$K$2,1)</f>
        <v>1</v>
      </c>
      <c r="L4" s="14">
        <f>L3+K4</f>
        <v>3</v>
      </c>
      <c r="M4" s="15">
        <f t="shared" ref="M4:M8" si="7">K4/$K$34</f>
        <v>0.14285714285714285</v>
      </c>
      <c r="N4" s="15">
        <f t="shared" ref="N4:N8" si="8">ABS(M4-J4)</f>
        <v>0.12964529775463715</v>
      </c>
      <c r="O4" s="3">
        <v>92</v>
      </c>
      <c r="P4" s="3" t="s">
        <v>4</v>
      </c>
      <c r="Q4" s="1">
        <f t="shared" ref="Q4:Q32" si="9">O4/$O$34</f>
        <v>4.1913439635535309E-2</v>
      </c>
      <c r="R4" s="14">
        <f t="shared" ref="R4:R32" si="10">CEILING(Q4*$R$2,1)</f>
        <v>2</v>
      </c>
      <c r="S4" s="14">
        <f t="shared" ref="S4:S32" si="11">S3+R4</f>
        <v>4</v>
      </c>
      <c r="T4" s="15">
        <f t="shared" ref="T4:T32" si="12">R4/$R$34</f>
        <v>4.3478260869565216E-2</v>
      </c>
      <c r="U4" s="15">
        <f t="shared" ref="U4:U32" si="13">ABS(T4-Q4)</f>
        <v>1.5648212340299075E-3</v>
      </c>
      <c r="V4" s="3">
        <v>39</v>
      </c>
      <c r="W4" s="3" t="s">
        <v>2</v>
      </c>
      <c r="X4" s="1">
        <f>V4/$V$34</f>
        <v>2.0238713025428127E-2</v>
      </c>
      <c r="Y4" s="14">
        <f t="shared" ref="Y4:Y33" si="14">CEILING(X4*$Y$2,1)</f>
        <v>2</v>
      </c>
      <c r="Z4" s="14">
        <f>Z3+Y4</f>
        <v>66</v>
      </c>
      <c r="AA4" s="15">
        <f t="shared" ref="AA4:AA33" si="15">Y4/$Y$34</f>
        <v>1.8181818181818181E-2</v>
      </c>
      <c r="AB4" s="15">
        <f t="shared" si="3"/>
        <v>2.0568948436099459E-3</v>
      </c>
      <c r="AC4" s="3">
        <v>20</v>
      </c>
      <c r="AD4" s="3" t="s">
        <v>11</v>
      </c>
      <c r="AE4" s="1">
        <f t="shared" ref="AE4:AE8" si="16">AC4/$AC$34</f>
        <v>1.0378827192527244E-2</v>
      </c>
      <c r="AF4" s="14">
        <f t="shared" ref="AF4:AF8" si="17">CEILING(AE4*$AF$2,1)</f>
        <v>1</v>
      </c>
      <c r="AG4" s="14">
        <f>AG3+AF4</f>
        <v>3</v>
      </c>
      <c r="AH4" s="15">
        <f t="shared" ref="AH4:AH8" si="18">AF4/$AF$34</f>
        <v>0.14285714285714285</v>
      </c>
      <c r="AI4" s="15">
        <f t="shared" ref="AI4:AI8" si="19">ABS(AH4-AE4)</f>
        <v>0.1324783156646156</v>
      </c>
      <c r="AJ4" s="7">
        <v>41</v>
      </c>
      <c r="AK4" s="3" t="s">
        <v>2</v>
      </c>
      <c r="AL4" s="1">
        <f t="shared" ref="AL4:AL27" si="20">AJ4/$AJ$34</f>
        <v>1.867881548974943E-2</v>
      </c>
      <c r="AM4" s="14">
        <f t="shared" ref="AM4:AM27" si="21">CEILING(AL4*$AM$2,1)</f>
        <v>1</v>
      </c>
      <c r="AN4" s="14">
        <f>AM4+AN3</f>
        <v>19</v>
      </c>
      <c r="AO4" s="15">
        <f t="shared" ref="AO4:AO27" si="22">AM4/$AM$34</f>
        <v>1.7543859649122806E-2</v>
      </c>
      <c r="AP4" s="15">
        <f t="shared" ref="AP4:AP27" si="23">ABS(AO4-AL4)</f>
        <v>1.1349558406266239E-3</v>
      </c>
    </row>
    <row r="5" spans="1:42">
      <c r="A5" s="3">
        <v>89</v>
      </c>
      <c r="B5" s="3" t="s">
        <v>4</v>
      </c>
      <c r="C5" s="1">
        <f t="shared" si="4"/>
        <v>4.0546697038724371E-2</v>
      </c>
      <c r="D5" s="14">
        <f t="shared" si="0"/>
        <v>2</v>
      </c>
      <c r="E5" s="14">
        <f t="shared" ref="E5:E33" si="24">E4+D5</f>
        <v>17</v>
      </c>
      <c r="F5" s="15">
        <f t="shared" si="5"/>
        <v>3.5087719298245612E-2</v>
      </c>
      <c r="G5" s="15">
        <f t="shared" si="1"/>
        <v>5.4589777404787584E-3</v>
      </c>
      <c r="H5" s="7">
        <v>433</v>
      </c>
      <c r="I5" s="3" t="s">
        <v>3</v>
      </c>
      <c r="J5" s="1">
        <f t="shared" si="2"/>
        <v>0.19726651480637813</v>
      </c>
      <c r="K5" s="14">
        <f t="shared" si="6"/>
        <v>1</v>
      </c>
      <c r="L5" s="14">
        <f t="shared" ref="L5:L8" si="25">L4+K5</f>
        <v>4</v>
      </c>
      <c r="M5" s="15">
        <f t="shared" si="7"/>
        <v>0.14285714285714285</v>
      </c>
      <c r="N5" s="15">
        <f t="shared" si="8"/>
        <v>5.4409371949235286E-2</v>
      </c>
      <c r="O5" s="3">
        <v>141</v>
      </c>
      <c r="P5" s="3" t="s">
        <v>15</v>
      </c>
      <c r="Q5" s="1">
        <f t="shared" si="9"/>
        <v>6.4236902050113898E-2</v>
      </c>
      <c r="R5" s="14">
        <f t="shared" si="10"/>
        <v>2</v>
      </c>
      <c r="S5" s="14">
        <f t="shared" si="11"/>
        <v>6</v>
      </c>
      <c r="T5" s="15">
        <f t="shared" si="12"/>
        <v>4.3478260869565216E-2</v>
      </c>
      <c r="U5" s="15">
        <f t="shared" si="13"/>
        <v>2.0758641180548681E-2</v>
      </c>
      <c r="V5" s="3">
        <v>27</v>
      </c>
      <c r="W5" s="3" t="s">
        <v>4</v>
      </c>
      <c r="X5" s="1">
        <f t="shared" ref="X5:X33" si="26">V5/$V$34</f>
        <v>1.4011416709911779E-2</v>
      </c>
      <c r="Y5" s="14">
        <f t="shared" si="14"/>
        <v>2</v>
      </c>
      <c r="Z5" s="14">
        <f t="shared" ref="Z5:Z33" si="27">Z4+Y5</f>
        <v>68</v>
      </c>
      <c r="AA5" s="15">
        <f t="shared" si="15"/>
        <v>1.8181818181818181E-2</v>
      </c>
      <c r="AB5" s="15">
        <f t="shared" si="3"/>
        <v>4.1704014719064018E-3</v>
      </c>
      <c r="AC5" s="3">
        <v>326</v>
      </c>
      <c r="AD5" s="3" t="s">
        <v>3</v>
      </c>
      <c r="AE5" s="1">
        <f t="shared" si="16"/>
        <v>0.16917488323819407</v>
      </c>
      <c r="AF5" s="14">
        <f t="shared" si="17"/>
        <v>1</v>
      </c>
      <c r="AG5" s="14">
        <f t="shared" ref="AG5:AG8" si="28">AG4+AF5</f>
        <v>4</v>
      </c>
      <c r="AH5" s="15">
        <f t="shared" si="18"/>
        <v>0.14285714285714285</v>
      </c>
      <c r="AI5" s="15">
        <f t="shared" si="19"/>
        <v>2.6317740381051224E-2</v>
      </c>
      <c r="AJ5" s="3">
        <v>61</v>
      </c>
      <c r="AK5" s="3" t="s">
        <v>4</v>
      </c>
      <c r="AL5" s="1">
        <f t="shared" si="20"/>
        <v>2.7790432801822324E-2</v>
      </c>
      <c r="AM5" s="14">
        <f t="shared" si="21"/>
        <v>2</v>
      </c>
      <c r="AN5" s="14">
        <f t="shared" ref="AN5:AN27" si="29">AM5+AN4</f>
        <v>21</v>
      </c>
      <c r="AO5" s="15">
        <f t="shared" si="22"/>
        <v>3.5087719298245612E-2</v>
      </c>
      <c r="AP5" s="15">
        <f t="shared" si="23"/>
        <v>7.2972864964232879E-3</v>
      </c>
    </row>
    <row r="6" spans="1:42">
      <c r="A6" s="3">
        <v>79</v>
      </c>
      <c r="B6" s="3" t="s">
        <v>15</v>
      </c>
      <c r="C6" s="1">
        <f t="shared" si="4"/>
        <v>3.5990888382687929E-2</v>
      </c>
      <c r="D6" s="14">
        <f t="shared" si="0"/>
        <v>2</v>
      </c>
      <c r="E6" s="14">
        <f t="shared" si="24"/>
        <v>19</v>
      </c>
      <c r="F6" s="15">
        <f t="shared" si="5"/>
        <v>3.5087719298245612E-2</v>
      </c>
      <c r="G6" s="15">
        <f t="shared" si="1"/>
        <v>9.0316908444231653E-4</v>
      </c>
      <c r="H6" s="7">
        <v>397</v>
      </c>
      <c r="I6" s="3" t="s">
        <v>7</v>
      </c>
      <c r="J6" s="1">
        <f t="shared" si="2"/>
        <v>0.18086560364464693</v>
      </c>
      <c r="K6" s="14">
        <f t="shared" si="6"/>
        <v>1</v>
      </c>
      <c r="L6" s="14">
        <f t="shared" si="25"/>
        <v>5</v>
      </c>
      <c r="M6" s="15">
        <f t="shared" si="7"/>
        <v>0.14285714285714285</v>
      </c>
      <c r="N6" s="15">
        <f t="shared" si="8"/>
        <v>3.8008460787504084E-2</v>
      </c>
      <c r="O6" s="3">
        <v>16</v>
      </c>
      <c r="P6" s="3" t="s">
        <v>8</v>
      </c>
      <c r="Q6" s="1">
        <f t="shared" si="9"/>
        <v>7.2892938496583147E-3</v>
      </c>
      <c r="R6" s="14">
        <f t="shared" si="10"/>
        <v>1</v>
      </c>
      <c r="S6" s="14">
        <f t="shared" si="11"/>
        <v>7</v>
      </c>
      <c r="T6" s="15">
        <f t="shared" si="12"/>
        <v>2.1739130434782608E-2</v>
      </c>
      <c r="U6" s="15">
        <f t="shared" si="13"/>
        <v>1.4449836585124293E-2</v>
      </c>
      <c r="V6" s="3">
        <v>53</v>
      </c>
      <c r="W6" s="3" t="s">
        <v>15</v>
      </c>
      <c r="X6" s="1">
        <f t="shared" si="26"/>
        <v>2.7503892060197196E-2</v>
      </c>
      <c r="Y6" s="14">
        <f t="shared" si="14"/>
        <v>3</v>
      </c>
      <c r="Z6" s="14">
        <f t="shared" si="27"/>
        <v>71</v>
      </c>
      <c r="AA6" s="15">
        <f t="shared" si="15"/>
        <v>2.7272727272727271E-2</v>
      </c>
      <c r="AB6" s="15">
        <f t="shared" si="3"/>
        <v>2.3116478746992505E-4</v>
      </c>
      <c r="AC6" s="3">
        <v>379</v>
      </c>
      <c r="AD6" s="3" t="s">
        <v>7</v>
      </c>
      <c r="AE6" s="1">
        <f t="shared" si="16"/>
        <v>0.19667877529839128</v>
      </c>
      <c r="AF6" s="14">
        <f t="shared" si="17"/>
        <v>1</v>
      </c>
      <c r="AG6" s="14">
        <f t="shared" si="28"/>
        <v>5</v>
      </c>
      <c r="AH6" s="15">
        <f t="shared" si="18"/>
        <v>0.14285714285714285</v>
      </c>
      <c r="AI6" s="15">
        <f t="shared" si="19"/>
        <v>5.3821632441248435E-2</v>
      </c>
      <c r="AJ6" s="3">
        <v>95</v>
      </c>
      <c r="AK6" s="3" t="s">
        <v>15</v>
      </c>
      <c r="AL6" s="1">
        <f t="shared" si="20"/>
        <v>4.328018223234624E-2</v>
      </c>
      <c r="AM6" s="14">
        <f t="shared" si="21"/>
        <v>2</v>
      </c>
      <c r="AN6" s="14">
        <f t="shared" si="29"/>
        <v>23</v>
      </c>
      <c r="AO6" s="15">
        <f t="shared" si="22"/>
        <v>3.5087719298245612E-2</v>
      </c>
      <c r="AP6" s="15">
        <f t="shared" si="23"/>
        <v>8.1924629341006278E-3</v>
      </c>
    </row>
    <row r="7" spans="1:42">
      <c r="A7" s="3">
        <v>14</v>
      </c>
      <c r="B7" s="3" t="s">
        <v>8</v>
      </c>
      <c r="C7" s="1">
        <f t="shared" si="4"/>
        <v>6.3781321184510249E-3</v>
      </c>
      <c r="D7" s="14">
        <f t="shared" si="0"/>
        <v>1</v>
      </c>
      <c r="E7" s="14">
        <f t="shared" si="24"/>
        <v>20</v>
      </c>
      <c r="F7" s="15">
        <f t="shared" si="5"/>
        <v>1.7543859649122806E-2</v>
      </c>
      <c r="G7" s="15">
        <f t="shared" si="1"/>
        <v>1.1165727530671781E-2</v>
      </c>
      <c r="H7" s="7">
        <v>429</v>
      </c>
      <c r="I7" s="3" t="s">
        <v>28</v>
      </c>
      <c r="J7" s="1">
        <f t="shared" si="2"/>
        <v>0.19544419134396354</v>
      </c>
      <c r="K7" s="14">
        <f t="shared" si="6"/>
        <v>1</v>
      </c>
      <c r="L7" s="14">
        <f t="shared" si="25"/>
        <v>6</v>
      </c>
      <c r="M7" s="15">
        <f t="shared" si="7"/>
        <v>0.14285714285714285</v>
      </c>
      <c r="N7" s="15">
        <f t="shared" si="8"/>
        <v>5.2587048486820692E-2</v>
      </c>
      <c r="O7" s="3">
        <v>83</v>
      </c>
      <c r="P7" s="3" t="s">
        <v>20</v>
      </c>
      <c r="Q7" s="1">
        <f t="shared" si="9"/>
        <v>3.7813211845102508E-2</v>
      </c>
      <c r="R7" s="14">
        <f t="shared" si="10"/>
        <v>2</v>
      </c>
      <c r="S7" s="14">
        <f t="shared" si="11"/>
        <v>9</v>
      </c>
      <c r="T7" s="15">
        <f t="shared" si="12"/>
        <v>4.3478260869565216E-2</v>
      </c>
      <c r="U7" s="15">
        <f t="shared" si="13"/>
        <v>5.665049024462708E-3</v>
      </c>
      <c r="V7" s="3">
        <v>4</v>
      </c>
      <c r="W7" s="3" t="s">
        <v>8</v>
      </c>
      <c r="X7" s="1">
        <f t="shared" si="26"/>
        <v>2.0757654385054488E-3</v>
      </c>
      <c r="Y7" s="14">
        <f t="shared" si="14"/>
        <v>1</v>
      </c>
      <c r="Z7" s="14">
        <f t="shared" si="27"/>
        <v>72</v>
      </c>
      <c r="AA7" s="15">
        <f t="shared" si="15"/>
        <v>9.0909090909090905E-3</v>
      </c>
      <c r="AB7" s="15">
        <f t="shared" si="3"/>
        <v>7.0151436524036413E-3</v>
      </c>
      <c r="AC7" s="3">
        <v>383</v>
      </c>
      <c r="AD7" s="3" t="s">
        <v>28</v>
      </c>
      <c r="AE7" s="1">
        <f t="shared" si="16"/>
        <v>0.19875454073689672</v>
      </c>
      <c r="AF7" s="14">
        <f t="shared" si="17"/>
        <v>1</v>
      </c>
      <c r="AG7" s="14">
        <f t="shared" si="28"/>
        <v>6</v>
      </c>
      <c r="AH7" s="15">
        <f t="shared" si="18"/>
        <v>0.14285714285714285</v>
      </c>
      <c r="AI7" s="15">
        <f t="shared" si="19"/>
        <v>5.5897397879753868E-2</v>
      </c>
      <c r="AJ7" s="3">
        <v>6</v>
      </c>
      <c r="AK7" s="3" t="s">
        <v>8</v>
      </c>
      <c r="AL7" s="1">
        <f t="shared" si="20"/>
        <v>2.733485193621868E-3</v>
      </c>
      <c r="AM7" s="14">
        <f t="shared" si="21"/>
        <v>1</v>
      </c>
      <c r="AN7" s="14">
        <f t="shared" si="29"/>
        <v>24</v>
      </c>
      <c r="AO7" s="15">
        <f t="shared" si="22"/>
        <v>1.7543859649122806E-2</v>
      </c>
      <c r="AP7" s="15">
        <f t="shared" si="23"/>
        <v>1.4810374455500938E-2</v>
      </c>
    </row>
    <row r="8" spans="1:42">
      <c r="A8" s="3">
        <v>92</v>
      </c>
      <c r="B8" s="3" t="s">
        <v>20</v>
      </c>
      <c r="C8" s="1">
        <f t="shared" si="4"/>
        <v>4.1913439635535309E-2</v>
      </c>
      <c r="D8" s="14">
        <f t="shared" si="0"/>
        <v>2</v>
      </c>
      <c r="E8" s="14">
        <f t="shared" si="24"/>
        <v>22</v>
      </c>
      <c r="F8" s="15">
        <f t="shared" si="5"/>
        <v>3.5087719298245612E-2</v>
      </c>
      <c r="G8" s="15">
        <f t="shared" si="1"/>
        <v>6.8257203372896966E-3</v>
      </c>
      <c r="H8" s="7">
        <v>380</v>
      </c>
      <c r="I8" s="3" t="s">
        <v>5</v>
      </c>
      <c r="J8" s="1">
        <f t="shared" si="2"/>
        <v>0.17312072892938496</v>
      </c>
      <c r="K8" s="14">
        <f t="shared" si="6"/>
        <v>1</v>
      </c>
      <c r="L8" s="14">
        <f t="shared" si="25"/>
        <v>7</v>
      </c>
      <c r="M8" s="15">
        <f t="shared" si="7"/>
        <v>0.14285714285714285</v>
      </c>
      <c r="N8" s="15">
        <f t="shared" si="8"/>
        <v>3.026358607224211E-2</v>
      </c>
      <c r="O8" s="3">
        <v>40</v>
      </c>
      <c r="P8" s="3" t="s">
        <v>60</v>
      </c>
      <c r="Q8" s="1">
        <f t="shared" si="9"/>
        <v>1.8223234624145785E-2</v>
      </c>
      <c r="R8" s="14">
        <f t="shared" si="10"/>
        <v>1</v>
      </c>
      <c r="S8" s="14">
        <f t="shared" si="11"/>
        <v>10</v>
      </c>
      <c r="T8" s="15">
        <f t="shared" si="12"/>
        <v>2.1739130434782608E-2</v>
      </c>
      <c r="U8" s="15">
        <f t="shared" si="13"/>
        <v>3.5158958106368231E-3</v>
      </c>
      <c r="V8" s="3">
        <v>23</v>
      </c>
      <c r="W8" s="3" t="s">
        <v>20</v>
      </c>
      <c r="X8" s="1">
        <f t="shared" si="26"/>
        <v>1.1935651271406332E-2</v>
      </c>
      <c r="Y8" s="14">
        <f t="shared" si="14"/>
        <v>2</v>
      </c>
      <c r="Z8" s="14">
        <f t="shared" si="27"/>
        <v>74</v>
      </c>
      <c r="AA8" s="15">
        <f t="shared" si="15"/>
        <v>1.8181818181818181E-2</v>
      </c>
      <c r="AB8" s="15">
        <f t="shared" si="3"/>
        <v>6.2461669104118493E-3</v>
      </c>
      <c r="AC8" s="3">
        <v>314</v>
      </c>
      <c r="AD8" s="3" t="s">
        <v>5</v>
      </c>
      <c r="AE8" s="1">
        <f t="shared" si="16"/>
        <v>0.16294758692267775</v>
      </c>
      <c r="AF8" s="14">
        <f t="shared" si="17"/>
        <v>1</v>
      </c>
      <c r="AG8" s="14">
        <f t="shared" si="28"/>
        <v>7</v>
      </c>
      <c r="AH8" s="15">
        <f t="shared" si="18"/>
        <v>0.14285714285714285</v>
      </c>
      <c r="AI8" s="15">
        <f t="shared" si="19"/>
        <v>2.0090444065534896E-2</v>
      </c>
      <c r="AJ8" s="3">
        <v>38</v>
      </c>
      <c r="AK8" s="3" t="s">
        <v>20</v>
      </c>
      <c r="AL8" s="1">
        <f t="shared" si="20"/>
        <v>1.7312072892938495E-2</v>
      </c>
      <c r="AM8" s="14">
        <f t="shared" si="21"/>
        <v>1</v>
      </c>
      <c r="AN8" s="14">
        <f t="shared" si="29"/>
        <v>25</v>
      </c>
      <c r="AO8" s="15">
        <f t="shared" si="22"/>
        <v>1.7543859649122806E-2</v>
      </c>
      <c r="AP8" s="15">
        <f t="shared" si="23"/>
        <v>2.317867561843108E-4</v>
      </c>
    </row>
    <row r="9" spans="1:42">
      <c r="A9" s="3">
        <v>21</v>
      </c>
      <c r="B9" s="3" t="s">
        <v>60</v>
      </c>
      <c r="C9" s="1">
        <f t="shared" si="4"/>
        <v>9.5671981776765374E-3</v>
      </c>
      <c r="D9" s="14">
        <f t="shared" si="0"/>
        <v>1</v>
      </c>
      <c r="E9" s="14">
        <f t="shared" si="24"/>
        <v>23</v>
      </c>
      <c r="F9" s="15">
        <f t="shared" si="5"/>
        <v>1.7543859649122806E-2</v>
      </c>
      <c r="G9" s="15">
        <f t="shared" si="1"/>
        <v>7.9766614714462687E-3</v>
      </c>
      <c r="H9" s="7"/>
      <c r="J9" s="1"/>
      <c r="K9" s="14"/>
      <c r="L9" s="14"/>
      <c r="M9" s="15"/>
      <c r="N9" s="15"/>
      <c r="O9" s="3">
        <v>24</v>
      </c>
      <c r="P9" s="3" t="s">
        <v>61</v>
      </c>
      <c r="Q9" s="1">
        <f t="shared" si="9"/>
        <v>1.0933940774487472E-2</v>
      </c>
      <c r="R9" s="14">
        <f t="shared" si="10"/>
        <v>1</v>
      </c>
      <c r="S9" s="14">
        <f t="shared" si="11"/>
        <v>11</v>
      </c>
      <c r="T9" s="15">
        <f t="shared" si="12"/>
        <v>2.1739130434782608E-2</v>
      </c>
      <c r="U9" s="15">
        <f t="shared" si="13"/>
        <v>1.0805189660295136E-2</v>
      </c>
      <c r="V9" s="3">
        <v>7</v>
      </c>
      <c r="W9" s="3" t="s">
        <v>60</v>
      </c>
      <c r="X9" s="1">
        <f t="shared" si="26"/>
        <v>3.6325895173845357E-3</v>
      </c>
      <c r="Y9" s="14">
        <f t="shared" si="14"/>
        <v>1</v>
      </c>
      <c r="Z9" s="14">
        <f t="shared" si="27"/>
        <v>75</v>
      </c>
      <c r="AA9" s="15">
        <f t="shared" si="15"/>
        <v>9.0909090909090905E-3</v>
      </c>
      <c r="AB9" s="15">
        <f t="shared" si="3"/>
        <v>5.4583195735245548E-3</v>
      </c>
      <c r="AC9" s="7"/>
      <c r="AE9" s="1"/>
      <c r="AF9" s="14"/>
      <c r="AG9" s="14"/>
      <c r="AH9" s="15"/>
      <c r="AI9" s="15"/>
      <c r="AJ9" s="3">
        <v>28</v>
      </c>
      <c r="AK9" s="3" t="s">
        <v>60</v>
      </c>
      <c r="AL9" s="1">
        <f t="shared" si="20"/>
        <v>1.275626423690205E-2</v>
      </c>
      <c r="AM9" s="14">
        <f t="shared" si="21"/>
        <v>1</v>
      </c>
      <c r="AN9" s="14">
        <f t="shared" si="29"/>
        <v>26</v>
      </c>
      <c r="AO9" s="15">
        <f t="shared" si="22"/>
        <v>1.7543859649122806E-2</v>
      </c>
      <c r="AP9" s="15">
        <f t="shared" si="23"/>
        <v>4.7875954122207562E-3</v>
      </c>
    </row>
    <row r="10" spans="1:42">
      <c r="A10" s="3">
        <v>32</v>
      </c>
      <c r="B10" s="3" t="s">
        <v>61</v>
      </c>
      <c r="C10" s="1">
        <f t="shared" si="4"/>
        <v>1.4578587699316629E-2</v>
      </c>
      <c r="D10" s="14">
        <f t="shared" si="0"/>
        <v>1</v>
      </c>
      <c r="E10" s="14">
        <f t="shared" si="24"/>
        <v>24</v>
      </c>
      <c r="F10" s="15">
        <f t="shared" si="5"/>
        <v>1.7543859649122806E-2</v>
      </c>
      <c r="G10" s="15">
        <f t="shared" si="1"/>
        <v>2.9652719498061766E-3</v>
      </c>
      <c r="H10" s="7"/>
      <c r="J10" s="1"/>
      <c r="K10" s="14"/>
      <c r="L10" s="14"/>
      <c r="M10" s="15"/>
      <c r="N10" s="15"/>
      <c r="O10" s="3">
        <v>101</v>
      </c>
      <c r="P10" s="3" t="s">
        <v>9</v>
      </c>
      <c r="Q10" s="1">
        <f t="shared" si="9"/>
        <v>4.6013667425968109E-2</v>
      </c>
      <c r="R10" s="14">
        <f t="shared" si="10"/>
        <v>2</v>
      </c>
      <c r="S10" s="14">
        <f t="shared" si="11"/>
        <v>13</v>
      </c>
      <c r="T10" s="15">
        <f t="shared" si="12"/>
        <v>4.3478260869565216E-2</v>
      </c>
      <c r="U10" s="15">
        <f t="shared" si="13"/>
        <v>2.535406556402893E-3</v>
      </c>
      <c r="V10" s="3">
        <v>1</v>
      </c>
      <c r="W10" s="3" t="s">
        <v>61</v>
      </c>
      <c r="X10" s="1">
        <f t="shared" si="26"/>
        <v>5.189413596263622E-4</v>
      </c>
      <c r="Y10" s="14">
        <f t="shared" si="14"/>
        <v>1</v>
      </c>
      <c r="Z10" s="14">
        <f t="shared" si="27"/>
        <v>76</v>
      </c>
      <c r="AA10" s="15">
        <f t="shared" si="15"/>
        <v>9.0909090909090905E-3</v>
      </c>
      <c r="AB10" s="15">
        <f t="shared" si="3"/>
        <v>8.5719677312827286E-3</v>
      </c>
      <c r="AC10" s="7"/>
      <c r="AE10" s="1"/>
      <c r="AF10" s="14"/>
      <c r="AG10" s="14"/>
      <c r="AH10" s="15"/>
      <c r="AI10" s="15"/>
      <c r="AJ10" s="3">
        <v>89</v>
      </c>
      <c r="AK10" s="3" t="s">
        <v>9</v>
      </c>
      <c r="AL10" s="1">
        <f t="shared" si="20"/>
        <v>4.0546697038724371E-2</v>
      </c>
      <c r="AM10" s="14">
        <f t="shared" si="21"/>
        <v>2</v>
      </c>
      <c r="AN10" s="14">
        <f t="shared" si="29"/>
        <v>28</v>
      </c>
      <c r="AO10" s="15">
        <f t="shared" si="22"/>
        <v>3.5087719298245612E-2</v>
      </c>
      <c r="AP10" s="15">
        <f t="shared" si="23"/>
        <v>5.4589777404787584E-3</v>
      </c>
    </row>
    <row r="11" spans="1:42">
      <c r="A11" s="3">
        <v>110</v>
      </c>
      <c r="B11" s="3" t="s">
        <v>9</v>
      </c>
      <c r="C11" s="1">
        <f t="shared" si="4"/>
        <v>5.011389521640091E-2</v>
      </c>
      <c r="D11" s="14">
        <f t="shared" si="0"/>
        <v>3</v>
      </c>
      <c r="E11" s="14">
        <f t="shared" si="24"/>
        <v>27</v>
      </c>
      <c r="F11" s="15">
        <f t="shared" si="5"/>
        <v>5.2631578947368418E-2</v>
      </c>
      <c r="G11" s="15">
        <f t="shared" si="1"/>
        <v>2.5176837309675085E-3</v>
      </c>
      <c r="H11" s="7"/>
      <c r="J11" s="1"/>
      <c r="K11" s="14"/>
      <c r="L11" s="14"/>
      <c r="M11" s="15"/>
      <c r="N11" s="15"/>
      <c r="O11" s="3">
        <v>188</v>
      </c>
      <c r="P11" s="3" t="s">
        <v>25</v>
      </c>
      <c r="Q11" s="1">
        <f t="shared" si="9"/>
        <v>8.5649202733485197E-2</v>
      </c>
      <c r="R11" s="14">
        <f t="shared" si="10"/>
        <v>3</v>
      </c>
      <c r="S11" s="14">
        <f t="shared" si="11"/>
        <v>16</v>
      </c>
      <c r="T11" s="15">
        <f t="shared" si="12"/>
        <v>6.5217391304347824E-2</v>
      </c>
      <c r="U11" s="15">
        <f t="shared" si="13"/>
        <v>2.0431811429137373E-2</v>
      </c>
      <c r="V11" s="3">
        <v>36</v>
      </c>
      <c r="W11" s="3" t="s">
        <v>9</v>
      </c>
      <c r="X11" s="1">
        <f t="shared" si="26"/>
        <v>1.8681888946549041E-2</v>
      </c>
      <c r="Y11" s="14">
        <f t="shared" si="14"/>
        <v>2</v>
      </c>
      <c r="Z11" s="14">
        <f t="shared" si="27"/>
        <v>78</v>
      </c>
      <c r="AA11" s="15">
        <f t="shared" si="15"/>
        <v>1.8181818181818181E-2</v>
      </c>
      <c r="AB11" s="15">
        <f t="shared" si="3"/>
        <v>5.0007076473086026E-4</v>
      </c>
      <c r="AC11" s="7"/>
      <c r="AE11" s="1"/>
      <c r="AF11" s="14"/>
      <c r="AG11" s="14"/>
      <c r="AH11" s="15"/>
      <c r="AI11" s="15"/>
      <c r="AJ11" s="3">
        <v>168</v>
      </c>
      <c r="AK11" s="3" t="s">
        <v>25</v>
      </c>
      <c r="AL11" s="1">
        <f t="shared" si="20"/>
        <v>7.6537585421412299E-2</v>
      </c>
      <c r="AM11" s="14">
        <f t="shared" si="21"/>
        <v>4</v>
      </c>
      <c r="AN11" s="14">
        <f t="shared" si="29"/>
        <v>32</v>
      </c>
      <c r="AO11" s="15">
        <f t="shared" si="22"/>
        <v>7.0175438596491224E-2</v>
      </c>
      <c r="AP11" s="15">
        <f t="shared" si="23"/>
        <v>6.362146824921075E-3</v>
      </c>
    </row>
    <row r="12" spans="1:42">
      <c r="A12" s="3">
        <v>90</v>
      </c>
      <c r="B12" s="3" t="s">
        <v>25</v>
      </c>
      <c r="C12" s="1">
        <f t="shared" si="4"/>
        <v>4.1002277904328019E-2</v>
      </c>
      <c r="D12" s="14">
        <f t="shared" si="0"/>
        <v>2</v>
      </c>
      <c r="E12" s="14">
        <f t="shared" si="24"/>
        <v>29</v>
      </c>
      <c r="F12" s="15">
        <f t="shared" si="5"/>
        <v>3.5087719298245612E-2</v>
      </c>
      <c r="G12" s="15">
        <f t="shared" si="1"/>
        <v>5.9145586060824068E-3</v>
      </c>
      <c r="H12" s="7"/>
      <c r="J12" s="1"/>
      <c r="K12" s="14"/>
      <c r="L12" s="14"/>
      <c r="M12" s="15"/>
      <c r="N12" s="15"/>
      <c r="O12" s="3">
        <v>189</v>
      </c>
      <c r="P12" s="3" t="s">
        <v>26</v>
      </c>
      <c r="Q12" s="1">
        <f t="shared" si="9"/>
        <v>8.6104783599088838E-2</v>
      </c>
      <c r="R12" s="14">
        <f t="shared" si="10"/>
        <v>3</v>
      </c>
      <c r="S12" s="14">
        <f t="shared" si="11"/>
        <v>19</v>
      </c>
      <c r="T12" s="15">
        <f t="shared" si="12"/>
        <v>6.5217391304347824E-2</v>
      </c>
      <c r="U12" s="15">
        <f t="shared" si="13"/>
        <v>2.0887392294741014E-2</v>
      </c>
      <c r="V12" s="3">
        <v>36</v>
      </c>
      <c r="W12" s="3" t="s">
        <v>25</v>
      </c>
      <c r="X12" s="1">
        <f t="shared" si="26"/>
        <v>1.8681888946549041E-2</v>
      </c>
      <c r="Y12" s="14">
        <f t="shared" si="14"/>
        <v>2</v>
      </c>
      <c r="Z12" s="14">
        <f t="shared" si="27"/>
        <v>80</v>
      </c>
      <c r="AA12" s="15">
        <f t="shared" si="15"/>
        <v>1.8181818181818181E-2</v>
      </c>
      <c r="AB12" s="15">
        <f t="shared" si="3"/>
        <v>5.0007076473086026E-4</v>
      </c>
      <c r="AC12" s="7"/>
      <c r="AE12" s="1"/>
      <c r="AF12" s="14"/>
      <c r="AG12" s="14"/>
      <c r="AH12" s="15"/>
      <c r="AI12" s="15"/>
      <c r="AJ12" s="3">
        <v>116</v>
      </c>
      <c r="AK12" s="3" t="s">
        <v>26</v>
      </c>
      <c r="AL12" s="1">
        <f t="shared" si="20"/>
        <v>5.2847380410022779E-2</v>
      </c>
      <c r="AM12" s="14">
        <f t="shared" si="21"/>
        <v>3</v>
      </c>
      <c r="AN12" s="14">
        <f t="shared" si="29"/>
        <v>35</v>
      </c>
      <c r="AO12" s="15">
        <f t="shared" si="22"/>
        <v>5.2631578947368418E-2</v>
      </c>
      <c r="AP12" s="15">
        <f t="shared" si="23"/>
        <v>2.1580146265436084E-4</v>
      </c>
    </row>
    <row r="13" spans="1:42">
      <c r="A13" s="3">
        <v>97</v>
      </c>
      <c r="B13" s="3" t="s">
        <v>26</v>
      </c>
      <c r="C13" s="1">
        <f t="shared" si="4"/>
        <v>4.419134396355353E-2</v>
      </c>
      <c r="D13" s="14">
        <f t="shared" si="0"/>
        <v>2</v>
      </c>
      <c r="E13" s="14">
        <f t="shared" si="24"/>
        <v>31</v>
      </c>
      <c r="F13" s="15">
        <f t="shared" si="5"/>
        <v>3.5087719298245612E-2</v>
      </c>
      <c r="G13" s="15">
        <f t="shared" si="1"/>
        <v>9.1036246653079175E-3</v>
      </c>
      <c r="H13" s="7"/>
      <c r="J13" s="1"/>
      <c r="K13" s="14"/>
      <c r="L13" s="14"/>
      <c r="M13" s="15"/>
      <c r="N13" s="15"/>
      <c r="O13" s="3">
        <v>154</v>
      </c>
      <c r="P13" s="3" t="s">
        <v>27</v>
      </c>
      <c r="Q13" s="1">
        <f t="shared" si="9"/>
        <v>7.0159453302961278E-2</v>
      </c>
      <c r="R13" s="14">
        <f t="shared" si="10"/>
        <v>2</v>
      </c>
      <c r="S13" s="14">
        <f t="shared" si="11"/>
        <v>21</v>
      </c>
      <c r="T13" s="15">
        <f t="shared" si="12"/>
        <v>4.3478260869565216E-2</v>
      </c>
      <c r="U13" s="15">
        <f t="shared" si="13"/>
        <v>2.6681192433396062E-2</v>
      </c>
      <c r="V13" s="3">
        <v>33</v>
      </c>
      <c r="W13" s="3" t="s">
        <v>26</v>
      </c>
      <c r="X13" s="1">
        <f t="shared" si="26"/>
        <v>1.7125064867669952E-2</v>
      </c>
      <c r="Y13" s="14">
        <f t="shared" si="14"/>
        <v>2</v>
      </c>
      <c r="Z13" s="14">
        <f t="shared" si="27"/>
        <v>82</v>
      </c>
      <c r="AA13" s="15">
        <f t="shared" si="15"/>
        <v>1.8181818181818181E-2</v>
      </c>
      <c r="AB13" s="15">
        <f t="shared" si="3"/>
        <v>1.0567533141482288E-3</v>
      </c>
      <c r="AC13" s="7"/>
      <c r="AE13" s="1"/>
      <c r="AF13" s="14"/>
      <c r="AG13" s="14"/>
      <c r="AH13" s="15"/>
      <c r="AI13" s="15"/>
      <c r="AJ13" s="3">
        <v>119</v>
      </c>
      <c r="AK13" s="3" t="s">
        <v>27</v>
      </c>
      <c r="AL13" s="1">
        <f t="shared" si="20"/>
        <v>5.421412300683371E-2</v>
      </c>
      <c r="AM13" s="14">
        <f t="shared" si="21"/>
        <v>3</v>
      </c>
      <c r="AN13" s="14">
        <f t="shared" si="29"/>
        <v>38</v>
      </c>
      <c r="AO13" s="15">
        <f t="shared" si="22"/>
        <v>5.2631578947368418E-2</v>
      </c>
      <c r="AP13" s="15">
        <f t="shared" si="23"/>
        <v>1.582544059465292E-3</v>
      </c>
    </row>
    <row r="14" spans="1:42">
      <c r="A14" s="3">
        <v>75</v>
      </c>
      <c r="B14" s="3" t="s">
        <v>27</v>
      </c>
      <c r="C14" s="1">
        <f t="shared" si="4"/>
        <v>3.4168564920273349E-2</v>
      </c>
      <c r="D14" s="14">
        <f t="shared" si="0"/>
        <v>2</v>
      </c>
      <c r="E14" s="14">
        <f t="shared" si="24"/>
        <v>33</v>
      </c>
      <c r="F14" s="15">
        <f t="shared" si="5"/>
        <v>3.5087719298245612E-2</v>
      </c>
      <c r="G14" s="15">
        <f t="shared" si="1"/>
        <v>9.1915437797226301E-4</v>
      </c>
      <c r="H14" s="7"/>
      <c r="J14" s="1"/>
      <c r="K14" s="14"/>
      <c r="L14" s="14"/>
      <c r="M14" s="15"/>
      <c r="N14" s="15"/>
      <c r="O14" s="3">
        <v>38</v>
      </c>
      <c r="P14" s="3" t="s">
        <v>62</v>
      </c>
      <c r="Q14" s="1">
        <f t="shared" si="9"/>
        <v>1.7312072892938495E-2</v>
      </c>
      <c r="R14" s="14">
        <f t="shared" si="10"/>
        <v>1</v>
      </c>
      <c r="S14" s="14">
        <f t="shared" si="11"/>
        <v>22</v>
      </c>
      <c r="T14" s="15">
        <f t="shared" si="12"/>
        <v>2.1739130434782608E-2</v>
      </c>
      <c r="U14" s="15">
        <f t="shared" si="13"/>
        <v>4.4270575418441128E-3</v>
      </c>
      <c r="V14" s="3">
        <v>31</v>
      </c>
      <c r="W14" s="3" t="s">
        <v>27</v>
      </c>
      <c r="X14" s="1">
        <f t="shared" si="26"/>
        <v>1.6087182148417228E-2</v>
      </c>
      <c r="Y14" s="14">
        <f t="shared" si="14"/>
        <v>2</v>
      </c>
      <c r="Z14" s="14">
        <f t="shared" si="27"/>
        <v>84</v>
      </c>
      <c r="AA14" s="15">
        <f t="shared" si="15"/>
        <v>1.8181818181818181E-2</v>
      </c>
      <c r="AB14" s="15">
        <f t="shared" si="3"/>
        <v>2.0946360334009526E-3</v>
      </c>
      <c r="AC14" s="7"/>
      <c r="AE14" s="1"/>
      <c r="AF14" s="14"/>
      <c r="AG14" s="14"/>
      <c r="AH14" s="15"/>
      <c r="AI14" s="15"/>
      <c r="AJ14" s="3">
        <v>33</v>
      </c>
      <c r="AK14" s="3" t="s">
        <v>51</v>
      </c>
      <c r="AL14" s="1">
        <f t="shared" si="20"/>
        <v>1.5034168564920273E-2</v>
      </c>
      <c r="AM14" s="14">
        <f t="shared" si="21"/>
        <v>1</v>
      </c>
      <c r="AN14" s="14">
        <f t="shared" si="29"/>
        <v>39</v>
      </c>
      <c r="AO14" s="15">
        <f t="shared" si="22"/>
        <v>1.7543859649122806E-2</v>
      </c>
      <c r="AP14" s="15">
        <f t="shared" si="23"/>
        <v>2.5096910842025335E-3</v>
      </c>
    </row>
    <row r="15" spans="1:42">
      <c r="A15" s="3">
        <v>14</v>
      </c>
      <c r="B15" s="3" t="s">
        <v>62</v>
      </c>
      <c r="C15" s="1">
        <f t="shared" si="4"/>
        <v>6.3781321184510249E-3</v>
      </c>
      <c r="D15" s="14">
        <f t="shared" si="0"/>
        <v>1</v>
      </c>
      <c r="E15" s="14">
        <f t="shared" si="24"/>
        <v>34</v>
      </c>
      <c r="F15" s="15">
        <f t="shared" si="5"/>
        <v>1.7543859649122806E-2</v>
      </c>
      <c r="G15" s="15">
        <f t="shared" si="1"/>
        <v>1.1165727530671781E-2</v>
      </c>
      <c r="H15" s="7"/>
      <c r="J15" s="1"/>
      <c r="K15" s="14"/>
      <c r="L15" s="14"/>
      <c r="M15" s="15"/>
      <c r="N15" s="15"/>
      <c r="O15" s="3">
        <v>87</v>
      </c>
      <c r="P15" s="3" t="s">
        <v>51</v>
      </c>
      <c r="Q15" s="1">
        <f t="shared" si="9"/>
        <v>3.9635535307517088E-2</v>
      </c>
      <c r="R15" s="14">
        <f t="shared" si="10"/>
        <v>2</v>
      </c>
      <c r="S15" s="14">
        <f t="shared" si="11"/>
        <v>24</v>
      </c>
      <c r="T15" s="15">
        <f t="shared" si="12"/>
        <v>4.3478260869565216E-2</v>
      </c>
      <c r="U15" s="15">
        <f t="shared" si="13"/>
        <v>3.8427255620481285E-3</v>
      </c>
      <c r="V15" s="3">
        <v>4</v>
      </c>
      <c r="W15" s="3" t="s">
        <v>62</v>
      </c>
      <c r="X15" s="1">
        <f t="shared" si="26"/>
        <v>2.0757654385054488E-3</v>
      </c>
      <c r="Y15" s="14">
        <f t="shared" si="14"/>
        <v>1</v>
      </c>
      <c r="Z15" s="14">
        <f t="shared" si="27"/>
        <v>85</v>
      </c>
      <c r="AA15" s="15">
        <f t="shared" si="15"/>
        <v>9.0909090909090905E-3</v>
      </c>
      <c r="AB15" s="15">
        <f t="shared" si="3"/>
        <v>7.0151436524036413E-3</v>
      </c>
      <c r="AC15" s="7"/>
      <c r="AE15" s="1"/>
      <c r="AF15" s="14"/>
      <c r="AG15" s="14"/>
      <c r="AH15" s="15"/>
      <c r="AI15" s="15"/>
      <c r="AJ15" s="3">
        <v>145</v>
      </c>
      <c r="AK15" s="3" t="s">
        <v>33</v>
      </c>
      <c r="AL15" s="1">
        <f t="shared" si="20"/>
        <v>6.6059225512528477E-2</v>
      </c>
      <c r="AM15" s="14">
        <f t="shared" si="21"/>
        <v>3</v>
      </c>
      <c r="AN15" s="14">
        <f t="shared" si="29"/>
        <v>42</v>
      </c>
      <c r="AO15" s="15">
        <f t="shared" si="22"/>
        <v>5.2631578947368418E-2</v>
      </c>
      <c r="AP15" s="15">
        <f t="shared" si="23"/>
        <v>1.3427646565160059E-2</v>
      </c>
    </row>
    <row r="16" spans="1:42">
      <c r="A16" s="3">
        <v>78</v>
      </c>
      <c r="B16" s="3" t="s">
        <v>51</v>
      </c>
      <c r="C16" s="1">
        <f t="shared" si="4"/>
        <v>3.553530751708428E-2</v>
      </c>
      <c r="D16" s="14">
        <f t="shared" si="0"/>
        <v>2</v>
      </c>
      <c r="E16" s="14">
        <f t="shared" si="24"/>
        <v>36</v>
      </c>
      <c r="F16" s="15">
        <f t="shared" si="5"/>
        <v>3.5087719298245612E-2</v>
      </c>
      <c r="G16" s="15">
        <f t="shared" si="1"/>
        <v>4.4758821883866817E-4</v>
      </c>
      <c r="I16" s="5"/>
      <c r="J16" s="1"/>
      <c r="K16" s="14"/>
      <c r="L16" s="14"/>
      <c r="M16" s="9"/>
      <c r="N16" s="9"/>
      <c r="O16" s="3">
        <v>31</v>
      </c>
      <c r="P16" s="3" t="s">
        <v>55</v>
      </c>
      <c r="Q16" s="1">
        <f t="shared" si="9"/>
        <v>1.4123006833712985E-2</v>
      </c>
      <c r="R16" s="14">
        <f t="shared" si="10"/>
        <v>1</v>
      </c>
      <c r="S16" s="14">
        <f t="shared" si="11"/>
        <v>25</v>
      </c>
      <c r="T16" s="15">
        <f t="shared" si="12"/>
        <v>2.1739130434782608E-2</v>
      </c>
      <c r="U16" s="15">
        <f t="shared" si="13"/>
        <v>7.6161236010696236E-3</v>
      </c>
      <c r="V16" s="3">
        <v>26</v>
      </c>
      <c r="W16" s="3" t="s">
        <v>51</v>
      </c>
      <c r="X16" s="1">
        <f t="shared" si="26"/>
        <v>1.3492475350285417E-2</v>
      </c>
      <c r="Y16" s="14">
        <f t="shared" si="14"/>
        <v>2</v>
      </c>
      <c r="Z16" s="14">
        <f t="shared" si="27"/>
        <v>87</v>
      </c>
      <c r="AA16" s="15">
        <f t="shared" si="15"/>
        <v>1.8181818181818181E-2</v>
      </c>
      <c r="AB16" s="15">
        <f t="shared" si="3"/>
        <v>4.6893428315327636E-3</v>
      </c>
      <c r="AD16" s="5"/>
      <c r="AE16" s="1"/>
      <c r="AF16" s="14"/>
      <c r="AG16" s="14"/>
      <c r="AH16" s="9"/>
      <c r="AI16" s="9"/>
      <c r="AJ16" s="3">
        <v>79</v>
      </c>
      <c r="AK16" s="3" t="s">
        <v>6</v>
      </c>
      <c r="AL16" s="1">
        <f t="shared" si="20"/>
        <v>3.5990888382687929E-2</v>
      </c>
      <c r="AM16" s="14">
        <f t="shared" si="21"/>
        <v>2</v>
      </c>
      <c r="AN16" s="14">
        <f t="shared" si="29"/>
        <v>44</v>
      </c>
      <c r="AO16" s="15">
        <f t="shared" si="22"/>
        <v>3.5087719298245612E-2</v>
      </c>
      <c r="AP16" s="15">
        <f t="shared" si="23"/>
        <v>9.0316908444231653E-4</v>
      </c>
    </row>
    <row r="17" spans="1:56">
      <c r="A17" s="3">
        <v>27</v>
      </c>
      <c r="B17" s="3" t="s">
        <v>55</v>
      </c>
      <c r="C17" s="1">
        <f t="shared" si="4"/>
        <v>1.2300683371298405E-2</v>
      </c>
      <c r="D17" s="14">
        <f t="shared" si="0"/>
        <v>1</v>
      </c>
      <c r="E17" s="14">
        <f t="shared" si="24"/>
        <v>37</v>
      </c>
      <c r="F17" s="15">
        <f t="shared" si="5"/>
        <v>1.7543859649122806E-2</v>
      </c>
      <c r="G17" s="15">
        <f t="shared" si="1"/>
        <v>5.2431762778244011E-3</v>
      </c>
      <c r="I17" s="5"/>
      <c r="J17" s="1"/>
      <c r="K17" s="14"/>
      <c r="L17" s="14"/>
      <c r="M17" s="9"/>
      <c r="N17" s="9"/>
      <c r="O17" s="3">
        <v>180</v>
      </c>
      <c r="P17" s="3" t="s">
        <v>33</v>
      </c>
      <c r="Q17" s="1">
        <f t="shared" si="9"/>
        <v>8.2004555808656038E-2</v>
      </c>
      <c r="R17" s="14">
        <f t="shared" si="10"/>
        <v>3</v>
      </c>
      <c r="S17" s="14">
        <f t="shared" si="11"/>
        <v>28</v>
      </c>
      <c r="T17" s="15">
        <f t="shared" si="12"/>
        <v>6.5217391304347824E-2</v>
      </c>
      <c r="U17" s="15">
        <f t="shared" si="13"/>
        <v>1.6787164504308213E-2</v>
      </c>
      <c r="V17" s="3">
        <v>3</v>
      </c>
      <c r="W17" s="3" t="s">
        <v>55</v>
      </c>
      <c r="X17" s="1">
        <f t="shared" si="26"/>
        <v>1.5568240788790867E-3</v>
      </c>
      <c r="Y17" s="14">
        <f t="shared" si="14"/>
        <v>1</v>
      </c>
      <c r="Z17" s="14">
        <f t="shared" si="27"/>
        <v>88</v>
      </c>
      <c r="AA17" s="15">
        <f t="shared" si="15"/>
        <v>9.0909090909090905E-3</v>
      </c>
      <c r="AB17" s="15">
        <f t="shared" si="3"/>
        <v>7.534085012030004E-3</v>
      </c>
      <c r="AD17" s="5"/>
      <c r="AE17" s="1"/>
      <c r="AF17" s="14"/>
      <c r="AG17" s="14"/>
      <c r="AH17" s="9"/>
      <c r="AI17" s="9"/>
      <c r="AJ17" s="3">
        <v>87</v>
      </c>
      <c r="AK17" s="3" t="s">
        <v>34</v>
      </c>
      <c r="AL17" s="1">
        <f t="shared" si="20"/>
        <v>3.9635535307517088E-2</v>
      </c>
      <c r="AM17" s="14">
        <f t="shared" si="21"/>
        <v>2</v>
      </c>
      <c r="AN17" s="14">
        <f t="shared" si="29"/>
        <v>46</v>
      </c>
      <c r="AO17" s="15">
        <f t="shared" si="22"/>
        <v>3.5087719298245612E-2</v>
      </c>
      <c r="AP17" s="15">
        <f t="shared" si="23"/>
        <v>4.5478160092714756E-3</v>
      </c>
    </row>
    <row r="18" spans="1:56">
      <c r="A18" s="3">
        <v>103</v>
      </c>
      <c r="B18" s="3" t="s">
        <v>33</v>
      </c>
      <c r="C18" s="1">
        <f t="shared" si="4"/>
        <v>4.6924829157175399E-2</v>
      </c>
      <c r="D18" s="14">
        <f t="shared" si="0"/>
        <v>2</v>
      </c>
      <c r="E18" s="14">
        <f t="shared" si="24"/>
        <v>39</v>
      </c>
      <c r="F18" s="15">
        <f t="shared" si="5"/>
        <v>3.5087719298245612E-2</v>
      </c>
      <c r="G18" s="15">
        <f t="shared" si="1"/>
        <v>1.1837109858929787E-2</v>
      </c>
      <c r="I18" s="5"/>
      <c r="J18" s="1"/>
      <c r="K18" s="14"/>
      <c r="L18" s="14"/>
      <c r="M18" s="9"/>
      <c r="N18" s="9"/>
      <c r="O18" s="3">
        <v>132</v>
      </c>
      <c r="P18" s="3" t="s">
        <v>6</v>
      </c>
      <c r="Q18" s="1">
        <f t="shared" si="9"/>
        <v>6.013667425968109E-2</v>
      </c>
      <c r="R18" s="14">
        <f t="shared" si="10"/>
        <v>2</v>
      </c>
      <c r="S18" s="14">
        <f t="shared" si="11"/>
        <v>30</v>
      </c>
      <c r="T18" s="15">
        <f t="shared" si="12"/>
        <v>4.3478260869565216E-2</v>
      </c>
      <c r="U18" s="15">
        <f t="shared" si="13"/>
        <v>1.6658413390115874E-2</v>
      </c>
      <c r="V18" s="3">
        <v>49</v>
      </c>
      <c r="W18" s="3" t="s">
        <v>33</v>
      </c>
      <c r="X18" s="1">
        <f t="shared" si="26"/>
        <v>2.5428126621691749E-2</v>
      </c>
      <c r="Y18" s="14">
        <f t="shared" si="14"/>
        <v>3</v>
      </c>
      <c r="Z18" s="14">
        <f t="shared" si="27"/>
        <v>91</v>
      </c>
      <c r="AA18" s="15">
        <f t="shared" si="15"/>
        <v>2.7272727272727271E-2</v>
      </c>
      <c r="AB18" s="15">
        <f t="shared" si="3"/>
        <v>1.8446006510355224E-3</v>
      </c>
      <c r="AD18" s="5"/>
      <c r="AE18" s="1"/>
      <c r="AF18" s="14"/>
      <c r="AG18" s="14"/>
      <c r="AH18" s="9"/>
      <c r="AI18" s="9"/>
      <c r="AJ18" s="3">
        <v>12</v>
      </c>
      <c r="AK18" s="3" t="s">
        <v>38</v>
      </c>
      <c r="AL18" s="1">
        <f t="shared" si="20"/>
        <v>5.466970387243736E-3</v>
      </c>
      <c r="AM18" s="14">
        <f t="shared" si="21"/>
        <v>1</v>
      </c>
      <c r="AN18" s="14">
        <f t="shared" si="29"/>
        <v>47</v>
      </c>
      <c r="AO18" s="15">
        <f t="shared" si="22"/>
        <v>1.7543859649122806E-2</v>
      </c>
      <c r="AP18" s="15">
        <f t="shared" si="23"/>
        <v>1.2076889261879071E-2</v>
      </c>
    </row>
    <row r="19" spans="1:56">
      <c r="A19" s="3">
        <v>112</v>
      </c>
      <c r="B19" s="3" t="s">
        <v>6</v>
      </c>
      <c r="C19" s="1">
        <f t="shared" si="4"/>
        <v>5.1025056947608199E-2</v>
      </c>
      <c r="D19" s="14">
        <f t="shared" si="0"/>
        <v>3</v>
      </c>
      <c r="E19" s="14">
        <f t="shared" si="24"/>
        <v>42</v>
      </c>
      <c r="F19" s="15">
        <f t="shared" si="5"/>
        <v>5.2631578947368418E-2</v>
      </c>
      <c r="G19" s="15">
        <f t="shared" si="1"/>
        <v>1.6065219997602187E-3</v>
      </c>
      <c r="I19" s="5"/>
      <c r="J19" s="1"/>
      <c r="K19" s="14"/>
      <c r="L19" s="14"/>
      <c r="M19" s="9"/>
      <c r="N19" s="9"/>
      <c r="O19" s="3">
        <v>117</v>
      </c>
      <c r="P19" s="3" t="s">
        <v>34</v>
      </c>
      <c r="Q19" s="1">
        <f t="shared" si="9"/>
        <v>5.330296127562642E-2</v>
      </c>
      <c r="R19" s="14">
        <f t="shared" si="10"/>
        <v>2</v>
      </c>
      <c r="S19" s="14">
        <f t="shared" si="11"/>
        <v>32</v>
      </c>
      <c r="T19" s="15">
        <f t="shared" si="12"/>
        <v>4.3478260869565216E-2</v>
      </c>
      <c r="U19" s="15">
        <f t="shared" si="13"/>
        <v>9.8247004060612042E-3</v>
      </c>
      <c r="V19" s="3">
        <v>51</v>
      </c>
      <c r="W19" s="3" t="s">
        <v>6</v>
      </c>
      <c r="X19" s="1">
        <f t="shared" si="26"/>
        <v>2.6466009340944473E-2</v>
      </c>
      <c r="Y19" s="14">
        <f t="shared" si="14"/>
        <v>3</v>
      </c>
      <c r="Z19" s="14">
        <f t="shared" si="27"/>
        <v>94</v>
      </c>
      <c r="AA19" s="15">
        <f t="shared" si="15"/>
        <v>2.7272727272727271E-2</v>
      </c>
      <c r="AB19" s="15">
        <f t="shared" si="3"/>
        <v>8.0671793178279869E-4</v>
      </c>
      <c r="AD19" s="5"/>
      <c r="AE19" s="1"/>
      <c r="AF19" s="14"/>
      <c r="AG19" s="14"/>
      <c r="AH19" s="9"/>
      <c r="AI19" s="9"/>
      <c r="AJ19" s="3">
        <v>7</v>
      </c>
      <c r="AK19" s="3" t="s">
        <v>52</v>
      </c>
      <c r="AL19" s="1">
        <f t="shared" si="20"/>
        <v>3.1890660592255125E-3</v>
      </c>
      <c r="AM19" s="14">
        <f t="shared" si="21"/>
        <v>1</v>
      </c>
      <c r="AN19" s="14">
        <f t="shared" si="29"/>
        <v>48</v>
      </c>
      <c r="AO19" s="15">
        <f t="shared" si="22"/>
        <v>1.7543859649122806E-2</v>
      </c>
      <c r="AP19" s="15">
        <f t="shared" si="23"/>
        <v>1.4354793589897294E-2</v>
      </c>
    </row>
    <row r="20" spans="1:56">
      <c r="A20" s="3">
        <v>87</v>
      </c>
      <c r="B20" s="3" t="s">
        <v>34</v>
      </c>
      <c r="C20" s="1">
        <f t="shared" si="4"/>
        <v>3.9635535307517088E-2</v>
      </c>
      <c r="D20" s="14">
        <f t="shared" si="0"/>
        <v>2</v>
      </c>
      <c r="E20" s="14">
        <f t="shared" si="24"/>
        <v>44</v>
      </c>
      <c r="F20" s="15">
        <f t="shared" si="5"/>
        <v>3.5087719298245612E-2</v>
      </c>
      <c r="G20" s="15">
        <f t="shared" si="1"/>
        <v>4.5478160092714756E-3</v>
      </c>
      <c r="I20" s="5"/>
      <c r="J20" s="1"/>
      <c r="K20" s="14"/>
      <c r="L20" s="14"/>
      <c r="M20" s="9"/>
      <c r="N20" s="9"/>
      <c r="O20" s="3">
        <v>13</v>
      </c>
      <c r="P20" s="3" t="s">
        <v>38</v>
      </c>
      <c r="Q20" s="1">
        <f t="shared" si="9"/>
        <v>5.92255125284738E-3</v>
      </c>
      <c r="R20" s="14">
        <f t="shared" si="10"/>
        <v>1</v>
      </c>
      <c r="S20" s="14">
        <f t="shared" si="11"/>
        <v>33</v>
      </c>
      <c r="T20" s="15">
        <f t="shared" si="12"/>
        <v>2.1739130434782608E-2</v>
      </c>
      <c r="U20" s="15">
        <f t="shared" si="13"/>
        <v>1.5816579181935228E-2</v>
      </c>
      <c r="V20" s="3">
        <v>25</v>
      </c>
      <c r="W20" s="3" t="s">
        <v>34</v>
      </c>
      <c r="X20" s="1">
        <f t="shared" si="26"/>
        <v>1.2973533990659055E-2</v>
      </c>
      <c r="Y20" s="14">
        <f t="shared" si="14"/>
        <v>2</v>
      </c>
      <c r="Z20" s="14">
        <f t="shared" si="27"/>
        <v>96</v>
      </c>
      <c r="AA20" s="15">
        <f t="shared" si="15"/>
        <v>1.8181818181818181E-2</v>
      </c>
      <c r="AB20" s="15">
        <f t="shared" si="3"/>
        <v>5.2082841911591255E-3</v>
      </c>
      <c r="AD20" s="5"/>
      <c r="AE20" s="1"/>
      <c r="AF20" s="14"/>
      <c r="AG20" s="14"/>
      <c r="AH20" s="9"/>
      <c r="AI20" s="9"/>
      <c r="AJ20" s="3">
        <v>6</v>
      </c>
      <c r="AK20" s="3" t="s">
        <v>63</v>
      </c>
      <c r="AL20" s="1">
        <f t="shared" si="20"/>
        <v>2.733485193621868E-3</v>
      </c>
      <c r="AM20" s="14">
        <f t="shared" si="21"/>
        <v>1</v>
      </c>
      <c r="AN20" s="14">
        <f t="shared" si="29"/>
        <v>49</v>
      </c>
      <c r="AO20" s="15">
        <f t="shared" si="22"/>
        <v>1.7543859649122806E-2</v>
      </c>
      <c r="AP20" s="15">
        <f t="shared" si="23"/>
        <v>1.4810374455500938E-2</v>
      </c>
    </row>
    <row r="21" spans="1:56">
      <c r="A21" s="3">
        <v>18</v>
      </c>
      <c r="B21" s="3" t="s">
        <v>38</v>
      </c>
      <c r="C21" s="1">
        <f t="shared" si="4"/>
        <v>8.2004555808656045E-3</v>
      </c>
      <c r="D21" s="14">
        <f t="shared" si="0"/>
        <v>1</v>
      </c>
      <c r="E21" s="14">
        <f t="shared" si="24"/>
        <v>45</v>
      </c>
      <c r="F21" s="15">
        <f t="shared" si="5"/>
        <v>1.7543859649122806E-2</v>
      </c>
      <c r="G21" s="15">
        <f t="shared" si="1"/>
        <v>9.3434040682572016E-3</v>
      </c>
      <c r="I21" s="5"/>
      <c r="J21" s="1"/>
      <c r="K21" s="14"/>
      <c r="L21" s="14"/>
      <c r="M21" s="9"/>
      <c r="N21" s="9"/>
      <c r="O21" s="3">
        <v>26</v>
      </c>
      <c r="P21" s="3" t="s">
        <v>52</v>
      </c>
      <c r="Q21" s="1">
        <f t="shared" si="9"/>
        <v>1.184510250569476E-2</v>
      </c>
      <c r="R21" s="14">
        <f t="shared" si="10"/>
        <v>1</v>
      </c>
      <c r="S21" s="14">
        <f t="shared" si="11"/>
        <v>34</v>
      </c>
      <c r="T21" s="15">
        <f t="shared" si="12"/>
        <v>2.1739130434782608E-2</v>
      </c>
      <c r="U21" s="15">
        <f t="shared" si="13"/>
        <v>9.894027929087848E-3</v>
      </c>
      <c r="V21" s="3">
        <v>5</v>
      </c>
      <c r="W21" s="3" t="s">
        <v>38</v>
      </c>
      <c r="X21" s="1">
        <f t="shared" si="26"/>
        <v>2.5947067981318111E-3</v>
      </c>
      <c r="Y21" s="14">
        <f t="shared" si="14"/>
        <v>1</v>
      </c>
      <c r="Z21" s="14">
        <f t="shared" si="27"/>
        <v>97</v>
      </c>
      <c r="AA21" s="15">
        <f t="shared" si="15"/>
        <v>9.0909090909090905E-3</v>
      </c>
      <c r="AB21" s="15">
        <f t="shared" si="3"/>
        <v>6.4962022927772794E-3</v>
      </c>
      <c r="AD21" s="5"/>
      <c r="AE21" s="1"/>
      <c r="AF21" s="14"/>
      <c r="AG21" s="14"/>
      <c r="AH21" s="9"/>
      <c r="AI21" s="9"/>
      <c r="AJ21" s="3">
        <v>15</v>
      </c>
      <c r="AK21" s="3" t="s">
        <v>39</v>
      </c>
      <c r="AL21" s="1">
        <f t="shared" si="20"/>
        <v>6.8337129840546698E-3</v>
      </c>
      <c r="AM21" s="14">
        <f t="shared" si="21"/>
        <v>1</v>
      </c>
      <c r="AN21" s="14">
        <f t="shared" si="29"/>
        <v>50</v>
      </c>
      <c r="AO21" s="15">
        <f t="shared" si="22"/>
        <v>1.7543859649122806E-2</v>
      </c>
      <c r="AP21" s="15">
        <f t="shared" si="23"/>
        <v>1.0710146665068136E-2</v>
      </c>
    </row>
    <row r="22" spans="1:56">
      <c r="A22" s="3">
        <v>19</v>
      </c>
      <c r="B22" s="3" t="s">
        <v>52</v>
      </c>
      <c r="C22" s="1">
        <f t="shared" si="4"/>
        <v>8.6560364464692476E-3</v>
      </c>
      <c r="D22" s="14">
        <f t="shared" si="0"/>
        <v>1</v>
      </c>
      <c r="E22" s="14">
        <f t="shared" si="24"/>
        <v>46</v>
      </c>
      <c r="F22" s="15">
        <f t="shared" si="5"/>
        <v>1.7543859649122806E-2</v>
      </c>
      <c r="G22" s="15">
        <f t="shared" si="1"/>
        <v>8.8878232026535584E-3</v>
      </c>
      <c r="I22" s="5"/>
      <c r="J22" s="1"/>
      <c r="K22" s="14"/>
      <c r="M22" s="9"/>
      <c r="N22" s="9"/>
      <c r="O22" s="3">
        <v>12</v>
      </c>
      <c r="P22" s="3" t="s">
        <v>63</v>
      </c>
      <c r="Q22" s="1">
        <f t="shared" si="9"/>
        <v>5.466970387243736E-3</v>
      </c>
      <c r="R22" s="14">
        <f t="shared" si="10"/>
        <v>1</v>
      </c>
      <c r="S22" s="14">
        <f t="shared" si="11"/>
        <v>35</v>
      </c>
      <c r="T22" s="15">
        <f t="shared" si="12"/>
        <v>2.1739130434782608E-2</v>
      </c>
      <c r="U22" s="15">
        <f t="shared" si="13"/>
        <v>1.6272160047538873E-2</v>
      </c>
      <c r="V22" s="3">
        <v>6</v>
      </c>
      <c r="W22" s="3" t="s">
        <v>52</v>
      </c>
      <c r="X22" s="1">
        <f t="shared" si="26"/>
        <v>3.1136481577581734E-3</v>
      </c>
      <c r="Y22" s="14">
        <f t="shared" si="14"/>
        <v>1</v>
      </c>
      <c r="Z22" s="14">
        <f t="shared" si="27"/>
        <v>98</v>
      </c>
      <c r="AA22" s="15">
        <f t="shared" si="15"/>
        <v>9.0909090909090905E-3</v>
      </c>
      <c r="AB22" s="15">
        <f t="shared" si="3"/>
        <v>5.9772609331509175E-3</v>
      </c>
      <c r="AD22" s="5"/>
      <c r="AE22" s="1"/>
      <c r="AF22" s="14"/>
      <c r="AH22" s="9"/>
      <c r="AI22" s="9"/>
      <c r="AJ22" s="3">
        <v>61</v>
      </c>
      <c r="AK22" s="3" t="s">
        <v>57</v>
      </c>
      <c r="AL22" s="1">
        <f t="shared" si="20"/>
        <v>2.7790432801822324E-2</v>
      </c>
      <c r="AM22" s="14">
        <f t="shared" si="21"/>
        <v>2</v>
      </c>
      <c r="AN22" s="14">
        <f t="shared" si="29"/>
        <v>52</v>
      </c>
      <c r="AO22" s="15">
        <f t="shared" si="22"/>
        <v>3.5087719298245612E-2</v>
      </c>
      <c r="AP22" s="15">
        <f t="shared" si="23"/>
        <v>7.2972864964232879E-3</v>
      </c>
    </row>
    <row r="23" spans="1:56">
      <c r="A23" s="3">
        <v>13</v>
      </c>
      <c r="B23" s="3" t="s">
        <v>63</v>
      </c>
      <c r="C23" s="1">
        <f t="shared" si="4"/>
        <v>5.92255125284738E-3</v>
      </c>
      <c r="D23" s="14">
        <f t="shared" si="0"/>
        <v>1</v>
      </c>
      <c r="E23" s="14">
        <f t="shared" si="24"/>
        <v>47</v>
      </c>
      <c r="F23" s="15">
        <f t="shared" si="5"/>
        <v>1.7543859649122806E-2</v>
      </c>
      <c r="G23" s="15">
        <f t="shared" si="1"/>
        <v>1.1621308396275426E-2</v>
      </c>
      <c r="I23" s="5"/>
      <c r="J23" s="1"/>
      <c r="K23" s="14"/>
      <c r="L23" s="14"/>
      <c r="M23" s="9"/>
      <c r="N23" s="9"/>
      <c r="O23" s="3">
        <v>27</v>
      </c>
      <c r="P23" s="3" t="s">
        <v>39</v>
      </c>
      <c r="Q23" s="1">
        <f t="shared" si="9"/>
        <v>1.2300683371298405E-2</v>
      </c>
      <c r="R23" s="14">
        <f t="shared" si="10"/>
        <v>1</v>
      </c>
      <c r="S23" s="14">
        <f t="shared" si="11"/>
        <v>36</v>
      </c>
      <c r="T23" s="15">
        <f t="shared" si="12"/>
        <v>2.1739130434782608E-2</v>
      </c>
      <c r="U23" s="15">
        <f t="shared" si="13"/>
        <v>9.4384470634842031E-3</v>
      </c>
      <c r="V23" s="3">
        <v>2</v>
      </c>
      <c r="W23" s="3" t="s">
        <v>63</v>
      </c>
      <c r="X23" s="1">
        <f t="shared" si="26"/>
        <v>1.0378827192527244E-3</v>
      </c>
      <c r="Y23" s="14">
        <f t="shared" si="14"/>
        <v>1</v>
      </c>
      <c r="Z23" s="14">
        <f t="shared" si="27"/>
        <v>99</v>
      </c>
      <c r="AA23" s="15">
        <f t="shared" si="15"/>
        <v>9.0909090909090905E-3</v>
      </c>
      <c r="AB23" s="15">
        <f t="shared" si="3"/>
        <v>8.0530263716563667E-3</v>
      </c>
      <c r="AD23" s="5"/>
      <c r="AE23" s="1"/>
      <c r="AF23" s="14"/>
      <c r="AG23" s="14"/>
      <c r="AH23" s="9"/>
      <c r="AI23" s="9"/>
      <c r="AJ23" s="3">
        <v>32</v>
      </c>
      <c r="AK23" s="3" t="s">
        <v>65</v>
      </c>
      <c r="AL23" s="1">
        <f t="shared" si="20"/>
        <v>1.4578587699316629E-2</v>
      </c>
      <c r="AM23" s="14">
        <f t="shared" si="21"/>
        <v>1</v>
      </c>
      <c r="AN23" s="14">
        <f t="shared" si="29"/>
        <v>53</v>
      </c>
      <c r="AO23" s="15">
        <f t="shared" si="22"/>
        <v>1.7543859649122806E-2</v>
      </c>
      <c r="AP23" s="15">
        <f t="shared" si="23"/>
        <v>2.9652719498061766E-3</v>
      </c>
    </row>
    <row r="24" spans="1:56">
      <c r="A24" s="3">
        <v>38</v>
      </c>
      <c r="B24" s="3" t="s">
        <v>39</v>
      </c>
      <c r="C24" s="1">
        <f t="shared" si="4"/>
        <v>1.7312072892938495E-2</v>
      </c>
      <c r="D24" s="14">
        <f t="shared" si="0"/>
        <v>1</v>
      </c>
      <c r="E24" s="14">
        <f t="shared" si="24"/>
        <v>48</v>
      </c>
      <c r="F24" s="15">
        <f t="shared" si="5"/>
        <v>1.7543859649122806E-2</v>
      </c>
      <c r="G24" s="15">
        <f t="shared" si="1"/>
        <v>2.317867561843108E-4</v>
      </c>
      <c r="I24" s="5"/>
      <c r="J24" s="1"/>
      <c r="K24" s="14"/>
      <c r="L24" s="14"/>
      <c r="M24" s="9"/>
      <c r="N24" s="9"/>
      <c r="O24" s="3">
        <v>91</v>
      </c>
      <c r="P24" s="3" t="s">
        <v>57</v>
      </c>
      <c r="Q24" s="1">
        <f t="shared" si="9"/>
        <v>4.145785876993166E-2</v>
      </c>
      <c r="R24" s="14">
        <f t="shared" si="10"/>
        <v>2</v>
      </c>
      <c r="S24" s="14">
        <f t="shared" si="11"/>
        <v>38</v>
      </c>
      <c r="T24" s="15">
        <f t="shared" si="12"/>
        <v>4.3478260869565216E-2</v>
      </c>
      <c r="U24" s="15">
        <f t="shared" si="13"/>
        <v>2.0204020996335559E-3</v>
      </c>
      <c r="V24" s="3">
        <v>6</v>
      </c>
      <c r="W24" s="3" t="s">
        <v>39</v>
      </c>
      <c r="X24" s="1">
        <f t="shared" si="26"/>
        <v>3.1136481577581734E-3</v>
      </c>
      <c r="Y24" s="14">
        <f t="shared" si="14"/>
        <v>1</v>
      </c>
      <c r="Z24" s="14">
        <f t="shared" si="27"/>
        <v>100</v>
      </c>
      <c r="AA24" s="15">
        <f t="shared" si="15"/>
        <v>9.0909090909090905E-3</v>
      </c>
      <c r="AB24" s="15">
        <f t="shared" si="3"/>
        <v>5.9772609331509175E-3</v>
      </c>
      <c r="AD24" s="5"/>
      <c r="AE24" s="1"/>
      <c r="AF24" s="14"/>
      <c r="AG24" s="14"/>
      <c r="AH24" s="9"/>
      <c r="AI24" s="9"/>
      <c r="AJ24" s="3">
        <v>24</v>
      </c>
      <c r="AK24" s="3" t="s">
        <v>66</v>
      </c>
      <c r="AL24" s="1">
        <f t="shared" si="20"/>
        <v>1.0933940774487472E-2</v>
      </c>
      <c r="AM24" s="14">
        <f t="shared" si="21"/>
        <v>1</v>
      </c>
      <c r="AN24" s="14">
        <f t="shared" si="29"/>
        <v>54</v>
      </c>
      <c r="AO24" s="15">
        <f t="shared" si="22"/>
        <v>1.7543859649122806E-2</v>
      </c>
      <c r="AP24" s="15">
        <f t="shared" si="23"/>
        <v>6.609918874635334E-3</v>
      </c>
      <c r="BC24" s="3" t="s">
        <v>49</v>
      </c>
      <c r="BD24" s="3" t="s">
        <v>49</v>
      </c>
    </row>
    <row r="25" spans="1:56">
      <c r="A25" s="3">
        <v>45</v>
      </c>
      <c r="B25" s="3" t="s">
        <v>57</v>
      </c>
      <c r="C25" s="1">
        <f t="shared" si="4"/>
        <v>2.0501138952164009E-2</v>
      </c>
      <c r="D25" s="14">
        <f t="shared" si="0"/>
        <v>1</v>
      </c>
      <c r="E25" s="14">
        <f t="shared" si="24"/>
        <v>49</v>
      </c>
      <c r="F25" s="15">
        <f t="shared" si="5"/>
        <v>1.7543859649122806E-2</v>
      </c>
      <c r="G25" s="15">
        <f t="shared" si="1"/>
        <v>2.9572793030412034E-3</v>
      </c>
      <c r="I25" s="5"/>
      <c r="J25" s="1"/>
      <c r="K25" s="14"/>
      <c r="L25" s="14"/>
      <c r="M25" s="9"/>
      <c r="N25" s="9"/>
      <c r="O25" s="3">
        <v>59</v>
      </c>
      <c r="P25" s="3" t="s">
        <v>65</v>
      </c>
      <c r="Q25" s="1">
        <f t="shared" si="9"/>
        <v>2.6879271070615034E-2</v>
      </c>
      <c r="R25" s="14">
        <f t="shared" si="10"/>
        <v>1</v>
      </c>
      <c r="S25" s="14">
        <f t="shared" si="11"/>
        <v>39</v>
      </c>
      <c r="T25" s="15">
        <f t="shared" si="12"/>
        <v>2.1739130434782608E-2</v>
      </c>
      <c r="U25" s="15">
        <f t="shared" si="13"/>
        <v>5.1401406358324263E-3</v>
      </c>
      <c r="V25" s="3">
        <v>25</v>
      </c>
      <c r="W25" s="3" t="s">
        <v>57</v>
      </c>
      <c r="X25" s="1">
        <f t="shared" si="26"/>
        <v>1.2973533990659055E-2</v>
      </c>
      <c r="Y25" s="14">
        <f t="shared" si="14"/>
        <v>2</v>
      </c>
      <c r="Z25" s="14">
        <f t="shared" si="27"/>
        <v>102</v>
      </c>
      <c r="AA25" s="15">
        <f t="shared" si="15"/>
        <v>1.8181818181818181E-2</v>
      </c>
      <c r="AB25" s="15">
        <f t="shared" si="3"/>
        <v>5.2082841911591255E-3</v>
      </c>
      <c r="AD25" s="5"/>
      <c r="AE25" s="1"/>
      <c r="AF25" s="14"/>
      <c r="AG25" s="14"/>
      <c r="AH25" s="9"/>
      <c r="AI25" s="9"/>
      <c r="AJ25" s="3">
        <v>31</v>
      </c>
      <c r="AK25" s="3" t="s">
        <v>67</v>
      </c>
      <c r="AL25" s="1">
        <f t="shared" si="20"/>
        <v>1.4123006833712985E-2</v>
      </c>
      <c r="AM25" s="14">
        <f t="shared" si="21"/>
        <v>1</v>
      </c>
      <c r="AN25" s="14">
        <f t="shared" si="29"/>
        <v>55</v>
      </c>
      <c r="AO25" s="15">
        <f t="shared" si="22"/>
        <v>1.7543859649122806E-2</v>
      </c>
      <c r="AP25" s="15">
        <f t="shared" si="23"/>
        <v>3.4208528154098215E-3</v>
      </c>
    </row>
    <row r="26" spans="1:56">
      <c r="A26" s="3">
        <v>31</v>
      </c>
      <c r="B26" s="3" t="s">
        <v>65</v>
      </c>
      <c r="C26" s="1">
        <f t="shared" si="4"/>
        <v>1.4123006833712985E-2</v>
      </c>
      <c r="D26" s="14">
        <f t="shared" si="0"/>
        <v>1</v>
      </c>
      <c r="E26" s="14">
        <f t="shared" si="24"/>
        <v>50</v>
      </c>
      <c r="F26" s="15">
        <f t="shared" si="5"/>
        <v>1.7543859649122806E-2</v>
      </c>
      <c r="G26" s="15">
        <f t="shared" si="1"/>
        <v>3.4208528154098215E-3</v>
      </c>
      <c r="I26" s="5"/>
      <c r="J26" s="1"/>
      <c r="K26" s="14"/>
      <c r="L26" s="1"/>
      <c r="M26" s="9"/>
      <c r="N26" s="9"/>
      <c r="O26" s="3">
        <v>29</v>
      </c>
      <c r="P26" s="3" t="s">
        <v>66</v>
      </c>
      <c r="Q26" s="1">
        <f t="shared" si="9"/>
        <v>1.3211845102505695E-2</v>
      </c>
      <c r="R26" s="14">
        <f t="shared" si="10"/>
        <v>1</v>
      </c>
      <c r="S26" s="14">
        <f t="shared" si="11"/>
        <v>40</v>
      </c>
      <c r="T26" s="15">
        <f t="shared" si="12"/>
        <v>2.1739130434782608E-2</v>
      </c>
      <c r="U26" s="15">
        <f t="shared" si="13"/>
        <v>8.5272853322769133E-3</v>
      </c>
      <c r="V26" s="3">
        <v>14</v>
      </c>
      <c r="W26" s="3" t="s">
        <v>65</v>
      </c>
      <c r="X26" s="1">
        <f t="shared" si="26"/>
        <v>7.2651790347690714E-3</v>
      </c>
      <c r="Y26" s="14">
        <f t="shared" si="14"/>
        <v>1</v>
      </c>
      <c r="Z26" s="14">
        <f t="shared" si="27"/>
        <v>103</v>
      </c>
      <c r="AA26" s="15">
        <f t="shared" si="15"/>
        <v>9.0909090909090905E-3</v>
      </c>
      <c r="AB26" s="15">
        <f t="shared" si="3"/>
        <v>1.8257300561400191E-3</v>
      </c>
      <c r="AD26" s="5"/>
      <c r="AE26" s="1"/>
      <c r="AF26" s="14"/>
      <c r="AG26" s="1"/>
      <c r="AH26" s="9"/>
      <c r="AI26" s="9"/>
      <c r="AJ26" s="3">
        <v>6</v>
      </c>
      <c r="AK26" s="3" t="s">
        <v>68</v>
      </c>
      <c r="AL26" s="1">
        <f t="shared" si="20"/>
        <v>2.733485193621868E-3</v>
      </c>
      <c r="AM26" s="14">
        <f t="shared" si="21"/>
        <v>1</v>
      </c>
      <c r="AN26" s="14">
        <f t="shared" si="29"/>
        <v>56</v>
      </c>
      <c r="AO26" s="15">
        <f t="shared" si="22"/>
        <v>1.7543859649122806E-2</v>
      </c>
      <c r="AP26" s="15">
        <f t="shared" si="23"/>
        <v>1.4810374455500938E-2</v>
      </c>
    </row>
    <row r="27" spans="1:56">
      <c r="A27" s="3">
        <v>15</v>
      </c>
      <c r="B27" s="3" t="s">
        <v>66</v>
      </c>
      <c r="C27" s="1">
        <f t="shared" si="4"/>
        <v>6.8337129840546698E-3</v>
      </c>
      <c r="D27" s="14">
        <f t="shared" si="0"/>
        <v>1</v>
      </c>
      <c r="E27" s="14">
        <f t="shared" si="24"/>
        <v>51</v>
      </c>
      <c r="F27" s="15">
        <f t="shared" si="5"/>
        <v>1.7543859649122806E-2</v>
      </c>
      <c r="G27" s="15">
        <f t="shared" si="1"/>
        <v>1.0710146665068136E-2</v>
      </c>
      <c r="I27" s="5"/>
      <c r="J27" s="1"/>
      <c r="K27" s="14"/>
      <c r="L27" s="14"/>
      <c r="M27" s="9"/>
      <c r="N27" s="9"/>
      <c r="O27" s="3">
        <v>33</v>
      </c>
      <c r="P27" s="3" t="s">
        <v>67</v>
      </c>
      <c r="Q27" s="1">
        <f t="shared" si="9"/>
        <v>1.5034168564920273E-2</v>
      </c>
      <c r="R27" s="14">
        <f t="shared" si="10"/>
        <v>1</v>
      </c>
      <c r="S27" s="14">
        <f t="shared" si="11"/>
        <v>41</v>
      </c>
      <c r="T27" s="15">
        <f t="shared" si="12"/>
        <v>2.1739130434782608E-2</v>
      </c>
      <c r="U27" s="15">
        <f t="shared" si="13"/>
        <v>6.7049618698623355E-3</v>
      </c>
      <c r="V27" s="3">
        <v>4</v>
      </c>
      <c r="W27" s="3" t="s">
        <v>66</v>
      </c>
      <c r="X27" s="1">
        <f t="shared" si="26"/>
        <v>2.0757654385054488E-3</v>
      </c>
      <c r="Y27" s="14">
        <f t="shared" si="14"/>
        <v>1</v>
      </c>
      <c r="Z27" s="14">
        <f t="shared" si="27"/>
        <v>104</v>
      </c>
      <c r="AA27" s="15">
        <f t="shared" si="15"/>
        <v>9.0909090909090905E-3</v>
      </c>
      <c r="AB27" s="15">
        <f t="shared" si="3"/>
        <v>7.0151436524036413E-3</v>
      </c>
      <c r="AD27" s="5"/>
      <c r="AE27" s="1"/>
      <c r="AF27" s="14"/>
      <c r="AG27" s="14"/>
      <c r="AH27" s="9"/>
      <c r="AI27" s="9"/>
      <c r="AJ27" s="3">
        <v>11</v>
      </c>
      <c r="AK27" s="3" t="s">
        <v>69</v>
      </c>
      <c r="AL27" s="1">
        <f t="shared" si="20"/>
        <v>5.0113895216400911E-3</v>
      </c>
      <c r="AM27" s="14">
        <f t="shared" si="21"/>
        <v>1</v>
      </c>
      <c r="AN27" s="14">
        <f t="shared" si="29"/>
        <v>57</v>
      </c>
      <c r="AO27" s="15">
        <f t="shared" si="22"/>
        <v>1.7543859649122806E-2</v>
      </c>
      <c r="AP27" s="15">
        <f t="shared" si="23"/>
        <v>1.2532470127482716E-2</v>
      </c>
    </row>
    <row r="28" spans="1:56">
      <c r="A28" s="3">
        <v>15</v>
      </c>
      <c r="B28" s="3" t="s">
        <v>67</v>
      </c>
      <c r="C28" s="1">
        <f t="shared" si="4"/>
        <v>6.8337129840546698E-3</v>
      </c>
      <c r="D28" s="14">
        <f t="shared" si="0"/>
        <v>1</v>
      </c>
      <c r="E28" s="14">
        <f t="shared" si="24"/>
        <v>52</v>
      </c>
      <c r="F28" s="15">
        <f t="shared" si="5"/>
        <v>1.7543859649122806E-2</v>
      </c>
      <c r="G28" s="15">
        <f t="shared" si="1"/>
        <v>1.0710146665068136E-2</v>
      </c>
      <c r="K28" s="8"/>
      <c r="L28" s="1"/>
      <c r="N28" s="9"/>
      <c r="O28" s="3">
        <v>39</v>
      </c>
      <c r="P28" s="3" t="s">
        <v>56</v>
      </c>
      <c r="Q28" s="1">
        <f t="shared" si="9"/>
        <v>1.776765375854214E-2</v>
      </c>
      <c r="R28" s="14">
        <f t="shared" si="10"/>
        <v>1</v>
      </c>
      <c r="S28" s="14">
        <f t="shared" si="11"/>
        <v>42</v>
      </c>
      <c r="T28" s="15">
        <f t="shared" si="12"/>
        <v>2.1739130434782608E-2</v>
      </c>
      <c r="U28" s="15">
        <f t="shared" si="13"/>
        <v>3.971476676240468E-3</v>
      </c>
      <c r="V28" s="3">
        <v>6</v>
      </c>
      <c r="W28" s="3" t="s">
        <v>67</v>
      </c>
      <c r="X28" s="1">
        <f t="shared" si="26"/>
        <v>3.1136481577581734E-3</v>
      </c>
      <c r="Y28" s="14">
        <f t="shared" si="14"/>
        <v>1</v>
      </c>
      <c r="Z28" s="14">
        <f t="shared" si="27"/>
        <v>105</v>
      </c>
      <c r="AA28" s="15">
        <f t="shared" si="15"/>
        <v>9.0909090909090905E-3</v>
      </c>
      <c r="AB28" s="15">
        <f t="shared" si="3"/>
        <v>5.9772609331509175E-3</v>
      </c>
      <c r="AF28" s="8"/>
      <c r="AG28" s="1"/>
      <c r="AI28" s="9"/>
      <c r="AL28" s="1"/>
      <c r="AM28" s="14"/>
      <c r="AN28" s="14"/>
      <c r="AO28" s="15"/>
      <c r="AP28" s="15"/>
    </row>
    <row r="29" spans="1:56">
      <c r="A29" s="3">
        <v>23</v>
      </c>
      <c r="B29" s="3" t="s">
        <v>56</v>
      </c>
      <c r="C29" s="1">
        <f t="shared" si="4"/>
        <v>1.0478359908883827E-2</v>
      </c>
      <c r="D29" s="14">
        <f t="shared" si="0"/>
        <v>1</v>
      </c>
      <c r="E29" s="14">
        <f t="shared" si="24"/>
        <v>53</v>
      </c>
      <c r="F29" s="15">
        <f t="shared" si="5"/>
        <v>1.7543859649122806E-2</v>
      </c>
      <c r="G29" s="15">
        <f t="shared" si="1"/>
        <v>7.0654997402389789E-3</v>
      </c>
      <c r="L29" s="1"/>
      <c r="O29" s="3">
        <v>33</v>
      </c>
      <c r="P29" s="3" t="s">
        <v>68</v>
      </c>
      <c r="Q29" s="1">
        <f t="shared" si="9"/>
        <v>1.5034168564920273E-2</v>
      </c>
      <c r="R29" s="14">
        <f t="shared" si="10"/>
        <v>1</v>
      </c>
      <c r="S29" s="14">
        <f t="shared" si="11"/>
        <v>43</v>
      </c>
      <c r="T29" s="15">
        <f t="shared" si="12"/>
        <v>2.1739130434782608E-2</v>
      </c>
      <c r="U29" s="15">
        <f t="shared" si="13"/>
        <v>6.7049618698623355E-3</v>
      </c>
      <c r="V29" s="3">
        <v>2</v>
      </c>
      <c r="W29" s="3" t="s">
        <v>56</v>
      </c>
      <c r="X29" s="1">
        <f t="shared" si="26"/>
        <v>1.0378827192527244E-3</v>
      </c>
      <c r="Y29" s="14">
        <f t="shared" si="14"/>
        <v>1</v>
      </c>
      <c r="Z29" s="14">
        <f t="shared" si="27"/>
        <v>106</v>
      </c>
      <c r="AA29" s="15">
        <f t="shared" si="15"/>
        <v>9.0909090909090905E-3</v>
      </c>
      <c r="AB29" s="15">
        <f t="shared" si="3"/>
        <v>8.0530263716563667E-3</v>
      </c>
      <c r="AG29" s="1"/>
      <c r="AL29" s="1"/>
      <c r="AM29" s="14"/>
      <c r="AN29" s="14"/>
      <c r="AO29" s="15"/>
      <c r="AP29" s="15"/>
    </row>
    <row r="30" spans="1:56">
      <c r="A30" s="3">
        <v>9</v>
      </c>
      <c r="B30" s="3" t="s">
        <v>68</v>
      </c>
      <c r="C30" s="1">
        <f t="shared" si="4"/>
        <v>4.1002277904328022E-3</v>
      </c>
      <c r="D30" s="14">
        <f t="shared" si="0"/>
        <v>1</v>
      </c>
      <c r="E30" s="14">
        <f t="shared" si="24"/>
        <v>54</v>
      </c>
      <c r="F30" s="15">
        <f t="shared" si="5"/>
        <v>1.7543859649122806E-2</v>
      </c>
      <c r="G30" s="15">
        <f t="shared" si="1"/>
        <v>1.3443631858690004E-2</v>
      </c>
      <c r="O30" s="3">
        <v>27</v>
      </c>
      <c r="P30" s="3" t="s">
        <v>69</v>
      </c>
      <c r="Q30" s="1">
        <f t="shared" si="9"/>
        <v>1.2300683371298405E-2</v>
      </c>
      <c r="R30" s="14">
        <f t="shared" si="10"/>
        <v>1</v>
      </c>
      <c r="S30" s="14">
        <f t="shared" si="11"/>
        <v>44</v>
      </c>
      <c r="T30" s="15">
        <f t="shared" si="12"/>
        <v>2.1739130434782608E-2</v>
      </c>
      <c r="U30" s="15">
        <f t="shared" si="13"/>
        <v>9.4384470634842031E-3</v>
      </c>
      <c r="V30" s="3">
        <v>3</v>
      </c>
      <c r="W30" s="3" t="s">
        <v>68</v>
      </c>
      <c r="X30" s="1">
        <f t="shared" si="26"/>
        <v>1.5568240788790867E-3</v>
      </c>
      <c r="Y30" s="14">
        <f t="shared" si="14"/>
        <v>1</v>
      </c>
      <c r="Z30" s="14">
        <f t="shared" si="27"/>
        <v>107</v>
      </c>
      <c r="AA30" s="15">
        <f t="shared" si="15"/>
        <v>9.0909090909090905E-3</v>
      </c>
      <c r="AB30" s="15">
        <f t="shared" si="3"/>
        <v>7.534085012030004E-3</v>
      </c>
      <c r="AL30" s="1"/>
      <c r="AM30" s="14"/>
      <c r="AN30" s="14"/>
      <c r="AO30" s="15"/>
      <c r="AP30" s="15"/>
    </row>
    <row r="31" spans="1:56">
      <c r="A31" s="3">
        <v>11</v>
      </c>
      <c r="B31" s="3" t="s">
        <v>69</v>
      </c>
      <c r="C31" s="1">
        <f t="shared" si="4"/>
        <v>5.0113895216400911E-3</v>
      </c>
      <c r="D31" s="14">
        <f t="shared" si="0"/>
        <v>1</v>
      </c>
      <c r="E31" s="14">
        <f t="shared" si="24"/>
        <v>55</v>
      </c>
      <c r="F31" s="15">
        <f t="shared" si="5"/>
        <v>1.7543859649122806E-2</v>
      </c>
      <c r="G31" s="15">
        <f t="shared" si="1"/>
        <v>1.2532470127482716E-2</v>
      </c>
      <c r="O31" s="3">
        <v>38</v>
      </c>
      <c r="P31" s="3" t="s">
        <v>70</v>
      </c>
      <c r="Q31" s="1">
        <f t="shared" si="9"/>
        <v>1.7312072892938495E-2</v>
      </c>
      <c r="R31" s="14">
        <f t="shared" si="10"/>
        <v>1</v>
      </c>
      <c r="S31" s="14">
        <f t="shared" si="11"/>
        <v>45</v>
      </c>
      <c r="T31" s="15">
        <f t="shared" si="12"/>
        <v>2.1739130434782608E-2</v>
      </c>
      <c r="U31" s="15">
        <f t="shared" si="13"/>
        <v>4.4270575418441128E-3</v>
      </c>
      <c r="V31" s="3">
        <v>4</v>
      </c>
      <c r="W31" s="3" t="s">
        <v>69</v>
      </c>
      <c r="X31" s="1">
        <f t="shared" si="26"/>
        <v>2.0757654385054488E-3</v>
      </c>
      <c r="Y31" s="14">
        <f t="shared" si="14"/>
        <v>1</v>
      </c>
      <c r="Z31" s="14">
        <f t="shared" si="27"/>
        <v>108</v>
      </c>
      <c r="AA31" s="15">
        <f t="shared" si="15"/>
        <v>9.0909090909090905E-3</v>
      </c>
      <c r="AB31" s="15">
        <f t="shared" si="3"/>
        <v>7.0151436524036413E-3</v>
      </c>
      <c r="AL31" s="1"/>
      <c r="AM31" s="14"/>
      <c r="AN31" s="14"/>
      <c r="AO31" s="15"/>
      <c r="AP31" s="15"/>
    </row>
    <row r="32" spans="1:56">
      <c r="A32" s="3">
        <v>20</v>
      </c>
      <c r="B32" s="3" t="s">
        <v>70</v>
      </c>
      <c r="C32" s="1">
        <f t="shared" si="4"/>
        <v>9.1116173120728925E-3</v>
      </c>
      <c r="D32" s="14">
        <f t="shared" si="0"/>
        <v>1</v>
      </c>
      <c r="E32" s="14">
        <f t="shared" si="24"/>
        <v>56</v>
      </c>
      <c r="F32" s="15">
        <f t="shared" si="5"/>
        <v>1.7543859649122806E-2</v>
      </c>
      <c r="G32" s="15">
        <f t="shared" si="1"/>
        <v>8.4322423370499135E-3</v>
      </c>
      <c r="O32" s="3">
        <v>53</v>
      </c>
      <c r="P32" s="3" t="s">
        <v>71</v>
      </c>
      <c r="Q32" s="1">
        <f t="shared" si="9"/>
        <v>2.4145785876993165E-2</v>
      </c>
      <c r="R32" s="14">
        <f t="shared" si="10"/>
        <v>1</v>
      </c>
      <c r="S32" s="14">
        <f t="shared" si="11"/>
        <v>46</v>
      </c>
      <c r="T32" s="15">
        <f t="shared" si="12"/>
        <v>2.1739130434782608E-2</v>
      </c>
      <c r="U32" s="15">
        <f t="shared" si="13"/>
        <v>2.406655442210557E-3</v>
      </c>
      <c r="V32" s="3">
        <v>3</v>
      </c>
      <c r="W32" s="3" t="s">
        <v>70</v>
      </c>
      <c r="X32" s="1">
        <f t="shared" si="26"/>
        <v>1.5568240788790867E-3</v>
      </c>
      <c r="Y32" s="14">
        <f t="shared" si="14"/>
        <v>1</v>
      </c>
      <c r="Z32" s="14">
        <f t="shared" si="27"/>
        <v>109</v>
      </c>
      <c r="AA32" s="15">
        <f t="shared" si="15"/>
        <v>9.0909090909090905E-3</v>
      </c>
      <c r="AB32" s="15">
        <f t="shared" si="3"/>
        <v>7.534085012030004E-3</v>
      </c>
      <c r="AL32" s="1"/>
      <c r="AM32" s="14"/>
      <c r="AN32" s="14"/>
      <c r="AO32" s="15"/>
      <c r="AP32" s="15"/>
    </row>
    <row r="33" spans="1:42">
      <c r="A33" s="3">
        <v>26</v>
      </c>
      <c r="B33" s="3" t="s">
        <v>71</v>
      </c>
      <c r="C33" s="1">
        <f t="shared" si="4"/>
        <v>1.184510250569476E-2</v>
      </c>
      <c r="D33" s="14">
        <f t="shared" si="0"/>
        <v>1</v>
      </c>
      <c r="E33" s="14">
        <f t="shared" si="24"/>
        <v>57</v>
      </c>
      <c r="F33" s="15">
        <f t="shared" si="5"/>
        <v>1.7543859649122806E-2</v>
      </c>
      <c r="G33" s="15">
        <f t="shared" si="1"/>
        <v>5.698757143428046E-3</v>
      </c>
      <c r="Q33" s="1"/>
      <c r="V33" s="3">
        <v>4</v>
      </c>
      <c r="W33" s="3" t="s">
        <v>71</v>
      </c>
      <c r="X33" s="1">
        <f t="shared" si="26"/>
        <v>2.0757654385054488E-3</v>
      </c>
      <c r="Y33" s="14">
        <f t="shared" si="14"/>
        <v>1</v>
      </c>
      <c r="Z33" s="14">
        <f t="shared" si="27"/>
        <v>110</v>
      </c>
      <c r="AA33" s="15">
        <f t="shared" si="15"/>
        <v>9.0909090909090905E-3</v>
      </c>
      <c r="AB33" s="15">
        <f t="shared" si="3"/>
        <v>7.0151436524036413E-3</v>
      </c>
      <c r="AL33" s="1"/>
    </row>
    <row r="34" spans="1:42">
      <c r="A34" s="3">
        <f>SUM(A3:A33)</f>
        <v>2195</v>
      </c>
      <c r="D34" s="8">
        <f>SUM(D3:D33)</f>
        <v>57</v>
      </c>
      <c r="E34" s="1" t="str">
        <f>CONCATENATE(E3,", ",E4,", ",E5,", ",E6,", ",E7,", ",E8,", ",E9,", ",E10,", ",E11,", ",E12,", ",E13,", ",E14,", ",E15,", ",E16,", ",E17,", ",E18,", ",E19,", ",E20,", ",E21,", ",E22,", ",E23,", ",E24,", ",E25,", ",E26,", ",E27,", ",E28,", ",E29,", ",E30,", ",E31,", ",E32,", ",E33)</f>
        <v>13, 15, 17, 19, 20, 22, 23, 24, 27, 29, 31, 33, 34, 36, 37, 39, 42, 44, 45, 46, 47, 48, 49, 50, 51, 52, 53, 54, 55, 56, 57</v>
      </c>
      <c r="F34" s="3"/>
      <c r="H34" s="3">
        <f>SUM(H3:H27)</f>
        <v>2195</v>
      </c>
      <c r="K34" s="8">
        <f>SUM(K3:K33)</f>
        <v>7</v>
      </c>
      <c r="L34" s="1" t="str">
        <f>CONCATENATE(,L3,", ",L4,", ",L5,", ",L6,", ",L7,", ",L8,)</f>
        <v>2, 3, 4, 5, 6, 7</v>
      </c>
      <c r="O34" s="3">
        <f>SUM(O3:O32)</f>
        <v>2195</v>
      </c>
      <c r="R34" s="8">
        <f>SUM(R3:R32)</f>
        <v>46</v>
      </c>
      <c r="S34" s="1" t="str">
        <f>CONCATENATE(S3,", ",S4,", ",S5,", ",S6,", ",S7,", ",S8,", ",S9,", ",S10,", ",S11,", ",S12,", ",S13,", ",S14,", ",S15,", ",S16,", ",S17,", ",S18,", ",S19,", ",S20,", ",S21,", ",S22,", ",S23,", ",S24,", ",S25,", ",S26,", ",S27,", ",S28,", ",S29,", ",S30,", ",S31,", ",S32)</f>
        <v>2, 4, 6, 7, 9, 10, 11, 13, 16, 19, 21, 22, 24, 25, 28, 30, 32, 33, 34, 35, 36, 38, 39, 40, 41, 42, 43, 44, 45, 46</v>
      </c>
      <c r="T34" s="9"/>
      <c r="V34" s="19">
        <f>SUM(V3:V33)</f>
        <v>1927</v>
      </c>
      <c r="W34" s="1"/>
      <c r="X34" s="1"/>
      <c r="Y34" s="8">
        <f>SUM(Y3:Y33)</f>
        <v>110</v>
      </c>
      <c r="Z34" s="1" t="str">
        <f>CONCATENATE(Z3,", ",Z4,", ",Z5,", ",Z6,", ",Z7,", ",Z8,", ",Z9,", ",Z10,", ",Z11,", ",Z12,", ",Z13,", ",Z14,", ",Z15,", ",Z16,", ",Z17,", ",Z18,", ",Z19,", ",Z20,", ",Z21,", ",Z22,", ",Z23,", ",Z24,", ",Z25,", ",Z26,", ",Z27,", ",Z28,", ",Z29,", ",Z30,", ",Z31,", ",Z32,", ",Z33)</f>
        <v>64, 66, 68, 71, 72, 74, 75, 76, 78, 80, 82, 84, 85, 87, 88, 91, 94, 96, 97, 98, 99, 100, 102, 103, 104, 105, 106, 107, 108, 109, 110</v>
      </c>
      <c r="AC34" s="3">
        <f>SUM(AC3:AC33)</f>
        <v>1927</v>
      </c>
      <c r="AF34" s="8">
        <f>SUM(AF3:AF33)</f>
        <v>7</v>
      </c>
      <c r="AG34" s="1" t="str">
        <f>CONCATENATE(,AG3,", ",AG4,", ",AG5,", ",AG6,", ",AG7,", ",AG8,)</f>
        <v>2, 3, 4, 5, 6, 7</v>
      </c>
      <c r="AJ34" s="3">
        <f>SUM(AJ3:AJ32)</f>
        <v>2195</v>
      </c>
      <c r="AM34" s="8">
        <f>SUM(AM3:AM32)</f>
        <v>57</v>
      </c>
      <c r="AN34" s="1" t="str">
        <f>CONCATENATE(AN3,", ",AN4,", ",AN5,", ",AN6,", ",AN7,", ",AN8,", ",AN9,", ",AN10,", ",AN11,", ",AN12,", ",AN13,", ",AN14,", ",AN15,", ",AN16,", ",AN17,", ",AN18,", ",AN19,", ",AN20,", ",AN21,", ",AN22,", ",AN23,", ",AN24,", ",AN25,", ",AN26,", ",AN27)</f>
        <v>18, 19, 21, 23, 24, 25, 26, 28, 32, 35, 38, 39, 42, 44, 46, 47, 48, 49, 50, 52, 53, 54, 55, 56, 57</v>
      </c>
      <c r="AO34" s="9"/>
    </row>
    <row r="35" spans="1:42">
      <c r="B35" s="3"/>
      <c r="G35" s="9">
        <f>SUM(G3:G33)</f>
        <v>0.29131598928985342</v>
      </c>
      <c r="N35" s="9">
        <f>SUM(N4:N33)</f>
        <v>0.30491376505043932</v>
      </c>
      <c r="U35" s="9">
        <f>SUM(U3:U33)</f>
        <v>0.29020501138952165</v>
      </c>
      <c r="AB35" s="9">
        <f>SUM(AB3:AB33)</f>
        <v>0.29078643204227012</v>
      </c>
      <c r="AI35" s="9">
        <f>SUM(AI4:AI33)</f>
        <v>0.28860553043220399</v>
      </c>
      <c r="AP35" s="9">
        <f>SUM(AP3:AP33)</f>
        <v>0.25845022579227117</v>
      </c>
    </row>
    <row r="36" spans="1:42">
      <c r="B36" s="3"/>
    </row>
    <row r="38" spans="1:42">
      <c r="A38" s="10">
        <f>(D34*K34*R34)*5*(Y34*AF34*AM34)</f>
        <v>4027785300</v>
      </c>
      <c r="B38" s="1" t="s">
        <v>47</v>
      </c>
      <c r="E38" s="11" t="s">
        <v>74</v>
      </c>
      <c r="F38" s="3"/>
      <c r="G38" s="3"/>
    </row>
    <row r="39" spans="1:42">
      <c r="A39" s="10">
        <f>2^32</f>
        <v>4294967296</v>
      </c>
      <c r="E39" s="11"/>
      <c r="F39" s="3"/>
      <c r="G39" s="3"/>
    </row>
    <row r="40" spans="1:42">
      <c r="E40" s="9">
        <f>1/5</f>
        <v>0.2</v>
      </c>
      <c r="F40" s="9">
        <f>1/8</f>
        <v>0.125</v>
      </c>
      <c r="G40" s="1">
        <f>ABS(E40-F40)</f>
        <v>7.5000000000000011E-2</v>
      </c>
      <c r="H40" s="1"/>
    </row>
    <row r="41" spans="1:42">
      <c r="C41" s="7"/>
    </row>
    <row r="42" spans="1:42">
      <c r="B42" s="3"/>
      <c r="C42" s="7"/>
      <c r="O42" s="7"/>
    </row>
    <row r="43" spans="1:42">
      <c r="B43" s="3"/>
    </row>
    <row r="44" spans="1:42">
      <c r="B44" s="3"/>
    </row>
    <row r="45" spans="1:42">
      <c r="G45" s="3"/>
    </row>
  </sheetData>
  <mergeCells count="6">
    <mergeCell ref="AJ1:AP1"/>
    <mergeCell ref="A1:G1"/>
    <mergeCell ref="H1:N1"/>
    <mergeCell ref="O1:U1"/>
    <mergeCell ref="V1:AB1"/>
    <mergeCell ref="AC1:AI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D45"/>
  <sheetViews>
    <sheetView tabSelected="1" topLeftCell="V1" workbookViewId="0">
      <selection activeCell="AR13" sqref="AR13"/>
    </sheetView>
  </sheetViews>
  <sheetFormatPr defaultRowHeight="15"/>
  <cols>
    <col min="1" max="1" width="12.7109375" style="3" bestFit="1" customWidth="1"/>
    <col min="2" max="2" width="3" style="1" customWidth="1"/>
    <col min="3" max="3" width="4.5703125" style="1" bestFit="1" customWidth="1"/>
    <col min="4" max="4" width="3" style="1" bestFit="1" customWidth="1"/>
    <col min="5" max="5" width="3.5703125" style="1" customWidth="1"/>
    <col min="6" max="7" width="4.5703125" style="1" bestFit="1" customWidth="1"/>
    <col min="8" max="8" width="5" style="3" bestFit="1" customWidth="1"/>
    <col min="9" max="9" width="2.140625" style="3" bestFit="1" customWidth="1"/>
    <col min="10" max="10" width="4.5703125" style="3" bestFit="1" customWidth="1"/>
    <col min="11" max="11" width="3" style="3" bestFit="1" customWidth="1"/>
    <col min="12" max="12" width="2.7109375" style="3" customWidth="1"/>
    <col min="13" max="14" width="4.5703125" style="3" bestFit="1" customWidth="1"/>
    <col min="15" max="15" width="9.5703125" style="3" customWidth="1"/>
    <col min="16" max="16" width="4" style="3" bestFit="1" customWidth="1"/>
    <col min="17" max="17" width="4.5703125" style="3" bestFit="1" customWidth="1"/>
    <col min="18" max="19" width="4" style="3" bestFit="1" customWidth="1"/>
    <col min="20" max="21" width="4.5703125" style="3" bestFit="1" customWidth="1"/>
    <col min="22" max="22" width="7.5703125" style="3" bestFit="1" customWidth="1"/>
    <col min="23" max="23" width="3.5703125" style="3" bestFit="1" customWidth="1"/>
    <col min="24" max="24" width="4.5703125" style="3" bestFit="1" customWidth="1"/>
    <col min="25" max="25" width="4" style="3" bestFit="1" customWidth="1"/>
    <col min="26" max="26" width="4.140625" style="3" customWidth="1"/>
    <col min="27" max="28" width="4.5703125" style="3" bestFit="1" customWidth="1"/>
    <col min="29" max="29" width="5" style="3" bestFit="1" customWidth="1"/>
    <col min="30" max="30" width="2.140625" style="3" bestFit="1" customWidth="1"/>
    <col min="31" max="31" width="4.5703125" style="3" bestFit="1" customWidth="1"/>
    <col min="32" max="32" width="3" style="3" bestFit="1" customWidth="1"/>
    <col min="33" max="33" width="3.28515625" style="3" customWidth="1"/>
    <col min="34" max="35" width="4.5703125" style="3" bestFit="1" customWidth="1"/>
    <col min="36" max="36" width="5" style="3" bestFit="1" customWidth="1"/>
    <col min="37" max="37" width="3.5703125" style="3" bestFit="1" customWidth="1"/>
    <col min="38" max="38" width="4.5703125" style="3" bestFit="1" customWidth="1"/>
    <col min="39" max="39" width="3" style="3" bestFit="1" customWidth="1"/>
    <col min="40" max="40" width="4" style="3" customWidth="1"/>
    <col min="41" max="42" width="4.5703125" style="3" bestFit="1" customWidth="1"/>
    <col min="43" max="16384" width="9.140625" style="3"/>
  </cols>
  <sheetData>
    <row r="1" spans="1:42">
      <c r="A1" s="20" t="s">
        <v>44</v>
      </c>
      <c r="B1" s="20"/>
      <c r="C1" s="20"/>
      <c r="D1" s="20"/>
      <c r="E1" s="20"/>
      <c r="F1" s="20"/>
      <c r="G1" s="20"/>
      <c r="H1" s="20" t="s">
        <v>45</v>
      </c>
      <c r="I1" s="20"/>
      <c r="J1" s="20"/>
      <c r="K1" s="20"/>
      <c r="L1" s="20"/>
      <c r="M1" s="20"/>
      <c r="N1" s="20"/>
      <c r="O1" s="20" t="s">
        <v>46</v>
      </c>
      <c r="P1" s="20"/>
      <c r="Q1" s="20"/>
      <c r="R1" s="20"/>
      <c r="S1" s="20"/>
      <c r="T1" s="20"/>
      <c r="U1" s="20"/>
      <c r="V1" s="20" t="s">
        <v>59</v>
      </c>
      <c r="W1" s="20"/>
      <c r="X1" s="20"/>
      <c r="Y1" s="20"/>
      <c r="Z1" s="20"/>
      <c r="AA1" s="20"/>
      <c r="AB1" s="20"/>
      <c r="AC1" s="20" t="s">
        <v>72</v>
      </c>
      <c r="AD1" s="20"/>
      <c r="AE1" s="20"/>
      <c r="AF1" s="20"/>
      <c r="AG1" s="20"/>
      <c r="AH1" s="20"/>
      <c r="AI1" s="20"/>
      <c r="AJ1" s="20" t="s">
        <v>73</v>
      </c>
      <c r="AK1" s="20"/>
      <c r="AL1" s="20"/>
      <c r="AM1" s="20"/>
      <c r="AN1" s="20"/>
      <c r="AO1" s="20"/>
      <c r="AP1" s="20"/>
    </row>
    <row r="2" spans="1:42">
      <c r="A2" s="18"/>
      <c r="B2" s="18"/>
      <c r="C2" s="18"/>
      <c r="D2" s="18">
        <v>18</v>
      </c>
      <c r="E2" s="18"/>
      <c r="F2" s="18"/>
      <c r="G2" s="18"/>
      <c r="H2" s="18"/>
      <c r="I2" s="18"/>
      <c r="J2" s="18"/>
      <c r="K2" s="18">
        <v>27</v>
      </c>
      <c r="L2" s="18"/>
      <c r="M2" s="18"/>
      <c r="N2" s="18"/>
      <c r="O2" s="18"/>
      <c r="P2" s="18"/>
      <c r="Q2" s="18"/>
      <c r="R2" s="18">
        <v>13</v>
      </c>
      <c r="S2" s="18"/>
      <c r="T2" s="18"/>
      <c r="U2" s="18"/>
      <c r="V2" s="18"/>
      <c r="W2" s="18"/>
      <c r="X2" s="18"/>
      <c r="Y2" s="18">
        <v>34</v>
      </c>
      <c r="Z2" s="18"/>
      <c r="AA2" s="18"/>
      <c r="AB2" s="18"/>
      <c r="AC2" s="18"/>
      <c r="AD2" s="18"/>
      <c r="AE2" s="18"/>
      <c r="AF2" s="18">
        <f>K2</f>
        <v>27</v>
      </c>
      <c r="AG2" s="18"/>
      <c r="AH2" s="18"/>
      <c r="AI2" s="18"/>
      <c r="AJ2" s="18"/>
      <c r="AK2" s="18"/>
      <c r="AL2" s="18"/>
      <c r="AM2" s="18">
        <v>30</v>
      </c>
      <c r="AN2" s="18"/>
      <c r="AO2" s="18"/>
      <c r="AP2" s="18"/>
    </row>
    <row r="3" spans="1:42">
      <c r="A3" s="3">
        <v>882</v>
      </c>
      <c r="B3" s="3" t="s">
        <v>64</v>
      </c>
      <c r="C3" s="1">
        <f>A3/$A$34</f>
        <v>0.41880341880341881</v>
      </c>
      <c r="D3" s="14">
        <f t="shared" ref="D3:D21" si="0">CEILING(C3*$D$2,1)</f>
        <v>8</v>
      </c>
      <c r="E3" s="14">
        <f>D3</f>
        <v>8</v>
      </c>
      <c r="F3" s="15">
        <f>D3/$D$34</f>
        <v>0.30769230769230771</v>
      </c>
      <c r="G3" s="15">
        <f>ABS(F3-C3)</f>
        <v>0.1111111111111111</v>
      </c>
      <c r="H3" s="3">
        <v>358</v>
      </c>
      <c r="I3" s="3" t="s">
        <v>1</v>
      </c>
      <c r="J3" s="1">
        <f t="shared" ref="J3:J8" si="1">H3/$H$34</f>
        <v>0.16309794988610479</v>
      </c>
      <c r="K3" s="14">
        <f>CEILING(J3*$K$2,1)</f>
        <v>5</v>
      </c>
      <c r="L3" s="14">
        <f>K3</f>
        <v>5</v>
      </c>
      <c r="M3" s="15">
        <f>K3/$K$34</f>
        <v>0.14285714285714285</v>
      </c>
      <c r="N3" s="15">
        <f>ABS(M3-J3)</f>
        <v>2.0240807028961944E-2</v>
      </c>
      <c r="O3" s="3">
        <v>116</v>
      </c>
      <c r="P3" s="3" t="s">
        <v>2</v>
      </c>
      <c r="Q3" s="1">
        <f>O3/$O$34</f>
        <v>5.6119980648282532E-2</v>
      </c>
      <c r="R3" s="14">
        <f>CEILING(Q3*$R$2,1)</f>
        <v>1</v>
      </c>
      <c r="S3" s="14">
        <f>R3</f>
        <v>1</v>
      </c>
      <c r="T3" s="15">
        <f>R3/$R$34</f>
        <v>5.2631578947368418E-2</v>
      </c>
      <c r="U3" s="15">
        <f>ABS(T3-Q3)</f>
        <v>3.4884017009141136E-3</v>
      </c>
      <c r="V3" s="3">
        <v>1202</v>
      </c>
      <c r="W3" s="3" t="s">
        <v>64</v>
      </c>
      <c r="X3" s="1">
        <f>V3/$V$34</f>
        <v>0.70333528379169108</v>
      </c>
      <c r="Y3" s="14">
        <f>CEILING(X3*$Y$2,1)</f>
        <v>24</v>
      </c>
      <c r="Z3" s="14">
        <f>Y3</f>
        <v>24</v>
      </c>
      <c r="AA3" s="15">
        <f>Y3/$Y$34</f>
        <v>0.55813953488372092</v>
      </c>
      <c r="AB3" s="15">
        <f>ABS(AA3-X3)</f>
        <v>0.14519574890797016</v>
      </c>
      <c r="AC3" s="3">
        <v>320</v>
      </c>
      <c r="AD3" s="3" t="s">
        <v>1</v>
      </c>
      <c r="AE3" s="1">
        <f>AC3/$AC$34</f>
        <v>0.18411967779056387</v>
      </c>
      <c r="AF3" s="14">
        <f>CEILING(AE3*$AF$2,1)</f>
        <v>5</v>
      </c>
      <c r="AG3" s="14">
        <f>AF3</f>
        <v>5</v>
      </c>
      <c r="AH3" s="15">
        <f>AF3/$AF$34</f>
        <v>0.14285714285714285</v>
      </c>
      <c r="AI3" s="15">
        <f>ABS(AH3-AE3)</f>
        <v>4.1262534933421025E-2</v>
      </c>
      <c r="AJ3" s="3">
        <v>794</v>
      </c>
      <c r="AK3" s="3" t="s">
        <v>64</v>
      </c>
      <c r="AL3" s="1">
        <f>AJ3/$AJ$34</f>
        <v>0.47374701670644392</v>
      </c>
      <c r="AM3" s="14">
        <f>CEILING(AL3*$AM$2,1)</f>
        <v>15</v>
      </c>
      <c r="AN3" s="14">
        <f>AM3</f>
        <v>15</v>
      </c>
      <c r="AO3" s="15">
        <f>AM3/$AM$34</f>
        <v>0.36585365853658536</v>
      </c>
      <c r="AP3" s="15">
        <f>ABS(AO3-AL3)</f>
        <v>0.10789335816985857</v>
      </c>
    </row>
    <row r="4" spans="1:42">
      <c r="A4" s="3">
        <v>60</v>
      </c>
      <c r="B4" s="3" t="s">
        <v>2</v>
      </c>
      <c r="C4" s="1">
        <f t="shared" ref="C4:C21" si="2">A4/$A$34</f>
        <v>2.8490028490028491E-2</v>
      </c>
      <c r="D4" s="14">
        <f t="shared" si="0"/>
        <v>1</v>
      </c>
      <c r="E4" s="14">
        <f>E3+D4</f>
        <v>9</v>
      </c>
      <c r="F4" s="15">
        <f t="shared" ref="F4:F21" si="3">D4/$D$34</f>
        <v>3.8461538461538464E-2</v>
      </c>
      <c r="G4" s="15">
        <f t="shared" ref="G4:G21" si="4">ABS(F4-C4)</f>
        <v>9.9715099715099731E-3</v>
      </c>
      <c r="H4" s="3">
        <v>16</v>
      </c>
      <c r="I4" s="3" t="s">
        <v>12</v>
      </c>
      <c r="J4" s="1">
        <f t="shared" si="1"/>
        <v>7.2892938496583147E-3</v>
      </c>
      <c r="K4" s="14">
        <f t="shared" ref="K4:K8" si="5">CEILING(J4*$K$2,1)</f>
        <v>1</v>
      </c>
      <c r="L4" s="14">
        <f>L3+K4</f>
        <v>6</v>
      </c>
      <c r="M4" s="15">
        <f t="shared" ref="M4:M8" si="6">K4/$K$34</f>
        <v>2.8571428571428571E-2</v>
      </c>
      <c r="N4" s="15">
        <f t="shared" ref="N4:N8" si="7">ABS(M4-J4)</f>
        <v>2.1282134721770256E-2</v>
      </c>
      <c r="O4" s="3">
        <v>133</v>
      </c>
      <c r="P4" s="3" t="s">
        <v>15</v>
      </c>
      <c r="Q4" s="1">
        <f t="shared" ref="Q4:Q21" si="8">O4/$O$34</f>
        <v>6.4344460570875658E-2</v>
      </c>
      <c r="R4" s="14">
        <f t="shared" ref="R4:R21" si="9">CEILING(Q4*$R$2,1)</f>
        <v>1</v>
      </c>
      <c r="S4" s="14">
        <f t="shared" ref="S4:S21" si="10">S3+R4</f>
        <v>2</v>
      </c>
      <c r="T4" s="15">
        <f t="shared" ref="T4:T21" si="11">R4/$R$34</f>
        <v>5.2631578947368418E-2</v>
      </c>
      <c r="U4" s="15">
        <f t="shared" ref="U4:U21" si="12">ABS(T4-Q4)</f>
        <v>1.171288162350724E-2</v>
      </c>
      <c r="V4" s="3">
        <v>28</v>
      </c>
      <c r="W4" s="3" t="s">
        <v>2</v>
      </c>
      <c r="X4" s="1">
        <f>V4/$V$34</f>
        <v>1.6383850204798128E-2</v>
      </c>
      <c r="Y4" s="14">
        <f>CEILING(X4*$Y$2,1)</f>
        <v>1</v>
      </c>
      <c r="Z4" s="14">
        <f>Z3+Y4</f>
        <v>25</v>
      </c>
      <c r="AA4" s="15">
        <f t="shared" ref="AA4:AA22" si="13">Y4/$Y$34</f>
        <v>2.3255813953488372E-2</v>
      </c>
      <c r="AB4" s="15">
        <f>ABS(AA4-X4)</f>
        <v>6.8719637486902435E-3</v>
      </c>
      <c r="AC4" s="3">
        <v>13</v>
      </c>
      <c r="AD4" s="3" t="s">
        <v>12</v>
      </c>
      <c r="AE4" s="1">
        <f t="shared" ref="AE4:AE8" si="14">AC4/$AC$34</f>
        <v>7.4798619102416572E-3</v>
      </c>
      <c r="AF4" s="14">
        <f t="shared" ref="AF4:AF8" si="15">CEILING(AE4*$AF$2,1)</f>
        <v>1</v>
      </c>
      <c r="AG4" s="14">
        <f>AG3+AF4</f>
        <v>6</v>
      </c>
      <c r="AH4" s="15">
        <f t="shared" ref="AH4:AH8" si="16">AF4/$AF$34</f>
        <v>2.8571428571428571E-2</v>
      </c>
      <c r="AI4" s="15">
        <f t="shared" ref="AI4:AI8" si="17">ABS(AH4-AE4)</f>
        <v>2.1091566661186913E-2</v>
      </c>
      <c r="AJ4" s="3">
        <v>63</v>
      </c>
      <c r="AK4" s="3" t="s">
        <v>2</v>
      </c>
      <c r="AL4" s="1">
        <f t="shared" ref="AL4:AL19" si="18">AJ4/$AJ$34</f>
        <v>3.7589498806682581E-2</v>
      </c>
      <c r="AM4" s="14">
        <f t="shared" ref="AM4:AM19" si="19">CEILING(AL4*$AM$2,1)</f>
        <v>2</v>
      </c>
      <c r="AN4" s="14">
        <f t="shared" ref="AN4:AN19" si="20">AN3+AM4</f>
        <v>17</v>
      </c>
      <c r="AO4" s="15">
        <f t="shared" ref="AO4:AO19" si="21">AM4/$AM$34</f>
        <v>4.878048780487805E-2</v>
      </c>
      <c r="AP4" s="15">
        <f t="shared" ref="AP4:AP19" si="22">ABS(AO4-AL4)</f>
        <v>1.119098899819547E-2</v>
      </c>
    </row>
    <row r="5" spans="1:42">
      <c r="A5" s="3">
        <v>59</v>
      </c>
      <c r="B5" s="3" t="s">
        <v>15</v>
      </c>
      <c r="C5" s="1">
        <f t="shared" si="2"/>
        <v>2.8015194681861349E-2</v>
      </c>
      <c r="D5" s="14">
        <f t="shared" si="0"/>
        <v>1</v>
      </c>
      <c r="E5" s="14">
        <f t="shared" ref="E5:E21" si="23">E4+D5</f>
        <v>10</v>
      </c>
      <c r="F5" s="15">
        <f t="shared" si="3"/>
        <v>3.8461538461538464E-2</v>
      </c>
      <c r="G5" s="15">
        <f t="shared" si="4"/>
        <v>1.0446343779677115E-2</v>
      </c>
      <c r="H5" s="3">
        <v>19</v>
      </c>
      <c r="I5" s="3" t="s">
        <v>13</v>
      </c>
      <c r="J5" s="1">
        <f t="shared" si="1"/>
        <v>8.6560364464692476E-3</v>
      </c>
      <c r="K5" s="14">
        <f t="shared" si="5"/>
        <v>1</v>
      </c>
      <c r="L5" s="14">
        <f t="shared" ref="L5:L8" si="24">L4+K5</f>
        <v>7</v>
      </c>
      <c r="M5" s="15">
        <f t="shared" si="6"/>
        <v>2.8571428571428571E-2</v>
      </c>
      <c r="N5" s="15">
        <f t="shared" si="7"/>
        <v>1.9915392124959325E-2</v>
      </c>
      <c r="O5" s="3">
        <v>114</v>
      </c>
      <c r="P5" s="3" t="s">
        <v>20</v>
      </c>
      <c r="Q5" s="1">
        <f t="shared" si="8"/>
        <v>5.5152394775036286E-2</v>
      </c>
      <c r="R5" s="14">
        <f t="shared" si="9"/>
        <v>1</v>
      </c>
      <c r="S5" s="14">
        <f t="shared" si="10"/>
        <v>3</v>
      </c>
      <c r="T5" s="15">
        <f t="shared" si="11"/>
        <v>5.2631578947368418E-2</v>
      </c>
      <c r="U5" s="15">
        <f t="shared" si="12"/>
        <v>2.5208158276678674E-3</v>
      </c>
      <c r="V5" s="3">
        <v>31</v>
      </c>
      <c r="W5" s="3" t="s">
        <v>15</v>
      </c>
      <c r="X5" s="1">
        <f t="shared" ref="X5:X22" si="25">V5/$V$34</f>
        <v>1.8139262726740785E-2</v>
      </c>
      <c r="Y5" s="14">
        <f>CEILING(X5*$Y$2,1)</f>
        <v>1</v>
      </c>
      <c r="Z5" s="14">
        <f t="shared" ref="Z5:Z22" si="26">Z4+Y5</f>
        <v>26</v>
      </c>
      <c r="AA5" s="15">
        <f t="shared" si="13"/>
        <v>2.3255813953488372E-2</v>
      </c>
      <c r="AB5" s="15">
        <f>ABS(AA5-X5)</f>
        <v>5.1165512267475864E-3</v>
      </c>
      <c r="AC5" s="3">
        <v>8</v>
      </c>
      <c r="AD5" s="3" t="s">
        <v>13</v>
      </c>
      <c r="AE5" s="1">
        <f t="shared" si="14"/>
        <v>4.6029919447640967E-3</v>
      </c>
      <c r="AF5" s="14">
        <f t="shared" si="15"/>
        <v>1</v>
      </c>
      <c r="AG5" s="14">
        <f t="shared" ref="AG5:AG8" si="27">AG4+AF5</f>
        <v>7</v>
      </c>
      <c r="AH5" s="15">
        <f t="shared" si="16"/>
        <v>2.8571428571428571E-2</v>
      </c>
      <c r="AI5" s="15">
        <f t="shared" si="17"/>
        <v>2.3968436626664473E-2</v>
      </c>
      <c r="AJ5" s="3">
        <v>57</v>
      </c>
      <c r="AK5" s="3" t="s">
        <v>15</v>
      </c>
      <c r="AL5" s="1">
        <f t="shared" si="18"/>
        <v>3.4009546539379473E-2</v>
      </c>
      <c r="AM5" s="14">
        <f t="shared" si="19"/>
        <v>2</v>
      </c>
      <c r="AN5" s="14">
        <f t="shared" si="20"/>
        <v>19</v>
      </c>
      <c r="AO5" s="15">
        <f t="shared" si="21"/>
        <v>4.878048780487805E-2</v>
      </c>
      <c r="AP5" s="15">
        <f t="shared" si="22"/>
        <v>1.4770941265498577E-2</v>
      </c>
    </row>
    <row r="6" spans="1:42">
      <c r="A6" s="3">
        <v>73</v>
      </c>
      <c r="B6" s="3" t="s">
        <v>20</v>
      </c>
      <c r="C6" s="1">
        <f t="shared" si="2"/>
        <v>3.466286799620133E-2</v>
      </c>
      <c r="D6" s="14">
        <f t="shared" si="0"/>
        <v>1</v>
      </c>
      <c r="E6" s="14">
        <f t="shared" si="23"/>
        <v>11</v>
      </c>
      <c r="F6" s="15">
        <f t="shared" si="3"/>
        <v>3.8461538461538464E-2</v>
      </c>
      <c r="G6" s="15">
        <f t="shared" si="4"/>
        <v>3.7986704653371339E-3</v>
      </c>
      <c r="H6" s="3">
        <v>19</v>
      </c>
      <c r="I6" s="3" t="s">
        <v>14</v>
      </c>
      <c r="J6" s="1">
        <f t="shared" si="1"/>
        <v>8.6560364464692476E-3</v>
      </c>
      <c r="K6" s="14">
        <f t="shared" si="5"/>
        <v>1</v>
      </c>
      <c r="L6" s="14">
        <f t="shared" si="24"/>
        <v>8</v>
      </c>
      <c r="M6" s="15">
        <f t="shared" si="6"/>
        <v>2.8571428571428571E-2</v>
      </c>
      <c r="N6" s="15">
        <f t="shared" si="7"/>
        <v>1.9915392124959325E-2</v>
      </c>
      <c r="O6" s="3">
        <v>134</v>
      </c>
      <c r="P6" s="3" t="s">
        <v>9</v>
      </c>
      <c r="Q6" s="1">
        <f t="shared" si="8"/>
        <v>6.4828253507498795E-2</v>
      </c>
      <c r="R6" s="14">
        <f t="shared" si="9"/>
        <v>1</v>
      </c>
      <c r="S6" s="14">
        <f t="shared" si="10"/>
        <v>4</v>
      </c>
      <c r="T6" s="15">
        <f t="shared" si="11"/>
        <v>5.2631578947368418E-2</v>
      </c>
      <c r="U6" s="15">
        <f t="shared" si="12"/>
        <v>1.2196674560130377E-2</v>
      </c>
      <c r="V6" s="3">
        <v>38</v>
      </c>
      <c r="W6" s="3" t="s">
        <v>20</v>
      </c>
      <c r="X6" s="1">
        <f t="shared" si="25"/>
        <v>2.2235225277940317E-2</v>
      </c>
      <c r="Y6" s="14">
        <f>CEILING(X6*$Y$2,1)</f>
        <v>1</v>
      </c>
      <c r="Z6" s="14">
        <f t="shared" si="26"/>
        <v>27</v>
      </c>
      <c r="AA6" s="15">
        <f t="shared" si="13"/>
        <v>2.3255813953488372E-2</v>
      </c>
      <c r="AB6" s="15">
        <f>ABS(AA6-X6)</f>
        <v>1.0205886755480544E-3</v>
      </c>
      <c r="AC6" s="3">
        <v>12</v>
      </c>
      <c r="AD6" s="3" t="s">
        <v>14</v>
      </c>
      <c r="AE6" s="1">
        <f t="shared" si="14"/>
        <v>6.9044879171461446E-3</v>
      </c>
      <c r="AF6" s="14">
        <f t="shared" si="15"/>
        <v>1</v>
      </c>
      <c r="AG6" s="14">
        <f t="shared" si="27"/>
        <v>8</v>
      </c>
      <c r="AH6" s="15">
        <f t="shared" si="16"/>
        <v>2.8571428571428571E-2</v>
      </c>
      <c r="AI6" s="15">
        <f t="shared" si="17"/>
        <v>2.1666940654282426E-2</v>
      </c>
      <c r="AJ6" s="3">
        <v>50</v>
      </c>
      <c r="AK6" s="3" t="s">
        <v>20</v>
      </c>
      <c r="AL6" s="1">
        <f t="shared" si="18"/>
        <v>2.9832935560859187E-2</v>
      </c>
      <c r="AM6" s="14">
        <f t="shared" si="19"/>
        <v>1</v>
      </c>
      <c r="AN6" s="14">
        <f t="shared" si="20"/>
        <v>20</v>
      </c>
      <c r="AO6" s="15">
        <f t="shared" si="21"/>
        <v>2.4390243902439025E-2</v>
      </c>
      <c r="AP6" s="15">
        <f t="shared" si="22"/>
        <v>5.4426916584201616E-3</v>
      </c>
    </row>
    <row r="7" spans="1:42">
      <c r="A7" s="3">
        <v>66</v>
      </c>
      <c r="B7" s="3" t="s">
        <v>9</v>
      </c>
      <c r="C7" s="1">
        <f t="shared" si="2"/>
        <v>3.1339031339031341E-2</v>
      </c>
      <c r="D7" s="14">
        <f t="shared" si="0"/>
        <v>1</v>
      </c>
      <c r="E7" s="14">
        <f t="shared" si="23"/>
        <v>12</v>
      </c>
      <c r="F7" s="15">
        <f t="shared" si="3"/>
        <v>3.8461538461538464E-2</v>
      </c>
      <c r="G7" s="15">
        <f t="shared" si="4"/>
        <v>7.1225071225071226E-3</v>
      </c>
      <c r="H7" s="3">
        <v>177</v>
      </c>
      <c r="I7" s="3" t="s">
        <v>3</v>
      </c>
      <c r="J7" s="1">
        <f t="shared" si="1"/>
        <v>8.06378132118451E-2</v>
      </c>
      <c r="K7" s="14">
        <f t="shared" si="5"/>
        <v>3</v>
      </c>
      <c r="L7" s="14">
        <f t="shared" si="24"/>
        <v>11</v>
      </c>
      <c r="M7" s="15">
        <f t="shared" si="6"/>
        <v>8.5714285714285715E-2</v>
      </c>
      <c r="N7" s="15">
        <f t="shared" si="7"/>
        <v>5.0764725024406154E-3</v>
      </c>
      <c r="O7" s="3">
        <v>122</v>
      </c>
      <c r="P7" s="3" t="s">
        <v>25</v>
      </c>
      <c r="Q7" s="1">
        <f t="shared" si="8"/>
        <v>5.9022738268021284E-2</v>
      </c>
      <c r="R7" s="14">
        <f t="shared" si="9"/>
        <v>1</v>
      </c>
      <c r="S7" s="14">
        <f t="shared" si="10"/>
        <v>5</v>
      </c>
      <c r="T7" s="15">
        <f t="shared" si="11"/>
        <v>5.2631578947368418E-2</v>
      </c>
      <c r="U7" s="15">
        <f t="shared" si="12"/>
        <v>6.3911593206528658E-3</v>
      </c>
      <c r="V7" s="3">
        <v>37</v>
      </c>
      <c r="W7" s="3" t="s">
        <v>9</v>
      </c>
      <c r="X7" s="1">
        <f t="shared" si="25"/>
        <v>2.1650087770626096E-2</v>
      </c>
      <c r="Y7" s="14">
        <f>CEILING(X7*$Y$2,1)</f>
        <v>1</v>
      </c>
      <c r="Z7" s="14">
        <f t="shared" si="26"/>
        <v>28</v>
      </c>
      <c r="AA7" s="15">
        <f t="shared" si="13"/>
        <v>2.3255813953488372E-2</v>
      </c>
      <c r="AB7" s="15">
        <f>ABS(AA7-X7)</f>
        <v>1.6057261828622757E-3</v>
      </c>
      <c r="AC7" s="3">
        <v>140</v>
      </c>
      <c r="AD7" s="3" t="s">
        <v>3</v>
      </c>
      <c r="AE7" s="1">
        <f t="shared" si="14"/>
        <v>8.0552359033371698E-2</v>
      </c>
      <c r="AF7" s="14">
        <f t="shared" si="15"/>
        <v>3</v>
      </c>
      <c r="AG7" s="14">
        <f t="shared" si="27"/>
        <v>11</v>
      </c>
      <c r="AH7" s="15">
        <f t="shared" si="16"/>
        <v>8.5714285714285715E-2</v>
      </c>
      <c r="AI7" s="15">
        <f t="shared" si="17"/>
        <v>5.1619266809140169E-3</v>
      </c>
      <c r="AJ7" s="3">
        <v>72</v>
      </c>
      <c r="AK7" s="3" t="s">
        <v>9</v>
      </c>
      <c r="AL7" s="1">
        <f t="shared" si="18"/>
        <v>4.2959427207637228E-2</v>
      </c>
      <c r="AM7" s="14">
        <f t="shared" si="19"/>
        <v>2</v>
      </c>
      <c r="AN7" s="14">
        <f t="shared" si="20"/>
        <v>22</v>
      </c>
      <c r="AO7" s="15">
        <f t="shared" si="21"/>
        <v>4.878048780487805E-2</v>
      </c>
      <c r="AP7" s="15">
        <f t="shared" si="22"/>
        <v>5.8210605972408222E-3</v>
      </c>
    </row>
    <row r="8" spans="1:42">
      <c r="A8" s="3">
        <v>62</v>
      </c>
      <c r="B8" s="3" t="s">
        <v>25</v>
      </c>
      <c r="C8" s="1">
        <f t="shared" si="2"/>
        <v>2.9439696106362774E-2</v>
      </c>
      <c r="D8" s="14">
        <f t="shared" si="0"/>
        <v>1</v>
      </c>
      <c r="E8" s="14">
        <f t="shared" si="23"/>
        <v>13</v>
      </c>
      <c r="F8" s="15">
        <f t="shared" si="3"/>
        <v>3.8461538461538464E-2</v>
      </c>
      <c r="G8" s="15">
        <f t="shared" si="4"/>
        <v>9.0218423551756896E-3</v>
      </c>
      <c r="H8" s="3">
        <v>8</v>
      </c>
      <c r="I8" s="3" t="s">
        <v>18</v>
      </c>
      <c r="J8" s="1">
        <f t="shared" si="1"/>
        <v>3.6446469248291574E-3</v>
      </c>
      <c r="K8" s="14">
        <f t="shared" si="5"/>
        <v>1</v>
      </c>
      <c r="L8" s="14">
        <f t="shared" si="24"/>
        <v>12</v>
      </c>
      <c r="M8" s="15">
        <f t="shared" si="6"/>
        <v>2.8571428571428571E-2</v>
      </c>
      <c r="N8" s="15">
        <f t="shared" si="7"/>
        <v>2.4926781646599415E-2</v>
      </c>
      <c r="O8" s="3">
        <v>134</v>
      </c>
      <c r="P8" s="3" t="s">
        <v>26</v>
      </c>
      <c r="Q8" s="1">
        <f t="shared" si="8"/>
        <v>6.4828253507498795E-2</v>
      </c>
      <c r="R8" s="14">
        <f t="shared" si="9"/>
        <v>1</v>
      </c>
      <c r="S8" s="14">
        <f t="shared" si="10"/>
        <v>6</v>
      </c>
      <c r="T8" s="15">
        <f t="shared" si="11"/>
        <v>5.2631578947368418E-2</v>
      </c>
      <c r="U8" s="15">
        <f t="shared" si="12"/>
        <v>1.2196674560130377E-2</v>
      </c>
      <c r="V8" s="3">
        <v>29</v>
      </c>
      <c r="W8" s="3" t="s">
        <v>25</v>
      </c>
      <c r="X8" s="1">
        <f t="shared" si="25"/>
        <v>1.6968987712112346E-2</v>
      </c>
      <c r="Y8" s="14">
        <f>CEILING(X8*$Y$2,1)</f>
        <v>1</v>
      </c>
      <c r="Z8" s="14">
        <f t="shared" si="26"/>
        <v>29</v>
      </c>
      <c r="AA8" s="15">
        <f t="shared" si="13"/>
        <v>2.3255813953488372E-2</v>
      </c>
      <c r="AB8" s="15">
        <f>ABS(AA8-X8)</f>
        <v>6.2868262413760256E-3</v>
      </c>
      <c r="AC8" s="3">
        <v>8</v>
      </c>
      <c r="AD8" s="3" t="s">
        <v>18</v>
      </c>
      <c r="AE8" s="1">
        <f t="shared" si="14"/>
        <v>4.6029919447640967E-3</v>
      </c>
      <c r="AF8" s="14">
        <f t="shared" si="15"/>
        <v>1</v>
      </c>
      <c r="AG8" s="14">
        <f t="shared" si="27"/>
        <v>12</v>
      </c>
      <c r="AH8" s="15">
        <f t="shared" si="16"/>
        <v>2.8571428571428571E-2</v>
      </c>
      <c r="AI8" s="15">
        <f t="shared" si="17"/>
        <v>2.3968436626664473E-2</v>
      </c>
      <c r="AJ8" s="3">
        <v>49</v>
      </c>
      <c r="AK8" s="3" t="s">
        <v>25</v>
      </c>
      <c r="AL8" s="1">
        <f t="shared" si="18"/>
        <v>2.9236276849642005E-2</v>
      </c>
      <c r="AM8" s="14">
        <f t="shared" si="19"/>
        <v>1</v>
      </c>
      <c r="AN8" s="14">
        <f t="shared" si="20"/>
        <v>23</v>
      </c>
      <c r="AO8" s="15">
        <f t="shared" si="21"/>
        <v>2.4390243902439025E-2</v>
      </c>
      <c r="AP8" s="15">
        <f t="shared" si="22"/>
        <v>4.8460329472029794E-3</v>
      </c>
    </row>
    <row r="9" spans="1:42">
      <c r="A9" s="3">
        <v>59</v>
      </c>
      <c r="B9" s="3" t="s">
        <v>26</v>
      </c>
      <c r="C9" s="1">
        <f t="shared" si="2"/>
        <v>2.8015194681861349E-2</v>
      </c>
      <c r="D9" s="14">
        <f t="shared" si="0"/>
        <v>1</v>
      </c>
      <c r="E9" s="14">
        <f t="shared" si="23"/>
        <v>14</v>
      </c>
      <c r="F9" s="15">
        <f t="shared" si="3"/>
        <v>3.8461538461538464E-2</v>
      </c>
      <c r="G9" s="15">
        <f t="shared" si="4"/>
        <v>1.0446343779677115E-2</v>
      </c>
      <c r="H9" s="3">
        <v>14</v>
      </c>
      <c r="I9" s="3" t="s">
        <v>19</v>
      </c>
      <c r="J9" s="1">
        <f t="shared" ref="J9:J14" si="28">H9/$H$34</f>
        <v>6.3781321184510249E-3</v>
      </c>
      <c r="K9" s="14">
        <f t="shared" ref="K9:K14" si="29">CEILING(J9*$K$2,1)</f>
        <v>1</v>
      </c>
      <c r="L9" s="14">
        <f t="shared" ref="L9:L14" si="30">L8+K9</f>
        <v>13</v>
      </c>
      <c r="M9" s="15">
        <f t="shared" ref="M9:M14" si="31">K9/$K$34</f>
        <v>2.8571428571428571E-2</v>
      </c>
      <c r="N9" s="15">
        <f t="shared" ref="N9:N14" si="32">ABS(M9-J9)</f>
        <v>2.2193296452977546E-2</v>
      </c>
      <c r="O9" s="3">
        <v>113</v>
      </c>
      <c r="P9" s="3" t="s">
        <v>27</v>
      </c>
      <c r="Q9" s="1">
        <f t="shared" si="8"/>
        <v>5.4668601838413163E-2</v>
      </c>
      <c r="R9" s="14">
        <f t="shared" si="9"/>
        <v>1</v>
      </c>
      <c r="S9" s="14">
        <f t="shared" si="10"/>
        <v>7</v>
      </c>
      <c r="T9" s="15">
        <f t="shared" si="11"/>
        <v>5.2631578947368418E-2</v>
      </c>
      <c r="U9" s="15">
        <f t="shared" si="12"/>
        <v>2.0370228910447444E-3</v>
      </c>
      <c r="V9" s="3">
        <v>25</v>
      </c>
      <c r="W9" s="3" t="s">
        <v>26</v>
      </c>
      <c r="X9" s="1">
        <f t="shared" si="25"/>
        <v>1.4628437682855471E-2</v>
      </c>
      <c r="Y9" s="14">
        <f>CEILING(X9*$Y$2,1)</f>
        <v>1</v>
      </c>
      <c r="Z9" s="14">
        <f t="shared" si="26"/>
        <v>30</v>
      </c>
      <c r="AA9" s="15">
        <f t="shared" si="13"/>
        <v>2.3255813953488372E-2</v>
      </c>
      <c r="AB9" s="15">
        <f>ABS(AA9-X9)</f>
        <v>8.6273762706329006E-3</v>
      </c>
      <c r="AC9" s="3">
        <v>10</v>
      </c>
      <c r="AD9" s="3" t="s">
        <v>19</v>
      </c>
      <c r="AE9" s="1">
        <f t="shared" ref="AE9:AE14" si="33">AC9/$AC$34</f>
        <v>5.7537399309551211E-3</v>
      </c>
      <c r="AF9" s="14">
        <f t="shared" ref="AF9:AF14" si="34">CEILING(AE9*$AF$2,1)</f>
        <v>1</v>
      </c>
      <c r="AG9" s="14">
        <f t="shared" ref="AG9:AG14" si="35">AG8+AF9</f>
        <v>13</v>
      </c>
      <c r="AH9" s="15">
        <f t="shared" ref="AH9:AH14" si="36">AF9/$AF$34</f>
        <v>2.8571428571428571E-2</v>
      </c>
      <c r="AI9" s="15">
        <f t="shared" ref="AI9:AI14" si="37">ABS(AH9-AE9)</f>
        <v>2.2817688640473448E-2</v>
      </c>
      <c r="AJ9" s="3">
        <v>75</v>
      </c>
      <c r="AK9" s="3" t="s">
        <v>26</v>
      </c>
      <c r="AL9" s="1">
        <f t="shared" si="18"/>
        <v>4.4749403341288782E-2</v>
      </c>
      <c r="AM9" s="14">
        <f t="shared" si="19"/>
        <v>2</v>
      </c>
      <c r="AN9" s="14">
        <f t="shared" si="20"/>
        <v>25</v>
      </c>
      <c r="AO9" s="15">
        <f t="shared" si="21"/>
        <v>4.878048780487805E-2</v>
      </c>
      <c r="AP9" s="15">
        <f t="shared" si="22"/>
        <v>4.0310844635892684E-3</v>
      </c>
    </row>
    <row r="10" spans="1:42">
      <c r="A10" s="3">
        <v>77</v>
      </c>
      <c r="B10" s="3" t="s">
        <v>27</v>
      </c>
      <c r="C10" s="1">
        <f t="shared" si="2"/>
        <v>3.6562203228869897E-2</v>
      </c>
      <c r="D10" s="14">
        <f t="shared" si="0"/>
        <v>1</v>
      </c>
      <c r="E10" s="14">
        <f t="shared" si="23"/>
        <v>15</v>
      </c>
      <c r="F10" s="15">
        <f t="shared" si="3"/>
        <v>3.8461538461538464E-2</v>
      </c>
      <c r="G10" s="15">
        <f t="shared" si="4"/>
        <v>1.899335232668567E-3</v>
      </c>
      <c r="H10" s="3">
        <v>764</v>
      </c>
      <c r="I10" s="3" t="s">
        <v>28</v>
      </c>
      <c r="J10" s="1">
        <f t="shared" si="28"/>
        <v>0.34806378132118448</v>
      </c>
      <c r="K10" s="14">
        <f t="shared" si="29"/>
        <v>10</v>
      </c>
      <c r="L10" s="14">
        <f t="shared" si="30"/>
        <v>23</v>
      </c>
      <c r="M10" s="15">
        <f t="shared" si="31"/>
        <v>0.2857142857142857</v>
      </c>
      <c r="N10" s="15">
        <f t="shared" si="32"/>
        <v>6.2349495606898786E-2</v>
      </c>
      <c r="O10" s="3">
        <v>134</v>
      </c>
      <c r="P10" s="3" t="s">
        <v>33</v>
      </c>
      <c r="Q10" s="1">
        <f t="shared" si="8"/>
        <v>6.4828253507498795E-2</v>
      </c>
      <c r="R10" s="14">
        <f t="shared" si="9"/>
        <v>1</v>
      </c>
      <c r="S10" s="14">
        <f t="shared" si="10"/>
        <v>8</v>
      </c>
      <c r="T10" s="15">
        <f t="shared" si="11"/>
        <v>5.2631578947368418E-2</v>
      </c>
      <c r="U10" s="15">
        <f t="shared" si="12"/>
        <v>1.2196674560130377E-2</v>
      </c>
      <c r="V10" s="3">
        <v>35</v>
      </c>
      <c r="W10" s="3" t="s">
        <v>27</v>
      </c>
      <c r="X10" s="1">
        <f t="shared" si="25"/>
        <v>2.047981275599766E-2</v>
      </c>
      <c r="Y10" s="14">
        <f>CEILING(X10*$Y$2,1)</f>
        <v>1</v>
      </c>
      <c r="Z10" s="14">
        <f t="shared" si="26"/>
        <v>31</v>
      </c>
      <c r="AA10" s="15">
        <f t="shared" si="13"/>
        <v>2.3255813953488372E-2</v>
      </c>
      <c r="AB10" s="15">
        <f>ABS(AA10-X10)</f>
        <v>2.7760011974907114E-3</v>
      </c>
      <c r="AC10" s="3">
        <v>540</v>
      </c>
      <c r="AD10" s="3" t="s">
        <v>28</v>
      </c>
      <c r="AE10" s="1">
        <f t="shared" si="33"/>
        <v>0.31070195627157654</v>
      </c>
      <c r="AF10" s="14">
        <f t="shared" si="34"/>
        <v>9</v>
      </c>
      <c r="AG10" s="14">
        <f t="shared" si="35"/>
        <v>22</v>
      </c>
      <c r="AH10" s="15">
        <f t="shared" si="36"/>
        <v>0.25714285714285712</v>
      </c>
      <c r="AI10" s="15">
        <f t="shared" si="37"/>
        <v>5.3559099128719423E-2</v>
      </c>
      <c r="AJ10" s="3">
        <v>61</v>
      </c>
      <c r="AK10" s="3" t="s">
        <v>27</v>
      </c>
      <c r="AL10" s="1">
        <f t="shared" si="18"/>
        <v>3.6396181384248209E-2</v>
      </c>
      <c r="AM10" s="14">
        <f t="shared" si="19"/>
        <v>2</v>
      </c>
      <c r="AN10" s="14">
        <f t="shared" si="20"/>
        <v>27</v>
      </c>
      <c r="AO10" s="15">
        <f t="shared" si="21"/>
        <v>4.878048780487805E-2</v>
      </c>
      <c r="AP10" s="15">
        <f t="shared" si="22"/>
        <v>1.2384306420629841E-2</v>
      </c>
    </row>
    <row r="11" spans="1:42">
      <c r="A11" s="3">
        <v>74</v>
      </c>
      <c r="B11" s="3" t="s">
        <v>33</v>
      </c>
      <c r="C11" s="1">
        <f t="shared" si="2"/>
        <v>3.5137701804368468E-2</v>
      </c>
      <c r="D11" s="14">
        <f t="shared" si="0"/>
        <v>1</v>
      </c>
      <c r="E11" s="14">
        <f t="shared" si="23"/>
        <v>16</v>
      </c>
      <c r="F11" s="15">
        <f t="shared" si="3"/>
        <v>3.8461538461538464E-2</v>
      </c>
      <c r="G11" s="15">
        <f t="shared" si="4"/>
        <v>3.3238366571699957E-3</v>
      </c>
      <c r="H11" s="3">
        <v>31</v>
      </c>
      <c r="I11" s="3" t="s">
        <v>31</v>
      </c>
      <c r="J11" s="1">
        <f t="shared" si="28"/>
        <v>1.4123006833712985E-2</v>
      </c>
      <c r="K11" s="14">
        <f t="shared" si="29"/>
        <v>1</v>
      </c>
      <c r="L11" s="14">
        <f t="shared" si="30"/>
        <v>24</v>
      </c>
      <c r="M11" s="15">
        <f t="shared" si="31"/>
        <v>2.8571428571428571E-2</v>
      </c>
      <c r="N11" s="15">
        <f t="shared" si="32"/>
        <v>1.4448421737715586E-2</v>
      </c>
      <c r="O11" s="3">
        <v>104</v>
      </c>
      <c r="P11" s="3" t="s">
        <v>6</v>
      </c>
      <c r="Q11" s="1">
        <f t="shared" si="8"/>
        <v>5.0314465408805034E-2</v>
      </c>
      <c r="R11" s="14">
        <f t="shared" si="9"/>
        <v>1</v>
      </c>
      <c r="S11" s="14">
        <f t="shared" si="10"/>
        <v>9</v>
      </c>
      <c r="T11" s="15">
        <f t="shared" si="11"/>
        <v>5.2631578947368418E-2</v>
      </c>
      <c r="U11" s="15">
        <f t="shared" si="12"/>
        <v>2.317113538563384E-3</v>
      </c>
      <c r="V11" s="3">
        <v>33</v>
      </c>
      <c r="W11" s="3" t="s">
        <v>33</v>
      </c>
      <c r="X11" s="1">
        <f t="shared" si="25"/>
        <v>1.9309537741369221E-2</v>
      </c>
      <c r="Y11" s="14">
        <f>CEILING(X11*$Y$2,1)</f>
        <v>1</v>
      </c>
      <c r="Z11" s="14">
        <f t="shared" si="26"/>
        <v>32</v>
      </c>
      <c r="AA11" s="15">
        <f t="shared" si="13"/>
        <v>2.3255813953488372E-2</v>
      </c>
      <c r="AB11" s="15">
        <f>ABS(AA11-X11)</f>
        <v>3.9462762121191507E-3</v>
      </c>
      <c r="AC11" s="3">
        <v>30</v>
      </c>
      <c r="AD11" s="3" t="s">
        <v>31</v>
      </c>
      <c r="AE11" s="1">
        <f t="shared" si="33"/>
        <v>1.7261219792865361E-2</v>
      </c>
      <c r="AF11" s="14">
        <f t="shared" si="34"/>
        <v>1</v>
      </c>
      <c r="AG11" s="14">
        <f t="shared" si="35"/>
        <v>23</v>
      </c>
      <c r="AH11" s="15">
        <f t="shared" si="36"/>
        <v>2.8571428571428571E-2</v>
      </c>
      <c r="AI11" s="15">
        <f t="shared" si="37"/>
        <v>1.1310208778563209E-2</v>
      </c>
      <c r="AJ11" s="3">
        <v>64</v>
      </c>
      <c r="AK11" s="3" t="s">
        <v>33</v>
      </c>
      <c r="AL11" s="1">
        <f t="shared" si="18"/>
        <v>3.8186157517899763E-2</v>
      </c>
      <c r="AM11" s="14">
        <f t="shared" si="19"/>
        <v>2</v>
      </c>
      <c r="AN11" s="14">
        <f t="shared" si="20"/>
        <v>29</v>
      </c>
      <c r="AO11" s="15">
        <f t="shared" si="21"/>
        <v>4.878048780487805E-2</v>
      </c>
      <c r="AP11" s="15">
        <f t="shared" si="22"/>
        <v>1.0594330286978287E-2</v>
      </c>
    </row>
    <row r="12" spans="1:42">
      <c r="A12" s="3">
        <v>77</v>
      </c>
      <c r="B12" s="3" t="s">
        <v>6</v>
      </c>
      <c r="C12" s="1">
        <f t="shared" si="2"/>
        <v>3.6562203228869897E-2</v>
      </c>
      <c r="D12" s="14">
        <f t="shared" si="0"/>
        <v>1</v>
      </c>
      <c r="E12" s="14">
        <f t="shared" si="23"/>
        <v>17</v>
      </c>
      <c r="F12" s="15">
        <f t="shared" si="3"/>
        <v>3.8461538461538464E-2</v>
      </c>
      <c r="G12" s="15">
        <f t="shared" si="4"/>
        <v>1.899335232668567E-3</v>
      </c>
      <c r="H12" s="3">
        <v>44</v>
      </c>
      <c r="I12" s="3" t="s">
        <v>32</v>
      </c>
      <c r="J12" s="1">
        <f t="shared" si="28"/>
        <v>2.0045558086560365E-2</v>
      </c>
      <c r="K12" s="14">
        <f t="shared" si="29"/>
        <v>1</v>
      </c>
      <c r="L12" s="14">
        <f t="shared" si="30"/>
        <v>25</v>
      </c>
      <c r="M12" s="15">
        <f t="shared" si="31"/>
        <v>2.8571428571428571E-2</v>
      </c>
      <c r="N12" s="15">
        <f t="shared" si="32"/>
        <v>8.525870484868206E-3</v>
      </c>
      <c r="O12" s="3">
        <v>128</v>
      </c>
      <c r="P12" s="3" t="s">
        <v>34</v>
      </c>
      <c r="Q12" s="1">
        <f t="shared" si="8"/>
        <v>6.1925495887760036E-2</v>
      </c>
      <c r="R12" s="14">
        <f t="shared" si="9"/>
        <v>1</v>
      </c>
      <c r="S12" s="14">
        <f t="shared" si="10"/>
        <v>10</v>
      </c>
      <c r="T12" s="15">
        <f t="shared" si="11"/>
        <v>5.2631578947368418E-2</v>
      </c>
      <c r="U12" s="15">
        <f t="shared" si="12"/>
        <v>9.293916940391618E-3</v>
      </c>
      <c r="V12" s="3">
        <v>35</v>
      </c>
      <c r="W12" s="3" t="s">
        <v>6</v>
      </c>
      <c r="X12" s="1">
        <f t="shared" si="25"/>
        <v>2.047981275599766E-2</v>
      </c>
      <c r="Y12" s="14">
        <f>CEILING(X12*$Y$2,1)</f>
        <v>1</v>
      </c>
      <c r="Z12" s="14">
        <f t="shared" si="26"/>
        <v>33</v>
      </c>
      <c r="AA12" s="15">
        <f t="shared" si="13"/>
        <v>2.3255813953488372E-2</v>
      </c>
      <c r="AB12" s="15">
        <f>ABS(AA12-X12)</f>
        <v>2.7760011974907114E-3</v>
      </c>
      <c r="AC12" s="3">
        <v>27</v>
      </c>
      <c r="AD12" s="3" t="s">
        <v>32</v>
      </c>
      <c r="AE12" s="1">
        <f t="shared" si="33"/>
        <v>1.5535097813578827E-2</v>
      </c>
      <c r="AF12" s="14">
        <f t="shared" si="34"/>
        <v>1</v>
      </c>
      <c r="AG12" s="14">
        <f t="shared" si="35"/>
        <v>24</v>
      </c>
      <c r="AH12" s="15">
        <f t="shared" si="36"/>
        <v>2.8571428571428571E-2</v>
      </c>
      <c r="AI12" s="15">
        <f t="shared" si="37"/>
        <v>1.3036330757849744E-2</v>
      </c>
      <c r="AJ12" s="3">
        <v>67</v>
      </c>
      <c r="AK12" s="3" t="s">
        <v>6</v>
      </c>
      <c r="AL12" s="1">
        <f t="shared" si="18"/>
        <v>3.997613365155131E-2</v>
      </c>
      <c r="AM12" s="14">
        <f t="shared" si="19"/>
        <v>2</v>
      </c>
      <c r="AN12" s="14">
        <f t="shared" si="20"/>
        <v>31</v>
      </c>
      <c r="AO12" s="15">
        <f t="shared" si="21"/>
        <v>4.878048780487805E-2</v>
      </c>
      <c r="AP12" s="15">
        <f t="shared" si="22"/>
        <v>8.8043541533267405E-3</v>
      </c>
    </row>
    <row r="13" spans="1:42">
      <c r="A13" s="3">
        <v>75</v>
      </c>
      <c r="B13" s="3" t="s">
        <v>34</v>
      </c>
      <c r="C13" s="1">
        <f t="shared" si="2"/>
        <v>3.5612535612535613E-2</v>
      </c>
      <c r="D13" s="14">
        <f t="shared" si="0"/>
        <v>1</v>
      </c>
      <c r="E13" s="14">
        <f t="shared" si="23"/>
        <v>18</v>
      </c>
      <c r="F13" s="15">
        <f t="shared" si="3"/>
        <v>3.8461538461538464E-2</v>
      </c>
      <c r="G13" s="15">
        <f t="shared" si="4"/>
        <v>2.8490028490028504E-3</v>
      </c>
      <c r="H13" s="3">
        <v>706</v>
      </c>
      <c r="I13" s="3" t="s">
        <v>5</v>
      </c>
      <c r="J13" s="1">
        <f t="shared" si="28"/>
        <v>0.32164009111617314</v>
      </c>
      <c r="K13" s="14">
        <f t="shared" si="29"/>
        <v>9</v>
      </c>
      <c r="L13" s="14">
        <f t="shared" si="30"/>
        <v>34</v>
      </c>
      <c r="M13" s="15">
        <f t="shared" si="31"/>
        <v>0.25714285714285712</v>
      </c>
      <c r="N13" s="15">
        <f t="shared" si="32"/>
        <v>6.4497233973316026E-2</v>
      </c>
      <c r="O13" s="3">
        <v>114</v>
      </c>
      <c r="P13" s="3" t="s">
        <v>63</v>
      </c>
      <c r="Q13" s="1">
        <f t="shared" si="8"/>
        <v>5.5152394775036286E-2</v>
      </c>
      <c r="R13" s="14">
        <f t="shared" si="9"/>
        <v>1</v>
      </c>
      <c r="S13" s="14">
        <f t="shared" si="10"/>
        <v>11</v>
      </c>
      <c r="T13" s="15">
        <f t="shared" si="11"/>
        <v>5.2631578947368418E-2</v>
      </c>
      <c r="U13" s="15">
        <f t="shared" si="12"/>
        <v>2.5208158276678674E-3</v>
      </c>
      <c r="V13" s="3">
        <v>24</v>
      </c>
      <c r="W13" s="3" t="s">
        <v>34</v>
      </c>
      <c r="X13" s="1">
        <f t="shared" si="25"/>
        <v>1.4043300175541252E-2</v>
      </c>
      <c r="Y13" s="14">
        <f>CEILING(X13*$Y$2,1)</f>
        <v>1</v>
      </c>
      <c r="Z13" s="14">
        <f t="shared" si="26"/>
        <v>34</v>
      </c>
      <c r="AA13" s="15">
        <f t="shared" si="13"/>
        <v>2.3255813953488372E-2</v>
      </c>
      <c r="AB13" s="15">
        <f>ABS(AA13-X13)</f>
        <v>9.2125137779471202E-3</v>
      </c>
      <c r="AC13" s="3">
        <v>603</v>
      </c>
      <c r="AD13" s="3" t="s">
        <v>5</v>
      </c>
      <c r="AE13" s="1">
        <f t="shared" si="33"/>
        <v>0.34695051783659381</v>
      </c>
      <c r="AF13" s="14">
        <f t="shared" si="34"/>
        <v>10</v>
      </c>
      <c r="AG13" s="14">
        <f t="shared" si="35"/>
        <v>34</v>
      </c>
      <c r="AH13" s="15">
        <f t="shared" si="36"/>
        <v>0.2857142857142857</v>
      </c>
      <c r="AI13" s="15">
        <f t="shared" si="37"/>
        <v>6.123623212230811E-2</v>
      </c>
      <c r="AJ13" s="3">
        <v>58</v>
      </c>
      <c r="AK13" s="3" t="s">
        <v>34</v>
      </c>
      <c r="AL13" s="1">
        <f t="shared" si="18"/>
        <v>3.4606205250596656E-2</v>
      </c>
      <c r="AM13" s="14">
        <f t="shared" si="19"/>
        <v>2</v>
      </c>
      <c r="AN13" s="14">
        <f t="shared" si="20"/>
        <v>33</v>
      </c>
      <c r="AO13" s="15">
        <f t="shared" si="21"/>
        <v>4.878048780487805E-2</v>
      </c>
      <c r="AP13" s="15">
        <f t="shared" si="22"/>
        <v>1.4174282554281395E-2</v>
      </c>
    </row>
    <row r="14" spans="1:42">
      <c r="A14" s="3">
        <v>74</v>
      </c>
      <c r="B14" s="3" t="s">
        <v>63</v>
      </c>
      <c r="C14" s="1">
        <f t="shared" si="2"/>
        <v>3.5137701804368468E-2</v>
      </c>
      <c r="D14" s="14">
        <f t="shared" si="0"/>
        <v>1</v>
      </c>
      <c r="E14" s="14">
        <f t="shared" si="23"/>
        <v>19</v>
      </c>
      <c r="F14" s="15">
        <f t="shared" si="3"/>
        <v>3.8461538461538464E-2</v>
      </c>
      <c r="G14" s="15">
        <f t="shared" si="4"/>
        <v>3.3238366571699957E-3</v>
      </c>
      <c r="H14" s="3">
        <v>39</v>
      </c>
      <c r="I14" s="3" t="s">
        <v>37</v>
      </c>
      <c r="J14" s="1">
        <f t="shared" si="28"/>
        <v>1.776765375854214E-2</v>
      </c>
      <c r="K14" s="14">
        <f t="shared" si="29"/>
        <v>1</v>
      </c>
      <c r="L14" s="14">
        <f t="shared" si="30"/>
        <v>35</v>
      </c>
      <c r="M14" s="15">
        <f t="shared" si="31"/>
        <v>2.8571428571428571E-2</v>
      </c>
      <c r="N14" s="15">
        <f t="shared" si="32"/>
        <v>1.080377481288643E-2</v>
      </c>
      <c r="O14" s="3">
        <v>122</v>
      </c>
      <c r="P14" s="3" t="s">
        <v>39</v>
      </c>
      <c r="Q14" s="1">
        <f t="shared" si="8"/>
        <v>5.9022738268021284E-2</v>
      </c>
      <c r="R14" s="14">
        <f t="shared" si="9"/>
        <v>1</v>
      </c>
      <c r="S14" s="14">
        <f t="shared" si="10"/>
        <v>12</v>
      </c>
      <c r="T14" s="15">
        <f t="shared" si="11"/>
        <v>5.2631578947368418E-2</v>
      </c>
      <c r="U14" s="15">
        <f t="shared" si="12"/>
        <v>6.3911593206528658E-3</v>
      </c>
      <c r="V14" s="3">
        <v>31</v>
      </c>
      <c r="W14" s="3" t="s">
        <v>63</v>
      </c>
      <c r="X14" s="1">
        <f t="shared" si="25"/>
        <v>1.8139262726740785E-2</v>
      </c>
      <c r="Y14" s="14">
        <f>CEILING(X14*$Y$2,1)</f>
        <v>1</v>
      </c>
      <c r="Z14" s="14">
        <f t="shared" si="26"/>
        <v>35</v>
      </c>
      <c r="AA14" s="15">
        <f t="shared" si="13"/>
        <v>2.3255813953488372E-2</v>
      </c>
      <c r="AB14" s="15">
        <f>ABS(AA14-X14)</f>
        <v>5.1165512267475864E-3</v>
      </c>
      <c r="AC14" s="3">
        <v>27</v>
      </c>
      <c r="AD14" s="3" t="s">
        <v>37</v>
      </c>
      <c r="AE14" s="1">
        <f t="shared" si="33"/>
        <v>1.5535097813578827E-2</v>
      </c>
      <c r="AF14" s="14">
        <f t="shared" si="34"/>
        <v>1</v>
      </c>
      <c r="AG14" s="14">
        <f t="shared" si="35"/>
        <v>35</v>
      </c>
      <c r="AH14" s="15">
        <f t="shared" si="36"/>
        <v>2.8571428571428571E-2</v>
      </c>
      <c r="AI14" s="15">
        <f t="shared" si="37"/>
        <v>1.3036330757849744E-2</v>
      </c>
      <c r="AJ14" s="3">
        <v>50</v>
      </c>
      <c r="AK14" s="3" t="s">
        <v>63</v>
      </c>
      <c r="AL14" s="1">
        <f t="shared" si="18"/>
        <v>2.9832935560859187E-2</v>
      </c>
      <c r="AM14" s="14">
        <f t="shared" si="19"/>
        <v>1</v>
      </c>
      <c r="AN14" s="14">
        <f t="shared" si="20"/>
        <v>34</v>
      </c>
      <c r="AO14" s="15">
        <f t="shared" si="21"/>
        <v>2.4390243902439025E-2</v>
      </c>
      <c r="AP14" s="15">
        <f t="shared" si="22"/>
        <v>5.4426916584201616E-3</v>
      </c>
    </row>
    <row r="15" spans="1:42">
      <c r="A15" s="3">
        <v>89</v>
      </c>
      <c r="B15" s="3" t="s">
        <v>39</v>
      </c>
      <c r="C15" s="1">
        <f t="shared" si="2"/>
        <v>4.2260208926875591E-2</v>
      </c>
      <c r="D15" s="14">
        <f t="shared" si="0"/>
        <v>1</v>
      </c>
      <c r="E15" s="14">
        <f t="shared" si="23"/>
        <v>20</v>
      </c>
      <c r="F15" s="15">
        <f t="shared" si="3"/>
        <v>3.8461538461538464E-2</v>
      </c>
      <c r="G15" s="15">
        <f t="shared" si="4"/>
        <v>3.798670465337127E-3</v>
      </c>
      <c r="H15" s="7"/>
      <c r="J15" s="1"/>
      <c r="K15" s="14"/>
      <c r="L15" s="14"/>
      <c r="M15" s="15"/>
      <c r="N15" s="15"/>
      <c r="O15" s="3">
        <v>2</v>
      </c>
      <c r="P15" s="3" t="s">
        <v>43</v>
      </c>
      <c r="Q15" s="1">
        <f t="shared" si="8"/>
        <v>9.6758587324625057E-4</v>
      </c>
      <c r="R15" s="14">
        <f t="shared" si="9"/>
        <v>1</v>
      </c>
      <c r="S15" s="14">
        <f t="shared" si="10"/>
        <v>13</v>
      </c>
      <c r="T15" s="15">
        <f t="shared" si="11"/>
        <v>5.2631578947368418E-2</v>
      </c>
      <c r="U15" s="15">
        <f t="shared" si="12"/>
        <v>5.1663993074122165E-2</v>
      </c>
      <c r="V15" s="3">
        <v>34</v>
      </c>
      <c r="W15" s="3" t="s">
        <v>39</v>
      </c>
      <c r="X15" s="1">
        <f t="shared" si="25"/>
        <v>1.9894675248683439E-2</v>
      </c>
      <c r="Y15" s="14">
        <f>CEILING(X15*$Y$2,1)</f>
        <v>1</v>
      </c>
      <c r="Z15" s="14">
        <f t="shared" si="26"/>
        <v>36</v>
      </c>
      <c r="AA15" s="15">
        <f t="shared" si="13"/>
        <v>2.3255813953488372E-2</v>
      </c>
      <c r="AB15" s="15">
        <f>ABS(AA15-X15)</f>
        <v>3.3611387048049328E-3</v>
      </c>
      <c r="AC15" s="7"/>
      <c r="AE15" s="1"/>
      <c r="AF15" s="14"/>
      <c r="AG15" s="14"/>
      <c r="AH15" s="15"/>
      <c r="AI15" s="15"/>
      <c r="AJ15" s="3">
        <v>62</v>
      </c>
      <c r="AK15" s="3" t="s">
        <v>39</v>
      </c>
      <c r="AL15" s="1">
        <f t="shared" si="18"/>
        <v>3.6992840095465392E-2</v>
      </c>
      <c r="AM15" s="14">
        <f t="shared" si="19"/>
        <v>2</v>
      </c>
      <c r="AN15" s="14">
        <f t="shared" si="20"/>
        <v>36</v>
      </c>
      <c r="AO15" s="15">
        <f t="shared" si="21"/>
        <v>4.878048780487805E-2</v>
      </c>
      <c r="AP15" s="15">
        <f t="shared" si="22"/>
        <v>1.1787647709412659E-2</v>
      </c>
    </row>
    <row r="16" spans="1:42">
      <c r="A16" s="3">
        <v>73</v>
      </c>
      <c r="B16" s="3" t="s">
        <v>40</v>
      </c>
      <c r="C16" s="1">
        <f t="shared" si="2"/>
        <v>3.466286799620133E-2</v>
      </c>
      <c r="D16" s="14">
        <f t="shared" si="0"/>
        <v>1</v>
      </c>
      <c r="E16" s="14">
        <f t="shared" si="23"/>
        <v>21</v>
      </c>
      <c r="F16" s="15">
        <f t="shared" si="3"/>
        <v>3.8461538461538464E-2</v>
      </c>
      <c r="G16" s="15">
        <f t="shared" si="4"/>
        <v>3.7986704653371339E-3</v>
      </c>
      <c r="I16" s="5"/>
      <c r="J16" s="1"/>
      <c r="K16" s="14"/>
      <c r="L16" s="14"/>
      <c r="M16" s="9"/>
      <c r="N16" s="9"/>
      <c r="O16" s="3">
        <v>125</v>
      </c>
      <c r="P16" s="3" t="s">
        <v>40</v>
      </c>
      <c r="Q16" s="1">
        <f t="shared" si="8"/>
        <v>6.047411707789066E-2</v>
      </c>
      <c r="R16" s="14">
        <f t="shared" si="9"/>
        <v>1</v>
      </c>
      <c r="S16" s="14">
        <f t="shared" si="10"/>
        <v>14</v>
      </c>
      <c r="T16" s="15">
        <f t="shared" si="11"/>
        <v>5.2631578947368418E-2</v>
      </c>
      <c r="U16" s="15">
        <f t="shared" si="12"/>
        <v>7.8425381305222419E-3</v>
      </c>
      <c r="V16" s="3">
        <v>2</v>
      </c>
      <c r="W16" s="3" t="s">
        <v>57</v>
      </c>
      <c r="X16" s="1">
        <f t="shared" si="25"/>
        <v>1.1702750146284377E-3</v>
      </c>
      <c r="Y16" s="14">
        <f>CEILING(X16*$Y$2,1)</f>
        <v>1</v>
      </c>
      <c r="Z16" s="14">
        <f t="shared" si="26"/>
        <v>37</v>
      </c>
      <c r="AA16" s="15">
        <f t="shared" si="13"/>
        <v>2.3255813953488372E-2</v>
      </c>
      <c r="AB16" s="15">
        <f>ABS(AA16-X16)</f>
        <v>2.2085538938859933E-2</v>
      </c>
      <c r="AD16" s="5"/>
      <c r="AE16" s="1"/>
      <c r="AF16" s="14"/>
      <c r="AG16" s="14"/>
      <c r="AH16" s="9"/>
      <c r="AI16" s="9"/>
      <c r="AJ16" s="3">
        <v>2</v>
      </c>
      <c r="AK16" s="3" t="s">
        <v>57</v>
      </c>
      <c r="AL16" s="1">
        <f t="shared" si="18"/>
        <v>1.1933174224343676E-3</v>
      </c>
      <c r="AM16" s="14">
        <f t="shared" si="19"/>
        <v>1</v>
      </c>
      <c r="AN16" s="14">
        <f t="shared" si="20"/>
        <v>37</v>
      </c>
      <c r="AO16" s="15">
        <f t="shared" si="21"/>
        <v>2.4390243902439025E-2</v>
      </c>
      <c r="AP16" s="15">
        <f t="shared" si="22"/>
        <v>2.3196926480004657E-2</v>
      </c>
    </row>
    <row r="17" spans="1:56">
      <c r="A17" s="3">
        <v>67</v>
      </c>
      <c r="B17" s="3" t="s">
        <v>69</v>
      </c>
      <c r="C17" s="1">
        <f t="shared" si="2"/>
        <v>3.1813865147198479E-2</v>
      </c>
      <c r="D17" s="14">
        <f t="shared" si="0"/>
        <v>1</v>
      </c>
      <c r="E17" s="14">
        <f t="shared" si="23"/>
        <v>22</v>
      </c>
      <c r="F17" s="15">
        <f t="shared" si="3"/>
        <v>3.8461538461538464E-2</v>
      </c>
      <c r="G17" s="15">
        <f t="shared" si="4"/>
        <v>6.6476733143399844E-3</v>
      </c>
      <c r="I17" s="5"/>
      <c r="J17" s="1"/>
      <c r="K17" s="14"/>
      <c r="L17" s="14"/>
      <c r="M17" s="9"/>
      <c r="N17" s="9"/>
      <c r="O17" s="3">
        <v>127</v>
      </c>
      <c r="P17" s="3" t="s">
        <v>75</v>
      </c>
      <c r="Q17" s="1">
        <f t="shared" si="8"/>
        <v>6.1441702951136913E-2</v>
      </c>
      <c r="R17" s="14">
        <f t="shared" si="9"/>
        <v>1</v>
      </c>
      <c r="S17" s="14">
        <f t="shared" si="10"/>
        <v>15</v>
      </c>
      <c r="T17" s="15">
        <f t="shared" si="11"/>
        <v>5.2631578947368418E-2</v>
      </c>
      <c r="U17" s="15">
        <f t="shared" si="12"/>
        <v>8.810124003768495E-3</v>
      </c>
      <c r="V17" s="3">
        <v>35</v>
      </c>
      <c r="W17" s="3" t="s">
        <v>70</v>
      </c>
      <c r="X17" s="1">
        <f t="shared" si="25"/>
        <v>2.047981275599766E-2</v>
      </c>
      <c r="Y17" s="14">
        <f>CEILING(X17*$Y$2,1)</f>
        <v>1</v>
      </c>
      <c r="Z17" s="14">
        <f t="shared" si="26"/>
        <v>38</v>
      </c>
      <c r="AA17" s="15">
        <f t="shared" si="13"/>
        <v>2.3255813953488372E-2</v>
      </c>
      <c r="AB17" s="15">
        <f>ABS(AA17-X17)</f>
        <v>2.7760011974907114E-3</v>
      </c>
      <c r="AD17" s="5"/>
      <c r="AE17" s="1"/>
      <c r="AF17" s="14"/>
      <c r="AG17" s="14"/>
      <c r="AH17" s="9"/>
      <c r="AI17" s="9"/>
      <c r="AJ17" s="3">
        <v>59</v>
      </c>
      <c r="AK17" s="3" t="s">
        <v>40</v>
      </c>
      <c r="AL17" s="1">
        <f t="shared" si="18"/>
        <v>3.5202863961813845E-2</v>
      </c>
      <c r="AM17" s="14">
        <f t="shared" si="19"/>
        <v>2</v>
      </c>
      <c r="AN17" s="14">
        <f t="shared" si="20"/>
        <v>39</v>
      </c>
      <c r="AO17" s="15">
        <f t="shared" si="21"/>
        <v>4.878048780487805E-2</v>
      </c>
      <c r="AP17" s="15">
        <f t="shared" si="22"/>
        <v>1.3577623843064206E-2</v>
      </c>
    </row>
    <row r="18" spans="1:56">
      <c r="A18" s="3">
        <v>68</v>
      </c>
      <c r="B18" s="3" t="s">
        <v>68</v>
      </c>
      <c r="C18" s="1">
        <f t="shared" si="2"/>
        <v>3.2288698955365625E-2</v>
      </c>
      <c r="D18" s="14">
        <f t="shared" si="0"/>
        <v>1</v>
      </c>
      <c r="E18" s="14">
        <f t="shared" si="23"/>
        <v>23</v>
      </c>
      <c r="F18" s="15">
        <f t="shared" si="3"/>
        <v>3.8461538461538464E-2</v>
      </c>
      <c r="G18" s="15">
        <f t="shared" si="4"/>
        <v>6.1728395061728392E-3</v>
      </c>
      <c r="I18" s="5"/>
      <c r="J18" s="1"/>
      <c r="K18" s="14"/>
      <c r="L18" s="14"/>
      <c r="M18" s="9"/>
      <c r="N18" s="9"/>
      <c r="O18" s="3">
        <v>118</v>
      </c>
      <c r="P18" s="3" t="s">
        <v>76</v>
      </c>
      <c r="Q18" s="1">
        <f t="shared" si="8"/>
        <v>5.7087566521528785E-2</v>
      </c>
      <c r="R18" s="14">
        <f t="shared" si="9"/>
        <v>1</v>
      </c>
      <c r="S18" s="14">
        <f t="shared" si="10"/>
        <v>16</v>
      </c>
      <c r="T18" s="15">
        <f t="shared" si="11"/>
        <v>5.2631578947368418E-2</v>
      </c>
      <c r="U18" s="15">
        <f t="shared" si="12"/>
        <v>4.4559875741603666E-3</v>
      </c>
      <c r="V18" s="3">
        <v>26</v>
      </c>
      <c r="W18" s="3" t="s">
        <v>69</v>
      </c>
      <c r="X18" s="1">
        <f t="shared" si="25"/>
        <v>1.5213575190169689E-2</v>
      </c>
      <c r="Y18" s="14">
        <f>CEILING(X18*$Y$2,1)</f>
        <v>1</v>
      </c>
      <c r="Z18" s="14">
        <f t="shared" si="26"/>
        <v>39</v>
      </c>
      <c r="AA18" s="15">
        <f t="shared" si="13"/>
        <v>2.3255813953488372E-2</v>
      </c>
      <c r="AB18" s="15">
        <f>ABS(AA18-X18)</f>
        <v>8.0422387633186827E-3</v>
      </c>
      <c r="AD18" s="5"/>
      <c r="AE18" s="1"/>
      <c r="AF18" s="14"/>
      <c r="AG18" s="14"/>
      <c r="AH18" s="9"/>
      <c r="AI18" s="9"/>
      <c r="AJ18" s="3">
        <v>52</v>
      </c>
      <c r="AK18" s="3" t="s">
        <v>69</v>
      </c>
      <c r="AL18" s="1">
        <f t="shared" si="18"/>
        <v>3.1026252983293555E-2</v>
      </c>
      <c r="AM18" s="14">
        <f t="shared" si="19"/>
        <v>1</v>
      </c>
      <c r="AN18" s="14">
        <f t="shared" si="20"/>
        <v>40</v>
      </c>
      <c r="AO18" s="15">
        <f t="shared" si="21"/>
        <v>2.4390243902439025E-2</v>
      </c>
      <c r="AP18" s="15">
        <f t="shared" si="22"/>
        <v>6.6360090808545297E-3</v>
      </c>
    </row>
    <row r="19" spans="1:56">
      <c r="A19" s="3">
        <v>76</v>
      </c>
      <c r="B19" s="3" t="s">
        <v>56</v>
      </c>
      <c r="C19" s="1">
        <f t="shared" si="2"/>
        <v>3.6087369420702751E-2</v>
      </c>
      <c r="D19" s="14">
        <f t="shared" si="0"/>
        <v>1</v>
      </c>
      <c r="E19" s="14">
        <f t="shared" si="23"/>
        <v>24</v>
      </c>
      <c r="F19" s="15">
        <f t="shared" si="3"/>
        <v>3.8461538461538464E-2</v>
      </c>
      <c r="G19" s="15">
        <f t="shared" si="4"/>
        <v>2.3741690408357122E-3</v>
      </c>
      <c r="I19" s="5"/>
      <c r="J19" s="1"/>
      <c r="K19" s="14"/>
      <c r="L19" s="14"/>
      <c r="M19" s="9"/>
      <c r="N19" s="9"/>
      <c r="O19" s="3">
        <v>96</v>
      </c>
      <c r="P19" s="3" t="s">
        <v>77</v>
      </c>
      <c r="Q19" s="1">
        <f t="shared" si="8"/>
        <v>4.6444121915820029E-2</v>
      </c>
      <c r="R19" s="14">
        <f t="shared" si="9"/>
        <v>1</v>
      </c>
      <c r="S19" s="14">
        <f t="shared" si="10"/>
        <v>17</v>
      </c>
      <c r="T19" s="15">
        <f t="shared" si="11"/>
        <v>5.2631578947368418E-2</v>
      </c>
      <c r="U19" s="15">
        <f t="shared" si="12"/>
        <v>6.1874570315483893E-3</v>
      </c>
      <c r="V19" s="3">
        <v>35</v>
      </c>
      <c r="W19" s="3" t="s">
        <v>68</v>
      </c>
      <c r="X19" s="1">
        <f t="shared" si="25"/>
        <v>2.047981275599766E-2</v>
      </c>
      <c r="Y19" s="14">
        <f>CEILING(X19*$Y$2,1)</f>
        <v>1</v>
      </c>
      <c r="Z19" s="14">
        <f t="shared" si="26"/>
        <v>40</v>
      </c>
      <c r="AA19" s="15">
        <f t="shared" si="13"/>
        <v>2.3255813953488372E-2</v>
      </c>
      <c r="AB19" s="15">
        <f>ABS(AA19-X19)</f>
        <v>2.7760011974907114E-3</v>
      </c>
      <c r="AD19" s="5"/>
      <c r="AE19" s="1"/>
      <c r="AF19" s="14"/>
      <c r="AG19" s="14"/>
      <c r="AH19" s="9"/>
      <c r="AI19" s="9"/>
      <c r="AJ19" s="3">
        <v>41</v>
      </c>
      <c r="AK19" s="3" t="s">
        <v>68</v>
      </c>
      <c r="AL19" s="1">
        <f t="shared" si="18"/>
        <v>2.4463007159904536E-2</v>
      </c>
      <c r="AM19" s="14">
        <f t="shared" si="19"/>
        <v>1</v>
      </c>
      <c r="AN19" s="14">
        <f t="shared" si="20"/>
        <v>41</v>
      </c>
      <c r="AO19" s="15">
        <f t="shared" si="21"/>
        <v>2.4390243902439025E-2</v>
      </c>
      <c r="AP19" s="15">
        <f t="shared" si="22"/>
        <v>7.2763257465510711E-5</v>
      </c>
    </row>
    <row r="20" spans="1:56">
      <c r="A20" s="3">
        <v>65</v>
      </c>
      <c r="B20" s="3" t="s">
        <v>80</v>
      </c>
      <c r="C20" s="1">
        <f t="shared" si="2"/>
        <v>3.0864197530864196E-2</v>
      </c>
      <c r="D20" s="14">
        <f t="shared" si="0"/>
        <v>1</v>
      </c>
      <c r="E20" s="14">
        <f t="shared" si="23"/>
        <v>25</v>
      </c>
      <c r="F20" s="15">
        <f t="shared" si="3"/>
        <v>3.8461538461538464E-2</v>
      </c>
      <c r="G20" s="15">
        <f t="shared" si="4"/>
        <v>7.5973409306742679E-3</v>
      </c>
      <c r="I20" s="5"/>
      <c r="J20" s="1"/>
      <c r="K20" s="14"/>
      <c r="L20" s="14"/>
      <c r="M20" s="9"/>
      <c r="N20" s="9"/>
      <c r="O20" s="3">
        <v>88</v>
      </c>
      <c r="P20" s="3" t="s">
        <v>78</v>
      </c>
      <c r="Q20" s="1">
        <f t="shared" si="8"/>
        <v>4.2573778422835024E-2</v>
      </c>
      <c r="R20" s="14">
        <f t="shared" si="9"/>
        <v>1</v>
      </c>
      <c r="S20" s="14">
        <f t="shared" si="10"/>
        <v>18</v>
      </c>
      <c r="T20" s="15">
        <f t="shared" si="11"/>
        <v>5.2631578947368418E-2</v>
      </c>
      <c r="U20" s="15">
        <f t="shared" si="12"/>
        <v>1.0057800524533395E-2</v>
      </c>
      <c r="V20" s="3">
        <v>7</v>
      </c>
      <c r="W20" s="3" t="s">
        <v>56</v>
      </c>
      <c r="X20" s="1">
        <f t="shared" si="25"/>
        <v>4.0959625511995321E-3</v>
      </c>
      <c r="Y20" s="14">
        <f>CEILING(X20*$Y$2,1)</f>
        <v>1</v>
      </c>
      <c r="Z20" s="14">
        <f t="shared" si="26"/>
        <v>41</v>
      </c>
      <c r="AA20" s="15">
        <f t="shared" si="13"/>
        <v>2.3255813953488372E-2</v>
      </c>
      <c r="AB20" s="15">
        <f>ABS(AA20-X20)</f>
        <v>1.915985140228884E-2</v>
      </c>
      <c r="AD20" s="5"/>
      <c r="AE20" s="1"/>
      <c r="AF20" s="14"/>
      <c r="AG20" s="14"/>
      <c r="AH20" s="9"/>
      <c r="AI20" s="9"/>
      <c r="AL20" s="1"/>
      <c r="AM20" s="14"/>
      <c r="AN20" s="14"/>
      <c r="AO20" s="15"/>
      <c r="AP20" s="15"/>
    </row>
    <row r="21" spans="1:56">
      <c r="A21" s="3">
        <v>30</v>
      </c>
      <c r="B21" s="3" t="s">
        <v>70</v>
      </c>
      <c r="C21" s="1">
        <f t="shared" si="2"/>
        <v>1.4245014245014245E-2</v>
      </c>
      <c r="D21" s="14">
        <f t="shared" si="0"/>
        <v>1</v>
      </c>
      <c r="E21" s="14">
        <f t="shared" si="23"/>
        <v>26</v>
      </c>
      <c r="F21" s="15">
        <f t="shared" si="3"/>
        <v>3.8461538461538464E-2</v>
      </c>
      <c r="G21" s="15">
        <f t="shared" si="4"/>
        <v>2.4216524216524218E-2</v>
      </c>
      <c r="I21" s="5"/>
      <c r="J21" s="1"/>
      <c r="K21" s="14"/>
      <c r="L21" s="14"/>
      <c r="M21" s="9"/>
      <c r="N21" s="9"/>
      <c r="O21" s="3">
        <v>43</v>
      </c>
      <c r="P21" s="3" t="s">
        <v>79</v>
      </c>
      <c r="Q21" s="1">
        <f t="shared" si="8"/>
        <v>2.0803096274794389E-2</v>
      </c>
      <c r="R21" s="14">
        <f t="shared" si="9"/>
        <v>1</v>
      </c>
      <c r="S21" s="14">
        <f t="shared" si="10"/>
        <v>19</v>
      </c>
      <c r="T21" s="15">
        <f t="shared" si="11"/>
        <v>5.2631578947368418E-2</v>
      </c>
      <c r="U21" s="15">
        <f t="shared" si="12"/>
        <v>3.1828482672574029E-2</v>
      </c>
      <c r="V21" s="3">
        <v>13</v>
      </c>
      <c r="W21" s="3" t="s">
        <v>80</v>
      </c>
      <c r="X21" s="1">
        <f t="shared" si="25"/>
        <v>7.6067875950848445E-3</v>
      </c>
      <c r="Y21" s="14">
        <f>CEILING(X21*$Y$2,1)</f>
        <v>1</v>
      </c>
      <c r="Z21" s="14">
        <f t="shared" si="26"/>
        <v>42</v>
      </c>
      <c r="AA21" s="15">
        <f t="shared" si="13"/>
        <v>2.3255813953488372E-2</v>
      </c>
      <c r="AB21" s="15">
        <f>ABS(AA21-X21)</f>
        <v>1.5649026358403526E-2</v>
      </c>
      <c r="AD21" s="5"/>
      <c r="AE21" s="1"/>
      <c r="AF21" s="14"/>
      <c r="AG21" s="14"/>
      <c r="AH21" s="9"/>
      <c r="AI21" s="9"/>
      <c r="AL21" s="1"/>
      <c r="AM21" s="14"/>
      <c r="AN21" s="14"/>
      <c r="AO21" s="15"/>
      <c r="AP21" s="15"/>
    </row>
    <row r="22" spans="1:56">
      <c r="B22" s="3"/>
      <c r="D22" s="14"/>
      <c r="E22" s="14"/>
      <c r="F22" s="15"/>
      <c r="G22" s="15"/>
      <c r="I22" s="5"/>
      <c r="J22" s="1"/>
      <c r="K22" s="14"/>
      <c r="M22" s="9"/>
      <c r="N22" s="9"/>
      <c r="Q22" s="1"/>
      <c r="R22" s="14"/>
      <c r="S22" s="14"/>
      <c r="T22" s="15"/>
      <c r="U22" s="15"/>
      <c r="V22" s="3">
        <v>9</v>
      </c>
      <c r="W22" s="3" t="s">
        <v>70</v>
      </c>
      <c r="X22" s="1">
        <f t="shared" si="25"/>
        <v>5.2662375658279695E-3</v>
      </c>
      <c r="Y22" s="14">
        <f>CEILING(X22*$Y$2,1)</f>
        <v>1</v>
      </c>
      <c r="Z22" s="14">
        <f t="shared" si="26"/>
        <v>43</v>
      </c>
      <c r="AA22" s="15">
        <f t="shared" si="13"/>
        <v>2.3255813953488372E-2</v>
      </c>
      <c r="AB22" s="15">
        <f>ABS(AA22-X22)</f>
        <v>1.7989576387660404E-2</v>
      </c>
      <c r="AD22" s="5"/>
      <c r="AE22" s="1"/>
      <c r="AF22" s="14"/>
      <c r="AH22" s="9"/>
      <c r="AI22" s="9"/>
      <c r="AL22" s="1"/>
      <c r="AM22" s="14"/>
      <c r="AN22" s="14"/>
      <c r="AO22" s="15"/>
      <c r="AP22" s="15"/>
    </row>
    <row r="23" spans="1:56">
      <c r="B23" s="3"/>
      <c r="D23" s="14"/>
      <c r="E23" s="14"/>
      <c r="F23" s="15"/>
      <c r="G23" s="15"/>
      <c r="I23" s="5"/>
      <c r="J23" s="1"/>
      <c r="K23" s="14"/>
      <c r="L23" s="14"/>
      <c r="M23" s="9"/>
      <c r="N23" s="9"/>
      <c r="Q23" s="1"/>
      <c r="R23" s="14"/>
      <c r="S23" s="14"/>
      <c r="T23" s="15"/>
      <c r="U23" s="15"/>
      <c r="X23" s="1"/>
      <c r="Y23" s="14"/>
      <c r="Z23" s="14"/>
      <c r="AA23" s="15"/>
      <c r="AB23" s="15"/>
      <c r="AD23" s="5"/>
      <c r="AE23" s="1"/>
      <c r="AF23" s="14"/>
      <c r="AG23" s="14"/>
      <c r="AH23" s="9"/>
      <c r="AI23" s="9"/>
      <c r="AL23" s="1"/>
      <c r="AM23" s="14"/>
      <c r="AN23" s="14"/>
      <c r="AO23" s="15"/>
      <c r="AP23" s="15"/>
    </row>
    <row r="24" spans="1:56">
      <c r="B24" s="3"/>
      <c r="D24" s="14"/>
      <c r="E24" s="14"/>
      <c r="F24" s="15"/>
      <c r="G24" s="15"/>
      <c r="I24" s="5"/>
      <c r="J24" s="1"/>
      <c r="K24" s="14"/>
      <c r="L24" s="14"/>
      <c r="M24" s="9"/>
      <c r="N24" s="9"/>
      <c r="Q24" s="1"/>
      <c r="R24" s="14"/>
      <c r="S24" s="14"/>
      <c r="T24" s="15"/>
      <c r="U24" s="15"/>
      <c r="X24" s="1"/>
      <c r="Y24" s="14"/>
      <c r="Z24" s="14"/>
      <c r="AA24" s="15"/>
      <c r="AB24" s="15"/>
      <c r="AD24" s="5"/>
      <c r="AE24" s="1"/>
      <c r="AF24" s="14"/>
      <c r="AG24" s="14"/>
      <c r="AH24" s="9"/>
      <c r="AI24" s="9"/>
      <c r="AL24" s="1"/>
      <c r="AM24" s="14"/>
      <c r="AN24" s="14"/>
      <c r="AO24" s="15"/>
      <c r="AP24" s="15"/>
      <c r="BC24" s="3" t="s">
        <v>49</v>
      </c>
      <c r="BD24" s="3" t="s">
        <v>49</v>
      </c>
    </row>
    <row r="25" spans="1:56">
      <c r="B25" s="3"/>
      <c r="D25" s="14"/>
      <c r="E25" s="14"/>
      <c r="F25" s="15"/>
      <c r="G25" s="15"/>
      <c r="I25" s="5"/>
      <c r="J25" s="1"/>
      <c r="K25" s="14"/>
      <c r="L25" s="14"/>
      <c r="M25" s="9"/>
      <c r="N25" s="9"/>
      <c r="Q25" s="1"/>
      <c r="R25" s="14"/>
      <c r="S25" s="14"/>
      <c r="T25" s="15"/>
      <c r="U25" s="15"/>
      <c r="X25" s="1"/>
      <c r="Y25" s="14"/>
      <c r="Z25" s="14"/>
      <c r="AA25" s="15"/>
      <c r="AB25" s="15"/>
      <c r="AD25" s="5"/>
      <c r="AE25" s="1"/>
      <c r="AF25" s="14"/>
      <c r="AG25" s="14"/>
      <c r="AH25" s="9"/>
      <c r="AI25" s="9"/>
      <c r="AL25" s="1"/>
      <c r="AM25" s="14"/>
      <c r="AN25" s="14"/>
      <c r="AO25" s="15"/>
      <c r="AP25" s="15"/>
    </row>
    <row r="26" spans="1:56">
      <c r="B26" s="3"/>
      <c r="D26" s="14"/>
      <c r="E26" s="14"/>
      <c r="F26" s="15"/>
      <c r="G26" s="15"/>
      <c r="I26" s="5"/>
      <c r="J26" s="1"/>
      <c r="K26" s="14"/>
      <c r="L26" s="1"/>
      <c r="M26" s="9"/>
      <c r="N26" s="9"/>
      <c r="Q26" s="1"/>
      <c r="R26" s="14"/>
      <c r="S26" s="14"/>
      <c r="T26" s="15"/>
      <c r="U26" s="15"/>
      <c r="X26" s="1"/>
      <c r="Y26" s="14"/>
      <c r="Z26" s="14"/>
      <c r="AA26" s="15"/>
      <c r="AB26" s="15"/>
      <c r="AD26" s="5"/>
      <c r="AE26" s="1"/>
      <c r="AF26" s="14"/>
      <c r="AG26" s="1"/>
      <c r="AH26" s="9"/>
      <c r="AI26" s="9"/>
      <c r="AL26" s="1"/>
      <c r="AM26" s="14"/>
      <c r="AN26" s="14"/>
      <c r="AO26" s="15"/>
      <c r="AP26" s="15"/>
    </row>
    <row r="27" spans="1:56">
      <c r="B27" s="3"/>
      <c r="D27" s="14"/>
      <c r="E27" s="14"/>
      <c r="F27" s="15"/>
      <c r="G27" s="15"/>
      <c r="I27" s="5"/>
      <c r="J27" s="1"/>
      <c r="K27" s="14"/>
      <c r="L27" s="14"/>
      <c r="M27" s="9"/>
      <c r="N27" s="9"/>
      <c r="Q27" s="1"/>
      <c r="R27" s="14"/>
      <c r="S27" s="14"/>
      <c r="T27" s="15"/>
      <c r="U27" s="15"/>
      <c r="X27" s="1"/>
      <c r="Y27" s="14"/>
      <c r="Z27" s="14"/>
      <c r="AA27" s="15"/>
      <c r="AB27" s="15"/>
      <c r="AD27" s="5"/>
      <c r="AE27" s="1"/>
      <c r="AF27" s="14"/>
      <c r="AG27" s="14"/>
      <c r="AH27" s="9"/>
      <c r="AI27" s="9"/>
      <c r="AL27" s="1"/>
      <c r="AM27" s="14"/>
      <c r="AN27" s="14"/>
      <c r="AO27" s="15"/>
      <c r="AP27" s="15"/>
    </row>
    <row r="28" spans="1:56">
      <c r="B28" s="3"/>
      <c r="D28" s="14"/>
      <c r="E28" s="14"/>
      <c r="F28" s="15"/>
      <c r="G28" s="15"/>
      <c r="K28" s="8"/>
      <c r="L28" s="1"/>
      <c r="N28" s="9"/>
      <c r="Q28" s="1"/>
      <c r="R28" s="14"/>
      <c r="S28" s="14"/>
      <c r="T28" s="15"/>
      <c r="U28" s="15"/>
      <c r="X28" s="1"/>
      <c r="Y28" s="14"/>
      <c r="Z28" s="14"/>
      <c r="AA28" s="15"/>
      <c r="AB28" s="15"/>
      <c r="AF28" s="8"/>
      <c r="AG28" s="1"/>
      <c r="AI28" s="9"/>
      <c r="AL28" s="1"/>
      <c r="AM28" s="14"/>
      <c r="AN28" s="14"/>
      <c r="AO28" s="15"/>
      <c r="AP28" s="15"/>
    </row>
    <row r="29" spans="1:56">
      <c r="B29" s="3"/>
      <c r="D29" s="14"/>
      <c r="E29" s="14"/>
      <c r="F29" s="15"/>
      <c r="G29" s="15"/>
      <c r="L29" s="1"/>
      <c r="Q29" s="1"/>
      <c r="R29" s="14"/>
      <c r="S29" s="14"/>
      <c r="T29" s="15"/>
      <c r="U29" s="15"/>
      <c r="X29" s="1"/>
      <c r="Y29" s="14"/>
      <c r="Z29" s="14"/>
      <c r="AA29" s="15"/>
      <c r="AB29" s="15"/>
      <c r="AG29" s="1"/>
      <c r="AL29" s="1"/>
      <c r="AM29" s="14"/>
      <c r="AN29" s="14"/>
      <c r="AO29" s="15"/>
      <c r="AP29" s="15"/>
    </row>
    <row r="30" spans="1:56">
      <c r="B30" s="3"/>
      <c r="D30" s="14"/>
      <c r="E30" s="14"/>
      <c r="F30" s="15"/>
      <c r="G30" s="15"/>
      <c r="Q30" s="1"/>
      <c r="R30" s="14"/>
      <c r="S30" s="14"/>
      <c r="T30" s="15"/>
      <c r="U30" s="15"/>
      <c r="X30" s="1"/>
      <c r="Y30" s="14"/>
      <c r="Z30" s="14"/>
      <c r="AA30" s="15"/>
      <c r="AB30" s="15"/>
      <c r="AL30" s="1"/>
      <c r="AM30" s="14"/>
      <c r="AN30" s="14"/>
      <c r="AO30" s="15"/>
      <c r="AP30" s="15"/>
    </row>
    <row r="31" spans="1:56">
      <c r="B31" s="3"/>
      <c r="D31" s="14"/>
      <c r="E31" s="14"/>
      <c r="F31" s="15"/>
      <c r="G31" s="15"/>
      <c r="Q31" s="1"/>
      <c r="R31" s="14"/>
      <c r="S31" s="14"/>
      <c r="T31" s="15"/>
      <c r="U31" s="15"/>
      <c r="X31" s="1"/>
      <c r="Y31" s="14"/>
      <c r="Z31" s="14"/>
      <c r="AA31" s="15"/>
      <c r="AB31" s="15"/>
      <c r="AL31" s="1"/>
      <c r="AM31" s="14"/>
      <c r="AN31" s="14"/>
      <c r="AO31" s="15"/>
      <c r="AP31" s="15"/>
    </row>
    <row r="32" spans="1:56">
      <c r="B32" s="3"/>
      <c r="D32" s="14"/>
      <c r="E32" s="14"/>
      <c r="F32" s="15"/>
      <c r="G32" s="15"/>
      <c r="Q32" s="1"/>
      <c r="R32" s="14"/>
      <c r="S32" s="14"/>
      <c r="T32" s="15"/>
      <c r="U32" s="15"/>
      <c r="X32" s="1"/>
      <c r="Y32" s="14"/>
      <c r="Z32" s="14"/>
      <c r="AA32" s="15"/>
      <c r="AB32" s="15"/>
      <c r="AL32" s="1"/>
      <c r="AM32" s="14"/>
      <c r="AN32" s="14"/>
      <c r="AO32" s="15"/>
      <c r="AP32" s="15"/>
    </row>
    <row r="33" spans="1:42">
      <c r="B33" s="3"/>
      <c r="D33" s="14"/>
      <c r="E33" s="14"/>
      <c r="F33" s="15"/>
      <c r="G33" s="15"/>
      <c r="Q33" s="1"/>
      <c r="X33" s="1"/>
      <c r="Y33" s="14"/>
      <c r="Z33" s="14"/>
      <c r="AA33" s="15"/>
      <c r="AB33" s="15"/>
      <c r="AL33" s="1"/>
    </row>
    <row r="34" spans="1:42">
      <c r="A34" s="3">
        <f>SUM(A3:A33)</f>
        <v>2106</v>
      </c>
      <c r="D34" s="8">
        <f>SUM(D3:D33)</f>
        <v>26</v>
      </c>
      <c r="E34" s="1" t="str">
        <f>CONCATENATE(E3,", ",E4,", ",E5,", ",E6,", ",E7,", ",E8,", ",E9,", ",E10,", ",E11,", ",E12,", ",E13,", ",E14,", ",E15,", ",E16,", ",E17,", ",E18,", ",E19,", ",E20,", ",E21)</f>
        <v>8, 9, 10, 11, 12, 13, 14, 15, 16, 17, 18, 19, 20, 21, 22, 23, 24, 25, 26</v>
      </c>
      <c r="F34" s="3"/>
      <c r="H34" s="3">
        <f>SUM(H3:H27)</f>
        <v>2195</v>
      </c>
      <c r="K34" s="8">
        <f>SUM(K3:K33)</f>
        <v>35</v>
      </c>
      <c r="L34" s="1" t="str">
        <f>CONCATENATE(,L3,", ",L4,", ",L5,", ",L6,", ",L7,", ",L8,", ",L9,", ",L10,", ",L11,", ",L12,", ",L13,", ",L14)</f>
        <v>5, 6, 7, 8, 11, 12, 13, 23, 24, 25, 34, 35</v>
      </c>
      <c r="O34" s="3">
        <f>SUM(O3:O32)</f>
        <v>2067</v>
      </c>
      <c r="R34" s="8">
        <f>SUM(R3:R32)</f>
        <v>19</v>
      </c>
      <c r="S34" s="1" t="str">
        <f>CONCATENATE(S3,", ",S4,", ",S5,", ",S6,", ",S7,", ",S8,", ",S9,", ",S10,", ",S11,", ",S12,", ",S13,", ",S14,", ",S15,", ",S16,", ",S17,", ",S18,", ",S19,", ",S20,", ",S21,", ",S22,", ",S23,", ",S24,", ",S25,", ",S26,", ",S27,", ",S28,", ",S29,", ",S30,", ",S31,", ",S32)</f>
        <v xml:space="preserve">1, 2, 3, 4, 5, 6, 7, 8, 9, 10, 11, 12, 13, 14, 15, 16, 17, 18, 19, , , , , , , , , , , </v>
      </c>
      <c r="T34" s="9"/>
      <c r="V34" s="19">
        <f>SUM(V3:V33)</f>
        <v>1709</v>
      </c>
      <c r="W34" s="1"/>
      <c r="X34" s="1"/>
      <c r="Y34" s="8">
        <f>SUM(Y3:Y33)</f>
        <v>43</v>
      </c>
      <c r="Z34" s="1" t="str">
        <f>CONCATENATE(Z3,", ",Z4,", ",Z5,", ",Z6,", ",Z7,", ",Z8,", ",Z9,", ",Z10,", ",Z11,", ",Z12,", ",Z13,", ",Z14,", ",Z15,", ",Z16,", ",Z17,", ",Z18,", ",Z19,", ",Z20,", ",Z21,", ",Z22)</f>
        <v>24, 25, 26, 27, 28, 29, 30, 31, 32, 33, 34, 35, 36, 37, 38, 39, 40, 41, 42, 43</v>
      </c>
      <c r="AC34" s="3">
        <f>SUM(AC3:AC33)</f>
        <v>1738</v>
      </c>
      <c r="AF34" s="8">
        <f>SUM(AF3:AF33)</f>
        <v>35</v>
      </c>
      <c r="AG34" s="1" t="str">
        <f>CONCATENATE(,AG3,", ",AG4,", ",AG5,", ",AG6,", ",AG7,", ",AG8,)</f>
        <v>5, 6, 7, 8, 11, 12</v>
      </c>
      <c r="AJ34" s="3">
        <f>SUM(AJ3:AJ32)</f>
        <v>1676</v>
      </c>
      <c r="AM34" s="8">
        <f>SUM(AM3:AM32)</f>
        <v>41</v>
      </c>
      <c r="AN34" s="1" t="str">
        <f>CONCATENATE(AN3,", ",AN4,", ",AN5,", ",AN6,", ",AN7,", ",AN8,", ",AN9,", ",AN10,", ",AN11,", ",AN12,", ",AN13,", ",AN14,", ",AN15,", ",AN16,", ",AN17,", ",AN18,", ",AN19)</f>
        <v>15, 17, 19, 20, 22, 23, 25, 27, 29, 31, 33, 34, 36, 37, 39, 40, 41</v>
      </c>
      <c r="AO34" s="9"/>
    </row>
    <row r="35" spans="1:42">
      <c r="B35" s="3"/>
      <c r="G35" s="9">
        <f>SUM(G3:G33)</f>
        <v>0.22981956315289653</v>
      </c>
      <c r="N35" s="9">
        <f>SUM(N4:N33)</f>
        <v>0.27393426618939148</v>
      </c>
      <c r="U35" s="9">
        <f>SUM(U3:U33)</f>
        <v>0.20410969368268278</v>
      </c>
      <c r="AB35" s="9">
        <f>SUM(AB3:AB33)</f>
        <v>0.29039149781594031</v>
      </c>
      <c r="AI35" s="9">
        <f>SUM(AI4:AI33)</f>
        <v>0.27085319743547603</v>
      </c>
      <c r="AP35" s="9">
        <f>SUM(AP3:AP33)</f>
        <v>0.26066709354444384</v>
      </c>
    </row>
    <row r="36" spans="1:42">
      <c r="B36" s="3"/>
    </row>
    <row r="38" spans="1:42">
      <c r="A38" s="10">
        <f>(D34*K34*R34)*4*(Y34*AF34*AM34)</f>
        <v>4267517800</v>
      </c>
      <c r="B38" s="1" t="s">
        <v>47</v>
      </c>
      <c r="E38" s="11" t="s">
        <v>81</v>
      </c>
      <c r="F38" s="3"/>
      <c r="G38" s="3"/>
    </row>
    <row r="39" spans="1:42">
      <c r="A39" s="10">
        <f>2^32</f>
        <v>4294967296</v>
      </c>
      <c r="E39" s="11"/>
      <c r="F39" s="3"/>
      <c r="G39" s="3"/>
    </row>
    <row r="40" spans="1:42">
      <c r="E40" s="9">
        <f>1/5</f>
        <v>0.2</v>
      </c>
      <c r="F40" s="9">
        <f>1/8</f>
        <v>0.125</v>
      </c>
      <c r="G40" s="1">
        <f>ABS(E40-F40)</f>
        <v>7.5000000000000011E-2</v>
      </c>
      <c r="H40" s="1"/>
    </row>
    <row r="41" spans="1:42">
      <c r="C41" s="7"/>
    </row>
    <row r="42" spans="1:42">
      <c r="B42" s="3"/>
      <c r="C42" s="7"/>
      <c r="O42" s="7"/>
    </row>
    <row r="43" spans="1:42">
      <c r="A43" s="3">
        <v>4239774000</v>
      </c>
      <c r="B43" s="3"/>
    </row>
    <row r="44" spans="1:42">
      <c r="B44" s="3"/>
    </row>
    <row r="45" spans="1:42">
      <c r="B45" s="3"/>
    </row>
  </sheetData>
  <mergeCells count="6">
    <mergeCell ref="A1:G1"/>
    <mergeCell ref="H1:N1"/>
    <mergeCell ref="O1:U1"/>
    <mergeCell ref="V1:AB1"/>
    <mergeCell ref="AC1:AI1"/>
    <mergeCell ref="AJ1:AP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dwarf</vt:lpstr>
      <vt:lpstr>elf</vt:lpstr>
      <vt:lpstr>human</vt:lpstr>
      <vt:lpstr>goblin</vt:lpstr>
    </vt:vector>
  </TitlesOfParts>
  <Company>Scion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</dc:creator>
  <cp:lastModifiedBy>Robert</cp:lastModifiedBy>
  <dcterms:created xsi:type="dcterms:W3CDTF">2016-07-09T07:36:42Z</dcterms:created>
  <dcterms:modified xsi:type="dcterms:W3CDTF">2016-07-13T03:16:50Z</dcterms:modified>
</cp:coreProperties>
</file>