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lucad\PycharmProjects\ATRVC\"/>
    </mc:Choice>
  </mc:AlternateContent>
  <xr:revisionPtr revIDLastSave="0" documentId="13_ncr:1_{F571B7CE-557D-4EED-8A2A-3669C11D6489}" xr6:coauthVersionLast="47" xr6:coauthVersionMax="47" xr10:uidLastSave="{00000000-0000-0000-0000-000000000000}"/>
  <bookViews>
    <workbookView xWindow="-90" yWindow="0" windowWidth="12980" windowHeight="15370" xr2:uid="{00000000-000D-0000-FFFF-FFFF00000000}"/>
  </bookViews>
  <sheets>
    <sheet name="Foglio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C4" i="1" l="1"/>
  <c r="E4" i="1" s="1"/>
  <c r="E7" i="1" l="1"/>
  <c r="E12" i="1"/>
  <c r="C11" i="1"/>
  <c r="C14" i="1" s="1"/>
  <c r="C5" i="1"/>
  <c r="E3" i="1"/>
  <c r="C20" i="1" l="1"/>
  <c r="C12" i="1"/>
  <c r="C15" i="1"/>
  <c r="C16" i="1" l="1"/>
  <c r="E16" i="1" s="1"/>
  <c r="C17" i="1" l="1"/>
  <c r="C21" i="1" s="1"/>
</calcChain>
</file>

<file path=xl/sharedStrings.xml><?xml version="1.0" encoding="utf-8"?>
<sst xmlns="http://schemas.openxmlformats.org/spreadsheetml/2006/main" count="37" uniqueCount="23">
  <si>
    <t>SWR</t>
  </si>
  <si>
    <t>&lt;2</t>
  </si>
  <si>
    <t>f0</t>
  </si>
  <si>
    <t>GHz</t>
  </si>
  <si>
    <t>epsilon_r</t>
  </si>
  <si>
    <t>tan(delta)</t>
  </si>
  <si>
    <t>h</t>
  </si>
  <si>
    <t>mm</t>
  </si>
  <si>
    <t>t</t>
  </si>
  <si>
    <t>um</t>
  </si>
  <si>
    <t>W_ground</t>
  </si>
  <si>
    <t>c/f*sqrt(epsilon_r)</t>
  </si>
  <si>
    <t>m</t>
  </si>
  <si>
    <t>W_patch</t>
  </si>
  <si>
    <t>epsilon_eff</t>
  </si>
  <si>
    <t>delta_L</t>
  </si>
  <si>
    <t>L</t>
  </si>
  <si>
    <t>lambda0</t>
  </si>
  <si>
    <t>G1</t>
  </si>
  <si>
    <t>x0</t>
  </si>
  <si>
    <t>Ri(X0)</t>
  </si>
  <si>
    <t>Ohms</t>
  </si>
  <si>
    <t>9,2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</si>
</sst>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0" xfId="0" applyFont="1"/>
    <xf numFmtId="164" fontId="0" fillId="0" borderId="1" xfId="0" applyNumberForma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1"/>
  <sheetViews>
    <sheetView tabSelected="1" workbookViewId="0">
      <selection activeCell="D25" sqref="D25"/>
    </sheetView>
  </sheetViews>
  <sheetFormatPr defaultRowHeight="14.5" x14ac:dyDescent="0.35"/>
  <cols>
    <col min="2" max="2" width="11.1796875" bestFit="1" customWidth="1"/>
    <col min="3" max="3" width="19.26953125" bestFit="1" customWidth="1"/>
  </cols>
  <sheetData>
    <row r="2" spans="2:6" x14ac:dyDescent="0.35">
      <c r="B2" s="1" t="s">
        <v>0</v>
      </c>
      <c r="C2" s="1" t="s">
        <v>1</v>
      </c>
      <c r="D2" s="1"/>
      <c r="E2" s="1"/>
      <c r="F2" s="1"/>
    </row>
    <row r="3" spans="2:6" x14ac:dyDescent="0.35">
      <c r="B3" s="1" t="s">
        <v>2</v>
      </c>
      <c r="C3" s="2">
        <v>2.6</v>
      </c>
      <c r="D3" s="1" t="s">
        <v>3</v>
      </c>
      <c r="E3" s="1" t="str">
        <f>"+-2.5%"</f>
        <v>+-2.5%</v>
      </c>
      <c r="F3" s="1"/>
    </row>
    <row r="4" spans="2:6" x14ac:dyDescent="0.35">
      <c r="B4" s="1" t="s">
        <v>17</v>
      </c>
      <c r="C4" s="4">
        <f>300000000/(C3*10^9)</f>
        <v>0.11538461538461539</v>
      </c>
      <c r="D4" s="1" t="s">
        <v>12</v>
      </c>
      <c r="E4" s="1">
        <f>C4*1000</f>
        <v>115.38461538461539</v>
      </c>
      <c r="F4" s="1" t="s">
        <v>7</v>
      </c>
    </row>
    <row r="5" spans="2:6" x14ac:dyDescent="0.35">
      <c r="B5" s="1" t="s">
        <v>4</v>
      </c>
      <c r="C5" s="1" t="str">
        <f>"4.1*(3/f[GHz])^0.025"</f>
        <v>4.1*(3/f[GHz])^0.025</v>
      </c>
      <c r="D5" s="1"/>
      <c r="E5" s="1"/>
      <c r="F5" s="1"/>
    </row>
    <row r="6" spans="2:6" x14ac:dyDescent="0.35">
      <c r="B6" s="1" t="s">
        <v>5</v>
      </c>
      <c r="C6" s="1">
        <v>2.5000000000000001E-2</v>
      </c>
      <c r="D6" s="1"/>
      <c r="E6" s="1"/>
      <c r="F6" s="1"/>
    </row>
    <row r="7" spans="2:6" x14ac:dyDescent="0.35">
      <c r="B7" s="1" t="s">
        <v>6</v>
      </c>
      <c r="C7" s="1">
        <v>1.6</v>
      </c>
      <c r="D7" s="1" t="s">
        <v>7</v>
      </c>
      <c r="E7" s="1">
        <f>C7/1000</f>
        <v>1.6000000000000001E-3</v>
      </c>
      <c r="F7" s="1" t="s">
        <v>12</v>
      </c>
    </row>
    <row r="8" spans="2:6" x14ac:dyDescent="0.35">
      <c r="B8" s="1" t="s">
        <v>8</v>
      </c>
      <c r="C8" s="1">
        <v>35</v>
      </c>
      <c r="D8" s="1" t="s">
        <v>9</v>
      </c>
      <c r="E8" s="1"/>
      <c r="F8" s="1"/>
    </row>
    <row r="9" spans="2:6" x14ac:dyDescent="0.35">
      <c r="B9" s="1" t="s">
        <v>10</v>
      </c>
      <c r="C9" s="1" t="s">
        <v>11</v>
      </c>
      <c r="D9" s="1"/>
      <c r="E9" s="1"/>
      <c r="F9" s="1"/>
    </row>
    <row r="11" spans="2:6" x14ac:dyDescent="0.35">
      <c r="B11" s="1" t="s">
        <v>4</v>
      </c>
      <c r="C11" s="1">
        <f>4.1*((3/C3)^(C6))</f>
        <v>4.1146941050364454</v>
      </c>
      <c r="D11" s="1"/>
      <c r="E11" s="1"/>
      <c r="F11" s="1"/>
    </row>
    <row r="12" spans="2:6" x14ac:dyDescent="0.35">
      <c r="B12" s="1" t="s">
        <v>10</v>
      </c>
      <c r="C12" s="1">
        <f>300000000/(C3*10^(9)*SQRT(C11))</f>
        <v>5.6882559471764495E-2</v>
      </c>
      <c r="D12" s="1" t="s">
        <v>12</v>
      </c>
      <c r="E12" s="1">
        <f>56.9</f>
        <v>56.9</v>
      </c>
      <c r="F12" s="1" t="s">
        <v>7</v>
      </c>
    </row>
    <row r="14" spans="2:6" x14ac:dyDescent="0.35">
      <c r="B14" s="1" t="s">
        <v>13</v>
      </c>
      <c r="C14" s="1">
        <f>(300000000/(2*C3*10^9))*SQRT(2/(C11+1))</f>
        <v>3.6076390272050049E-2</v>
      </c>
      <c r="D14" s="1" t="s">
        <v>12</v>
      </c>
      <c r="E14" s="1">
        <v>36.1</v>
      </c>
      <c r="F14" s="1" t="s">
        <v>7</v>
      </c>
    </row>
    <row r="15" spans="2:6" x14ac:dyDescent="0.35">
      <c r="B15" s="1" t="s">
        <v>14</v>
      </c>
      <c r="C15" s="1">
        <f>((C11+1)/2)+((C11-1)/2)*(1/SQRT(1+12*E7/C14))</f>
        <v>3.8154816530464486</v>
      </c>
      <c r="D15" s="1"/>
      <c r="E15" s="1"/>
      <c r="F15" s="1"/>
    </row>
    <row r="16" spans="2:6" x14ac:dyDescent="0.35">
      <c r="B16" s="1" t="s">
        <v>15</v>
      </c>
      <c r="C16" s="1">
        <f>E7*0.412*((C15+0.3)*(C14/E7+0.264))/((C15-0.258)*(C14/E7+0.8))</f>
        <v>7.4509005370927651E-4</v>
      </c>
      <c r="D16" s="1" t="s">
        <v>12</v>
      </c>
      <c r="E16" s="1">
        <f>C16*1000</f>
        <v>0.7450900537092765</v>
      </c>
      <c r="F16" s="1" t="s">
        <v>7</v>
      </c>
    </row>
    <row r="17" spans="2:11" x14ac:dyDescent="0.35">
      <c r="B17" s="1" t="s">
        <v>16</v>
      </c>
      <c r="C17" s="1">
        <f>300000000/(2*C3*10^9*SQRT(C15))-2*C16</f>
        <v>2.8045245013794566E-2</v>
      </c>
      <c r="D17" s="1" t="s">
        <v>12</v>
      </c>
      <c r="E17" s="1">
        <v>28</v>
      </c>
      <c r="F17" s="1" t="s">
        <v>7</v>
      </c>
      <c r="I17" s="3"/>
    </row>
    <row r="19" spans="2:11" x14ac:dyDescent="0.35">
      <c r="B19" s="1" t="s">
        <v>20</v>
      </c>
      <c r="C19" s="1">
        <v>50</v>
      </c>
      <c r="D19" s="1" t="s">
        <v>21</v>
      </c>
      <c r="E19" s="1"/>
      <c r="F19" s="1"/>
      <c r="K19" s="3"/>
    </row>
    <row r="20" spans="2:11" x14ac:dyDescent="0.35">
      <c r="B20" s="1" t="s">
        <v>18</v>
      </c>
      <c r="C20" s="1">
        <f>(C14/(120*C4))*(1-((2*3.14*E7/C4)^2)/24)</f>
        <v>2.6046937979408917E-3</v>
      </c>
      <c r="D20" s="1"/>
      <c r="E20" s="1">
        <f>1/C20</f>
        <v>383.92228706135728</v>
      </c>
      <c r="F20" s="1"/>
    </row>
    <row r="21" spans="2:11" x14ac:dyDescent="0.35">
      <c r="B21" s="1" t="s">
        <v>19</v>
      </c>
      <c r="C21" s="1">
        <f>(C17/PI())*ACOS(SQRT(2*C20*C19))</f>
        <v>9.2412282658025317E-3</v>
      </c>
      <c r="D21" s="1" t="s">
        <v>12</v>
      </c>
      <c r="E21" s="1" t="s">
        <v>22</v>
      </c>
      <c r="F21" s="1" t="s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LUCA DALL'AGLIO</cp:lastModifiedBy>
  <dcterms:created xsi:type="dcterms:W3CDTF">2024-10-24T12:50:38Z</dcterms:created>
  <dcterms:modified xsi:type="dcterms:W3CDTF">2024-12-22T11:36:17Z</dcterms:modified>
</cp:coreProperties>
</file>