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rah\Desktop\"/>
    </mc:Choice>
  </mc:AlternateContent>
  <xr:revisionPtr revIDLastSave="0" documentId="13_ncr:1_{7E314AE9-0E70-4756-9679-3CBA272BEE66}" xr6:coauthVersionLast="47" xr6:coauthVersionMax="47" xr10:uidLastSave="{00000000-0000-0000-0000-000000000000}"/>
  <bookViews>
    <workbookView xWindow="-120" yWindow="-120" windowWidth="29040" windowHeight="15720" activeTab="1" xr2:uid="{8145214A-260E-4916-B9AF-C4BFE4244EA8}"/>
  </bookViews>
  <sheets>
    <sheet name="Sprint 0" sheetId="1" r:id="rId1"/>
    <sheet name="Sprint 1" sheetId="2" r:id="rId2"/>
    <sheet name="Link Referenc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" l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F35" i="2"/>
  <c r="H12" i="1"/>
  <c r="G12" i="1"/>
  <c r="F12" i="1"/>
  <c r="E36" i="2"/>
  <c r="F36" i="2" s="1"/>
  <c r="E35" i="2"/>
  <c r="E12" i="1"/>
  <c r="E13" i="1"/>
  <c r="G13" i="1" s="1"/>
  <c r="I12" i="1" l="1"/>
  <c r="J12" i="1" s="1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I13" i="1"/>
  <c r="F13" i="1"/>
  <c r="H13" i="1"/>
  <c r="J13" i="1"/>
</calcChain>
</file>

<file path=xl/sharedStrings.xml><?xml version="1.0" encoding="utf-8"?>
<sst xmlns="http://schemas.openxmlformats.org/spreadsheetml/2006/main" count="124" uniqueCount="80">
  <si>
    <t>Sprint Burdown Chart</t>
  </si>
  <si>
    <t>Backlog ID</t>
  </si>
  <si>
    <t>Day 1</t>
  </si>
  <si>
    <t>Day 2</t>
  </si>
  <si>
    <t>Day 3</t>
  </si>
  <si>
    <t>Day 4</t>
  </si>
  <si>
    <t>Day 5</t>
  </si>
  <si>
    <t>Esfuerzo Restante</t>
  </si>
  <si>
    <t>Tendencia Ideal</t>
  </si>
  <si>
    <t>Day 0</t>
  </si>
  <si>
    <t>Initial Estimate (Hrs)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</si>
  <si>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</si>
  <si>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</si>
  <si>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</si>
  <si>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</si>
  <si>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</si>
  <si>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</si>
  <si>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</si>
  <si>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</si>
  <si>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</si>
  <si>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</si>
  <si>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</si>
  <si>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</si>
  <si>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</si>
  <si>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</si>
  <si>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</si>
  <si>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Selección de documentos</t>
  </si>
  <si>
    <t>Instalacion GitHub</t>
  </si>
  <si>
    <t>Instalacion Visual Studio</t>
  </si>
  <si>
    <t>Preparacion Base de Datos SupaBase</t>
  </si>
  <si>
    <t>Instalacion NextJS con React</t>
  </si>
  <si>
    <t>Instalacion Depedencias</t>
  </si>
  <si>
    <t>1 Week (16 Septiembre - 21 Septiembre)</t>
  </si>
  <si>
    <t>Week 1 (23 Septiembre - 28 Septiembre)</t>
  </si>
  <si>
    <t>Week 2 (30 Septiembre - 05 Octubre)</t>
  </si>
  <si>
    <t>Week 3 (07 Octubre - 12 Octubre)</t>
  </si>
  <si>
    <t>Week 4 (14 Octubre - 19 Octubre)</t>
  </si>
  <si>
    <t>HU 1</t>
  </si>
  <si>
    <t>Como Usuario</t>
  </si>
  <si>
    <t>Tareas</t>
  </si>
  <si>
    <t>Crear interfaz de reserva de cancha.</t>
  </si>
  <si>
    <t>Desarrollar lógica de reserva.</t>
  </si>
  <si>
    <t>Integrar Frontend con Backend para registro de reservas.</t>
  </si>
  <si>
    <t>Autores</t>
  </si>
  <si>
    <t>Equipo de Trabajo</t>
  </si>
  <si>
    <t>Equipo de trabajo</t>
  </si>
  <si>
    <t>HU 2</t>
  </si>
  <si>
    <t>Implementar sistema de notificaciones por correo electrónico.</t>
  </si>
  <si>
    <t>Configurar recordatorios automáticos de reserva.</t>
  </si>
  <si>
    <t>Pruebas de envío de notificaciones.</t>
  </si>
  <si>
    <t>HU 3</t>
  </si>
  <si>
    <t>Crear interfaz para dejar comentarios y puntuaciones.</t>
  </si>
  <si>
    <t>Desarrollar backend para procesar y almacenar calificaciones.</t>
  </si>
  <si>
    <t>Pruebas del sistema de calificación.</t>
  </si>
  <si>
    <t>HU 4</t>
  </si>
  <si>
    <t>Implementar vista de historial de reservas.</t>
  </si>
  <si>
    <t>Desarrollar lógica para mostrar reservas anteriores.</t>
  </si>
  <si>
    <t>Pruebas y validación del historial de reservas.</t>
  </si>
  <si>
    <t>Como Administrador</t>
  </si>
  <si>
    <t>HU 5</t>
  </si>
  <si>
    <t>Desarrollar módulo para agregar nuevas canchas.</t>
  </si>
  <si>
    <t>Implementar validación de datos de nuevas canchas.</t>
  </si>
  <si>
    <t>Pruebas y validación del módulo de nuevas canchas.</t>
  </si>
  <si>
    <t>HU 6</t>
  </si>
  <si>
    <t>Implementar la opción de desactivar canchas desde el panel de administración.</t>
  </si>
  <si>
    <t>Crear una opción para eliminar canchas permanentemente desde el panel de administración.</t>
  </si>
  <si>
    <t>Actualizar el estado de la cancha en la base de datos cuando se desactiva o elimina.</t>
  </si>
  <si>
    <t>HU 7</t>
  </si>
  <si>
    <t>HU 8</t>
  </si>
  <si>
    <t>Probar las funcionalidades de eliminación y desactivación para asegurar la correcta actualización de la disponibilidad.</t>
  </si>
  <si>
    <t>Diseñar el módulo de reportes en el panel de administración.</t>
  </si>
  <si>
    <t>Implementar la funcionalidad que muestra las calificaciones y comentarios de los usuarios en el reporte.</t>
  </si>
  <si>
    <t>Conectar el módulo de reportes con la base de datos para obtener las calificaciones y comentarios.</t>
  </si>
  <si>
    <t>Probar y ajustar los reportes para que se visualicen correctamente en el panel de administración.</t>
  </si>
  <si>
    <t>Implementar el sistema de alertas para que notifique al administrador cuando se reciba una nueva puntuación.</t>
  </si>
  <si>
    <t>Conectar el sistema de alertas con la base de datos para obtener las puntuaciones en tiempo real.</t>
  </si>
  <si>
    <t>Mostrar las alertas en el panel de administración cuando una cancha reciba una nueva puntuación.</t>
  </si>
  <si>
    <t>Probar el sistema de alertas para garantizar que las notificaciones se reciban correctamente.</t>
  </si>
  <si>
    <t>https://www.youtube.com/watch?v=J17dOgmjS2c</t>
  </si>
  <si>
    <t>Link 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</si>
</sst>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rial"/>
      <family val="2"/>
    </font>
    <font>
      <sz val="8"/>
      <name val="Aptos Narrow"/>
      <family val="2"/>
      <scheme val="minor"/>
    </font>
    <font>
      <b/>
      <sz val="16"/>
      <color theme="1"/>
      <name val="Arial"/>
      <family val="2"/>
    </font>
    <font>
      <sz val="11"/>
      <color rgb="FF000000"/>
      <name val="Docs-Calibri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6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6" borderId="0" xfId="0" applyFill="1"/>
    <xf numFmtId="0" fontId="6" fillId="6" borderId="1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8" fillId="0" borderId="1" xfId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/>
              <a:t>Sprint</a:t>
            </a:r>
            <a:r>
              <a:rPr lang="es-CL" b="1" baseline="0"/>
              <a:t> Burdown Chart</a:t>
            </a:r>
            <a:endParaRPr lang="es-CL" b="1"/>
          </a:p>
        </c:rich>
      </c:tx>
      <c:layout>
        <c:manualLayout>
          <c:xMode val="edge"/>
          <c:yMode val="edge"/>
          <c:x val="0.364527777777777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0'!$B$12:$C$12</c:f>
              <c:strCache>
                <c:ptCount val="2"/>
                <c:pt idx="0">
                  <c:v>Esfuerzo 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0'!$E$5:$J$5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0'!$E$12:$J$12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0-47C1-B605-44DB03755856}"/>
            </c:ext>
          </c:extLst>
        </c:ser>
        <c:ser>
          <c:idx val="1"/>
          <c:order val="1"/>
          <c:tx>
            <c:strRef>
              <c:f>'Sprint 0'!$B$13:$C$13</c:f>
              <c:strCache>
                <c:ptCount val="2"/>
                <c:pt idx="0">
                  <c:v>Tendencia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0'!$E$5:$J$5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0'!$E$13:$J$13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0-47C1-B605-44DB0375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492543"/>
        <c:axId val="902494463"/>
      </c:lineChart>
      <c:catAx>
        <c:axId val="90249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02494463"/>
        <c:crosses val="autoZero"/>
        <c:auto val="1"/>
        <c:lblAlgn val="ctr"/>
        <c:lblOffset val="100"/>
        <c:noMultiLvlLbl val="0"/>
      </c:catAx>
      <c:valAx>
        <c:axId val="90249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024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59684003839431"/>
          <c:y val="0.93122853066479749"/>
          <c:w val="0.44520170942213405"/>
          <c:h val="5.0733144286005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Sprint Burdown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3.9878553489007831E-2"/>
          <c:y val="0.12063338242694689"/>
          <c:w val="0.9454973833866267"/>
          <c:h val="0.7368697858816875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1'!$B$35:$C$35</c:f>
              <c:strCache>
                <c:ptCount val="2"/>
                <c:pt idx="0">
                  <c:v>Esfuerzo 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1'!$E$5:$Y$5</c:f>
              <c:strCache>
                <c:ptCount val="2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</c:strCache>
            </c:strRef>
          </c:cat>
          <c:val>
            <c:numRef>
              <c:f>'Sprint 1'!$E$35:$Y$35</c:f>
              <c:numCache>
                <c:formatCode>General</c:formatCode>
                <c:ptCount val="21"/>
                <c:pt idx="0">
                  <c:v>120</c:v>
                </c:pt>
                <c:pt idx="1">
                  <c:v>118</c:v>
                </c:pt>
                <c:pt idx="2">
                  <c:v>115</c:v>
                </c:pt>
                <c:pt idx="3">
                  <c:v>109</c:v>
                </c:pt>
                <c:pt idx="4">
                  <c:v>103</c:v>
                </c:pt>
                <c:pt idx="5">
                  <c:v>97</c:v>
                </c:pt>
                <c:pt idx="6">
                  <c:v>92</c:v>
                </c:pt>
                <c:pt idx="7">
                  <c:v>82</c:v>
                </c:pt>
                <c:pt idx="8">
                  <c:v>69</c:v>
                </c:pt>
                <c:pt idx="9">
                  <c:v>57</c:v>
                </c:pt>
                <c:pt idx="10">
                  <c:v>53</c:v>
                </c:pt>
                <c:pt idx="11">
                  <c:v>48</c:v>
                </c:pt>
                <c:pt idx="12">
                  <c:v>36</c:v>
                </c:pt>
                <c:pt idx="13">
                  <c:v>31</c:v>
                </c:pt>
                <c:pt idx="14">
                  <c:v>25</c:v>
                </c:pt>
                <c:pt idx="15">
                  <c:v>20</c:v>
                </c:pt>
                <c:pt idx="16">
                  <c:v>14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B-4D24-8653-40A89188BC0D}"/>
            </c:ext>
          </c:extLst>
        </c:ser>
        <c:ser>
          <c:idx val="1"/>
          <c:order val="1"/>
          <c:tx>
            <c:strRef>
              <c:f>'Sprint 1'!$B$36:$C$36</c:f>
              <c:strCache>
                <c:ptCount val="2"/>
                <c:pt idx="0">
                  <c:v>Tendencia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1'!$E$5:$Y$5</c:f>
              <c:strCache>
                <c:ptCount val="2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</c:strCache>
            </c:strRef>
          </c:cat>
          <c:val>
            <c:numRef>
              <c:f>'Sprint 1'!$E$36:$Y$36</c:f>
              <c:numCache>
                <c:formatCode>General</c:formatCode>
                <c:ptCount val="21"/>
                <c:pt idx="0">
                  <c:v>120</c:v>
                </c:pt>
                <c:pt idx="1">
                  <c:v>108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B-4D24-8653-40A89188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627599"/>
        <c:axId val="907621359"/>
      </c:lineChart>
      <c:catAx>
        <c:axId val="90762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07621359"/>
        <c:crosses val="autoZero"/>
        <c:auto val="1"/>
        <c:lblAlgn val="ctr"/>
        <c:lblOffset val="100"/>
        <c:noMultiLvlLbl val="0"/>
      </c:catAx>
      <c:valAx>
        <c:axId val="9076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0762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1</xdr:row>
      <xdr:rowOff>33336</xdr:rowOff>
    </xdr:from>
    <xdr:to>
      <xdr:col>18</xdr:col>
      <xdr:colOff>409574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9C76B2-36BA-C84F-FD6F-060B13E15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9050</xdr:colOff>
      <xdr:row>36</xdr:row>
      <xdr:rowOff>159201</xdr:rowOff>
    </xdr:from>
    <xdr:to>
      <xdr:col>13</xdr:col>
      <xdr:colOff>449036</xdr:colOff>
      <xdr:row>59</xdr:row>
      <xdr:rowOff>149678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2606F-464C-33E9-8FA4-6591E4BF4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J17dOgmjS2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8543-FBAC-4D87-9D2E-DFC72D2B7B91}">
  <dimension ref="B2:O13"/>
  <sheetViews>
    <sheetView workbookViewId="0">
      <selection activeCell="H12" sqref="H12"/>
    </sheetView>
  </sheetViews>
  <sheetFormatPr baseColWidth="10" defaultRowHeight="15"/>
  <cols>
    <col min="3" max="4" width="24.42578125" customWidth="1"/>
    <col min="5" max="5" width="23.5703125" customWidth="1"/>
  </cols>
  <sheetData>
    <row r="2" spans="2:15" ht="29.25" customHeight="1">
      <c r="B2" s="22" t="s">
        <v>0</v>
      </c>
      <c r="C2" s="22"/>
      <c r="D2" s="22"/>
      <c r="E2" s="22"/>
      <c r="F2" s="22"/>
      <c r="G2" s="22"/>
      <c r="H2" s="22"/>
      <c r="I2" s="22"/>
      <c r="J2" s="22"/>
      <c r="K2" s="1"/>
      <c r="L2" s="1"/>
      <c r="M2" s="1"/>
      <c r="N2" s="1"/>
      <c r="O2" s="1"/>
    </row>
    <row r="3" spans="2:1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15">
      <c r="B4" s="25" t="s">
        <v>1</v>
      </c>
      <c r="C4" s="25" t="s">
        <v>39</v>
      </c>
      <c r="D4" s="25" t="s">
        <v>43</v>
      </c>
      <c r="E4" s="4" t="s">
        <v>10</v>
      </c>
      <c r="F4" s="21" t="s">
        <v>32</v>
      </c>
      <c r="G4" s="21"/>
      <c r="H4" s="21"/>
      <c r="I4" s="21"/>
      <c r="J4" s="21"/>
    </row>
    <row r="5" spans="2:15">
      <c r="B5" s="26"/>
      <c r="C5" s="26"/>
      <c r="D5" s="26"/>
      <c r="E5" s="4" t="s">
        <v>9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</row>
    <row r="6" spans="2:15">
      <c r="B6" s="2">
        <v>123</v>
      </c>
      <c r="C6" s="9" t="s">
        <v>26</v>
      </c>
      <c r="D6" s="9" t="s">
        <v>45</v>
      </c>
      <c r="E6" s="8">
        <v>5</v>
      </c>
      <c r="F6" s="2"/>
      <c r="G6" s="2">
        <v>1</v>
      </c>
      <c r="H6" s="2">
        <v>1</v>
      </c>
      <c r="I6" s="2">
        <v>2</v>
      </c>
      <c r="J6" s="2">
        <v>1</v>
      </c>
    </row>
    <row r="7" spans="2:15">
      <c r="B7" s="2">
        <v>124</v>
      </c>
      <c r="C7" s="2" t="s">
        <v>27</v>
      </c>
      <c r="D7" s="9" t="s">
        <v>45</v>
      </c>
      <c r="E7" s="8">
        <v>2</v>
      </c>
      <c r="F7" s="2"/>
      <c r="G7" s="2"/>
      <c r="H7" s="2"/>
      <c r="I7" s="2">
        <v>1</v>
      </c>
      <c r="J7" s="2">
        <v>1</v>
      </c>
    </row>
    <row r="8" spans="2:15">
      <c r="B8" s="2">
        <v>125</v>
      </c>
      <c r="C8" s="2" t="s">
        <v>28</v>
      </c>
      <c r="D8" s="9" t="s">
        <v>45</v>
      </c>
      <c r="E8" s="8">
        <v>3</v>
      </c>
      <c r="F8" s="2"/>
      <c r="G8" s="2">
        <v>1</v>
      </c>
      <c r="H8" s="2">
        <v>1</v>
      </c>
      <c r="I8" s="2">
        <v>1</v>
      </c>
      <c r="J8" s="2"/>
    </row>
    <row r="9" spans="2:15" ht="30">
      <c r="B9" s="2">
        <v>126</v>
      </c>
      <c r="C9" s="9" t="s">
        <v>29</v>
      </c>
      <c r="D9" s="9" t="s">
        <v>45</v>
      </c>
      <c r="E9" s="8">
        <v>5</v>
      </c>
      <c r="F9" s="2">
        <v>2</v>
      </c>
      <c r="G9" s="2">
        <v>1</v>
      </c>
      <c r="H9" s="2">
        <v>1</v>
      </c>
      <c r="I9" s="2">
        <v>1</v>
      </c>
      <c r="J9" s="2">
        <v>1</v>
      </c>
    </row>
    <row r="10" spans="2:15" ht="30">
      <c r="B10" s="2">
        <v>127</v>
      </c>
      <c r="C10" s="9" t="s">
        <v>30</v>
      </c>
      <c r="D10" s="9" t="s">
        <v>45</v>
      </c>
      <c r="E10" s="8">
        <v>3</v>
      </c>
      <c r="F10" s="2"/>
      <c r="G10" s="2">
        <v>1</v>
      </c>
      <c r="H10" s="2">
        <v>1</v>
      </c>
      <c r="I10" s="2"/>
      <c r="J10" s="2">
        <v>1</v>
      </c>
    </row>
    <row r="11" spans="2:15">
      <c r="B11" s="2">
        <v>128</v>
      </c>
      <c r="C11" s="2" t="s">
        <v>31</v>
      </c>
      <c r="D11" s="9" t="s">
        <v>45</v>
      </c>
      <c r="E11" s="8">
        <v>2</v>
      </c>
      <c r="F11" s="2"/>
      <c r="G11" s="2">
        <v>1</v>
      </c>
      <c r="H11" s="2">
        <v>1</v>
      </c>
      <c r="I11" s="2">
        <v>1</v>
      </c>
      <c r="J11" s="2"/>
    </row>
    <row r="12" spans="2:15">
      <c r="B12" s="23" t="s">
        <v>7</v>
      </c>
      <c r="C12" s="23"/>
      <c r="D12" s="6"/>
      <c r="E12" s="3">
        <f>SUM(E6:E11)</f>
        <v>20</v>
      </c>
      <c r="F12" s="3">
        <f>E12-SUM(F6:F11)</f>
        <v>18</v>
      </c>
      <c r="G12" s="3">
        <f>F12-SUM(G6:G11)</f>
        <v>13</v>
      </c>
      <c r="H12" s="3">
        <f>G12-SUM(H6:H11)</f>
        <v>8</v>
      </c>
      <c r="I12" s="3">
        <f>H12-SUM(I6:I11)</f>
        <v>2</v>
      </c>
      <c r="J12" s="3">
        <f>I12-SUM(J6:J11)</f>
        <v>-2</v>
      </c>
    </row>
    <row r="13" spans="2:15">
      <c r="B13" s="24" t="s">
        <v>8</v>
      </c>
      <c r="C13" s="24"/>
      <c r="D13" s="7"/>
      <c r="E13" s="5">
        <f>SUM(E6:E11)</f>
        <v>20</v>
      </c>
      <c r="F13" s="5">
        <f>$E$13-($E$13/5*1)</f>
        <v>16</v>
      </c>
      <c r="G13" s="5">
        <f>$E$13-($E$13/5*2)</f>
        <v>12</v>
      </c>
      <c r="H13" s="5">
        <f>$E$13-($E$13/5*3)</f>
        <v>8</v>
      </c>
      <c r="I13" s="5">
        <f>$E$13-($E$13/5*4)</f>
        <v>4</v>
      </c>
      <c r="J13" s="5">
        <f>$E$13-($E$13/5*5)</f>
        <v>0</v>
      </c>
    </row>
  </sheetData>
  <mergeCells count="8">
    <mergeCell ref="B3:O3"/>
    <mergeCell ref="F4:J4"/>
    <mergeCell ref="B2:J2"/>
    <mergeCell ref="B12:C12"/>
    <mergeCell ref="B13:C13"/>
    <mergeCell ref="C4:C5"/>
    <mergeCell ref="B4:B5"/>
    <mergeCell ref="D4:D5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76B7-76C4-4EEE-8B3A-07E25BE92B7A}">
  <dimension ref="A2:Y36"/>
  <sheetViews>
    <sheetView tabSelected="1" topLeftCell="A31" zoomScale="85" zoomScaleNormal="85" workbookViewId="0">
      <selection activeCell="R56" sqref="R56"/>
    </sheetView>
  </sheetViews>
  <sheetFormatPr baseColWidth="10" defaultRowHeight="15"/>
  <cols>
    <col min="3" max="3" width="29.7109375" style="19" customWidth="1"/>
    <col min="4" max="4" width="16.85546875" customWidth="1"/>
    <col min="5" max="5" width="20.140625" customWidth="1"/>
  </cols>
  <sheetData>
    <row r="2" spans="2:25" ht="20.25"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2: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25">
      <c r="B4" s="25" t="s">
        <v>1</v>
      </c>
      <c r="C4" s="25" t="s">
        <v>39</v>
      </c>
      <c r="D4" s="25" t="s">
        <v>43</v>
      </c>
      <c r="E4" s="4" t="s">
        <v>10</v>
      </c>
      <c r="F4" s="21" t="s">
        <v>33</v>
      </c>
      <c r="G4" s="21"/>
      <c r="H4" s="21"/>
      <c r="I4" s="21"/>
      <c r="J4" s="21"/>
      <c r="K4" s="21" t="s">
        <v>34</v>
      </c>
      <c r="L4" s="21"/>
      <c r="M4" s="21"/>
      <c r="N4" s="21"/>
      <c r="O4" s="21"/>
      <c r="P4" s="21" t="s">
        <v>35</v>
      </c>
      <c r="Q4" s="21"/>
      <c r="R4" s="21"/>
      <c r="S4" s="21"/>
      <c r="T4" s="21"/>
      <c r="U4" s="21" t="s">
        <v>36</v>
      </c>
      <c r="V4" s="21"/>
      <c r="W4" s="21"/>
      <c r="X4" s="21"/>
      <c r="Y4" s="21"/>
    </row>
    <row r="5" spans="2:25">
      <c r="B5" s="26"/>
      <c r="C5" s="26"/>
      <c r="D5" s="26"/>
      <c r="E5" s="4" t="s">
        <v>9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</row>
    <row r="6" spans="2:25">
      <c r="B6" s="27" t="s">
        <v>38</v>
      </c>
      <c r="C6" s="28"/>
      <c r="D6" s="13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2:25" ht="28.5">
      <c r="B7" s="29" t="s">
        <v>37</v>
      </c>
      <c r="C7" s="12" t="s">
        <v>40</v>
      </c>
      <c r="D7" s="14" t="s">
        <v>44</v>
      </c>
      <c r="E7" s="8">
        <v>4</v>
      </c>
      <c r="F7" s="2">
        <v>2</v>
      </c>
      <c r="G7" s="2">
        <v>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2:25" ht="29.25" customHeight="1">
      <c r="B8" s="30"/>
      <c r="C8" s="16" t="s">
        <v>41</v>
      </c>
      <c r="D8" s="14" t="s">
        <v>44</v>
      </c>
      <c r="E8" s="8">
        <v>5</v>
      </c>
      <c r="F8" s="2"/>
      <c r="G8" s="2">
        <v>1</v>
      </c>
      <c r="H8" s="2">
        <v>2</v>
      </c>
      <c r="I8" s="2">
        <v>1</v>
      </c>
      <c r="J8" s="2">
        <v>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2:25" ht="28.5" customHeight="1">
      <c r="B9" s="31"/>
      <c r="C9" s="12" t="s">
        <v>42</v>
      </c>
      <c r="D9" s="14" t="s">
        <v>44</v>
      </c>
      <c r="E9" s="8">
        <v>5</v>
      </c>
      <c r="F9" s="2"/>
      <c r="G9" s="2"/>
      <c r="H9" s="2">
        <v>2</v>
      </c>
      <c r="I9" s="2">
        <v>2</v>
      </c>
      <c r="J9" s="2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2:25" ht="42.75">
      <c r="B10" s="29" t="s">
        <v>46</v>
      </c>
      <c r="C10" s="12" t="s">
        <v>47</v>
      </c>
      <c r="D10" s="14" t="s">
        <v>44</v>
      </c>
      <c r="E10" s="8">
        <v>3</v>
      </c>
      <c r="F10" s="2"/>
      <c r="G10" s="2"/>
      <c r="H10" s="2"/>
      <c r="I10" s="2"/>
      <c r="J10" s="2">
        <v>1</v>
      </c>
      <c r="K10" s="2">
        <v>1</v>
      </c>
      <c r="L10" s="2"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2:25" ht="28.5">
      <c r="B11" s="30"/>
      <c r="C11" s="12" t="s">
        <v>48</v>
      </c>
      <c r="D11" s="14" t="s">
        <v>44</v>
      </c>
      <c r="E11" s="8">
        <v>4</v>
      </c>
      <c r="F11" s="2"/>
      <c r="G11" s="2"/>
      <c r="H11" s="2"/>
      <c r="I11" s="2"/>
      <c r="J11" s="2"/>
      <c r="K11" s="2"/>
      <c r="L11" s="2">
        <v>2</v>
      </c>
      <c r="M11" s="2">
        <v>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2:25" ht="33.75" customHeight="1">
      <c r="B12" s="31"/>
      <c r="C12" s="12" t="s">
        <v>49</v>
      </c>
      <c r="D12" s="14" t="s">
        <v>44</v>
      </c>
      <c r="E12" s="8">
        <v>4</v>
      </c>
      <c r="F12" s="2"/>
      <c r="G12" s="2"/>
      <c r="H12" s="2"/>
      <c r="I12" s="2"/>
      <c r="J12" s="2"/>
      <c r="K12" s="2">
        <v>1</v>
      </c>
      <c r="L12" s="2">
        <v>1</v>
      </c>
      <c r="M12" s="2">
        <v>2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2:25" ht="33" customHeight="1">
      <c r="B13" s="29" t="s">
        <v>50</v>
      </c>
      <c r="C13" s="12" t="s">
        <v>51</v>
      </c>
      <c r="D13" s="14" t="s">
        <v>44</v>
      </c>
      <c r="E13" s="8">
        <v>3</v>
      </c>
      <c r="F13" s="2"/>
      <c r="G13" s="2"/>
      <c r="H13" s="2"/>
      <c r="I13" s="2"/>
      <c r="J13" s="2"/>
      <c r="K13" s="2"/>
      <c r="L13" s="2"/>
      <c r="M13" s="2">
        <v>1</v>
      </c>
      <c r="N13" s="2">
        <v>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2:25" ht="42.75">
      <c r="B14" s="30"/>
      <c r="C14" s="12" t="s">
        <v>52</v>
      </c>
      <c r="D14" s="14" t="s">
        <v>44</v>
      </c>
      <c r="E14" s="8">
        <v>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2</v>
      </c>
      <c r="R14" s="2">
        <v>1</v>
      </c>
      <c r="S14" s="2">
        <v>1</v>
      </c>
      <c r="T14" s="2"/>
      <c r="U14" s="2"/>
      <c r="V14" s="2"/>
      <c r="W14" s="2"/>
      <c r="X14" s="2"/>
      <c r="Y14" s="2"/>
    </row>
    <row r="15" spans="2:25" ht="28.5">
      <c r="B15" s="31"/>
      <c r="C15" s="15" t="s">
        <v>53</v>
      </c>
      <c r="D15" s="14" t="s">
        <v>44</v>
      </c>
      <c r="E15" s="8">
        <v>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v>2</v>
      </c>
      <c r="T15" s="2">
        <v>1</v>
      </c>
      <c r="U15" s="2">
        <v>1</v>
      </c>
      <c r="V15" s="2">
        <v>1</v>
      </c>
      <c r="W15" s="2"/>
      <c r="X15" s="2"/>
      <c r="Y15" s="2"/>
    </row>
    <row r="16" spans="2:25" ht="28.5">
      <c r="B16" s="29" t="s">
        <v>54</v>
      </c>
      <c r="C16" s="12" t="s">
        <v>55</v>
      </c>
      <c r="D16" s="14" t="s">
        <v>44</v>
      </c>
      <c r="E16" s="8">
        <v>4</v>
      </c>
      <c r="F16" s="2"/>
      <c r="G16" s="2"/>
      <c r="H16" s="2"/>
      <c r="I16" s="2"/>
      <c r="J16" s="2"/>
      <c r="K16" s="2"/>
      <c r="L16" s="2"/>
      <c r="M16" s="2">
        <v>2</v>
      </c>
      <c r="N16" s="2">
        <v>2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3" customHeight="1">
      <c r="B17" s="30"/>
      <c r="C17" s="12" t="s">
        <v>56</v>
      </c>
      <c r="D17" s="14" t="s">
        <v>44</v>
      </c>
      <c r="E17" s="8">
        <v>4</v>
      </c>
      <c r="F17" s="2"/>
      <c r="G17" s="2"/>
      <c r="H17" s="2"/>
      <c r="I17" s="2"/>
      <c r="J17" s="2"/>
      <c r="K17" s="2">
        <v>1</v>
      </c>
      <c r="L17" s="2">
        <v>1</v>
      </c>
      <c r="M17" s="2">
        <v>2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5.25" customHeight="1">
      <c r="B18" s="31"/>
      <c r="C18" s="12" t="s">
        <v>57</v>
      </c>
      <c r="D18" s="14" t="s">
        <v>44</v>
      </c>
      <c r="E18" s="8">
        <v>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3</v>
      </c>
      <c r="Q18" s="2">
        <v>1</v>
      </c>
      <c r="R18" s="2"/>
      <c r="S18" s="2"/>
      <c r="T18" s="2"/>
      <c r="U18" s="2"/>
      <c r="V18" s="2"/>
      <c r="W18" s="2"/>
      <c r="X18" s="2"/>
      <c r="Y18" s="2"/>
    </row>
    <row r="19" spans="1:25" s="17" customFormat="1">
      <c r="A19"/>
      <c r="B19" s="27" t="s">
        <v>58</v>
      </c>
      <c r="C19" s="28"/>
      <c r="D19" s="18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33" customHeight="1">
      <c r="B20" s="29" t="s">
        <v>59</v>
      </c>
      <c r="C20" s="16" t="s">
        <v>60</v>
      </c>
      <c r="D20" s="14" t="s">
        <v>44</v>
      </c>
      <c r="E20" s="8">
        <v>4</v>
      </c>
      <c r="F20" s="2"/>
      <c r="G20" s="2"/>
      <c r="H20" s="2">
        <v>1</v>
      </c>
      <c r="I20" s="2">
        <v>1</v>
      </c>
      <c r="J20" s="2">
        <v>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32.25" customHeight="1">
      <c r="B21" s="30"/>
      <c r="C21" s="12" t="s">
        <v>61</v>
      </c>
      <c r="D21" s="14" t="s">
        <v>44</v>
      </c>
      <c r="E21" s="8">
        <v>5</v>
      </c>
      <c r="F21" s="2"/>
      <c r="G21" s="2"/>
      <c r="H21" s="2"/>
      <c r="I21" s="2"/>
      <c r="J21" s="2"/>
      <c r="K21" s="2"/>
      <c r="L21" s="2">
        <v>1</v>
      </c>
      <c r="M21" s="2">
        <v>1</v>
      </c>
      <c r="N21" s="2">
        <v>2</v>
      </c>
      <c r="O21" s="2">
        <v>1</v>
      </c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31.5" customHeight="1">
      <c r="B22" s="31"/>
      <c r="C22" s="12" t="s">
        <v>62</v>
      </c>
      <c r="D22" s="14" t="s">
        <v>44</v>
      </c>
      <c r="E22" s="8">
        <v>4</v>
      </c>
      <c r="F22" s="2"/>
      <c r="G22" s="2"/>
      <c r="H22" s="2"/>
      <c r="I22" s="2"/>
      <c r="J22" s="2"/>
      <c r="K22" s="2"/>
      <c r="L22" s="2">
        <v>2</v>
      </c>
      <c r="M22" s="2">
        <v>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8" customHeight="1">
      <c r="B23" s="29" t="s">
        <v>63</v>
      </c>
      <c r="C23" s="12" t="s">
        <v>64</v>
      </c>
      <c r="D23" s="14" t="s">
        <v>44</v>
      </c>
      <c r="E23" s="8">
        <v>4</v>
      </c>
      <c r="F23" s="2"/>
      <c r="G23" s="2"/>
      <c r="H23" s="2">
        <v>1</v>
      </c>
      <c r="I23" s="2">
        <v>2</v>
      </c>
      <c r="J23" s="2">
        <v>1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57">
      <c r="B24" s="30"/>
      <c r="C24" s="12" t="s">
        <v>65</v>
      </c>
      <c r="D24" s="14" t="s">
        <v>44</v>
      </c>
      <c r="E24" s="8">
        <v>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v>4</v>
      </c>
      <c r="R24" s="2">
        <v>1</v>
      </c>
      <c r="S24" s="2"/>
      <c r="T24" s="2"/>
      <c r="U24" s="2"/>
      <c r="V24" s="2"/>
      <c r="W24" s="2"/>
      <c r="X24" s="2"/>
      <c r="Y24" s="2"/>
    </row>
    <row r="25" spans="1:25" ht="57">
      <c r="B25" s="30"/>
      <c r="C25" s="12" t="s">
        <v>66</v>
      </c>
      <c r="D25" s="14" t="s">
        <v>44</v>
      </c>
      <c r="E25" s="8">
        <v>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v>2</v>
      </c>
      <c r="W25" s="2">
        <v>2</v>
      </c>
      <c r="X25" s="2">
        <v>1</v>
      </c>
      <c r="Y25" s="2"/>
    </row>
    <row r="26" spans="1:25" ht="71.25">
      <c r="B26" s="31"/>
      <c r="C26" s="11" t="s">
        <v>69</v>
      </c>
      <c r="D26" s="14" t="s">
        <v>44</v>
      </c>
      <c r="E26" s="8">
        <v>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1</v>
      </c>
      <c r="X26" s="2">
        <v>1</v>
      </c>
      <c r="Y26" s="2">
        <v>2</v>
      </c>
    </row>
    <row r="27" spans="1:25" ht="33.75" customHeight="1">
      <c r="B27" s="29" t="s">
        <v>67</v>
      </c>
      <c r="C27" s="11" t="s">
        <v>70</v>
      </c>
      <c r="D27" s="14" t="s">
        <v>44</v>
      </c>
      <c r="E27" s="8">
        <v>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v>1</v>
      </c>
      <c r="T27" s="2">
        <v>1</v>
      </c>
      <c r="U27" s="2">
        <v>1</v>
      </c>
      <c r="V27" s="2">
        <v>2</v>
      </c>
      <c r="W27" s="2"/>
      <c r="X27" s="2"/>
      <c r="Y27" s="2"/>
    </row>
    <row r="28" spans="1:25" ht="57">
      <c r="B28" s="30"/>
      <c r="C28" s="11" t="s">
        <v>71</v>
      </c>
      <c r="D28" s="14" t="s">
        <v>44</v>
      </c>
      <c r="E28" s="8">
        <v>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>
        <v>2</v>
      </c>
      <c r="R28" s="2">
        <v>2</v>
      </c>
      <c r="S28" s="2">
        <v>2</v>
      </c>
      <c r="T28" s="2"/>
      <c r="U28" s="2"/>
      <c r="V28" s="2"/>
      <c r="W28" s="2"/>
      <c r="X28" s="2"/>
      <c r="Y28" s="2"/>
    </row>
    <row r="29" spans="1:25" ht="57">
      <c r="B29" s="30"/>
      <c r="C29" s="11" t="s">
        <v>72</v>
      </c>
      <c r="D29" s="14" t="s">
        <v>44</v>
      </c>
      <c r="E29" s="8">
        <v>7</v>
      </c>
      <c r="F29" s="2"/>
      <c r="G29" s="2"/>
      <c r="H29" s="2"/>
      <c r="I29" s="2"/>
      <c r="J29" s="2"/>
      <c r="K29" s="2"/>
      <c r="L29" s="2"/>
      <c r="M29" s="2"/>
      <c r="N29" s="2">
        <v>4</v>
      </c>
      <c r="O29" s="2">
        <v>2</v>
      </c>
      <c r="P29" s="2">
        <v>1</v>
      </c>
      <c r="Q29" s="2"/>
      <c r="R29" s="2"/>
      <c r="S29" s="2"/>
      <c r="T29" s="2"/>
      <c r="U29" s="2"/>
      <c r="V29" s="2"/>
      <c r="W29" s="2"/>
      <c r="X29" s="2"/>
      <c r="Y29" s="2"/>
    </row>
    <row r="30" spans="1:25" ht="57">
      <c r="B30" s="31"/>
      <c r="C30" s="11" t="s">
        <v>73</v>
      </c>
      <c r="D30" s="14" t="s">
        <v>44</v>
      </c>
      <c r="E30" s="8">
        <v>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>
        <v>3</v>
      </c>
      <c r="R30" s="2">
        <v>1</v>
      </c>
      <c r="S30" s="2"/>
      <c r="T30" s="2"/>
      <c r="U30" s="2"/>
      <c r="V30" s="2"/>
      <c r="W30" s="2"/>
      <c r="X30" s="2"/>
      <c r="Y30" s="2"/>
    </row>
    <row r="31" spans="1:25" ht="57">
      <c r="B31" s="32" t="s">
        <v>68</v>
      </c>
      <c r="C31" s="11" t="s">
        <v>74</v>
      </c>
      <c r="D31" s="14" t="s">
        <v>44</v>
      </c>
      <c r="E31" s="8">
        <v>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>
        <v>3</v>
      </c>
      <c r="U31" s="2">
        <v>2</v>
      </c>
      <c r="V31" s="2"/>
      <c r="W31" s="2"/>
      <c r="X31" s="2"/>
      <c r="Y31" s="2"/>
    </row>
    <row r="32" spans="1:25" ht="57">
      <c r="B32" s="32"/>
      <c r="C32" s="11" t="s">
        <v>75</v>
      </c>
      <c r="D32" s="14" t="s">
        <v>44</v>
      </c>
      <c r="E32" s="8">
        <v>4</v>
      </c>
      <c r="F32" s="2"/>
      <c r="G32" s="2"/>
      <c r="H32" s="2"/>
      <c r="I32" s="2"/>
      <c r="J32" s="2"/>
      <c r="K32" s="2"/>
      <c r="L32" s="2"/>
      <c r="M32" s="2"/>
      <c r="N32" s="2">
        <v>2</v>
      </c>
      <c r="O32" s="2">
        <v>1</v>
      </c>
      <c r="P32" s="2">
        <v>1</v>
      </c>
      <c r="Q32" s="2"/>
      <c r="R32" s="2"/>
      <c r="S32" s="2"/>
      <c r="T32" s="2"/>
      <c r="U32" s="2"/>
      <c r="V32" s="2"/>
      <c r="W32" s="2"/>
      <c r="X32" s="2"/>
      <c r="Y32" s="2"/>
    </row>
    <row r="33" spans="2:25" ht="57">
      <c r="B33" s="32"/>
      <c r="C33" s="11" t="s">
        <v>76</v>
      </c>
      <c r="D33" s="14" t="s">
        <v>44</v>
      </c>
      <c r="E33" s="8">
        <v>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>
        <v>2</v>
      </c>
      <c r="V33" s="2">
        <v>2</v>
      </c>
      <c r="W33" s="2">
        <v>1</v>
      </c>
      <c r="X33" s="2"/>
      <c r="Y33" s="2"/>
    </row>
    <row r="34" spans="2:25" ht="57">
      <c r="B34" s="32"/>
      <c r="C34" s="11" t="s">
        <v>77</v>
      </c>
      <c r="D34" s="14" t="s">
        <v>44</v>
      </c>
      <c r="E34" s="8">
        <v>5</v>
      </c>
      <c r="F34" s="2"/>
      <c r="G34" s="2"/>
      <c r="H34" s="2"/>
      <c r="I34" s="2"/>
      <c r="J34" s="2"/>
      <c r="K34" s="2">
        <v>2</v>
      </c>
      <c r="L34" s="2">
        <v>2</v>
      </c>
      <c r="M34" s="2">
        <v>1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2:25">
      <c r="B35" s="23" t="s">
        <v>7</v>
      </c>
      <c r="C35" s="23"/>
      <c r="D35" s="6"/>
      <c r="E35" s="3">
        <f>SUM(E7:E34)</f>
        <v>120</v>
      </c>
      <c r="F35" s="3">
        <f>E35-SUM(F7:F34)</f>
        <v>118</v>
      </c>
      <c r="G35" s="3">
        <f t="shared" ref="G35:Y35" si="0">F35-SUM(G7:G34)</f>
        <v>115</v>
      </c>
      <c r="H35" s="3">
        <f t="shared" si="0"/>
        <v>109</v>
      </c>
      <c r="I35" s="3">
        <f t="shared" si="0"/>
        <v>103</v>
      </c>
      <c r="J35" s="3">
        <f t="shared" si="0"/>
        <v>97</v>
      </c>
      <c r="K35" s="3">
        <f t="shared" si="0"/>
        <v>92</v>
      </c>
      <c r="L35" s="3">
        <f t="shared" si="0"/>
        <v>82</v>
      </c>
      <c r="M35" s="3">
        <f t="shared" si="0"/>
        <v>69</v>
      </c>
      <c r="N35" s="3">
        <f t="shared" si="0"/>
        <v>57</v>
      </c>
      <c r="O35" s="3">
        <f t="shared" si="0"/>
        <v>53</v>
      </c>
      <c r="P35" s="3">
        <f t="shared" si="0"/>
        <v>48</v>
      </c>
      <c r="Q35" s="3">
        <f t="shared" si="0"/>
        <v>36</v>
      </c>
      <c r="R35" s="3">
        <f t="shared" si="0"/>
        <v>31</v>
      </c>
      <c r="S35" s="3">
        <f t="shared" si="0"/>
        <v>25</v>
      </c>
      <c r="T35" s="3">
        <f t="shared" si="0"/>
        <v>20</v>
      </c>
      <c r="U35" s="3">
        <f t="shared" si="0"/>
        <v>14</v>
      </c>
      <c r="V35" s="3">
        <f t="shared" si="0"/>
        <v>7</v>
      </c>
      <c r="W35" s="3">
        <f t="shared" si="0"/>
        <v>3</v>
      </c>
      <c r="X35" s="3">
        <f t="shared" si="0"/>
        <v>1</v>
      </c>
      <c r="Y35" s="3">
        <f t="shared" si="0"/>
        <v>-1</v>
      </c>
    </row>
    <row r="36" spans="2:25">
      <c r="B36" s="24" t="s">
        <v>8</v>
      </c>
      <c r="C36" s="24"/>
      <c r="D36" s="7"/>
      <c r="E36" s="5">
        <f>SUM(E7:E34)</f>
        <v>120</v>
      </c>
      <c r="F36" s="5">
        <f>$E$36-($E$36/10*1)</f>
        <v>108</v>
      </c>
      <c r="G36" s="5">
        <f>$E$36-($E$36/20*2)</f>
        <v>108</v>
      </c>
      <c r="H36" s="5">
        <f>$E$36-($E$36/20*3)</f>
        <v>102</v>
      </c>
      <c r="I36" s="5">
        <f>$E$36-($E$36/20*4)</f>
        <v>96</v>
      </c>
      <c r="J36" s="5">
        <f>$E$36-($E$36/20*5)</f>
        <v>90</v>
      </c>
      <c r="K36" s="5">
        <f>$E$36-($E$36/20*6)</f>
        <v>84</v>
      </c>
      <c r="L36" s="5">
        <f>$E$36-($E$36/20*7)</f>
        <v>78</v>
      </c>
      <c r="M36" s="5">
        <f>$E$36-($E$36/20*8)</f>
        <v>72</v>
      </c>
      <c r="N36" s="5">
        <f>$E$36-($E$36/20*9)</f>
        <v>66</v>
      </c>
      <c r="O36" s="5">
        <f>$E$36-($E$36/20*10)</f>
        <v>60</v>
      </c>
      <c r="P36" s="5">
        <f>$E$36-($E$36/20*11)</f>
        <v>54</v>
      </c>
      <c r="Q36" s="5">
        <f>$E$36-($E$36/20*12)</f>
        <v>48</v>
      </c>
      <c r="R36" s="5">
        <f>$E$36-($E$36/20*13)</f>
        <v>42</v>
      </c>
      <c r="S36" s="5">
        <f>$E$36-($E$36/20*14)</f>
        <v>36</v>
      </c>
      <c r="T36" s="5">
        <f>$E$36-($E$36/20*15)</f>
        <v>30</v>
      </c>
      <c r="U36" s="5">
        <f>$E$36-($E$36/20*16)</f>
        <v>24</v>
      </c>
      <c r="V36" s="5">
        <f>$E$36-($E$36/20*17)</f>
        <v>18</v>
      </c>
      <c r="W36" s="5">
        <f>$E$36-($E$36/20*18)</f>
        <v>12</v>
      </c>
      <c r="X36" s="5">
        <f>$E$36-($E$36/20*19)</f>
        <v>6</v>
      </c>
      <c r="Y36" s="5">
        <f>$E$36-($E$36/20*20)</f>
        <v>0</v>
      </c>
    </row>
  </sheetData>
  <mergeCells count="21">
    <mergeCell ref="B23:B26"/>
    <mergeCell ref="B31:B34"/>
    <mergeCell ref="B27:B30"/>
    <mergeCell ref="B36:C36"/>
    <mergeCell ref="K4:O4"/>
    <mergeCell ref="B10:B12"/>
    <mergeCell ref="B35:C35"/>
    <mergeCell ref="B13:B15"/>
    <mergeCell ref="B19:C19"/>
    <mergeCell ref="B16:B18"/>
    <mergeCell ref="B20:B22"/>
    <mergeCell ref="P4:T4"/>
    <mergeCell ref="U4:Y4"/>
    <mergeCell ref="B2:Y2"/>
    <mergeCell ref="B6:C6"/>
    <mergeCell ref="B7:B9"/>
    <mergeCell ref="D4:D5"/>
    <mergeCell ref="B3:O3"/>
    <mergeCell ref="B4:B5"/>
    <mergeCell ref="C4:C5"/>
    <mergeCell ref="F4:J4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5B08-2BB2-4D33-8B50-52607A0176D1}">
  <dimension ref="B2:E3"/>
  <sheetViews>
    <sheetView workbookViewId="0">
      <selection activeCell="B3" sqref="B3:E3"/>
    </sheetView>
  </sheetViews>
  <sheetFormatPr baseColWidth="10" defaultRowHeight="15"/>
  <sheetData>
    <row r="2" spans="2:5">
      <c r="B2" s="33" t="s">
        <v>79</v>
      </c>
      <c r="C2" s="33"/>
      <c r="D2" s="33"/>
      <c r="E2" s="33"/>
    </row>
    <row r="3" spans="2:5">
      <c r="B3" s="34" t="s">
        <v>78</v>
      </c>
      <c r="C3" s="35"/>
      <c r="D3" s="35"/>
      <c r="E3" s="35"/>
    </row>
  </sheetData>
  <mergeCells count="2">
    <mergeCell ref="B2:E2"/>
    <mergeCell ref="B3:E3"/>
  </mergeCells>
  <hyperlinks>
    <hyperlink ref="B3" r:id="rId1" xr:uid="{C57D8B59-92F2-4DEA-B2B9-E5E79AF105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 0</vt:lpstr>
      <vt:lpstr>Sprint 1</vt:lpstr>
      <vt:lpstr>Link Referencia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Esquenazi</dc:creator>
  <cp:lastModifiedBy>Abraham Esquenazi</cp:lastModifiedBy>
  <dcterms:created xsi:type="dcterms:W3CDTF">2024-10-07T21:45:10Z</dcterms:created>
  <dcterms:modified xsi:type="dcterms:W3CDTF">2024-10-08T01:41:39Z</dcterms:modified>
</cp:coreProperties>
</file>