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gel\Documents\Snirt\Test\Excel\"/>
    </mc:Choice>
  </mc:AlternateContent>
  <bookViews>
    <workbookView xWindow="0" yWindow="0" windowWidth="20490" windowHeight="7425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DateVal">'Daily Schedule'!$F$3</definedName>
    <definedName name="LookUpDateAndTime">Input[DATE]&amp;Input[TIME]</definedName>
    <definedName name="MonthNumber">'Daily Schedule'!$B$18</definedName>
    <definedName name="ReportDay">'Daily Schedule'!$B$19</definedName>
    <definedName name="ReportMonth">'Daily Schedule'!$B$17</definedName>
    <definedName name="ReportYear">'Daily Schedule'!$B$15</definedName>
    <definedName name="ScheduleHighlight">'Daily Schedule'!$B$30</definedName>
    <definedName name="TimesList">Times[TIME]</definedName>
  </definedNames>
  <calcPr calcId="152511"/>
</workbook>
</file>

<file path=xl/calcChain.xml><?xml version="1.0" encoding="utf-8"?>
<calcChain xmlns="http://schemas.openxmlformats.org/spreadsheetml/2006/main">
  <c r="H16" i="3" l="1"/>
  <c r="H17" i="3"/>
  <c r="B17" i="4" l="1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/>
  <c r="F4" i="4" l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B8" i="4"/>
  <c r="B3" i="4"/>
  <c r="H7" i="4"/>
  <c r="H13" i="4"/>
  <c r="H16" i="4"/>
  <c r="H19" i="4"/>
  <c r="H22" i="4"/>
  <c r="H30" i="4"/>
  <c r="H32" i="4"/>
  <c r="H4" i="4"/>
  <c r="H10" i="4"/>
  <c r="H25" i="4"/>
  <c r="H27" i="4"/>
  <c r="H35" i="4"/>
  <c r="H5" i="3"/>
  <c r="H6" i="3"/>
  <c r="H7" i="3"/>
  <c r="H8" i="3"/>
  <c r="H9" i="3"/>
  <c r="H10" i="3"/>
  <c r="H11" i="3"/>
  <c r="H12" i="3"/>
  <c r="H13" i="3"/>
  <c r="H14" i="3"/>
  <c r="H15" i="3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9" i="3"/>
  <c r="B7" i="3" l="1"/>
  <c r="B1" i="3"/>
</calcChain>
</file>

<file path=xl/sharedStrings.xml><?xml version="1.0" encoding="utf-8"?>
<sst xmlns="http://schemas.openxmlformats.org/spreadsheetml/2006/main" count="45" uniqueCount="28">
  <si>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</si>
  <si>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</si>
  <si>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</si>
  <si>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</si>
  <si>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</si>
  <si>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</si>
  <si>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</si>
  <si>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</si>
  <si>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</si>
  <si>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</si>
  <si>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</si>
  <si>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</si>
  <si>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</si>
  <si>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</si>
  <si>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</si>
  <si>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</si>
  <si>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</si>
  <si>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</si>
  <si>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</si>
  <si>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</si>
  <si>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</si>
  <si>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</si>
  <si>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</si>
  <si>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</si>
  <si>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 xml:space="preserve"> </t>
  </si>
  <si>
    <t>Event Scheduler</t>
  </si>
  <si>
    <t>HIGHLIGHT IN SCHEDULE: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</si>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</sst>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$-409]mmmm\ d\,\ yyyy;@"/>
    <numFmt numFmtId="166" formatCode=";;;"/>
  </numFmts>
  <fonts count="16" x14ac:knownFonts="1">
    <font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8" borderId="0" applyNumberFormat="0" applyAlignment="0" applyProtection="0"/>
    <xf numFmtId="0" fontId="2" fillId="8" borderId="0" applyNumberFormat="0" applyBorder="0" applyAlignment="0" applyProtection="0"/>
  </cellStyleXfs>
  <cellXfs count="52">
    <xf numFmtId="0" fontId="0" fillId="0" borderId="0" xfId="0">
      <alignment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1" fillId="4" borderId="3" xfId="0" applyFont="1" applyFill="1" applyBorder="1" applyAlignment="1">
      <alignment horizontal="left" indent="1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14" fontId="8" fillId="4" borderId="5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10" fillId="0" borderId="0" xfId="0" applyFont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2" fillId="2" borderId="0" xfId="0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Font="1" applyFill="1" applyBorder="1" applyProtection="1">
      <alignment vertical="center"/>
    </xf>
    <xf numFmtId="0" fontId="13" fillId="8" borderId="0" xfId="3" applyAlignment="1">
      <alignment horizontal="left" vertical="center" indent="4"/>
    </xf>
    <xf numFmtId="165" fontId="13" fillId="8" borderId="0" xfId="3" applyNumberFormat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 indent="5"/>
    </xf>
    <xf numFmtId="164" fontId="6" fillId="6" borderId="0" xfId="0" applyNumberFormat="1" applyFont="1" applyFill="1" applyBorder="1" applyAlignment="1">
      <alignment horizontal="left" vertical="center" indent="1"/>
    </xf>
    <xf numFmtId="164" fontId="6" fillId="6" borderId="9" xfId="0" applyNumberFormat="1" applyFont="1" applyFill="1" applyBorder="1" applyAlignment="1">
      <alignment horizontal="left" vertical="center" indent="1"/>
    </xf>
    <xf numFmtId="164" fontId="6" fillId="6" borderId="15" xfId="0" applyNumberFormat="1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 indent="1"/>
    </xf>
    <xf numFmtId="0" fontId="13" fillId="8" borderId="0" xfId="3" applyAlignment="1" applyProtection="1">
      <alignment horizontal="left" vertical="center" indent="10"/>
      <protection locked="0"/>
    </xf>
    <xf numFmtId="0" fontId="5" fillId="5" borderId="10" xfId="0" applyFont="1" applyFill="1" applyBorder="1" applyAlignment="1" applyProtection="1">
      <alignment horizontal="right" vertical="center" wrapText="1"/>
      <protection locked="0"/>
    </xf>
    <xf numFmtId="0" fontId="5" fillId="5" borderId="12" xfId="0" applyFont="1" applyFill="1" applyBorder="1" applyAlignment="1" applyProtection="1">
      <alignment horizontal="right" vertical="center" wrapText="1"/>
      <protection locked="0"/>
    </xf>
    <xf numFmtId="0" fontId="13" fillId="8" borderId="0" xfId="3" applyAlignment="1" applyProtection="1">
      <alignment horizontal="left" vertical="center" indent="6"/>
      <protection locked="0"/>
    </xf>
    <xf numFmtId="0" fontId="4" fillId="5" borderId="13" xfId="0" applyFont="1" applyFill="1" applyBorder="1" applyAlignment="1" applyProtection="1">
      <alignment horizontal="center" vertical="center" wrapText="1"/>
      <protection locked="0"/>
    </xf>
    <xf numFmtId="0" fontId="4" fillId="5" borderId="14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20" xfId="0" applyFont="1" applyFill="1" applyBorder="1" applyAlignment="1" applyProtection="1">
      <alignment horizontal="right" vertical="center" wrapText="1"/>
      <protection locked="0"/>
    </xf>
    <xf numFmtId="0" fontId="5" fillId="5" borderId="5" xfId="0" applyFont="1" applyFill="1" applyBorder="1" applyAlignment="1" applyProtection="1">
      <alignment horizontal="right" vertical="center" wrapText="1"/>
      <protection locked="0"/>
    </xf>
    <xf numFmtId="0" fontId="5" fillId="5" borderId="19" xfId="0" applyFont="1" applyFill="1" applyBorder="1" applyAlignment="1" applyProtection="1">
      <alignment horizontal="right" vertical="center" wrapText="1"/>
      <protection locked="0"/>
    </xf>
    <xf numFmtId="0" fontId="10" fillId="7" borderId="17" xfId="0" applyFont="1" applyFill="1" applyBorder="1" applyAlignment="1">
      <alignment horizontal="left" vertical="center" indent="1"/>
    </xf>
    <xf numFmtId="0" fontId="10" fillId="7" borderId="18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2" fillId="8" borderId="0" xfId="4" applyAlignment="1" applyProtection="1">
      <alignment horizontal="left" vertical="center" indent="5"/>
      <protection locked="0"/>
    </xf>
    <xf numFmtId="0" fontId="15" fillId="0" borderId="0" xfId="2" applyAlignment="1">
      <alignment horizontal="center" vertical="top"/>
    </xf>
    <xf numFmtId="0" fontId="2" fillId="8" borderId="17" xfId="4" applyBorder="1" applyAlignment="1">
      <alignment horizontal="left" vertical="center" indent="1"/>
    </xf>
    <xf numFmtId="0" fontId="2" fillId="8" borderId="18" xfId="4" applyBorder="1" applyAlignment="1">
      <alignment horizontal="left" vertical="center" indent="1"/>
    </xf>
    <xf numFmtId="0" fontId="11" fillId="0" borderId="0" xfId="1" applyFill="1" applyAlignment="1">
      <alignment horizontal="left" vertical="center"/>
    </xf>
    <xf numFmtId="0" fontId="12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6"/>
      <tableStyleElement type="headerRow" dxfId="15"/>
      <tableStyleElement type="firstRowStripe" dxfId="14"/>
      <tableStyleElement type="secondRowStripe" dxfId="13"/>
    </tableStyle>
    <tableStyle name="Time Intervals" pivot="0" count="4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09"/>
</file>

<file path=xl/ctrlProps/ctrlProp2.xml><?xml version="1.0" encoding="utf-8"?>
<formControlPr xmlns="http://schemas.microsoft.com/office/spreadsheetml/2009/9/main" objectType="Spin" dx="16" fmlaLink="$B$18" max="12" min="1" page="10" val="3"/>
</file>

<file path=xl/ctrlProps/ctrlProp3.xml><?xml version="1.0" encoding="utf-8"?>
<formControlPr xmlns="http://schemas.microsoft.com/office/spreadsheetml/2009/9/main" objectType="Spin" dx="16" fmlaLink="$B$19" max="31" min="1" page="10" val="3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129813</xdr:rowOff>
    </xdr:from>
    <xdr:to>
      <xdr:col>1</xdr:col>
      <xdr:colOff>295513</xdr:colOff>
      <xdr:row>13</xdr:row>
      <xdr:rowOff>17318</xdr:rowOff>
    </xdr:to>
    <xdr:grpSp>
      <xdr:nvGrpSpPr>
        <xdr:cNvPr id="107" name="View Schedule Icon" descr="&quot;&quot;" title="View Schedule Icon"/>
        <xdr:cNvGrpSpPr>
          <a:grpSpLocks noChangeAspect="1"/>
        </xdr:cNvGrpSpPr>
      </xdr:nvGrpSpPr>
      <xdr:grpSpPr bwMode="auto">
        <a:xfrm>
          <a:off x="306229" y="2282463"/>
          <a:ext cx="294084" cy="268505"/>
          <a:chOff x="61" y="204"/>
          <a:chExt cx="31" cy="120"/>
        </a:xfrm>
      </xdr:grpSpPr>
      <xdr:sp macro="" textlink="">
        <xdr:nvSpPr>
          <xdr:cNvPr id="108" name="Rectangle 9"/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/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/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Add Event" descr="Click to add a new event" title="Add Event"/>
        <xdr:cNvGrpSpPr/>
      </xdr:nvGrpSpPr>
      <xdr:grpSpPr>
        <a:xfrm>
          <a:off x="298188" y="4894729"/>
          <a:ext cx="152400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Edit Times" descr="Click to edit scheduler time intervals" title="Edit Times"/>
        <xdr:cNvGrpSpPr/>
      </xdr:nvGrpSpPr>
      <xdr:grpSpPr>
        <a:xfrm>
          <a:off x="303404" y="4598895"/>
          <a:ext cx="1522683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112569</xdr:rowOff>
    </xdr:from>
    <xdr:to>
      <xdr:col>1</xdr:col>
      <xdr:colOff>296115</xdr:colOff>
      <xdr:row>22</xdr:row>
      <xdr:rowOff>14518</xdr:rowOff>
    </xdr:to>
    <xdr:grpSp>
      <xdr:nvGrpSpPr>
        <xdr:cNvPr id="123" name="Toolbox Icon" descr="&quot;&quot;" title="Toolbox Icon"/>
        <xdr:cNvGrpSpPr>
          <a:grpSpLocks noChangeAspect="1"/>
        </xdr:cNvGrpSpPr>
      </xdr:nvGrpSpPr>
      <xdr:grpSpPr bwMode="auto">
        <a:xfrm>
          <a:off x="305080" y="3979719"/>
          <a:ext cx="295835" cy="282949"/>
          <a:chOff x="32" y="131"/>
          <a:chExt cx="31" cy="402"/>
        </a:xfrm>
      </xdr:grpSpPr>
      <xdr:sp macro="" textlink="">
        <xdr:nvSpPr>
          <xdr:cNvPr id="125" name="Rectangle 25"/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/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/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143740</xdr:colOff>
      <xdr:row>1</xdr:row>
      <xdr:rowOff>10390</xdr:rowOff>
    </xdr:from>
    <xdr:to>
      <xdr:col>4</xdr:col>
      <xdr:colOff>461399</xdr:colOff>
      <xdr:row>2</xdr:row>
      <xdr:rowOff>210761</xdr:rowOff>
    </xdr:to>
    <xdr:grpSp>
      <xdr:nvGrpSpPr>
        <xdr:cNvPr id="155" name="Clock Icon" descr="&quot;&quot;" title="Clock Icon"/>
        <xdr:cNvGrpSpPr>
          <a:grpSpLocks noChangeAspect="1"/>
        </xdr:cNvGrpSpPr>
      </xdr:nvGrpSpPr>
      <xdr:grpSpPr bwMode="auto">
        <a:xfrm>
          <a:off x="2782165" y="191365"/>
          <a:ext cx="317659" cy="314671"/>
          <a:chOff x="270" y="53"/>
          <a:chExt cx="29" cy="29"/>
        </a:xfrm>
      </xdr:grpSpPr>
      <xdr:sp macro="" textlink="">
        <xdr:nvSpPr>
          <xdr:cNvPr id="157" name="Rectangle 9"/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/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/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/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/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/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/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/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/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/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/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/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/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/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/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95034</xdr:colOff>
      <xdr:row>1</xdr:row>
      <xdr:rowOff>29440</xdr:rowOff>
    </xdr:from>
    <xdr:to>
      <xdr:col>7</xdr:col>
      <xdr:colOff>527581</xdr:colOff>
      <xdr:row>2</xdr:row>
      <xdr:rowOff>207903</xdr:rowOff>
    </xdr:to>
    <xdr:grpSp>
      <xdr:nvGrpSpPr>
        <xdr:cNvPr id="172" name="Camera Icon" descr="&quot;&quot;" title="Camera Icon"/>
        <xdr:cNvGrpSpPr>
          <a:grpSpLocks noChangeAspect="1"/>
        </xdr:cNvGrpSpPr>
      </xdr:nvGrpSpPr>
      <xdr:grpSpPr bwMode="auto">
        <a:xfrm>
          <a:off x="5390934" y="210415"/>
          <a:ext cx="432547" cy="292763"/>
          <a:chOff x="306" y="55"/>
          <a:chExt cx="291" cy="27"/>
        </a:xfrm>
      </xdr:grpSpPr>
      <xdr:sp macro="" textlink="">
        <xdr:nvSpPr>
          <xdr:cNvPr id="174" name="Rectangle 27"/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/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/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83126</xdr:colOff>
      <xdr:row>1</xdr:row>
      <xdr:rowOff>38965</xdr:rowOff>
    </xdr:from>
    <xdr:to>
      <xdr:col>12</xdr:col>
      <xdr:colOff>156304</xdr:colOff>
      <xdr:row>2</xdr:row>
      <xdr:rowOff>206474</xdr:rowOff>
    </xdr:to>
    <xdr:grpSp>
      <xdr:nvGrpSpPr>
        <xdr:cNvPr id="177" name="Notes Icon" descr="&quot;&quot;" title="Notes Icon"/>
        <xdr:cNvGrpSpPr>
          <a:grpSpLocks noChangeAspect="1"/>
        </xdr:cNvGrpSpPr>
      </xdr:nvGrpSpPr>
      <xdr:grpSpPr bwMode="auto">
        <a:xfrm>
          <a:off x="8474651" y="219940"/>
          <a:ext cx="330353" cy="281809"/>
          <a:chOff x="89" y="56"/>
          <a:chExt cx="781" cy="26"/>
        </a:xfrm>
      </xdr:grpSpPr>
      <xdr:sp macro="" textlink="">
        <xdr:nvSpPr>
          <xdr:cNvPr id="179" name="Rectangle 33"/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/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/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Edit Dashboard" descr="Click to view Daily Schedule" title="View Daily Schedule">
          <a:hlinkClick xmlns:r="http://schemas.openxmlformats.org/officeDocument/2006/relationships" r:id="rId1" tooltip="Click to view daily schedule"/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Edit Times" descr="Click to edit scheduler time intervals" title="Edit Times">
          <a:hlinkClick xmlns:r="http://schemas.openxmlformats.org/officeDocument/2006/relationships" r:id="rId2" tooltip="Click to edit scheduler time frames"/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Date Icon" descr="&quot;&quot;" title="Date Icon"/>
        <xdr:cNvGrpSpPr>
          <a:grpSpLocks noChangeAspect="1"/>
        </xdr:cNvGrpSpPr>
      </xdr:nvGrpSpPr>
      <xdr:grpSpPr bwMode="auto">
        <a:xfrm>
          <a:off x="2505075" y="619125"/>
          <a:ext cx="190500" cy="180975"/>
          <a:chOff x="223" y="69"/>
          <a:chExt cx="20" cy="19"/>
        </a:xfrm>
      </xdr:grpSpPr>
      <xdr:sp macro="" textlink="">
        <xdr:nvSpPr>
          <xdr:cNvPr id="2052" name="Rectangle 4"/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Time Icon" descr="&quot;&quot;" title="Time Icon"/>
        <xdr:cNvGrpSpPr>
          <a:grpSpLocks noChangeAspect="1"/>
        </xdr:cNvGrpSpPr>
      </xdr:nvGrpSpPr>
      <xdr:grpSpPr bwMode="auto">
        <a:xfrm>
          <a:off x="3876675" y="619125"/>
          <a:ext cx="180975" cy="180975"/>
          <a:chOff x="390" y="69"/>
          <a:chExt cx="19" cy="19"/>
        </a:xfrm>
      </xdr:grpSpPr>
      <xdr:sp macro="" textlink="">
        <xdr:nvSpPr>
          <xdr:cNvPr id="2057" name="Rectangle 9"/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Description Icon" descr="&quot;&quot;" title="Description Icon"/>
        <xdr:cNvGrpSpPr>
          <a:grpSpLocks noChangeAspect="1"/>
        </xdr:cNvGrpSpPr>
      </xdr:nvGrpSpPr>
      <xdr:grpSpPr bwMode="auto">
        <a:xfrm>
          <a:off x="5029200" y="628650"/>
          <a:ext cx="200025" cy="161925"/>
          <a:chOff x="530" y="70"/>
          <a:chExt cx="21" cy="17"/>
        </a:xfrm>
      </xdr:grpSpPr>
      <xdr:sp macro="" textlink="">
        <xdr:nvSpPr>
          <xdr:cNvPr id="2062" name="Rectangle 14"/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Time Icon" descr="&quot;&quot;" title="Time Icon"/>
        <xdr:cNvGrpSpPr>
          <a:grpSpLocks noChangeAspect="1"/>
        </xdr:cNvGrpSpPr>
      </xdr:nvGrpSpPr>
      <xdr:grpSpPr bwMode="auto">
        <a:xfrm>
          <a:off x="276225" y="258296"/>
          <a:ext cx="180975" cy="170329"/>
          <a:chOff x="30" y="8"/>
          <a:chExt cx="19" cy="94"/>
        </a:xfrm>
      </xdr:grpSpPr>
      <xdr:sp macro="" textlink="">
        <xdr:nvSpPr>
          <xdr:cNvPr id="3074" name="AutoShape 2"/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/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/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>
  <tableColumns count="2">
    <tableColumn id="1" name="Time" headerRowDxfId="7">
      <calculatedColumnFormula>'Time Intervals'!B3</calculatedColumnFormula>
    </tableColumn>
    <tableColumn id="2" name="Description" headerRowDxfId="6">
      <calculatedColumnFormula>IFERROR(INDEX(Input[],MATCH(DATEVALUE(DateVal)&amp;DailySchedule[[#This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17" totalsRowShown="0" headerRowDxfId="5" dataDxfId="4">
  <autoFilter ref="E4:H17"/>
  <tableColumns count="4">
    <tableColumn id="1" name="DATE" dataDxfId="3"/>
    <tableColumn id="2" name="TIME" dataDxfId="2"/>
    <tableColumn id="3" name="DESCRIPTION" dataDxfId="1"/>
    <tableColumn id="4" name="UNIQUE VALUE (CALCULATED)" dataDxfId="0">
      <calculatedColumnFormula>Input[[#This Row],[DATE]]&amp;"|"&amp;COUNTIF($E$5:E5,E5)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CellStyle="Heading 2">
  <tableColumns count="1">
    <tableColumn id="1" name="TIME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abSelected="1" zoomScaleNormal="100" workbookViewId="0">
      <selection activeCell="C18" sqref="C18"/>
    </sheetView>
  </sheetViews>
  <sheetFormatPr defaultRowHeight="12" x14ac:dyDescent="0.2"/>
  <cols>
    <col min="1" max="1" width="5.33203125" customWidth="1"/>
    <col min="2" max="3" width="17.33203125" customWidth="1"/>
    <col min="4" max="4" width="6.1640625" customWidth="1"/>
    <col min="5" max="5" width="12.5" customWidth="1"/>
    <col min="6" max="6" width="31.1640625" customWidth="1"/>
    <col min="7" max="7" width="2.83203125" customWidth="1"/>
    <col min="8" max="8" width="17.83203125" customWidth="1"/>
    <col min="9" max="9" width="13" customWidth="1"/>
    <col min="10" max="10" width="20.5" customWidth="1"/>
    <col min="11" max="11" width="2.83203125" customWidth="1"/>
    <col min="12" max="12" width="4.5" customWidth="1"/>
    <col min="13" max="13" width="38.83203125" customWidth="1"/>
    <col min="14" max="14" width="5.5" customWidth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42" t="e">
        <f>DAY(DateVal)</f>
        <v>#VALUE!</v>
      </c>
      <c r="C3" s="42"/>
      <c r="E3" s="1"/>
      <c r="F3" s="20" t="str">
        <f>IFERROR(UPPER(TEXT(DATE(ReportYear,MonthNumber,ReportDay),"MMMM D, YYYY")),"Invalid Date")</f>
        <v>MARCH 31, 2009</v>
      </c>
      <c r="H3" s="30" t="s">
        <v>13</v>
      </c>
      <c r="I3" s="30"/>
      <c r="J3" s="30"/>
      <c r="L3" s="33" t="s">
        <v>14</v>
      </c>
      <c r="M3" s="33"/>
      <c r="N3" t="s">
        <v>24</v>
      </c>
    </row>
    <row r="4" spans="2:14" ht="15" customHeight="1" x14ac:dyDescent="0.25">
      <c r="B4" s="42"/>
      <c r="C4" s="42"/>
      <c r="E4" s="17">
        <f>'Time Intervals'!B3</f>
        <v>0.25</v>
      </c>
      <c r="F4" s="18" t="str">
        <f>IFERROR(INDEX(Input[],MATCH(DATEVALUE(DateVal)&amp;DailySchedule[[#This Row],[Time]],LookUpDateAndTime,0),3),"-")</f>
        <v>-</v>
      </c>
      <c r="H4" s="2" t="e">
        <f>TEXT(DATEVALUE(DateVal)+1,"dddd")</f>
        <v>#VALUE!</v>
      </c>
      <c r="I4" s="24" t="str">
        <f>IFERROR(INDEX(Input[],MATCH($H$7&amp;"|"&amp;ROW(A1),Input[UNIQUE VALUE (CALCULATED)],0),2),"")</f>
        <v/>
      </c>
      <c r="J4" s="26" t="str">
        <f>IFERROR(INDEX(Input[],MATCH($H$7&amp;"|"&amp;ROW(A1),Input[UNIQUE VALUE (CALCULATED)],0),3),"")</f>
        <v/>
      </c>
      <c r="L4" s="31" t="s">
        <v>27</v>
      </c>
      <c r="M4" s="36" t="s">
        <v>19</v>
      </c>
    </row>
    <row r="5" spans="2:14" ht="15" customHeight="1" x14ac:dyDescent="0.2">
      <c r="B5" s="42"/>
      <c r="C5" s="42"/>
      <c r="E5" s="17">
        <f>'Time Intervals'!B4</f>
        <v>0.27083333333333331</v>
      </c>
      <c r="F5" s="18" t="str">
        <f>IFERROR(INDEX(Input[],MATCH(DATEVALUE(DateVal)&amp;DailySchedule[[#This Row],[Time]],LookUpDateAndTime,0),3),"-")</f>
        <v>-</v>
      </c>
      <c r="H5" s="29">
        <v>23</v>
      </c>
      <c r="I5" s="23" t="str">
        <f>IFERROR(INDEX(Input[],MATCH($H$7&amp;"|"&amp;ROW(A2),Input[UNIQUE VALUE (CALCULATED)],0),2),"")</f>
        <v/>
      </c>
      <c r="J5" s="27" t="str">
        <f>IFERROR(INDEX(Input[],MATCH($H$7&amp;"|"&amp;ROW(A2),Input[UNIQUE VALUE (CALCULATED)],0),3),"")</f>
        <v/>
      </c>
      <c r="L5" s="32"/>
      <c r="M5" s="34"/>
    </row>
    <row r="6" spans="2:14" ht="15" customHeight="1" x14ac:dyDescent="0.2">
      <c r="B6" s="42"/>
      <c r="C6" s="42"/>
      <c r="E6" s="17">
        <f>'Time Intervals'!B5</f>
        <v>0.29166666666666702</v>
      </c>
      <c r="F6" s="18" t="str">
        <f>IFERROR(INDEX(Input[],MATCH(DATEVALUE(DateVal)&amp;DailySchedule[[#This Row],[Time]],LookUpDateAndTime,0),3),"-")</f>
        <v>-</v>
      </c>
      <c r="H6" s="29"/>
      <c r="I6" s="23" t="str">
        <f>IFERROR(INDEX(Input[],MATCH($H$7&amp;"|"&amp;ROW(A3),Input[UNIQUE VALUE (CALCULATED)],0),2),"")</f>
        <v/>
      </c>
      <c r="J6" s="27" t="str">
        <f>IFERROR(INDEX(Input[],MATCH($H$7&amp;"|"&amp;ROW(A3),Input[UNIQUE VALUE (CALCULATED)],0),3),"")</f>
        <v/>
      </c>
      <c r="L6" s="32"/>
      <c r="M6" s="34"/>
    </row>
    <row r="7" spans="2:14" ht="15" customHeight="1" x14ac:dyDescent="0.2">
      <c r="B7" s="42"/>
      <c r="C7" s="42"/>
      <c r="E7" s="17">
        <f>'Time Intervals'!B6</f>
        <v>0.3125</v>
      </c>
      <c r="F7" s="18" t="str">
        <f>IFERROR(INDEX(Input[],MATCH(DATEVALUE(DateVal)&amp;DailySchedule[[#This Row],[Time]],LookUpDateAndTime,0),3),"-")</f>
        <v>-</v>
      </c>
      <c r="H7" s="5" t="e">
        <f>DateVal+1</f>
        <v>#VALUE!</v>
      </c>
      <c r="I7" s="23" t="str">
        <f>IFERROR(INDEX(Input[],MATCH($H$7&amp;"|"&amp;ROW(A4),Input[UNIQUE VALUE (CALCULATED)],0),2),"")</f>
        <v/>
      </c>
      <c r="J7" s="27" t="str">
        <f>IFERROR(INDEX(Input[],MATCH($H$7&amp;"|"&amp;ROW(A4),Input[UNIQUE VALUE (CALCULATED)],0),3),"")</f>
        <v/>
      </c>
      <c r="L7" s="32" t="s">
        <v>27</v>
      </c>
      <c r="M7" s="34" t="s">
        <v>20</v>
      </c>
    </row>
    <row r="8" spans="2:14" ht="15" customHeight="1" x14ac:dyDescent="0.2">
      <c r="B8" s="44" t="str">
        <f>TEXT(DateVal,"dddd")</f>
        <v>MARCH 31, 2009</v>
      </c>
      <c r="C8" s="44"/>
      <c r="E8" s="17">
        <f>'Time Intervals'!B7</f>
        <v>0.33333333333333298</v>
      </c>
      <c r="F8" s="18" t="str">
        <f>IFERROR(INDEX(Input[],MATCH(DATEVALUE(DateVal)&amp;DailySchedule[[#This Row],[Time]],LookUpDateAndTime,0),3),"-")</f>
        <v>-</v>
      </c>
      <c r="H8" s="3"/>
      <c r="I8" s="23" t="str">
        <f>IFERROR(INDEX(Input[],MATCH($H$7&amp;"|"&amp;ROW(A5),Input[UNIQUE VALUE (CALCULATED)],0),2),"")</f>
        <v/>
      </c>
      <c r="J8" s="27" t="str">
        <f>IFERROR(INDEX(Input[],MATCH($H$7&amp;"|"&amp;ROW(A5),Input[UNIQUE VALUE (CALCULATED)],0),3),"")</f>
        <v/>
      </c>
      <c r="L8" s="32"/>
      <c r="M8" s="34"/>
    </row>
    <row r="9" spans="2:14" ht="15" customHeight="1" x14ac:dyDescent="0.2">
      <c r="B9" s="44"/>
      <c r="C9" s="44"/>
      <c r="E9" s="17">
        <f>'Time Intervals'!B8</f>
        <v>0.35416666666666702</v>
      </c>
      <c r="F9" s="18" t="str">
        <f>IFERROR(INDEX(Input[],MATCH(DATEVALUE(DateVal)&amp;DailySchedule[[#This Row],[Time]],LookUpDateAndTime,0),3),"-")</f>
        <v>-</v>
      </c>
      <c r="H9" s="4"/>
      <c r="I9" s="25" t="str">
        <f>IFERROR(INDEX(Input[],MATCH($H$7&amp;"|"&amp;ROW(A6),Input[UNIQUE VALUE (CALCULATED)],0),2),"")</f>
        <v/>
      </c>
      <c r="J9" s="28" t="str">
        <f>IFERROR(INDEX(Input[],MATCH($H$7&amp;"|"&amp;ROW(A6),Input[UNIQUE VALUE (CALCULATED)],0),3),"")</f>
        <v/>
      </c>
      <c r="L9" s="32"/>
      <c r="M9" s="34"/>
    </row>
    <row r="10" spans="2:14" ht="15" customHeight="1" x14ac:dyDescent="0.25">
      <c r="B10" s="44"/>
      <c r="C10" s="44"/>
      <c r="E10" s="17">
        <f>'Time Intervals'!B9</f>
        <v>0.375</v>
      </c>
      <c r="F10" s="18" t="str">
        <f>IFERROR(INDEX(Input[],MATCH(DATEVALUE(DateVal)&amp;DailySchedule[[#This Row],[Time]],LookUpDateAndTime,0),3),"-")</f>
        <v>-</v>
      </c>
      <c r="H10" s="2" t="e">
        <f>TEXT(DATEVALUE(DateVal)+2,"dddd")</f>
        <v>#VALUE!</v>
      </c>
      <c r="I10" s="24" t="str">
        <f>IFERROR(INDEX(Input[],MATCH($H$13&amp;"|"&amp;ROW(A1),Input[UNIQUE VALUE (CALCULATED)],0),2),"")</f>
        <v/>
      </c>
      <c r="J10" s="26" t="str">
        <f>IFERROR(INDEX(Input[],MATCH($H$13&amp;"|"&amp;ROW(A1),Input[UNIQUE VALUE (CALCULATED)],0),3),"")</f>
        <v/>
      </c>
      <c r="L10" s="32" t="s">
        <v>27</v>
      </c>
      <c r="M10" s="34"/>
    </row>
    <row r="11" spans="2:14" ht="15" customHeight="1" x14ac:dyDescent="0.2">
      <c r="E11" s="17">
        <f>'Time Intervals'!B10</f>
        <v>0.39583333333333298</v>
      </c>
      <c r="F11" s="18" t="str">
        <f>IFERROR(INDEX(Input[],MATCH(DATEVALUE(DateVal)&amp;DailySchedule[[#This Row],[Time]],LookUpDateAndTime,0),3),"-")</f>
        <v>-</v>
      </c>
      <c r="H11" s="29">
        <v>334</v>
      </c>
      <c r="I11" s="23" t="str">
        <f>IFERROR(INDEX(Input[],MATCH($H$13&amp;"|"&amp;ROW(A2),Input[UNIQUE VALUE (CALCULATED)],0),2),"")</f>
        <v/>
      </c>
      <c r="J11" s="27" t="str">
        <f>IFERROR(INDEX(Input[],MATCH($H$13&amp;"|"&amp;ROW(A2),Input[UNIQUE VALUE (CALCULATED)],0),3),"")</f>
        <v/>
      </c>
      <c r="L11" s="32"/>
      <c r="M11" s="34"/>
    </row>
    <row r="12" spans="2:14" ht="15" customHeight="1" x14ac:dyDescent="0.2">
      <c r="E12" s="17">
        <f>'Time Intervals'!B11</f>
        <v>0.41666666666666702</v>
      </c>
      <c r="F12" s="18" t="str">
        <f>IFERROR(INDEX(Input[],MATCH(DATEVALUE(DateVal)&amp;DailySchedule[[#This Row],[Time]],LookUpDateAndTime,0),3),"-")</f>
        <v>-</v>
      </c>
      <c r="H12" s="29"/>
      <c r="I12" s="23" t="str">
        <f>IFERROR(INDEX(Input[],MATCH($H$13&amp;"|"&amp;ROW(A3),Input[UNIQUE VALUE (CALCULATED)],0),2),"")</f>
        <v/>
      </c>
      <c r="J12" s="27" t="str">
        <f>IFERROR(INDEX(Input[],MATCH($H$13&amp;"|"&amp;ROW(A3),Input[UNIQUE VALUE (CALCULATED)],0),3),"")</f>
        <v/>
      </c>
      <c r="L12" s="32"/>
      <c r="M12" s="34"/>
    </row>
    <row r="13" spans="2:14" ht="15" customHeight="1" x14ac:dyDescent="0.2">
      <c r="B13" s="43" t="s">
        <v>11</v>
      </c>
      <c r="C13" s="43"/>
      <c r="E13" s="17">
        <f>'Time Intervals'!B12</f>
        <v>0.4375</v>
      </c>
      <c r="F13" s="18" t="str">
        <f>IFERROR(INDEX(Input[],MATCH(DATEVALUE(DateVal)&amp;DailySchedule[[#This Row],[Time]],LookUpDateAndTime,0),3),"-")</f>
        <v>-</v>
      </c>
      <c r="H13" s="5" t="e">
        <f>DateVal+2</f>
        <v>#VALUE!</v>
      </c>
      <c r="I13" s="23" t="str">
        <f>IFERROR(INDEX(Input[],MATCH($H$13&amp;"|"&amp;ROW(A4),Input[UNIQUE VALUE (CALCULATED)],0),2),"")</f>
        <v/>
      </c>
      <c r="J13" s="27" t="str">
        <f>IFERROR(INDEX(Input[],MATCH($H$13&amp;"|"&amp;ROW(A4),Input[UNIQUE VALUE (CALCULATED)],0),3),"")</f>
        <v/>
      </c>
      <c r="L13" s="32" t="s">
        <v>27</v>
      </c>
      <c r="M13" s="34"/>
    </row>
    <row r="14" spans="2:14" ht="15" customHeight="1" x14ac:dyDescent="0.2">
      <c r="E14" s="17">
        <f>'Time Intervals'!B13</f>
        <v>0.45833333333333298</v>
      </c>
      <c r="F14" s="18" t="str">
        <f>IFERROR(INDEX(Input[],MATCH(DATEVALUE(DateVal)&amp;DailySchedule[[#This Row],[Time]],LookUpDateAndTime,0),3),"-")</f>
        <v>-</v>
      </c>
      <c r="H14" s="3"/>
      <c r="I14" s="23" t="str">
        <f>IFERROR(INDEX(Input[],MATCH($H$13&amp;"|"&amp;ROW(A5),Input[UNIQUE VALUE (CALCULATED)],0),2),"")</f>
        <v/>
      </c>
      <c r="J14" s="27" t="str">
        <f>IFERROR(INDEX(Input[],MATCH($H$13&amp;"|"&amp;ROW(A5),Input[UNIQUE VALUE (CALCULATED)],0),3),"")</f>
        <v/>
      </c>
      <c r="L14" s="32"/>
      <c r="M14" s="34"/>
    </row>
    <row r="15" spans="2:14" ht="15" customHeight="1" x14ac:dyDescent="0.2">
      <c r="B15" s="21">
        <v>2009</v>
      </c>
      <c r="C15" s="7" t="s">
        <v>8</v>
      </c>
      <c r="E15" s="17">
        <f>'Time Intervals'!B14</f>
        <v>0.47916666666666602</v>
      </c>
      <c r="F15" s="18" t="str">
        <f>IFERROR(INDEX(Input[],MATCH(DATEVALUE(DateVal)&amp;DailySchedule[[#This Row],[Time]],LookUpDateAndTime,0),3),"-")</f>
        <v>-</v>
      </c>
      <c r="H15" s="4"/>
      <c r="I15" s="25" t="str">
        <f>IFERROR(INDEX(Input[],MATCH($H$13&amp;"|"&amp;ROW(A6),Input[UNIQUE VALUE (CALCULATED)],0),2),"")</f>
        <v/>
      </c>
      <c r="J15" s="28" t="str">
        <f>IFERROR(INDEX(Input[],MATCH($H$13&amp;"|"&amp;ROW(A6),Input[UNIQUE VALUE (CALCULATED)],0),3),"")</f>
        <v/>
      </c>
      <c r="L15" s="32"/>
      <c r="M15" s="34"/>
    </row>
    <row r="16" spans="2:14" ht="15" customHeight="1" x14ac:dyDescent="0.25">
      <c r="C16" s="8"/>
      <c r="E16" s="17">
        <f>'Time Intervals'!B15</f>
        <v>0.5</v>
      </c>
      <c r="F16" s="18" t="str">
        <f>IFERROR(INDEX(Input[],MATCH(DATEVALUE(DateVal)&amp;DailySchedule[[#This Row],[Time]],LookUpDateAndTime,0),3),"-")</f>
        <v>-</v>
      </c>
      <c r="H16" s="2" t="e">
        <f>TEXT(DATEVALUE(DateVal)+3,"dddd")</f>
        <v>#VALUE!</v>
      </c>
      <c r="I16" s="24" t="str">
        <f>IFERROR(INDEX(Input[],MATCH($H$19&amp;"|"&amp;ROW(A1),Input[UNIQUE VALUE (CALCULATED)],0),2),"")</f>
        <v/>
      </c>
      <c r="J16" s="26" t="str">
        <f>IFERROR(INDEX(Input[],MATCH($H$19&amp;"|"&amp;ROW(A1),Input[UNIQUE VALUE (CALCULATED)],0),3),"")</f>
        <v/>
      </c>
      <c r="L16" s="32" t="s">
        <v>27</v>
      </c>
      <c r="M16" s="34"/>
    </row>
    <row r="17" spans="2:13" ht="15" customHeight="1" x14ac:dyDescent="0.2">
      <c r="B17" s="21" t="str">
        <f>CHOOSE(MonthNumber,"January","February","March","April","May","June","July","August","September","October","November","December")</f>
        <v>March</v>
      </c>
      <c r="C17" s="7" t="s">
        <v>7</v>
      </c>
      <c r="E17" s="17">
        <f>'Time Intervals'!B16</f>
        <v>0.52083333333333304</v>
      </c>
      <c r="F17" s="18" t="str">
        <f>IFERROR(INDEX(Input[],MATCH(DATEVALUE(DateVal)&amp;DailySchedule[[#This Row],[Time]],LookUpDateAndTime,0),3),"-")</f>
        <v>-</v>
      </c>
      <c r="H17" s="29">
        <v>444</v>
      </c>
      <c r="I17" s="23" t="str">
        <f>IFERROR(INDEX(Input[],MATCH($H$19&amp;"|"&amp;ROW(A2),Input[UNIQUE VALUE (CALCULATED)],0),2),"")</f>
        <v/>
      </c>
      <c r="J17" s="27" t="str">
        <f>IFERROR(INDEX(Input[],MATCH($H$19&amp;"|"&amp;ROW(A2),Input[UNIQUE VALUE (CALCULATED)],0),3),"")</f>
        <v/>
      </c>
      <c r="L17" s="32"/>
      <c r="M17" s="34"/>
    </row>
    <row r="18" spans="2:13" ht="15" customHeight="1" x14ac:dyDescent="0.2">
      <c r="B18" s="6">
        <v>3</v>
      </c>
      <c r="C18" s="8"/>
      <c r="E18" s="17">
        <f>'Time Intervals'!B17</f>
        <v>0.54166666666666596</v>
      </c>
      <c r="F18" s="18" t="str">
        <f>IFERROR(INDEX(Input[],MATCH(DATEVALUE(DateVal)&amp;DailySchedule[[#This Row],[Time]],LookUpDateAndTime,0),3),"-")</f>
        <v>-</v>
      </c>
      <c r="H18" s="29"/>
      <c r="I18" s="23" t="str">
        <f>IFERROR(INDEX(Input[],MATCH($H$19&amp;"|"&amp;ROW(A3),Input[UNIQUE VALUE (CALCULATED)],0),2),"")</f>
        <v/>
      </c>
      <c r="J18" s="27" t="str">
        <f>IFERROR(INDEX(Input[],MATCH($H$19&amp;"|"&amp;ROW(A3),Input[UNIQUE VALUE (CALCULATED)],0),3),"")</f>
        <v/>
      </c>
      <c r="L18" s="32"/>
      <c r="M18" s="34"/>
    </row>
    <row r="19" spans="2:13" ht="15" customHeight="1" x14ac:dyDescent="0.2">
      <c r="B19" s="21">
        <v>31</v>
      </c>
      <c r="C19" s="7" t="s">
        <v>9</v>
      </c>
      <c r="E19" s="17">
        <f>'Time Intervals'!B18</f>
        <v>0.5625</v>
      </c>
      <c r="F19" s="18" t="str">
        <f>IFERROR(INDEX(Input[],MATCH(DATEVALUE(DateVal)&amp;DailySchedule[[#This Row],[Time]],LookUpDateAndTime,0),3),"-")</f>
        <v>-</v>
      </c>
      <c r="H19" s="5" t="e">
        <f>DateVal+3</f>
        <v>#VALUE!</v>
      </c>
      <c r="I19" s="23" t="str">
        <f>IFERROR(INDEX(Input[],MATCH($H$19&amp;"|"&amp;ROW(A4),Input[UNIQUE VALUE (CALCULATED)],0),2),"")</f>
        <v/>
      </c>
      <c r="J19" s="27" t="str">
        <f>IFERROR(INDEX(Input[],MATCH($H$19&amp;"|"&amp;ROW(A4),Input[UNIQUE VALUE (CALCULATED)],0),3),"")</f>
        <v/>
      </c>
      <c r="L19" s="32" t="s">
        <v>27</v>
      </c>
      <c r="M19" s="34"/>
    </row>
    <row r="20" spans="2:13" ht="15" customHeight="1" x14ac:dyDescent="0.2">
      <c r="E20" s="17">
        <f>'Time Intervals'!B19</f>
        <v>0.58333333333333304</v>
      </c>
      <c r="F20" s="18" t="str">
        <f>IFERROR(INDEX(Input[],MATCH(DATEVALUE(DateVal)&amp;DailySchedule[[#This Row],[Time]],LookUpDateAndTime,0),3),"-")</f>
        <v>-</v>
      </c>
      <c r="H20" s="3"/>
      <c r="I20" s="23" t="str">
        <f>IFERROR(INDEX(Input[],MATCH($H$19&amp;"|"&amp;ROW(A5),Input[UNIQUE VALUE (CALCULATED)],0),2),"")</f>
        <v/>
      </c>
      <c r="J20" s="27" t="str">
        <f>IFERROR(INDEX(Input[],MATCH($H$19&amp;"|"&amp;ROW(A5),Input[UNIQUE VALUE (CALCULATED)],0),3),"")</f>
        <v/>
      </c>
      <c r="L20" s="32"/>
      <c r="M20" s="34"/>
    </row>
    <row r="21" spans="2:13" ht="15" customHeight="1" x14ac:dyDescent="0.2">
      <c r="E21" s="17">
        <f>'Time Intervals'!B20</f>
        <v>0.60416666666666596</v>
      </c>
      <c r="F21" s="18" t="str">
        <f>IFERROR(INDEX(Input[],MATCH(DATEVALUE(DateVal)&amp;DailySchedule[[#This Row],[Time]],LookUpDateAndTime,0),3),"-")</f>
        <v>-</v>
      </c>
      <c r="H21" s="4"/>
      <c r="I21" s="25" t="str">
        <f>IFERROR(INDEX(Input[],MATCH($H$19&amp;"|"&amp;ROW(A6),Input[UNIQUE VALUE (CALCULATED)],0),2),"")</f>
        <v/>
      </c>
      <c r="J21" s="28" t="str">
        <f>IFERROR(INDEX(Input[],MATCH($H$19&amp;"|"&amp;ROW(A6),Input[UNIQUE VALUE (CALCULATED)],0),3),"")</f>
        <v/>
      </c>
      <c r="L21" s="32"/>
      <c r="M21" s="34"/>
    </row>
    <row r="22" spans="2:13" ht="15" customHeight="1" x14ac:dyDescent="0.25">
      <c r="B22" s="43" t="s">
        <v>12</v>
      </c>
      <c r="C22" s="43"/>
      <c r="E22" s="17">
        <f>'Time Intervals'!B21</f>
        <v>0.625</v>
      </c>
      <c r="F22" s="18" t="str">
        <f>IFERROR(INDEX(Input[],MATCH(DATEVALUE(DateVal)&amp;DailySchedule[[#This Row],[Time]],LookUpDateAndTime,0),3),"-")</f>
        <v>-</v>
      </c>
      <c r="H22" s="2" t="e">
        <f>TEXT(DATEVALUE(DateVal)+4,"dddd")</f>
        <v>#VALUE!</v>
      </c>
      <c r="I22" s="24" t="str">
        <f>IFERROR(INDEX(Input[],MATCH($H$25&amp;"|"&amp;ROW(A1),Input[UNIQUE VALUE (CALCULATED)],0),2),"")</f>
        <v/>
      </c>
      <c r="J22" s="26" t="str">
        <f>IFERROR(INDEX(Input[],MATCH($H$25&amp;"|"&amp;ROW(A1),Input[UNIQUE VALUE (CALCULATED)],0),3),"")</f>
        <v/>
      </c>
      <c r="L22" s="32" t="s">
        <v>27</v>
      </c>
      <c r="M22" s="34"/>
    </row>
    <row r="23" spans="2:13" ht="15" customHeight="1" x14ac:dyDescent="0.2">
      <c r="E23" s="17">
        <f>'Time Intervals'!B22</f>
        <v>0.64583333333333304</v>
      </c>
      <c r="F23" s="18" t="str">
        <f>IFERROR(INDEX(Input[],MATCH(DATEVALUE(DateVal)&amp;DailySchedule[[#This Row],[Time]],LookUpDateAndTime,0),3),"-")</f>
        <v>-</v>
      </c>
      <c r="H23" s="29">
        <v>55</v>
      </c>
      <c r="I23" s="23" t="str">
        <f>IFERROR(INDEX(Input[],MATCH($H$25&amp;"|"&amp;ROW(A2),Input[UNIQUE VALUE (CALCULATED)],0),2),"")</f>
        <v/>
      </c>
      <c r="J23" s="27" t="str">
        <f>IFERROR(INDEX(Input[],MATCH($H$25&amp;"|"&amp;ROW(A2),Input[UNIQUE VALUE (CALCULATED)],0),3),"")</f>
        <v/>
      </c>
      <c r="L23" s="32"/>
      <c r="M23" s="34"/>
    </row>
    <row r="24" spans="2:13" ht="15" customHeight="1" x14ac:dyDescent="0.2">
      <c r="E24" s="17">
        <f>'Time Intervals'!B23</f>
        <v>0.66666666666666596</v>
      </c>
      <c r="F24" s="18" t="str">
        <f>IFERROR(INDEX(Input[],MATCH(DATEVALUE(DateVal)&amp;DailySchedule[[#This Row],[Time]],LookUpDateAndTime,0),3),"-")</f>
        <v>-</v>
      </c>
      <c r="H24" s="29"/>
      <c r="I24" s="23" t="str">
        <f>IFERROR(INDEX(Input[],MATCH($H$25&amp;"|"&amp;ROW(A3),Input[UNIQUE VALUE (CALCULATED)],0),2),"")</f>
        <v/>
      </c>
      <c r="J24" s="27" t="str">
        <f>IFERROR(INDEX(Input[],MATCH($H$25&amp;"|"&amp;ROW(A3),Input[UNIQUE VALUE (CALCULATED)],0),3),"")</f>
        <v/>
      </c>
      <c r="L24" s="32"/>
      <c r="M24" s="34"/>
    </row>
    <row r="25" spans="2:13" ht="15" customHeight="1" x14ac:dyDescent="0.2">
      <c r="E25" s="17">
        <f>'Time Intervals'!B24</f>
        <v>0.6875</v>
      </c>
      <c r="F25" s="18" t="str">
        <f>IFERROR(INDEX(Input[],MATCH(DATEVALUE(DateVal)&amp;DailySchedule[[#This Row],[Time]],LookUpDateAndTime,0),3),"-")</f>
        <v>-</v>
      </c>
      <c r="H25" s="5" t="e">
        <f>DateVal+4</f>
        <v>#VALUE!</v>
      </c>
      <c r="I25" s="23" t="str">
        <f>IFERROR(INDEX(Input[],MATCH($H$25&amp;"|"&amp;ROW(A4),Input[UNIQUE VALUE (CALCULATED)],0),2),"")</f>
        <v/>
      </c>
      <c r="J25" s="27" t="str">
        <f>IFERROR(INDEX(Input[],MATCH($H$25&amp;"|"&amp;ROW(A4),Input[UNIQUE VALUE (CALCULATED)],0),3),"")</f>
        <v/>
      </c>
      <c r="L25" s="32" t="s">
        <v>27</v>
      </c>
      <c r="M25" s="34"/>
    </row>
    <row r="26" spans="2:13" ht="15" customHeight="1" x14ac:dyDescent="0.2">
      <c r="E26" s="17">
        <f>'Time Intervals'!B25</f>
        <v>0.70833333333333304</v>
      </c>
      <c r="F26" s="18" t="str">
        <f>IFERROR(INDEX(Input[],MATCH(DATEVALUE(DateVal)&amp;DailySchedule[[#This Row],[Time]],LookUpDateAndTime,0),3),"-")</f>
        <v>-</v>
      </c>
      <c r="H26" s="4"/>
      <c r="I26" s="25" t="str">
        <f>IFERROR(INDEX(Input[],MATCH($H$25&amp;"|"&amp;ROW(A5),Input[UNIQUE VALUE (CALCULATED)],0),2),"")</f>
        <v/>
      </c>
      <c r="J26" s="28" t="str">
        <f>IFERROR(INDEX(Input[],MATCH($H$25&amp;"|"&amp;ROW(A5),Input[UNIQUE VALUE (CALCULATED)],0),3),"")</f>
        <v/>
      </c>
      <c r="L26" s="32"/>
      <c r="M26" s="34"/>
    </row>
    <row r="27" spans="2:13" ht="15" customHeight="1" x14ac:dyDescent="0.25">
      <c r="E27" s="17">
        <f>'Time Intervals'!B26</f>
        <v>0.72916666666666596</v>
      </c>
      <c r="F27" s="18" t="str">
        <f>IFERROR(INDEX(Input[],MATCH(DATEVALUE(DateVal)&amp;DailySchedule[[#This Row],[Time]],LookUpDateAndTime,0),3),"-")</f>
        <v>-</v>
      </c>
      <c r="H27" s="2" t="e">
        <f>TEXT(DATEVALUE(DateVal)+5,"dddd")</f>
        <v>#VALUE!</v>
      </c>
      <c r="I27" s="24" t="str">
        <f>IFERROR(INDEX(Input[],MATCH($H$30&amp;"|"&amp;ROW(A1),Input[UNIQUE VALUE (CALCULATED)],0),2),"")</f>
        <v/>
      </c>
      <c r="J27" s="26" t="str">
        <f>IFERROR(INDEX(Input[],MATCH($H$30&amp;"|"&amp;ROW(A1),Input[UNIQUE VALUE (CALCULATED)],0),3),"")</f>
        <v/>
      </c>
      <c r="L27" s="32"/>
      <c r="M27" s="34"/>
    </row>
    <row r="28" spans="2:13" ht="15" customHeight="1" x14ac:dyDescent="0.2">
      <c r="E28" s="17">
        <f>'Time Intervals'!B27</f>
        <v>0.75</v>
      </c>
      <c r="F28" s="18" t="str">
        <f>IFERROR(INDEX(Input[],MATCH(DATEVALUE(DateVal)&amp;DailySchedule[[#This Row],[Time]],LookUpDateAndTime,0),3),"-")</f>
        <v>-</v>
      </c>
      <c r="H28" s="29">
        <v>56546</v>
      </c>
      <c r="I28" s="23" t="str">
        <f>IFERROR(INDEX(Input[],MATCH($H$30&amp;"|"&amp;ROW(A2),Input[UNIQUE VALUE (CALCULATED)],0),2),"")</f>
        <v/>
      </c>
      <c r="J28" s="27" t="str">
        <f>IFERROR(INDEX(Input[],MATCH($H$30&amp;"|"&amp;ROW(A2),Input[UNIQUE VALUE (CALCULATED)],0),3),"")</f>
        <v/>
      </c>
      <c r="L28" s="32" t="s">
        <v>27</v>
      </c>
      <c r="M28" s="34"/>
    </row>
    <row r="29" spans="2:13" ht="15" customHeight="1" x14ac:dyDescent="0.2">
      <c r="B29" s="45" t="s">
        <v>26</v>
      </c>
      <c r="C29" s="46"/>
      <c r="E29" s="17">
        <f>'Time Intervals'!B28</f>
        <v>0.77083333333333304</v>
      </c>
      <c r="F29" s="18" t="str">
        <f>IFERROR(INDEX(Input[],MATCH(DATEVALUE(DateVal)&amp;DailySchedule[[#This Row],[Time]],LookUpDateAndTime,0),3),"-")</f>
        <v>-</v>
      </c>
      <c r="H29" s="29"/>
      <c r="I29" s="23" t="str">
        <f>IFERROR(INDEX(Input[],MATCH($H$30&amp;"|"&amp;ROW(A3),Input[UNIQUE VALUE (CALCULATED)],0),2),"")</f>
        <v/>
      </c>
      <c r="J29" s="27" t="str">
        <f>IFERROR(INDEX(Input[],MATCH($H$30&amp;"|"&amp;ROW(A3),Input[UNIQUE VALUE (CALCULATED)],0),3),"")</f>
        <v/>
      </c>
      <c r="L29" s="32"/>
      <c r="M29" s="34"/>
    </row>
    <row r="30" spans="2:13" ht="15" customHeight="1" x14ac:dyDescent="0.2">
      <c r="B30" s="40" t="s">
        <v>3</v>
      </c>
      <c r="C30" s="41"/>
      <c r="E30" s="17">
        <f>'Time Intervals'!B29</f>
        <v>0.79166666666666596</v>
      </c>
      <c r="F30" s="18" t="str">
        <f>IFERROR(INDEX(Input[],MATCH(DATEVALUE(DateVal)&amp;DailySchedule[[#This Row],[Time]],LookUpDateAndTime,0),3),"-")</f>
        <v>-</v>
      </c>
      <c r="H30" s="5" t="e">
        <f>DateVal+5</f>
        <v>#VALUE!</v>
      </c>
      <c r="I30" s="23" t="str">
        <f>IFERROR(INDEX(Input[],MATCH($H$30&amp;"|"&amp;ROW(A4),Input[UNIQUE VALUE (CALCULATED)],0),2),"")</f>
        <v/>
      </c>
      <c r="J30" s="27" t="str">
        <f>IFERROR(INDEX(Input[],MATCH($H$30&amp;"|"&amp;ROW(A4),Input[UNIQUE VALUE (CALCULATED)],0),3),"")</f>
        <v/>
      </c>
      <c r="L30" s="32"/>
      <c r="M30" s="34"/>
    </row>
    <row r="31" spans="2:13" ht="15" customHeight="1" x14ac:dyDescent="0.2">
      <c r="E31" s="17">
        <f>'Time Intervals'!B30</f>
        <v>0.8125</v>
      </c>
      <c r="F31" s="18" t="str">
        <f>IFERROR(INDEX(Input[],MATCH(DATEVALUE(DateVal)&amp;DailySchedule[[#This Row],[Time]],LookUpDateAndTime,0),3),"-")</f>
        <v>-</v>
      </c>
      <c r="H31" s="4"/>
      <c r="I31" s="25" t="str">
        <f>IFERROR(INDEX(Input[],MATCH($H$30&amp;"|"&amp;ROW(A5),Input[UNIQUE VALUE (CALCULATED)],0),2),"")</f>
        <v/>
      </c>
      <c r="J31" s="28" t="str">
        <f>IFERROR(INDEX(Input[],MATCH($H$30&amp;"|"&amp;ROW(A5),Input[UNIQUE VALUE (CALCULATED)],0),3),"")</f>
        <v/>
      </c>
      <c r="L31" s="32" t="s">
        <v>27</v>
      </c>
      <c r="M31" s="34"/>
    </row>
    <row r="32" spans="2:13" ht="15" customHeight="1" x14ac:dyDescent="0.25">
      <c r="E32" s="17">
        <f>'Time Intervals'!B31</f>
        <v>0.83333333333333304</v>
      </c>
      <c r="F32" s="18" t="str">
        <f>IFERROR(INDEX(Input[],MATCH(DATEVALUE(DateVal)&amp;DailySchedule[[#This Row],[Time]],LookUpDateAndTime,0),3),"-")</f>
        <v>-</v>
      </c>
      <c r="H32" s="2" t="e">
        <f>TEXT(DATEVALUE(DateVal)+6,"dddd")</f>
        <v>#VALUE!</v>
      </c>
      <c r="I32" s="24" t="str">
        <f>IFERROR(INDEX(Input[],MATCH($H$35&amp;"|"&amp;ROW(A1),Input[UNIQUE VALUE (CALCULATED)],0),2),"")</f>
        <v/>
      </c>
      <c r="J32" s="26" t="str">
        <f>IFERROR(INDEX(Input[],MATCH($H$35&amp;"|"&amp;ROW(A1),Input[UNIQUE VALUE (CALCULATED)],0),3),"")</f>
        <v/>
      </c>
      <c r="L32" s="32"/>
      <c r="M32" s="34"/>
    </row>
    <row r="33" spans="5:13" ht="15" customHeight="1" x14ac:dyDescent="0.2">
      <c r="E33" s="17">
        <f>'Time Intervals'!B32</f>
        <v>0.85416666666666596</v>
      </c>
      <c r="F33" s="18" t="str">
        <f>IFERROR(INDEX(Input[],MATCH(DATEVALUE(DateVal)&amp;DailySchedule[[#This Row],[Time]],LookUpDateAndTime,0),3),"-")</f>
        <v>-</v>
      </c>
      <c r="H33" s="29">
        <v>5454</v>
      </c>
      <c r="I33" s="23" t="str">
        <f>IFERROR(INDEX(Input[],MATCH($H$35&amp;"|"&amp;ROW(A2),Input[UNIQUE VALUE (CALCULATED)],0),2),"")</f>
        <v/>
      </c>
      <c r="J33" s="27" t="str">
        <f>IFERROR(INDEX(Input[],MATCH($H$35&amp;"|"&amp;ROW(A2),Input[UNIQUE VALUE (CALCULATED)],0),3),"")</f>
        <v/>
      </c>
      <c r="L33" s="32"/>
      <c r="M33" s="34"/>
    </row>
    <row r="34" spans="5:13" ht="15" customHeight="1" x14ac:dyDescent="0.2">
      <c r="E34" s="17">
        <f>'Time Intervals'!B33</f>
        <v>0.874999999999999</v>
      </c>
      <c r="F34" s="18" t="str">
        <f>IFERROR(INDEX(Input[],MATCH(DATEVALUE(DateVal)&amp;DailySchedule[[#This Row],[Time]],LookUpDateAndTime,0),3),"-")</f>
        <v>-</v>
      </c>
      <c r="H34" s="29"/>
      <c r="I34" s="23" t="str">
        <f>IFERROR(INDEX(Input[],MATCH($H$35&amp;"|"&amp;ROW(A3),Input[UNIQUE VALUE (CALCULATED)],0),2),"")</f>
        <v/>
      </c>
      <c r="J34" s="27" t="str">
        <f>IFERROR(INDEX(Input[],MATCH($H$35&amp;"|"&amp;ROW(A3),Input[UNIQUE VALUE (CALCULATED)],0),3),"")</f>
        <v/>
      </c>
      <c r="L34" s="37" t="s">
        <v>27</v>
      </c>
      <c r="M34" s="34"/>
    </row>
    <row r="35" spans="5:13" ht="15" customHeight="1" x14ac:dyDescent="0.2">
      <c r="E35" s="17">
        <f>'Time Intervals'!B34</f>
        <v>0.89583333333333304</v>
      </c>
      <c r="F35" s="18" t="str">
        <f>IFERROR(INDEX(Input[],MATCH(DATEVALUE(DateVal)&amp;DailySchedule[[#This Row],[Time]],LookUpDateAndTime,0),3),"-")</f>
        <v>-</v>
      </c>
      <c r="H35" s="5" t="e">
        <f>DateVal+6</f>
        <v>#VALUE!</v>
      </c>
      <c r="I35" s="23" t="str">
        <f>IFERROR(INDEX(Input[],MATCH($H$35&amp;"|"&amp;ROW(A4),Input[UNIQUE VALUE (CALCULATED)],0),2),"")</f>
        <v/>
      </c>
      <c r="J35" s="27" t="str">
        <f>IFERROR(INDEX(Input[],MATCH($H$35&amp;"|"&amp;ROW(A4),Input[UNIQUE VALUE (CALCULATED)],0),3),"")</f>
        <v/>
      </c>
      <c r="L35" s="38"/>
      <c r="M35" s="34"/>
    </row>
    <row r="36" spans="5:13" ht="15" customHeight="1" x14ac:dyDescent="0.2">
      <c r="E36" s="17">
        <f>'Time Intervals'!B35</f>
        <v>0.91666666666666596</v>
      </c>
      <c r="F36" s="18" t="str">
        <f>IFERROR(INDEX(Input[],MATCH(DATEVALUE(DateVal)&amp;DailySchedule[[#This Row],[Time]],LookUpDateAndTime,0),3),"-")</f>
        <v>-</v>
      </c>
      <c r="H36" s="4"/>
      <c r="I36" s="25" t="str">
        <f>IFERROR(INDEX(Input[],MATCH($H$35&amp;"|"&amp;ROW(A5),Input[UNIQUE VALUE (CALCULATED)],0),2),"")</f>
        <v/>
      </c>
      <c r="J36" s="28" t="str">
        <f>IFERROR(INDEX(Input[],MATCH($H$35&amp;"|"&amp;ROW(A5),Input[UNIQUE VALUE (CALCULATED)],0),3),"")</f>
        <v/>
      </c>
      <c r="L36" s="39"/>
      <c r="M36" s="35"/>
    </row>
  </sheetData>
  <mergeCells count="36"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H28:H29"/>
    <mergeCell ref="H3:J3"/>
    <mergeCell ref="L4:L6"/>
    <mergeCell ref="L7:L9"/>
    <mergeCell ref="L10:L12"/>
    <mergeCell ref="L13:L15"/>
    <mergeCell ref="L3:M3"/>
    <mergeCell ref="L28:L30"/>
    <mergeCell ref="M13:M15"/>
  </mergeCells>
  <conditionalFormatting sqref="F4:F36">
    <cfRule type="expression" dxfId="8" priority="1">
      <formula>LOWER(TRIM($F4))=ScheduleHighlight</formula>
    </cfRule>
  </conditionalFormatting>
  <printOptions horizontalCentered="1"/>
  <pageMargins left="0.25" right="0.25" top="0.75" bottom="0.75" header="0.3" footer="0.3"/>
  <pageSetup scale="85" fitToHeight="0" orientation="landscape" r:id="rId1"/>
  <ignoredErrors>
    <ignoredError sqref="F3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18"/>
  <sheetViews>
    <sheetView showGridLines="0" zoomScaleNormal="100" workbookViewId="0"/>
  </sheetViews>
  <sheetFormatPr defaultRowHeight="12" x14ac:dyDescent="0.2"/>
  <cols>
    <col min="1" max="1" width="4.1640625" style="14" customWidth="1"/>
    <col min="2" max="3" width="15.6640625" style="14" customWidth="1"/>
    <col min="4" max="4" width="6.5" style="14" customWidth="1"/>
    <col min="5" max="5" width="23.6640625" style="15" customWidth="1"/>
    <col min="6" max="6" width="20.1640625" style="15" customWidth="1"/>
    <col min="7" max="7" width="50.1640625" style="14" customWidth="1"/>
    <col min="8" max="8" width="21.83203125" style="14" hidden="1" customWidth="1"/>
    <col min="9" max="9" width="6.5" style="14" customWidth="1"/>
    <col min="10" max="10" width="32.83203125" style="14" customWidth="1"/>
    <col min="11" max="11" width="9.33203125" style="14" customWidth="1"/>
    <col min="12" max="16384" width="9.33203125" style="14"/>
  </cols>
  <sheetData>
    <row r="1" spans="2:9" x14ac:dyDescent="0.2">
      <c r="B1" s="48" t="e">
        <f>DAY(DateVal)</f>
        <v>#VALUE!</v>
      </c>
      <c r="C1" s="48"/>
      <c r="E1" s="47" t="s">
        <v>25</v>
      </c>
      <c r="F1" s="47"/>
    </row>
    <row r="2" spans="2:9" ht="15" customHeight="1" x14ac:dyDescent="0.2">
      <c r="B2" s="48"/>
      <c r="C2" s="48"/>
      <c r="E2" s="47"/>
      <c r="F2" s="47"/>
      <c r="I2"/>
    </row>
    <row r="3" spans="2:9" ht="15" customHeight="1" x14ac:dyDescent="0.2">
      <c r="B3" s="48"/>
      <c r="C3" s="48"/>
      <c r="E3" s="47"/>
      <c r="F3" s="47"/>
      <c r="I3" s="14" t="s">
        <v>24</v>
      </c>
    </row>
    <row r="4" spans="2:9" ht="27.75" customHeight="1" x14ac:dyDescent="0.2">
      <c r="B4" s="48"/>
      <c r="C4" s="48"/>
      <c r="E4" s="22" t="s">
        <v>15</v>
      </c>
      <c r="F4" s="22" t="s">
        <v>16</v>
      </c>
      <c r="G4" s="22" t="s">
        <v>17</v>
      </c>
      <c r="H4" s="9" t="s">
        <v>18</v>
      </c>
      <c r="I4" s="14" t="s">
        <v>24</v>
      </c>
    </row>
    <row r="5" spans="2:9" ht="15" customHeight="1" x14ac:dyDescent="0.2">
      <c r="B5" s="48"/>
      <c r="C5" s="48"/>
      <c r="E5" s="10">
        <v>41009</v>
      </c>
      <c r="F5" s="11">
        <v>0.25</v>
      </c>
      <c r="G5" s="12" t="s">
        <v>0</v>
      </c>
      <c r="H5" s="13" t="str">
        <f>Input[[#This Row],[DATE]]&amp;"|"&amp;COUNTIF($E$5:E5,E5)</f>
        <v>41009|1</v>
      </c>
    </row>
    <row r="6" spans="2:9" ht="15" customHeight="1" x14ac:dyDescent="0.2">
      <c r="B6" s="48"/>
      <c r="C6" s="48"/>
      <c r="E6" s="10">
        <v>41009</v>
      </c>
      <c r="F6" s="11">
        <v>0.27083333333333331</v>
      </c>
      <c r="G6" s="12" t="s">
        <v>1</v>
      </c>
      <c r="H6" s="13" t="str">
        <f>Input[[#This Row],[DATE]]&amp;"|"&amp;COUNTIF($E$5:E6,E6)</f>
        <v>41009|2</v>
      </c>
    </row>
    <row r="7" spans="2:9" ht="15" customHeight="1" x14ac:dyDescent="0.2">
      <c r="B7" s="49" t="str">
        <f>TEXT(DateVal,"dddd")</f>
        <v>MARCH 31, 2009</v>
      </c>
      <c r="C7" s="49"/>
      <c r="E7" s="10">
        <v>41009</v>
      </c>
      <c r="F7" s="11">
        <v>0.3125</v>
      </c>
      <c r="G7" s="12" t="s">
        <v>22</v>
      </c>
      <c r="H7" s="13" t="str">
        <f>Input[[#This Row],[DATE]]&amp;"|"&amp;COUNTIF($E$5:E7,E7)</f>
        <v>41009|3</v>
      </c>
    </row>
    <row r="8" spans="2:9" ht="15" customHeight="1" x14ac:dyDescent="0.2">
      <c r="B8" s="49"/>
      <c r="C8" s="49"/>
      <c r="E8" s="10">
        <v>41009</v>
      </c>
      <c r="F8" s="11">
        <v>0.33333333333333298</v>
      </c>
      <c r="G8" s="12" t="s">
        <v>2</v>
      </c>
      <c r="H8" s="13" t="str">
        <f>Input[[#This Row],[DATE]]&amp;"|"&amp;COUNTIF($E$5:E8,E8)</f>
        <v>41009|4</v>
      </c>
    </row>
    <row r="9" spans="2:9" ht="15" customHeight="1" x14ac:dyDescent="0.2">
      <c r="B9" s="50" t="str">
        <f>DateVal</f>
        <v>MARCH 31, 2009</v>
      </c>
      <c r="C9" s="50"/>
      <c r="E9" s="10">
        <v>41009</v>
      </c>
      <c r="F9" s="11">
        <v>0.41666666666666702</v>
      </c>
      <c r="G9" s="12" t="s">
        <v>3</v>
      </c>
      <c r="H9" s="13" t="str">
        <f>Input[[#This Row],[DATE]]&amp;"|"&amp;COUNTIF($E$5:E9,E9)</f>
        <v>41009|5</v>
      </c>
    </row>
    <row r="10" spans="2:9" ht="12.75" thickBot="1" x14ac:dyDescent="0.25">
      <c r="B10" s="51"/>
      <c r="C10" s="51"/>
      <c r="E10" s="10">
        <v>41009</v>
      </c>
      <c r="F10" s="11">
        <v>0.5</v>
      </c>
      <c r="G10" s="12" t="s">
        <v>4</v>
      </c>
      <c r="H10" s="13" t="str">
        <f>Input[[#This Row],[DATE]]&amp;"|"&amp;COUNTIF($E$5:E10,E10)</f>
        <v>41009|6</v>
      </c>
    </row>
    <row r="11" spans="2:9" ht="15" customHeight="1" thickTop="1" x14ac:dyDescent="0.2">
      <c r="B11" s="16"/>
      <c r="C11" s="16"/>
      <c r="E11" s="10">
        <v>41009</v>
      </c>
      <c r="F11" s="11">
        <v>0.54166666666666596</v>
      </c>
      <c r="G11" s="12" t="s">
        <v>23</v>
      </c>
      <c r="H11" s="13" t="str">
        <f>Input[[#This Row],[DATE]]&amp;"|"&amp;COUNTIF($E$5:E11,E11)</f>
        <v>41009|7</v>
      </c>
    </row>
    <row r="12" spans="2:9" ht="15" customHeight="1" x14ac:dyDescent="0.2">
      <c r="B12" s="16"/>
      <c r="C12" s="16"/>
      <c r="E12" s="10">
        <v>41009</v>
      </c>
      <c r="F12" s="11">
        <v>0.5625</v>
      </c>
      <c r="G12" s="12" t="s">
        <v>5</v>
      </c>
      <c r="H12" s="13" t="str">
        <f>Input[[#This Row],[DATE]]&amp;"|"&amp;COUNTIF($E$5:E12,E12)</f>
        <v>41009|8</v>
      </c>
    </row>
    <row r="13" spans="2:9" ht="15" customHeight="1" x14ac:dyDescent="0.2">
      <c r="B13" s="16"/>
      <c r="C13" s="16"/>
      <c r="E13" s="10">
        <v>41009</v>
      </c>
      <c r="F13" s="11">
        <v>0.625</v>
      </c>
      <c r="G13" s="12" t="s">
        <v>3</v>
      </c>
      <c r="H13" s="13" t="str">
        <f>Input[[#This Row],[DATE]]&amp;"|"&amp;COUNTIF($E$5:E13,E13)</f>
        <v>41009|9</v>
      </c>
    </row>
    <row r="14" spans="2:9" ht="15" customHeight="1" x14ac:dyDescent="0.2">
      <c r="B14" s="16"/>
      <c r="C14" s="16"/>
      <c r="E14" s="10">
        <v>41009</v>
      </c>
      <c r="F14" s="11">
        <v>0.70833333333333304</v>
      </c>
      <c r="G14" s="12" t="s">
        <v>6</v>
      </c>
      <c r="H14" s="13" t="str">
        <f>Input[[#This Row],[DATE]]&amp;"|"&amp;COUNTIF($E$5:E14,E14)</f>
        <v>41009|10</v>
      </c>
    </row>
    <row r="15" spans="2:9" x14ac:dyDescent="0.2">
      <c r="B15"/>
      <c r="C15"/>
      <c r="E15" s="10">
        <v>41009</v>
      </c>
      <c r="F15" s="11">
        <v>0.75</v>
      </c>
      <c r="G15" s="12" t="s">
        <v>21</v>
      </c>
      <c r="H15" s="13" t="str">
        <f>Input[[#This Row],[DATE]]&amp;"|"&amp;COUNTIF($E$5:E15,E15)</f>
        <v>41009|11</v>
      </c>
    </row>
    <row r="16" spans="2:9" x14ac:dyDescent="0.2">
      <c r="B16"/>
      <c r="C16"/>
      <c r="E16" s="10">
        <v>41010</v>
      </c>
      <c r="F16" s="11">
        <v>0.27083333333333331</v>
      </c>
      <c r="G16" s="12" t="s">
        <v>10</v>
      </c>
      <c r="H16" s="13" t="str">
        <f>Input[[#This Row],[DATE]]&amp;"|"&amp;COUNTIF($E$5:E17,E16)</f>
        <v>41010|2</v>
      </c>
    </row>
    <row r="17" spans="2:9" x14ac:dyDescent="0.2">
      <c r="B17"/>
      <c r="C17"/>
      <c r="E17" s="10">
        <v>41010</v>
      </c>
      <c r="F17" s="11">
        <v>0.3125</v>
      </c>
      <c r="G17" s="12" t="s">
        <v>22</v>
      </c>
      <c r="H17" s="13" t="str">
        <f>Input[[#This Row],[DATE]]&amp;"|"&amp;COUNTIF($E$5:E17,E17)</f>
        <v>41010|2</v>
      </c>
      <c r="I17" s="14" t="s">
        <v>24</v>
      </c>
    </row>
    <row r="18" spans="2:9" x14ac:dyDescent="0.2">
      <c r="E18" s="14"/>
      <c r="F18" s="14"/>
    </row>
  </sheetData>
  <mergeCells count="4">
    <mergeCell ref="E1:F3"/>
    <mergeCell ref="B1:C6"/>
    <mergeCell ref="B7:C8"/>
    <mergeCell ref="B9:C10"/>
  </mergeCells>
  <dataValidations count="1">
    <dataValidation type="list" allowBlank="1" showInputMessage="1" showErrorMessage="1" sqref="F5:F17">
      <formula1>TimesList</formula1>
    </dataValidation>
  </dataValidations>
  <printOptions horizontalCentered="1"/>
  <pageMargins left="0.25" right="0.25" top="0.75" bottom="0.75" header="0.3" footer="0.3"/>
  <pageSetup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B35"/>
  <sheetViews>
    <sheetView showGridLines="0" zoomScaleNormal="100" workbookViewId="0"/>
  </sheetViews>
  <sheetFormatPr defaultRowHeight="18.75" customHeight="1" x14ac:dyDescent="0.2"/>
  <cols>
    <col min="1" max="1" width="3.33203125" customWidth="1"/>
    <col min="2" max="2" width="16.5" customWidth="1"/>
  </cols>
  <sheetData>
    <row r="1" spans="2:2" ht="13.5" customHeight="1" x14ac:dyDescent="0.2"/>
    <row r="2" spans="2:2" ht="27" customHeight="1" x14ac:dyDescent="0.2">
      <c r="B2" s="19" t="s">
        <v>16</v>
      </c>
    </row>
    <row r="3" spans="2:2" ht="18.75" customHeight="1" x14ac:dyDescent="0.2">
      <c r="B3" s="11">
        <v>0.25</v>
      </c>
    </row>
    <row r="4" spans="2:2" ht="18.75" customHeight="1" x14ac:dyDescent="0.2">
      <c r="B4" s="11">
        <v>0.27083333333333331</v>
      </c>
    </row>
    <row r="5" spans="2:2" ht="18.75" customHeight="1" x14ac:dyDescent="0.2">
      <c r="B5" s="11">
        <v>0.29166666666666702</v>
      </c>
    </row>
    <row r="6" spans="2:2" ht="18.75" customHeight="1" x14ac:dyDescent="0.2">
      <c r="B6" s="11">
        <v>0.3125</v>
      </c>
    </row>
    <row r="7" spans="2:2" ht="18.75" customHeight="1" x14ac:dyDescent="0.2">
      <c r="B7" s="11">
        <v>0.33333333333333298</v>
      </c>
    </row>
    <row r="8" spans="2:2" ht="18.75" customHeight="1" x14ac:dyDescent="0.2">
      <c r="B8" s="11">
        <v>0.35416666666666702</v>
      </c>
    </row>
    <row r="9" spans="2:2" ht="18.75" customHeight="1" x14ac:dyDescent="0.2">
      <c r="B9" s="11">
        <v>0.375</v>
      </c>
    </row>
    <row r="10" spans="2:2" ht="18.75" customHeight="1" x14ac:dyDescent="0.2">
      <c r="B10" s="11">
        <v>0.39583333333333298</v>
      </c>
    </row>
    <row r="11" spans="2:2" ht="18.75" customHeight="1" x14ac:dyDescent="0.2">
      <c r="B11" s="11">
        <v>0.41666666666666702</v>
      </c>
    </row>
    <row r="12" spans="2:2" ht="18.75" customHeight="1" x14ac:dyDescent="0.2">
      <c r="B12" s="11">
        <v>0.4375</v>
      </c>
    </row>
    <row r="13" spans="2:2" ht="18.75" customHeight="1" x14ac:dyDescent="0.2">
      <c r="B13" s="11">
        <v>0.45833333333333298</v>
      </c>
    </row>
    <row r="14" spans="2:2" ht="18.75" customHeight="1" x14ac:dyDescent="0.2">
      <c r="B14" s="11">
        <v>0.47916666666666602</v>
      </c>
    </row>
    <row r="15" spans="2:2" ht="18.75" customHeight="1" x14ac:dyDescent="0.2">
      <c r="B15" s="11">
        <v>0.5</v>
      </c>
    </row>
    <row r="16" spans="2:2" ht="18.75" customHeight="1" x14ac:dyDescent="0.2">
      <c r="B16" s="11">
        <v>0.52083333333333304</v>
      </c>
    </row>
    <row r="17" spans="2:2" ht="18.75" customHeight="1" x14ac:dyDescent="0.2">
      <c r="B17" s="11">
        <v>0.54166666666666596</v>
      </c>
    </row>
    <row r="18" spans="2:2" ht="18.75" customHeight="1" x14ac:dyDescent="0.2">
      <c r="B18" s="11">
        <v>0.5625</v>
      </c>
    </row>
    <row r="19" spans="2:2" ht="18.75" customHeight="1" x14ac:dyDescent="0.2">
      <c r="B19" s="11">
        <v>0.58333333333333304</v>
      </c>
    </row>
    <row r="20" spans="2:2" ht="18.75" customHeight="1" x14ac:dyDescent="0.2">
      <c r="B20" s="11">
        <v>0.60416666666666596</v>
      </c>
    </row>
    <row r="21" spans="2:2" ht="18.75" customHeight="1" x14ac:dyDescent="0.2">
      <c r="B21" s="11">
        <v>0.625</v>
      </c>
    </row>
    <row r="22" spans="2:2" ht="18.75" customHeight="1" x14ac:dyDescent="0.2">
      <c r="B22" s="11">
        <v>0.64583333333333304</v>
      </c>
    </row>
    <row r="23" spans="2:2" ht="18.75" customHeight="1" x14ac:dyDescent="0.2">
      <c r="B23" s="11">
        <v>0.66666666666666596</v>
      </c>
    </row>
    <row r="24" spans="2:2" ht="18.75" customHeight="1" x14ac:dyDescent="0.2">
      <c r="B24" s="11">
        <v>0.6875</v>
      </c>
    </row>
    <row r="25" spans="2:2" ht="18.75" customHeight="1" x14ac:dyDescent="0.2">
      <c r="B25" s="11">
        <v>0.70833333333333304</v>
      </c>
    </row>
    <row r="26" spans="2:2" ht="18.75" customHeight="1" x14ac:dyDescent="0.2">
      <c r="B26" s="11">
        <v>0.72916666666666596</v>
      </c>
    </row>
    <row r="27" spans="2:2" ht="18.75" customHeight="1" x14ac:dyDescent="0.2">
      <c r="B27" s="11">
        <v>0.75</v>
      </c>
    </row>
    <row r="28" spans="2:2" ht="18.75" customHeight="1" x14ac:dyDescent="0.2">
      <c r="B28" s="11">
        <v>0.77083333333333304</v>
      </c>
    </row>
    <row r="29" spans="2:2" ht="18.75" customHeight="1" x14ac:dyDescent="0.2">
      <c r="B29" s="11">
        <v>0.79166666666666596</v>
      </c>
    </row>
    <row r="30" spans="2:2" ht="18.75" customHeight="1" x14ac:dyDescent="0.2">
      <c r="B30" s="11">
        <v>0.8125</v>
      </c>
    </row>
    <row r="31" spans="2:2" ht="18.75" customHeight="1" x14ac:dyDescent="0.2">
      <c r="B31" s="11">
        <v>0.83333333333333304</v>
      </c>
    </row>
    <row r="32" spans="2:2" ht="18.75" customHeight="1" x14ac:dyDescent="0.2">
      <c r="B32" s="11">
        <v>0.85416666666666596</v>
      </c>
    </row>
    <row r="33" spans="2:2" ht="18.75" customHeight="1" x14ac:dyDescent="0.2">
      <c r="B33" s="11">
        <v>0.874999999999999</v>
      </c>
    </row>
    <row r="34" spans="2:2" ht="18.75" customHeight="1" x14ac:dyDescent="0.2">
      <c r="B34" s="11">
        <v>0.89583333333333304</v>
      </c>
    </row>
    <row r="35" spans="2:2" ht="18.75" customHeight="1" x14ac:dyDescent="0.2">
      <c r="B35" s="11">
        <v>0.91666666666666596</v>
      </c>
    </row>
  </sheetData>
  <pageMargins left="0.7" right="0.7" top="0.75" bottom="0.75" header="0.3" footer="0.3"/>
  <pageSetup orientation="portrait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Daily Schedule</vt:lpstr>
      <vt:lpstr>Event Scheduler</vt:lpstr>
      <vt:lpstr>Time Intervals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work schedule</dc:title>
  <dc:creator>nigel</dc:creator>
  <cp:keywords/>
  <cp:lastModifiedBy>nigel</cp:lastModifiedBy>
  <dcterms:created xsi:type="dcterms:W3CDTF">2014-10-12T00:35:43Z</dcterms:created>
  <dcterms:modified xsi:type="dcterms:W3CDTF">2014-10-12T00:35:44Z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