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137106ddea6c253a/Desktop/Documents/"/>
    </mc:Choice>
  </mc:AlternateContent>
  <xr:revisionPtr revIDLastSave="688" documentId="8_{D48489CC-B56B-4344-A961-2953CB113F7B}" xr6:coauthVersionLast="47" xr6:coauthVersionMax="47" xr10:uidLastSave="{5B5C45A2-9F76-4B3A-AAF8-053E1ECCBFB9}"/>
  <bookViews>
    <workbookView xWindow="-108" yWindow="-108" windowWidth="23256" windowHeight="13896" firstSheet="4" activeTab="6" xr2:uid="{4C8567D5-47D4-41AB-A3D4-1BCEA359F571}"/>
  </bookViews>
  <sheets>
    <sheet name="Central Tendency" sheetId="1" r:id="rId1"/>
    <sheet name="Measures of Dispersion" sheetId="2" r:id="rId2"/>
    <sheet name="Measures of skweness &amp; kurtosis" sheetId="3" r:id="rId3"/>
    <sheet name="correlation &amp; covarience" sheetId="5" r:id="rId4"/>
    <sheet name="discrete and continuous random " sheetId="6" r:id="rId5"/>
    <sheet name="Discrete Distribution and Conti" sheetId="7" r:id="rId6"/>
    <sheet name=" Confidence Interval and Hypoth"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8" i="8" l="1"/>
  <c r="O7" i="8"/>
  <c r="O6" i="8"/>
  <c r="O5" i="8"/>
  <c r="O38" i="7"/>
  <c r="O37" i="7"/>
  <c r="O11" i="7"/>
  <c r="O10" i="7"/>
  <c r="O9" i="7"/>
  <c r="Q24" i="6"/>
  <c r="Q23" i="6"/>
  <c r="Q22" i="6"/>
  <c r="P7" i="6"/>
  <c r="P6" i="6"/>
  <c r="P5" i="6"/>
  <c r="M26" i="5"/>
  <c r="M4" i="5"/>
  <c r="M109" i="3"/>
  <c r="M108" i="3"/>
  <c r="M81" i="3"/>
  <c r="M80" i="3"/>
  <c r="M53" i="3"/>
  <c r="M52" i="3"/>
  <c r="M25" i="3"/>
  <c r="M24" i="3"/>
  <c r="M5" i="3"/>
  <c r="M4" i="3"/>
  <c r="Q130" i="2"/>
  <c r="P130" i="2"/>
  <c r="S130" i="2"/>
  <c r="R130" i="2"/>
  <c r="O130" i="2"/>
  <c r="Q129" i="2"/>
  <c r="P129" i="2"/>
  <c r="S129" i="2"/>
  <c r="R129" i="2"/>
  <c r="O129" i="2"/>
  <c r="Q128" i="2"/>
  <c r="P128" i="2"/>
  <c r="S128" i="2"/>
  <c r="R128" i="2"/>
  <c r="O128" i="2"/>
  <c r="Q127" i="2"/>
  <c r="P127" i="2"/>
  <c r="S127" i="2"/>
  <c r="R127" i="2"/>
  <c r="O127" i="2"/>
  <c r="Q126" i="2"/>
  <c r="P126" i="2"/>
  <c r="S126" i="2"/>
  <c r="R126" i="2"/>
  <c r="O126" i="2"/>
  <c r="O105" i="2"/>
  <c r="O104" i="2"/>
  <c r="O85" i="2"/>
  <c r="O87" i="2"/>
  <c r="O86" i="2"/>
  <c r="O84" i="2"/>
  <c r="O60" i="2"/>
  <c r="O59" i="2"/>
  <c r="O58" i="2"/>
  <c r="O57" i="2"/>
  <c r="O56" i="2" s="1"/>
  <c r="O35" i="2"/>
  <c r="O34" i="2"/>
  <c r="O33" i="2"/>
  <c r="O32" i="2"/>
  <c r="O31" i="2" s="1"/>
  <c r="O5" i="2"/>
  <c r="O4" i="2" s="1"/>
  <c r="O8" i="2"/>
  <c r="O7" i="2"/>
  <c r="O6" i="2"/>
  <c r="J65" i="1"/>
  <c r="J64" i="1"/>
  <c r="J63" i="1"/>
  <c r="J35" i="1"/>
  <c r="J34" i="1"/>
  <c r="J33" i="1"/>
  <c r="J6" i="1" a="1"/>
  <c r="J6" i="1" s="1"/>
  <c r="J5" i="1"/>
  <c r="J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<sst xmlns="http://schemas.openxmlformats.org/spreadsheetml/2006/main" count="128" uniqueCount="71">
  <si>
    <t xml:space="preserve"> 1) Business Problem: A retail store wants to analyze the sales data of a particular
 product category to understand the typical sales performance and make strategic
 decisions.
 Data:
 Let's consider the weekly sales data (in units) for the past month for a specific product
 category:
 Week 1: 50 units
 Week 2: 60 units
 Week 3: 55 units
 Week 4: 70 units
 Question:
 1. Mean: What is the average weekly sales of the product category?
 2. Median: What is the typical or central sales value for the product category?
 3. Mode: Are there any recurring or most frequently occurring sales figures for the
 product category</t>
  </si>
  <si>
    <t>Mean</t>
  </si>
  <si>
    <t>Median</t>
  </si>
  <si>
    <t>Mode</t>
  </si>
  <si>
    <t>SOLUTION</t>
  </si>
  <si>
    <t>2) Business Problem: A restaurant wants to analyze the waiting times of its
 customers to understand the typical waiting experience and improve service
 efficiency.
 Data:
 Let's consider the waiting times (in minutes) for the past 20 customers:
 15, 10, 20, 25, 15, 10, 30, 20, 15, 10,
 10, 25, 15, 20, 20, 15, 10, 10, 20, 25
 Question:
 1. Mean: What is the average waiting time for customers at the restaurant?
 2. Median: What is the typical or central waiting time experienced by customers?
3. Mode: Are there any recurring or most frequently occurring waiting times for
 customers?
 By answering these questions using the mean, median, and mode, the restaurant can
 gain insights into the average waiting time, identify any common or peak waiting periods,
 and make informed decisions to optimize the customer service process, such as
 adjusting staffing levels, streamlining operations, or implementing strategies to reduce
 waiting times</t>
  </si>
  <si>
    <t>Answer in minutes</t>
  </si>
  <si>
    <t>Answer in Units</t>
  </si>
  <si>
    <t xml:space="preserve"> 3) Business Problem: A car rental company wants to analyze the rental durations of
 its customers to understand the typical rental period and optimize its pricing and
 fleet management strategies.
 Data:
 Let's consider the rental durations (in days) for a sample of 50 customers:
 3, 2, 5, 4, 7, 2, 3, 3, 1, 6,
 4, 2, 3, 5, 2, 4, 2, 1, 3, 5,
 6, 3, 2, 1, 4, 2, 4, 5, 3, 2,
 7, 2, 3, 4, 5, 1, 6, 2, 4, 3,
 5, 3, 2, 4, 2, 6, 3, 2, 4, 5
 Question:
 1. Mean: What is the average rental duration for customers at the car rental company?
 2. Median: What is the typical or central rental duration experienced by customers?
 3. Mode: Are there any recurring or most frequently occurring rental durations for
 customers?
 By answering these questions using the mean, median, and mode, the car rental
 company can gain insights into the average rental duration, understand the most
 common rental periods, and make informed decisions regarding pricing, fleet size, and
 availability. Additionally, this analysis can help the company optimize resource allocation,
 plan for peak demand periods, and enhance customer satisfaction by aligning service
 offerings with customers' typical rental needs</t>
  </si>
  <si>
    <t>Answers in days</t>
  </si>
  <si>
    <t xml:space="preserve"> 1) Problem: A manufacturing company wants to analyze the production output of a
 specific machine to understand the variability or spread in its performance.
 Data:
 Let's consider the number of units produced per hour by the machine for a sample of 10
 working days:
 Day 1: 120 units
 Day 2: 110 units
 Day 3: 130 units
 Day 4: 115 units
 Day 5: 125 units
 Day 6: 105 units
 Day 7: 135 units
 Day 8: 115 units
 Day 9: 125 units
 Day 10: 140 units
 Question:
 1. Range: What is the range of the production output for the machine?
 2. Variance: What is the variance of the production output for the machine?
 3. Standard Deviation: What is the standard deviation of the production output for the
 machine?
 By answering these questions using different measures of dispersion, the manufacturing
 company can gain insights into the variability in the machine's production output. This
 information can help identify any fluctuations, assess the consistency of performance,
 and make informed decisions regarding quality control, scheduling, and resource
 allocation</t>
  </si>
  <si>
    <t>Range:</t>
  </si>
  <si>
    <t>Maximum</t>
  </si>
  <si>
    <t>Minimum</t>
  </si>
  <si>
    <t>Variance:</t>
  </si>
  <si>
    <t>Answer in units</t>
  </si>
  <si>
    <t>2) Problem: A retail store wants to analyze the sales of a specific product to
 understand the variability in daily sales and assess its inventory management.
 Data:
 Let's consider the daily sales (in dollars) for the past 30 days:
 $500, $700, $400, $600, $550, $750, $650, $500, $600, $550,
$800, $450, $700, $550, $600, $400, $650, $500, $750, $550,
 $700, $600, $500, $800, $550, $650, $400, $600, $750, $550
 Questions:
 1. Range: What is the range of the daily sales?
 2. Variance: What is the variance of the daily sales?
 3. Standard Deviation: What is the standard deviation of the daily sales?
 By answering these questions using different measures of dispersion, the retail store can
 gain insights into the variability in daily sales, assess the consistency of demand, and
 make informed decisions regarding inventory stocking levels, sales forecasting, and
 pricing strategies</t>
  </si>
  <si>
    <t>Standard Deviation:</t>
  </si>
  <si>
    <t>Answer in $</t>
  </si>
  <si>
    <t xml:space="preserve"> 3) Problem: An e-commerce platform wants to analyze the delivery times of its
 shipments to understand the variability in order fulfillment and optimize its
 logistics operations.
 Data:
 Let's consider the delivery times (in days) for a sample of 50 shipments:
 3, 5, 2, 4, 6, 2, 3, 4, 2, 5,
 7, 2, 3, 4, 2, 4, 2, 3, 5, 6,
 3, 2, 1, 4, 2, 4, 5, 3, 2, 7,
 2, 3, 4, 5, 1, 6, 2, 4, 3, 5,
 3, 2, 4, 2, 6, 3, 2, 4, 5, 3
 Questions:
 1. Range: What is the range of the delivery times?
 2. Variance: What is the variance of the delivery times?
 3. Standard Deviation: What is the standard deviation of the delivery times?
 By answering these questions using different measures of dispersion, the e-commerce
 platform can gain insights into the variability in delivery times, identify any bottlenecks in
 the logistics process, and make informed decisions regarding shipment tracking,
 customer expectations, and service level agreements.</t>
  </si>
  <si>
    <t>Answer in Days</t>
  </si>
  <si>
    <t xml:space="preserve"> 4) Problem : A company wants to analyze the monthly revenue generated by one of
 its products to understand its performance and variability.
Data:
 Let's consider the monthly revenue (in thousands of dollars) for the past 12 months:
 $120, $150, $110, $135, $125, $140, $130, $155, $115, $145, $135, $130
 Questions:
 1. Measure of Central Tendency: What is the average monthly revenue for the product?
 2. Measure of Dispersion: What is the range of monthly revenue for the product?
 By answering these questions, the company can gain insights into the average revenue
 generated by the product and understand the range or variability in its monthly revenue,
 which can help with financial planning, forecasting, and evaluating the product's
 performance.</t>
  </si>
  <si>
    <t>Measures of Central Tendancy</t>
  </si>
  <si>
    <t>Measure of Dispersion</t>
  </si>
  <si>
    <t xml:space="preserve"> 5) Problem : A survey was conducted to gather feedback from customers regarding
 their satisfaction with a particular service on a scale of 1 to 10.
 Data:
 Let's consider the satisfaction ratings from 50 customers:
 8, 7, 9, 6, 7, 8, 9, 8, 7, 6,
 8, 9, 7, 8, 7, 6, 8, 9, 6, 7,
 8, 9, 7, 6, 7, 8, 9, 8, 7, 6,
 9, 8, 7, 6, 8, 9, 7, 8, 7, 6,
 9, 8, 7, 6, 7, 8, 9, 8, 7, 6
 Questions:
 1. Measure of Central Tendency: What is the average satisfaction rating?
 2. Measure of Dispersion: What is the standard deviation of the satisfaction ratings?
 By answering these questions, the company can gain insights into the average
 satisfaction rating of customers and understand the spread or variability in their ratings.
 This information can help identify areas for improvement, evaluate customer perception,
 and make informed decisions to enhance the service quality</t>
  </si>
  <si>
    <t>Answer in Satisfaction</t>
  </si>
  <si>
    <t xml:space="preserve"> 7) Problem : A transportation company wants to analyze the fuel efficiency of its
 vehicle fleet to identify any variations across different vehicle models.
 Data:
 Let's consider the fuel efficiency (in miles per gallon, mpg) for a sample of 50 vehicles:
 Model A: 30, 32, 33, 28, 31, 30, 29, 30, 32, 31,
 Model B: 25, 27, 26, 23, 28, 24, 26, 25, 27, 28,
 Model C: 22, 23, 20, 25, 21, 24, 23, 22, 25, 24,
 Model D: 18, 17, 19, 20, 21, 18, 19, 17, 20, 19,
 Model E: 35, 36, 34, 35, 33, 34, 32, 33, 36, 34
 Questions:
 1. Measure of Central Tendency: What is the average fuel efficiency for each vehicle
 model?
 2. Measure of Dispersion: What is the range of fuel efficiency for each vehicle model?
 3. Measure of Dispersion: What is the variance of the fuel efficiency for each vehicle
 model?
 By answering these questions, the transportation company can
gain insights into the average fuel efficiency of different vehicle models, understand the
 variations or spread in the fuel efficiency, and make informed decisions regarding fleet
 management, vehicle selection, and fuel consumption optimization</t>
  </si>
  <si>
    <t>MODEL A</t>
  </si>
  <si>
    <t>MODELB</t>
  </si>
  <si>
    <t>MODEL C</t>
  </si>
  <si>
    <t>MODEL D</t>
  </si>
  <si>
    <t>MODEL E</t>
  </si>
  <si>
    <t>Centarl Tendency</t>
  </si>
  <si>
    <t>Dispersion</t>
  </si>
  <si>
    <t>Range</t>
  </si>
  <si>
    <t>Variance</t>
  </si>
  <si>
    <t xml:space="preserve"> 1) Question : A company wants to analyze the monthly returns of its investment
 portfolio to understand the distribution and risk associated with the returns.
 Data:
 Let's consider the monthly returns (%) for the portfolio over a one-year period:
 Returns:-2.5, 1.3,-0.8,-1.9, 2.1, 0.5,-1.2, 1.8,-0.5, 2.3,-0.7, 1.2,-1.5,-0.3, 2.6, 1.1,-1.7, 0.9,-1.4, 0.3,
 1.9,-1.1,-0.4, 2.2,-0.9, 1.6,-0.6,-1.3, 2.4, 0.7,-1.8, 1.5,-0.2,-2.1, 2.8, 0.8,-1.6, 1.4,-0.1, 2.5,-1.0, 1.7,-0.9,-2.0, 2.7, 0.6,-1.4, 1.1,-0.3, 2.0
 Questions:
 1. Skewness: Calculate the skewness of the monthly returns.
 2. Kurtosis: Calculate the kurtosis of the monthly returns.
 3. Interpretation: Based on the skewness and kurtosis values, what can be said about
 the distribution of returns?
 By answering these questions using measures of skewness and kurtosis, the company
 can understand the shape and symmetry of the return distribution, assess the level of
 risk and potential outliers, and make informed decisions regarding portfolio management
 and risk mitigation strategies.</t>
  </si>
  <si>
    <t>Solution</t>
  </si>
  <si>
    <t>Skweness</t>
  </si>
  <si>
    <t>Kurtosis</t>
  </si>
  <si>
    <t>Interpretation</t>
  </si>
  <si>
    <t xml:space="preserve"> 2) Question : A research study wants to analyze the income distribution of a
 population to understand the level of income inequality.
 Data:
 Let's consider the monthly incomes (in thousands of dollars) of a sample of 100
 individuals:
Incomes: 2.5, 4.8, 3.2, 2.1, 4.5, 2.9, 2.3, 3.1, 4.2, 3.9,
 2.8, 4.1, 2.6, 2.4, 4.7, 3.3, 2.7, 3.0, 4.3, 3.7,
 2.2, 3.6, 4.0, 2.7, 3.8, 3.5, 3.2, 4.4, 2.0, 3.4,
 3.1, 2.9, 4.6, 3.3, 2.5, 4.9, 2.8, 3.0, 4.2, 3.9,
 2.8, 4.1, 2.6, 2.4, 4.7, 3.3, 2.7, 3.0, 4.3, 3.7,
 2.2, 3.6, 4.0, 2.7, 3.8, 3.5, 3.2, 4.4,
 2.0, 3.4,
 3.1, 2.9, 4.6, 3.3, 2.5, 4.9, 2.8, 3.0, 4.2, 3.9,
 2.8, 4.1, 2.6, 2.4, 4.7, 3.3, 2.7, 3.0, 4.3, 3.7,
 2.2, 3.6, 4.0, 2.7, 3.8, 3.5, 3.2, 4.4, 2.0, 3.4,
 3.1, 2.9, 4.6, 3.3, 2.5, 4.9
 Questions:
 1. Skewness: Calculate the skewness of the income distribution.
 2. Kurtosis: Calculate the kurtosis of the income distribution.
 3. Interpretation: Based on the skewness and kurtosis values, what can be inferred
 about the income inequality?
 By answering these questions using measures of skewness and kurtosis, the research
 study can assess the level of income inequality, determine the shape of the income
 distribution, and make informed policy recommendations to address income disparities.</t>
  </si>
  <si>
    <t xml:space="preserve"> 3) Question : A survey was conducted to analyze the satisfaction ratings of
 customers on a scale of 1 to 5 for a specific product.
 Data:
 Let's consider the satisfaction ratings from 200 customers:
 Ratings: 4, 5, 3, 4, 4, 3, 2, 5, 4, 3,
 5, 4, 2, 3, 4, 5, 3, 4, 5, 3,
 4, 3, 2, 4, 5, 3, 4, 5, 4, 3,
 3, 4, 5, 2, 3, 4, 4, 3, 5, 4,
 3, 4, 5, 4, 2, 3, 4, 5, 3, 4,
 5, 4, 3, 4, 5, 3, 4, 5, 4, 3,
 3, 4, 5, 2, 3, 4, 4, 3, 5, 4,
 3, 4, 5, 4, 2, 3, 4, 5, 3, 4,
 5, 4, 3, 4, 5, 3, 4, 5, 4, 3,
 3, 4, 5, 2, 3, 4, 4, 3, 5, 4
 Questions:
 1. Skewness: Calculate the skewness of the satisfaction ratings.
 2. Kurtosis: Calculate the kurtosis of the satisfaction ratings.
3. Interpretation: Based on the skewness and kurtosis values, what can be inferred
 about the satisfaction ratings distribution?
 By answering these questions using measures of skewness and kurtosis, the survey can
 assess the skewness and peakedness of the satisfaction ratings, determine if the ratings
 are skewed towards positive or negative evaluations, and understand the distribution
 characteristics of customer satisfaction</t>
  </si>
  <si>
    <t xml:space="preserve"> 4) Question : A study wants to analyze the distribution of house prices in a specific
 city to understand the market trends.
 Data:
 Let's consider the house prices (in thousands of dollars) for
 a sample of 150 houses:
 House Prices: 280, 350, 310, 270, 390, 320, 290, 340, 310, 380,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
 Questions:
 1. Skewness: Calculate the skewness of the house price distribution.
 2. Kurtosis: Calculate the kurtosis of the house price distribution.
 3. Interpretation: Based on the skewness and kurtosis values, what can be inferred
 about the distribution of house prices?
 By answering these questions using measures of skewness and kurtosis, the study can
 assess the symmetry and peakedness of the house price distribution, identify any
 outliers or extreme values, and gain insights into the market trends and pricing
 dynamics</t>
  </si>
  <si>
    <t xml:space="preserve"> 5) Question : A company wants to analyze the waiting times of customers at a
 service center to improve operational efficiency.
 Data:
 Let's consider the waiting times (in minutes) for a sample of 100 customers:
Waiting Times: 12, 18, 15, 22, 20, 14, 16, 21, 19, 17,
 22, 19, 13, 16, 21, 22, 17, 19, 22, 18,
 14, 20, 19, 17, 22, 18, 15, 21, 20, 16,
 12, 18, 15, 22, 20, 14, 16, 21, 19, 17,
 22, 19, 13, 16, 21, 22, 17, 19, 22, 18,
 14, 20, 19, 17, 22, 18, 15, 21, 20, 16,
 12, 18, 15, 22, 20, 14, 16, 21, 19, 17,
 22, 19, 13, 16, 21, 22, 17, 19, 22, 18,
 14, 20, 19, 17, 22, 18, 15, 21, 20, 16,
 12, 18, 15, 22, 20, 14, 16, 21, 19, 17
 Questions:
 1. Skewness: Calculate the skewness of the waiting time distribution.
 2. Kurtosis
 : Calculate the kurtosis of the waiting time distribution.
 3. Interpretation: Based on the skewness and kurtosis values, what can be inferred
 about the waiting time distribution?
 By answering these questions using measures of skewness and kurtosis, the company
 can assess the symmetry and tail behavior of the waiting time distribution, identify any
 patterns or anomalies in customer waiting times, and make improvements to streamline
 the service process and enhance customer satisfaction.</t>
  </si>
  <si>
    <t>Slighty right- positive skweed</t>
  </si>
  <si>
    <t>lepokurtic</t>
  </si>
  <si>
    <t>flat distribution</t>
  </si>
  <si>
    <t>Slightly left- Negative skewed</t>
  </si>
  <si>
    <t>Platykurtic</t>
  </si>
  <si>
    <t xml:space="preserve"> 1) Question : A marketing department wants to understand the relationship between
 advertising expenditure and sales revenue to assess the effectiveness of their
 advertising campaigns.
 Data:
 Let's consider the monthly advertising expenditure (in thousands of dollars) and
 corresponding sales revenue (in thousands of dollars) for a sample of 12 months:
 Advertising Expenditure: 10, 12, 15, 18, 20, 22, 25, 28, 30, 32, 35, 38
 Sales Revenue: 50, 55, 60, 65, 70, 75, 80, 85, 90, 95, 100, 105
 Question:
 Calculate the correlation coefficient between advertising expenditure and sales revenue.
 Interpret the value of the correlation coefficient and explain the nature of the relationship
 between advertising expenditure and sales revenue.
 By analyzing the correlation coefficient, the marketing department can determine the
 strength and direction of the relationship between advertising expenditure and sales
 revenue. This information can help them make informed decisions about allocating their
 advertising budget and optimizing their marketing strategies</t>
  </si>
  <si>
    <t>Correlation Coefficient</t>
  </si>
  <si>
    <t>interpretation:</t>
  </si>
  <si>
    <t xml:space="preserve">positive relationship </t>
  </si>
  <si>
    <t>Advertising Expenditure</t>
  </si>
  <si>
    <t>Sales Revenue</t>
  </si>
  <si>
    <t>2) Question : An investment analyst wants to assess the relationship between the
 stock prices of two companies to identify potential investment opportunities.
 Data:
 Let's consider the daily closing prices (in dollars) of Company A and Company B for a
 sample of 20 trading days:
 Company A: 45, 47, 48, 50, 52, 53, 55, 56, 58, 60, 62, 64, 65, 67, 69, 70, 72, 74, 76, 77
 Company B: 52, 54, 55, 57, 59, 60, 61, 62, 64, 66, 67, 69, 71, 73, 74, 76, 78, 80, 82, 83
Question:
 Calculate the covariance between the stock prices of Company A and Company B.
 Interpret the value of the covariance and explain the nature of the relationship between
 the two stocks.
 By analyzing the covariance, the investment analyst can determine whether the stock
 prices of Company A and Company B move together (positive covariance) or in opposite
 directions (negative covariance). This information can assist in identifying potential
 investment opportunities and understanding the diversification benefits of combining
 these stocks in a portfolio</t>
  </si>
  <si>
    <t>Company A</t>
  </si>
  <si>
    <t>Company B</t>
  </si>
  <si>
    <t>Covariance</t>
  </si>
  <si>
    <t>Positive Covariance</t>
  </si>
  <si>
    <t>1. Problem: A fair six-sided die is rolled 100 times. What is the probability of rolling
 exactly five 3's?
 Data: Number of rolls (n) = 100
 2. Problem: In a deck of 52 playing cards, five cards are randomly drawn without
 replacement. What is the probability of getting two hearts?
 Data: Number of hearts in the deck (N) = 13, Number of cards drawn (n) = 5
 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</si>
  <si>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Answers</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</si>
  <si>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
 2. Problem: The waiting times at a coffee shop are exponentially distributed with a mean
 of 5 minutes. What is the probability that a customer waits less than 3 minutes?
 Data: Mean waiting time (μ) = 5 minutes, Waiting time threshold (x) = 3 minutes
 3.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t>
  </si>
  <si>
    <t xml:space="preserve"> 1. Problem: A company sells smartphones, and the number of defects per batch follows
 a Poisson distribution with a mean of 2 defects. What is the probability of having exactly
 3 defects in a randomly selected batch?
 Data: Mean number of defects (λ) = 2, Number of defects (x) = 3
 Explanation: The problem involves a discrete distribution (Poisson) because we are
 dealing with the count of defects in a batch of smartphones. The Poisson distribution
 models the probability of a given number of events occurring within a fixed interval of
 time or space.
 2. Problem: In a game, a player has a 0.3 probability of winning each round. If the
 player plays 10 rounds, what is the probability of winning exactly 3 rounds?
 Data: Probability of winning (p) = 0.3, Number of rounds (n) = 10, Number of wins (x)
 = 3
 Explanation: This problem also involves a discrete distribution (Binomial) because we
 are dealing with a fixed number of independent trials (rounds) with a probability of
 success (winning) in each trial. The Binomial distribution models the probability of
 achieving a certain number of successes in a fixed number of trials.
3. Problem: A six-sided fair die is rolled three times. What is the probability of obtaining
 at least one 6?
 Data: Number of rolls (n) = 3
 Explanation: Here, we have a discrete distribution (Geometric) since we are interested
 in the number of trials required to achieve the first success (rolling a 6) in a sequence of
 independent trials. The Geometric distribution models the probability of achieving the
 first success on a specific trial</t>
  </si>
  <si>
    <t xml:space="preserve"> 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
 Explanation: This problem involves a continuous distribution (Normal) since we are
 dealing with the weights of apples, which can take on any value within a range. The
 Normal distribution is commonly used to model continuous variables with a symmetric
 bell-shaped distribution.
 2. Problem: The lifetimes of a certain brand of light bulbs are exponentially distributed
 with a mean of 1000 hours. What is the probability that a randomly selected light bulb
 lasts more than 900 hours?
 Data: Mean lifetime (μ) = 1000 hours, Lifetime threshold (x) = 900 hours
 Explanation: Here, we have a continuous distribution (Exponential) since we are
 interested in the time until an event (light bulb failure) occurs. The Exponential
 distribution models the probability of waiting a certain amount of time before the event
 happens</t>
  </si>
  <si>
    <t>Answer</t>
  </si>
  <si>
    <t xml:space="preserve"> 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170 cm, Sample standard deviation
 (s) = 8 cm, Confidence level = 95%
 Explanation: In this problem, we use a sample to estimate the population mean height.
 By calculating a confidence interval, we provide a range of plausible values for the
 population mean. The 95% confidence level indicates that we are 95% confident that
 the true population mean height falls within the calculated interval.
 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
 Explanation: In this problem, we aim to estimate the population proportion based on the
 sample proportion. By constructing a confidence interval, we provide a range of
 plausible values for the population proportion. The 90% confidence level indicates that
 we are 90% confident that the true population proportion falls within the calculated
 interval</t>
  </si>
  <si>
    <t>Lower Limit</t>
  </si>
  <si>
    <t>Upper Limit</t>
  </si>
  <si>
    <t xml:space="preserve"> 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
 Explanation: In this problem, we are interested in comparing the means of two groups
 (new method vs. traditional method). The null hypothesis (H0) states that there is no
significant difference between the means, while the alternative hypothesis (Ha)
 suggests that there is a significant difference.
 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
 Explanation: In this problem, we are conducting a hypothesis test to assess whether the
 sample mean weight provides evidence to support the company's claim about the
 population mean weight. The null hypothesis (H0) assumes that the population mean
 weight is equal to the claimed value, while the alternative hypothesis (Ha) suggests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</si>
</sst>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8" tint="0.39997558519241921"/>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3" borderId="0" xfId="0" applyFill="1"/>
    <xf numFmtId="0" fontId="0" fillId="0" borderId="1" xfId="0" applyBorder="1"/>
    <xf numFmtId="0" fontId="0" fillId="3" borderId="1" xfId="0" applyFill="1" applyBorder="1"/>
    <xf numFmtId="0" fontId="0" fillId="5" borderId="1" xfId="0" applyFill="1" applyBorder="1"/>
    <xf numFmtId="0" fontId="0" fillId="6" borderId="0" xfId="0" applyFill="1"/>
    <xf numFmtId="0" fontId="0" fillId="4" borderId="1" xfId="0" applyFill="1" applyBorder="1" applyAlignment="1">
      <alignment horizontal="center"/>
    </xf>
    <xf numFmtId="0" fontId="2" fillId="0" borderId="0" xfId="0" applyFont="1"/>
    <xf numFmtId="0" fontId="0" fillId="7" borderId="1" xfId="0" applyFill="1" applyBorder="1"/>
    <xf numFmtId="0" fontId="0" fillId="8" borderId="1" xfId="0" applyFill="1" applyBorder="1"/>
    <xf numFmtId="0" fontId="1" fillId="0" borderId="0" xfId="0" applyFont="1" applyAlignment="1">
      <alignment horizontal="center" wrapText="1"/>
    </xf>
    <xf numFmtId="0" fontId="1" fillId="0" borderId="0" xfId="0" applyFont="1" applyAlignment="1">
      <alignment horizontal="center"/>
    </xf>
    <xf numFmtId="0" fontId="0" fillId="2" borderId="1" xfId="0" applyFill="1" applyBorder="1" applyAlignment="1">
      <alignment horizontal="center"/>
    </xf>
    <xf numFmtId="0" fontId="0" fillId="4" borderId="1" xfId="0" applyFill="1" applyBorder="1" applyAlignment="1">
      <alignment horizontal="center"/>
    </xf>
    <xf numFmtId="0" fontId="0" fillId="4" borderId="0" xfId="0" applyFill="1" applyAlignment="1">
      <alignment horizontal="center"/>
    </xf>
    <xf numFmtId="0" fontId="0" fillId="6" borderId="1" xfId="0" applyFill="1" applyBorder="1"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0" fillId="3"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8C1A9-38C1-48F4-A761-761B8F5291DE}">
  <dimension ref="B1:J91"/>
  <sheetViews>
    <sheetView topLeftCell="B1" workbookViewId="0">
      <selection activeCell="O16" sqref="O16"/>
    </sheetView>
  </sheetViews>
  <sheetFormatPr defaultRowHeight="14.4" x14ac:dyDescent="0.3"/>
  <sheetData>
    <row r="1" spans="2:10" x14ac:dyDescent="0.3">
      <c r="B1" s="11" t="s">
        <v>0</v>
      </c>
      <c r="C1" s="12"/>
      <c r="D1" s="12"/>
      <c r="E1" s="12"/>
      <c r="F1" s="12"/>
      <c r="G1" s="12"/>
    </row>
    <row r="2" spans="2:10" x14ac:dyDescent="0.3">
      <c r="B2" s="12"/>
      <c r="C2" s="12"/>
      <c r="D2" s="12"/>
      <c r="E2" s="12"/>
      <c r="F2" s="12"/>
      <c r="G2" s="12"/>
      <c r="I2" s="13" t="s">
        <v>4</v>
      </c>
      <c r="J2" s="13"/>
    </row>
    <row r="3" spans="2:10" x14ac:dyDescent="0.3">
      <c r="B3" s="12"/>
      <c r="C3" s="12"/>
      <c r="D3" s="12"/>
      <c r="E3" s="12"/>
      <c r="F3" s="12"/>
      <c r="G3" s="12"/>
      <c r="I3" s="3"/>
      <c r="J3" s="3"/>
    </row>
    <row r="4" spans="2:10" x14ac:dyDescent="0.3">
      <c r="B4" s="12"/>
      <c r="C4" s="12"/>
      <c r="D4" s="12"/>
      <c r="E4" s="12"/>
      <c r="F4" s="12"/>
      <c r="G4" s="12"/>
      <c r="I4" s="4" t="s">
        <v>1</v>
      </c>
      <c r="J4" s="3">
        <f>AVERAGE(50,60,55,70)</f>
        <v>58.75</v>
      </c>
    </row>
    <row r="5" spans="2:10" x14ac:dyDescent="0.3">
      <c r="B5" s="12"/>
      <c r="C5" s="12"/>
      <c r="D5" s="12"/>
      <c r="E5" s="12"/>
      <c r="F5" s="12"/>
      <c r="G5" s="12"/>
      <c r="I5" s="4" t="s">
        <v>2</v>
      </c>
      <c r="J5" s="3">
        <f>MEDIAN(50,60,55,70)</f>
        <v>57.5</v>
      </c>
    </row>
    <row r="6" spans="2:10" x14ac:dyDescent="0.3">
      <c r="B6" s="12"/>
      <c r="C6" s="12"/>
      <c r="D6" s="12"/>
      <c r="E6" s="12"/>
      <c r="F6" s="12"/>
      <c r="G6" s="12"/>
      <c r="I6" s="4" t="s">
        <v>3</v>
      </c>
      <c r="J6" s="3" t="e" cm="1">
        <f t="array" ref="J6">_xlfn.MODE.MULT(50,60,55,70)</f>
        <v>#N/A</v>
      </c>
    </row>
    <row r="7" spans="2:10" x14ac:dyDescent="0.3">
      <c r="B7" s="12"/>
      <c r="C7" s="12"/>
      <c r="D7" s="12"/>
      <c r="E7" s="12"/>
      <c r="F7" s="12"/>
      <c r="G7" s="12"/>
      <c r="I7" s="3"/>
      <c r="J7" s="3"/>
    </row>
    <row r="8" spans="2:10" x14ac:dyDescent="0.3">
      <c r="B8" s="12"/>
      <c r="C8" s="12"/>
      <c r="D8" s="12"/>
      <c r="E8" s="12"/>
      <c r="F8" s="12"/>
      <c r="G8" s="12"/>
      <c r="I8" s="5" t="s">
        <v>7</v>
      </c>
      <c r="J8" s="5"/>
    </row>
    <row r="9" spans="2:10" x14ac:dyDescent="0.3">
      <c r="B9" s="12"/>
      <c r="C9" s="12"/>
      <c r="D9" s="12"/>
      <c r="E9" s="12"/>
      <c r="F9" s="12"/>
      <c r="G9" s="12"/>
    </row>
    <row r="10" spans="2:10" x14ac:dyDescent="0.3">
      <c r="B10" s="12"/>
      <c r="C10" s="12"/>
      <c r="D10" s="12"/>
      <c r="E10" s="12"/>
      <c r="F10" s="12"/>
      <c r="G10" s="12"/>
    </row>
    <row r="11" spans="2:10" x14ac:dyDescent="0.3">
      <c r="B11" s="12"/>
      <c r="C11" s="12"/>
      <c r="D11" s="12"/>
      <c r="E11" s="12"/>
      <c r="F11" s="12"/>
      <c r="G11" s="12"/>
    </row>
    <row r="12" spans="2:10" x14ac:dyDescent="0.3">
      <c r="B12" s="12"/>
      <c r="C12" s="12"/>
      <c r="D12" s="12"/>
      <c r="E12" s="12"/>
      <c r="F12" s="12"/>
      <c r="G12" s="12"/>
    </row>
    <row r="13" spans="2:10" x14ac:dyDescent="0.3">
      <c r="B13" s="12"/>
      <c r="C13" s="12"/>
      <c r="D13" s="12"/>
      <c r="E13" s="12"/>
      <c r="F13" s="12"/>
      <c r="G13" s="12"/>
    </row>
    <row r="14" spans="2:10" x14ac:dyDescent="0.3">
      <c r="B14" s="12"/>
      <c r="C14" s="12"/>
      <c r="D14" s="12"/>
      <c r="E14" s="12"/>
      <c r="F14" s="12"/>
      <c r="G14" s="12"/>
    </row>
    <row r="15" spans="2:10" x14ac:dyDescent="0.3">
      <c r="B15" s="12"/>
      <c r="C15" s="12"/>
      <c r="D15" s="12"/>
      <c r="E15" s="12"/>
      <c r="F15" s="12"/>
      <c r="G15" s="12"/>
    </row>
    <row r="16" spans="2:10" x14ac:dyDescent="0.3">
      <c r="B16" s="12"/>
      <c r="C16" s="12"/>
      <c r="D16" s="12"/>
      <c r="E16" s="12"/>
      <c r="F16" s="12"/>
      <c r="G16" s="12"/>
    </row>
    <row r="17" spans="2:10" x14ac:dyDescent="0.3">
      <c r="B17" s="12"/>
      <c r="C17" s="12"/>
      <c r="D17" s="12"/>
      <c r="E17" s="12"/>
      <c r="F17" s="12"/>
      <c r="G17" s="12"/>
    </row>
    <row r="18" spans="2:10" x14ac:dyDescent="0.3">
      <c r="B18" s="12"/>
      <c r="C18" s="12"/>
      <c r="D18" s="12"/>
      <c r="E18" s="12"/>
      <c r="F18" s="12"/>
      <c r="G18" s="12"/>
    </row>
    <row r="19" spans="2:10" x14ac:dyDescent="0.3">
      <c r="B19" s="12"/>
      <c r="C19" s="12"/>
      <c r="D19" s="12"/>
      <c r="E19" s="12"/>
      <c r="F19" s="12"/>
      <c r="G19" s="12"/>
    </row>
    <row r="20" spans="2:10" x14ac:dyDescent="0.3">
      <c r="B20" s="12"/>
      <c r="C20" s="12"/>
      <c r="D20" s="12"/>
      <c r="E20" s="12"/>
      <c r="F20" s="12"/>
      <c r="G20" s="12"/>
    </row>
    <row r="21" spans="2:10" x14ac:dyDescent="0.3">
      <c r="B21" s="12"/>
      <c r="C21" s="12"/>
      <c r="D21" s="12"/>
      <c r="E21" s="12"/>
      <c r="F21" s="12"/>
      <c r="G21" s="12"/>
    </row>
    <row r="22" spans="2:10" x14ac:dyDescent="0.3">
      <c r="B22" s="12"/>
      <c r="C22" s="12"/>
      <c r="D22" s="12"/>
      <c r="E22" s="12"/>
      <c r="F22" s="12"/>
      <c r="G22" s="12"/>
    </row>
    <row r="23" spans="2:10" x14ac:dyDescent="0.3">
      <c r="B23" s="12"/>
      <c r="C23" s="12"/>
      <c r="D23" s="12"/>
      <c r="E23" s="12"/>
      <c r="F23" s="12"/>
      <c r="G23" s="12"/>
    </row>
    <row r="24" spans="2:10" x14ac:dyDescent="0.3">
      <c r="B24" s="12"/>
      <c r="C24" s="12"/>
      <c r="D24" s="12"/>
      <c r="E24" s="12"/>
      <c r="F24" s="12"/>
      <c r="G24" s="12"/>
    </row>
    <row r="25" spans="2:10" x14ac:dyDescent="0.3">
      <c r="B25" s="12"/>
      <c r="C25" s="12"/>
      <c r="D25" s="12"/>
      <c r="E25" s="12"/>
      <c r="F25" s="12"/>
      <c r="G25" s="12"/>
    </row>
    <row r="26" spans="2:10" x14ac:dyDescent="0.3">
      <c r="B26" s="12"/>
      <c r="C26" s="12"/>
      <c r="D26" s="12"/>
      <c r="E26" s="12"/>
      <c r="F26" s="12"/>
      <c r="G26" s="12"/>
    </row>
    <row r="27" spans="2:10" x14ac:dyDescent="0.3">
      <c r="B27" s="1"/>
      <c r="C27" s="1"/>
      <c r="D27" s="1"/>
      <c r="E27" s="1"/>
      <c r="F27" s="1"/>
      <c r="G27" s="1"/>
    </row>
    <row r="28" spans="2:10" x14ac:dyDescent="0.3">
      <c r="B28" s="1"/>
      <c r="C28" s="1"/>
      <c r="D28" s="1"/>
      <c r="E28" s="1"/>
      <c r="F28" s="1"/>
      <c r="G28" s="1"/>
    </row>
    <row r="30" spans="2:10" x14ac:dyDescent="0.3">
      <c r="B30" s="11" t="s">
        <v>5</v>
      </c>
      <c r="C30" s="12"/>
      <c r="D30" s="12"/>
      <c r="E30" s="12"/>
      <c r="F30" s="12"/>
      <c r="G30" s="12"/>
    </row>
    <row r="31" spans="2:10" x14ac:dyDescent="0.3">
      <c r="B31" s="12"/>
      <c r="C31" s="12"/>
      <c r="D31" s="12"/>
      <c r="E31" s="12"/>
      <c r="F31" s="12"/>
      <c r="G31" s="12"/>
      <c r="I31" s="14" t="s">
        <v>4</v>
      </c>
      <c r="J31" s="14"/>
    </row>
    <row r="32" spans="2:10" x14ac:dyDescent="0.3">
      <c r="B32" s="12"/>
      <c r="C32" s="12"/>
      <c r="D32" s="12"/>
      <c r="E32" s="12"/>
      <c r="F32" s="12"/>
      <c r="G32" s="12"/>
      <c r="I32" s="3"/>
      <c r="J32" s="3"/>
    </row>
    <row r="33" spans="2:10" x14ac:dyDescent="0.3">
      <c r="B33" s="12"/>
      <c r="C33" s="12"/>
      <c r="D33" s="12"/>
      <c r="E33" s="12"/>
      <c r="F33" s="12"/>
      <c r="G33" s="12"/>
      <c r="I33" s="4" t="s">
        <v>1</v>
      </c>
      <c r="J33" s="3">
        <f>AVERAGE(15,10,20,25,15,10,30,20,15,10,10,25,15,20,20,15,10,10,20,25)</f>
        <v>17</v>
      </c>
    </row>
    <row r="34" spans="2:10" x14ac:dyDescent="0.3">
      <c r="B34" s="12"/>
      <c r="C34" s="12"/>
      <c r="D34" s="12"/>
      <c r="E34" s="12"/>
      <c r="F34" s="12"/>
      <c r="G34" s="12"/>
      <c r="I34" s="4" t="s">
        <v>2</v>
      </c>
      <c r="J34" s="3">
        <f>MEDIAN(15,10,20,25,15,10,30,20,15,10,10,25,15,20,20,15,10,10,20,25)</f>
        <v>15</v>
      </c>
    </row>
    <row r="35" spans="2:10" x14ac:dyDescent="0.3">
      <c r="B35" s="12"/>
      <c r="C35" s="12"/>
      <c r="D35" s="12"/>
      <c r="E35" s="12"/>
      <c r="F35" s="12"/>
      <c r="G35" s="12"/>
      <c r="I35" s="4" t="s">
        <v>3</v>
      </c>
      <c r="J35" s="3">
        <f>_xlfn.MODE.SNGL(15,10,20,25,15,10,30,20,15,10,10,25,15,20,20,15,10,10,20,25)</f>
        <v>10</v>
      </c>
    </row>
    <row r="36" spans="2:10" x14ac:dyDescent="0.3">
      <c r="B36" s="12"/>
      <c r="C36" s="12"/>
      <c r="D36" s="12"/>
      <c r="E36" s="12"/>
      <c r="F36" s="12"/>
      <c r="G36" s="12"/>
      <c r="I36" s="3"/>
      <c r="J36" s="3"/>
    </row>
    <row r="37" spans="2:10" x14ac:dyDescent="0.3">
      <c r="B37" s="12"/>
      <c r="C37" s="12"/>
      <c r="D37" s="12"/>
      <c r="E37" s="12"/>
      <c r="F37" s="12"/>
      <c r="G37" s="12"/>
      <c r="I37" s="5" t="s">
        <v>6</v>
      </c>
      <c r="J37" s="5"/>
    </row>
    <row r="38" spans="2:10" x14ac:dyDescent="0.3">
      <c r="B38" s="12"/>
      <c r="C38" s="12"/>
      <c r="D38" s="12"/>
      <c r="E38" s="12"/>
      <c r="F38" s="12"/>
      <c r="G38" s="12"/>
    </row>
    <row r="39" spans="2:10" x14ac:dyDescent="0.3">
      <c r="B39" s="12"/>
      <c r="C39" s="12"/>
      <c r="D39" s="12"/>
      <c r="E39" s="12"/>
      <c r="F39" s="12"/>
      <c r="G39" s="12"/>
    </row>
    <row r="40" spans="2:10" x14ac:dyDescent="0.3">
      <c r="B40" s="12"/>
      <c r="C40" s="12"/>
      <c r="D40" s="12"/>
      <c r="E40" s="12"/>
      <c r="F40" s="12"/>
      <c r="G40" s="12"/>
    </row>
    <row r="41" spans="2:10" x14ac:dyDescent="0.3">
      <c r="B41" s="12"/>
      <c r="C41" s="12"/>
      <c r="D41" s="12"/>
      <c r="E41" s="12"/>
      <c r="F41" s="12"/>
      <c r="G41" s="12"/>
    </row>
    <row r="42" spans="2:10" x14ac:dyDescent="0.3">
      <c r="B42" s="12"/>
      <c r="C42" s="12"/>
      <c r="D42" s="12"/>
      <c r="E42" s="12"/>
      <c r="F42" s="12"/>
      <c r="G42" s="12"/>
    </row>
    <row r="43" spans="2:10" x14ac:dyDescent="0.3">
      <c r="B43" s="12"/>
      <c r="C43" s="12"/>
      <c r="D43" s="12"/>
      <c r="E43" s="12"/>
      <c r="F43" s="12"/>
      <c r="G43" s="12"/>
    </row>
    <row r="44" spans="2:10" x14ac:dyDescent="0.3">
      <c r="B44" s="12"/>
      <c r="C44" s="12"/>
      <c r="D44" s="12"/>
      <c r="E44" s="12"/>
      <c r="F44" s="12"/>
      <c r="G44" s="12"/>
    </row>
    <row r="45" spans="2:10" x14ac:dyDescent="0.3">
      <c r="B45" s="12"/>
      <c r="C45" s="12"/>
      <c r="D45" s="12"/>
      <c r="E45" s="12"/>
      <c r="F45" s="12"/>
      <c r="G45" s="12"/>
    </row>
    <row r="46" spans="2:10" x14ac:dyDescent="0.3">
      <c r="B46" s="12"/>
      <c r="C46" s="12"/>
      <c r="D46" s="12"/>
      <c r="E46" s="12"/>
      <c r="F46" s="12"/>
      <c r="G46" s="12"/>
    </row>
    <row r="47" spans="2:10" x14ac:dyDescent="0.3">
      <c r="B47" s="12"/>
      <c r="C47" s="12"/>
      <c r="D47" s="12"/>
      <c r="E47" s="12"/>
      <c r="F47" s="12"/>
      <c r="G47" s="12"/>
    </row>
    <row r="48" spans="2:10" x14ac:dyDescent="0.3">
      <c r="B48" s="12"/>
      <c r="C48" s="12"/>
      <c r="D48" s="12"/>
      <c r="E48" s="12"/>
      <c r="F48" s="12"/>
      <c r="G48" s="12"/>
    </row>
    <row r="49" spans="2:10" x14ac:dyDescent="0.3">
      <c r="B49" s="12"/>
      <c r="C49" s="12"/>
      <c r="D49" s="12"/>
      <c r="E49" s="12"/>
      <c r="F49" s="12"/>
      <c r="G49" s="12"/>
    </row>
    <row r="50" spans="2:10" x14ac:dyDescent="0.3">
      <c r="B50" s="12"/>
      <c r="C50" s="12"/>
      <c r="D50" s="12"/>
      <c r="E50" s="12"/>
      <c r="F50" s="12"/>
      <c r="G50" s="12"/>
    </row>
    <row r="51" spans="2:10" x14ac:dyDescent="0.3">
      <c r="B51" s="12"/>
      <c r="C51" s="12"/>
      <c r="D51" s="12"/>
      <c r="E51" s="12"/>
      <c r="F51" s="12"/>
      <c r="G51" s="12"/>
    </row>
    <row r="52" spans="2:10" x14ac:dyDescent="0.3">
      <c r="B52" s="12"/>
      <c r="C52" s="12"/>
      <c r="D52" s="12"/>
      <c r="E52" s="12"/>
      <c r="F52" s="12"/>
      <c r="G52" s="12"/>
    </row>
    <row r="53" spans="2:10" x14ac:dyDescent="0.3">
      <c r="B53" s="12"/>
      <c r="C53" s="12"/>
      <c r="D53" s="12"/>
      <c r="E53" s="12"/>
      <c r="F53" s="12"/>
      <c r="G53" s="12"/>
    </row>
    <row r="54" spans="2:10" x14ac:dyDescent="0.3">
      <c r="B54" s="12"/>
      <c r="C54" s="12"/>
      <c r="D54" s="12"/>
      <c r="E54" s="12"/>
      <c r="F54" s="12"/>
      <c r="G54" s="12"/>
    </row>
    <row r="55" spans="2:10" x14ac:dyDescent="0.3">
      <c r="B55" s="12"/>
      <c r="C55" s="12"/>
      <c r="D55" s="12"/>
      <c r="E55" s="12"/>
      <c r="F55" s="12"/>
      <c r="G55" s="12"/>
    </row>
    <row r="56" spans="2:10" x14ac:dyDescent="0.3">
      <c r="B56" s="12"/>
      <c r="C56" s="12"/>
      <c r="D56" s="12"/>
      <c r="E56" s="12"/>
      <c r="F56" s="12"/>
      <c r="G56" s="12"/>
    </row>
    <row r="60" spans="2:10" x14ac:dyDescent="0.3">
      <c r="B60" s="11" t="s">
        <v>8</v>
      </c>
      <c r="C60" s="12"/>
      <c r="D60" s="12"/>
      <c r="E60" s="12"/>
      <c r="F60" s="12"/>
      <c r="G60" s="12"/>
    </row>
    <row r="61" spans="2:10" x14ac:dyDescent="0.3">
      <c r="B61" s="12"/>
      <c r="C61" s="12"/>
      <c r="D61" s="12"/>
      <c r="E61" s="12"/>
      <c r="F61" s="12"/>
      <c r="G61" s="12"/>
      <c r="I61" s="15" t="s">
        <v>4</v>
      </c>
      <c r="J61" s="15"/>
    </row>
    <row r="62" spans="2:10" x14ac:dyDescent="0.3">
      <c r="B62" s="12"/>
      <c r="C62" s="12"/>
      <c r="D62" s="12"/>
      <c r="E62" s="12"/>
      <c r="F62" s="12"/>
      <c r="G62" s="12"/>
    </row>
    <row r="63" spans="2:10" x14ac:dyDescent="0.3">
      <c r="B63" s="12"/>
      <c r="C63" s="12"/>
      <c r="D63" s="12"/>
      <c r="E63" s="12"/>
      <c r="F63" s="12"/>
      <c r="G63" s="12"/>
      <c r="I63" s="2" t="s">
        <v>1</v>
      </c>
      <c r="J63">
        <f>AVERAGE(3,2,5,4,7,2,3,3,1,6,4,2,3,5,2,4,2,1,3,5,6,3,2,1,4,2,4,5,3,2,7,2,3,4,5,1,6,2,4,3,5,3,2,4,2,6,3,2,4,5)</f>
        <v>3.44</v>
      </c>
    </row>
    <row r="64" spans="2:10" x14ac:dyDescent="0.3">
      <c r="B64" s="12"/>
      <c r="C64" s="12"/>
      <c r="D64" s="12"/>
      <c r="E64" s="12"/>
      <c r="F64" s="12"/>
      <c r="G64" s="12"/>
      <c r="I64" s="2" t="s">
        <v>2</v>
      </c>
      <c r="J64">
        <f>MEDIAN(3,2,5,4,7,2,3,3,1,6,4,2,3,5,2,4,2,1,3,5,6,3,2,1,4,2,4,5,3,2,7,2,3,4,5,1,6,2,4,3,5,3,2,4,2,6,3,2,4,5)</f>
        <v>3</v>
      </c>
    </row>
    <row r="65" spans="2:10" x14ac:dyDescent="0.3">
      <c r="B65" s="12"/>
      <c r="C65" s="12"/>
      <c r="D65" s="12"/>
      <c r="E65" s="12"/>
      <c r="F65" s="12"/>
      <c r="G65" s="12"/>
      <c r="I65" s="2" t="s">
        <v>3</v>
      </c>
      <c r="J65">
        <f>_xlfn.MODE.SNGL(3,2,5,4,7,2,3,3,1,6,4,2,3,5,2,4,2,1,3,5,6,3,2,1,4,2,4,5,3,2,7,2,3,4,5,1,6,2,4,3,5,3,2,4,2,6,3,2,4,5)</f>
        <v>2</v>
      </c>
    </row>
    <row r="66" spans="2:10" x14ac:dyDescent="0.3">
      <c r="B66" s="12"/>
      <c r="C66" s="12"/>
      <c r="D66" s="12"/>
      <c r="E66" s="12"/>
      <c r="F66" s="12"/>
      <c r="G66" s="12"/>
    </row>
    <row r="67" spans="2:10" x14ac:dyDescent="0.3">
      <c r="B67" s="12"/>
      <c r="C67" s="12"/>
      <c r="D67" s="12"/>
      <c r="E67" s="12"/>
      <c r="F67" s="12"/>
      <c r="G67" s="12"/>
      <c r="I67" s="6" t="s">
        <v>9</v>
      </c>
      <c r="J67" s="6"/>
    </row>
    <row r="68" spans="2:10" x14ac:dyDescent="0.3">
      <c r="B68" s="12"/>
      <c r="C68" s="12"/>
      <c r="D68" s="12"/>
      <c r="E68" s="12"/>
      <c r="F68" s="12"/>
      <c r="G68" s="12"/>
    </row>
    <row r="69" spans="2:10" x14ac:dyDescent="0.3">
      <c r="B69" s="12"/>
      <c r="C69" s="12"/>
      <c r="D69" s="12"/>
      <c r="E69" s="12"/>
      <c r="F69" s="12"/>
      <c r="G69" s="12"/>
    </row>
    <row r="70" spans="2:10" x14ac:dyDescent="0.3">
      <c r="B70" s="12"/>
      <c r="C70" s="12"/>
      <c r="D70" s="12"/>
      <c r="E70" s="12"/>
      <c r="F70" s="12"/>
      <c r="G70" s="12"/>
    </row>
    <row r="71" spans="2:10" x14ac:dyDescent="0.3">
      <c r="B71" s="12"/>
      <c r="C71" s="12"/>
      <c r="D71" s="12"/>
      <c r="E71" s="12"/>
      <c r="F71" s="12"/>
      <c r="G71" s="12"/>
    </row>
    <row r="72" spans="2:10" x14ac:dyDescent="0.3">
      <c r="B72" s="12"/>
      <c r="C72" s="12"/>
      <c r="D72" s="12"/>
      <c r="E72" s="12"/>
      <c r="F72" s="12"/>
      <c r="G72" s="12"/>
    </row>
    <row r="73" spans="2:10" x14ac:dyDescent="0.3">
      <c r="B73" s="12"/>
      <c r="C73" s="12"/>
      <c r="D73" s="12"/>
      <c r="E73" s="12"/>
      <c r="F73" s="12"/>
      <c r="G73" s="12"/>
    </row>
    <row r="74" spans="2:10" x14ac:dyDescent="0.3">
      <c r="B74" s="12"/>
      <c r="C74" s="12"/>
      <c r="D74" s="12"/>
      <c r="E74" s="12"/>
      <c r="F74" s="12"/>
      <c r="G74" s="12"/>
    </row>
    <row r="75" spans="2:10" x14ac:dyDescent="0.3">
      <c r="B75" s="12"/>
      <c r="C75" s="12"/>
      <c r="D75" s="12"/>
      <c r="E75" s="12"/>
      <c r="F75" s="12"/>
      <c r="G75" s="12"/>
    </row>
    <row r="76" spans="2:10" x14ac:dyDescent="0.3">
      <c r="B76" s="12"/>
      <c r="C76" s="12"/>
      <c r="D76" s="12"/>
      <c r="E76" s="12"/>
      <c r="F76" s="12"/>
      <c r="G76" s="12"/>
    </row>
    <row r="77" spans="2:10" x14ac:dyDescent="0.3">
      <c r="B77" s="12"/>
      <c r="C77" s="12"/>
      <c r="D77" s="12"/>
      <c r="E77" s="12"/>
      <c r="F77" s="12"/>
      <c r="G77" s="12"/>
    </row>
    <row r="78" spans="2:10" x14ac:dyDescent="0.3">
      <c r="B78" s="12"/>
      <c r="C78" s="12"/>
      <c r="D78" s="12"/>
      <c r="E78" s="12"/>
      <c r="F78" s="12"/>
      <c r="G78" s="12"/>
    </row>
    <row r="79" spans="2:10" x14ac:dyDescent="0.3">
      <c r="B79" s="12"/>
      <c r="C79" s="12"/>
      <c r="D79" s="12"/>
      <c r="E79" s="12"/>
      <c r="F79" s="12"/>
      <c r="G79" s="12"/>
    </row>
    <row r="80" spans="2:10" x14ac:dyDescent="0.3">
      <c r="B80" s="12"/>
      <c r="C80" s="12"/>
      <c r="D80" s="12"/>
      <c r="E80" s="12"/>
      <c r="F80" s="12"/>
      <c r="G80" s="12"/>
    </row>
    <row r="81" spans="2:7" x14ac:dyDescent="0.3">
      <c r="B81" s="12"/>
      <c r="C81" s="12"/>
      <c r="D81" s="12"/>
      <c r="E81" s="12"/>
      <c r="F81" s="12"/>
      <c r="G81" s="12"/>
    </row>
    <row r="82" spans="2:7" x14ac:dyDescent="0.3">
      <c r="B82" s="12"/>
      <c r="C82" s="12"/>
      <c r="D82" s="12"/>
      <c r="E82" s="12"/>
      <c r="F82" s="12"/>
      <c r="G82" s="12"/>
    </row>
    <row r="83" spans="2:7" x14ac:dyDescent="0.3">
      <c r="B83" s="12"/>
      <c r="C83" s="12"/>
      <c r="D83" s="12"/>
      <c r="E83" s="12"/>
      <c r="F83" s="12"/>
      <c r="G83" s="12"/>
    </row>
    <row r="84" spans="2:7" x14ac:dyDescent="0.3">
      <c r="B84" s="12"/>
      <c r="C84" s="12"/>
      <c r="D84" s="12"/>
      <c r="E84" s="12"/>
      <c r="F84" s="12"/>
      <c r="G84" s="12"/>
    </row>
    <row r="85" spans="2:7" x14ac:dyDescent="0.3">
      <c r="B85" s="12"/>
      <c r="C85" s="12"/>
      <c r="D85" s="12"/>
      <c r="E85" s="12"/>
      <c r="F85" s="12"/>
      <c r="G85" s="12"/>
    </row>
    <row r="86" spans="2:7" x14ac:dyDescent="0.3">
      <c r="B86" s="12"/>
      <c r="C86" s="12"/>
      <c r="D86" s="12"/>
      <c r="E86" s="12"/>
      <c r="F86" s="12"/>
      <c r="G86" s="12"/>
    </row>
    <row r="87" spans="2:7" x14ac:dyDescent="0.3">
      <c r="B87" s="12"/>
      <c r="C87" s="12"/>
      <c r="D87" s="12"/>
      <c r="E87" s="12"/>
      <c r="F87" s="12"/>
      <c r="G87" s="12"/>
    </row>
    <row r="88" spans="2:7" x14ac:dyDescent="0.3">
      <c r="B88" s="12"/>
      <c r="C88" s="12"/>
      <c r="D88" s="12"/>
      <c r="E88" s="12"/>
      <c r="F88" s="12"/>
      <c r="G88" s="12"/>
    </row>
    <row r="89" spans="2:7" x14ac:dyDescent="0.3">
      <c r="B89" s="12"/>
      <c r="C89" s="12"/>
      <c r="D89" s="12"/>
      <c r="E89" s="12"/>
      <c r="F89" s="12"/>
      <c r="G89" s="12"/>
    </row>
    <row r="90" spans="2:7" x14ac:dyDescent="0.3">
      <c r="B90" s="12"/>
      <c r="C90" s="12"/>
      <c r="D90" s="12"/>
      <c r="E90" s="12"/>
      <c r="F90" s="12"/>
      <c r="G90" s="12"/>
    </row>
    <row r="91" spans="2:7" x14ac:dyDescent="0.3">
      <c r="B91" s="12"/>
      <c r="C91" s="12"/>
      <c r="D91" s="12"/>
      <c r="E91" s="12"/>
      <c r="F91" s="12"/>
      <c r="G91" s="12"/>
    </row>
  </sheetData>
  <mergeCells count="6">
    <mergeCell ref="B1:G26"/>
    <mergeCell ref="I2:J2"/>
    <mergeCell ref="B30:G56"/>
    <mergeCell ref="I31:J31"/>
    <mergeCell ref="B60:G91"/>
    <mergeCell ref="I61:J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4525F-B8F8-4CB0-A1F3-08075CF64455}">
  <dimension ref="A1:S150"/>
  <sheetViews>
    <sheetView topLeftCell="A144" workbookViewId="0">
      <selection activeCell="N132" sqref="N132:S132"/>
    </sheetView>
  </sheetViews>
  <sheetFormatPr defaultRowHeight="14.4" x14ac:dyDescent="0.3"/>
  <cols>
    <col min="14" max="14" width="26.109375" bestFit="1" customWidth="1"/>
    <col min="15" max="15" width="15.21875" bestFit="1" customWidth="1"/>
  </cols>
  <sheetData>
    <row r="1" spans="1:15" x14ac:dyDescent="0.3">
      <c r="A1" s="11" t="s">
        <v>10</v>
      </c>
      <c r="B1" s="12"/>
      <c r="C1" s="12"/>
      <c r="D1" s="12"/>
      <c r="E1" s="12"/>
      <c r="F1" s="12"/>
      <c r="G1" s="12"/>
      <c r="H1" s="12"/>
      <c r="I1" s="12"/>
      <c r="J1" s="12"/>
      <c r="K1" s="12"/>
    </row>
    <row r="2" spans="1:15" x14ac:dyDescent="0.3">
      <c r="A2" s="12"/>
      <c r="B2" s="12"/>
      <c r="C2" s="12"/>
      <c r="D2" s="12"/>
      <c r="E2" s="12"/>
      <c r="F2" s="12"/>
      <c r="G2" s="12"/>
      <c r="H2" s="12"/>
      <c r="I2" s="12"/>
      <c r="J2" s="12"/>
      <c r="K2" s="12"/>
      <c r="N2" s="14" t="s">
        <v>4</v>
      </c>
      <c r="O2" s="14"/>
    </row>
    <row r="3" spans="1:15" x14ac:dyDescent="0.3">
      <c r="A3" s="12"/>
      <c r="B3" s="12"/>
      <c r="C3" s="12"/>
      <c r="D3" s="12"/>
      <c r="E3" s="12"/>
      <c r="F3" s="12"/>
      <c r="G3" s="12"/>
      <c r="H3" s="12"/>
      <c r="I3" s="12"/>
      <c r="J3" s="12"/>
      <c r="K3" s="12"/>
      <c r="N3" s="3"/>
      <c r="O3" s="3"/>
    </row>
    <row r="4" spans="1:15" x14ac:dyDescent="0.3">
      <c r="A4" s="12"/>
      <c r="B4" s="12"/>
      <c r="C4" s="12"/>
      <c r="D4" s="12"/>
      <c r="E4" s="12"/>
      <c r="F4" s="12"/>
      <c r="G4" s="12"/>
      <c r="H4" s="12"/>
      <c r="I4" s="12"/>
      <c r="J4" s="12"/>
      <c r="K4" s="12"/>
      <c r="N4" s="4" t="s">
        <v>11</v>
      </c>
      <c r="O4" s="3">
        <f>O5-O6</f>
        <v>35</v>
      </c>
    </row>
    <row r="5" spans="1:15" x14ac:dyDescent="0.3">
      <c r="A5" s="12"/>
      <c r="B5" s="12"/>
      <c r="C5" s="12"/>
      <c r="D5" s="12"/>
      <c r="E5" s="12"/>
      <c r="F5" s="12"/>
      <c r="G5" s="12"/>
      <c r="H5" s="12"/>
      <c r="I5" s="12"/>
      <c r="J5" s="12"/>
      <c r="K5" s="12"/>
      <c r="N5" s="4" t="s">
        <v>12</v>
      </c>
      <c r="O5" s="3">
        <f>MAX(120,110,130,115,125,105,135,115,125,140)</f>
        <v>140</v>
      </c>
    </row>
    <row r="6" spans="1:15" x14ac:dyDescent="0.3">
      <c r="A6" s="12"/>
      <c r="B6" s="12"/>
      <c r="C6" s="12"/>
      <c r="D6" s="12"/>
      <c r="E6" s="12"/>
      <c r="F6" s="12"/>
      <c r="G6" s="12"/>
      <c r="H6" s="12"/>
      <c r="I6" s="12"/>
      <c r="J6" s="12"/>
      <c r="K6" s="12"/>
      <c r="N6" s="4" t="s">
        <v>13</v>
      </c>
      <c r="O6" s="3">
        <f>MIN(120,110,130,115,125,105,135,115,125,140)</f>
        <v>105</v>
      </c>
    </row>
    <row r="7" spans="1:15" x14ac:dyDescent="0.3">
      <c r="A7" s="12"/>
      <c r="B7" s="12"/>
      <c r="C7" s="12"/>
      <c r="D7" s="12"/>
      <c r="E7" s="12"/>
      <c r="F7" s="12"/>
      <c r="G7" s="12"/>
      <c r="H7" s="12"/>
      <c r="I7" s="12"/>
      <c r="J7" s="12"/>
      <c r="K7" s="12"/>
      <c r="N7" s="4" t="s">
        <v>14</v>
      </c>
      <c r="O7" s="3">
        <f>_xlfn.VAR.S(120,110,130,115,125,105,135,115,125,140)</f>
        <v>123.33333333333333</v>
      </c>
    </row>
    <row r="8" spans="1:15" x14ac:dyDescent="0.3">
      <c r="A8" s="12"/>
      <c r="B8" s="12"/>
      <c r="C8" s="12"/>
      <c r="D8" s="12"/>
      <c r="E8" s="12"/>
      <c r="F8" s="12"/>
      <c r="G8" s="12"/>
      <c r="H8" s="12"/>
      <c r="I8" s="12"/>
      <c r="J8" s="12"/>
      <c r="K8" s="12"/>
      <c r="N8" s="4" t="s">
        <v>17</v>
      </c>
      <c r="O8" s="3">
        <f>_xlfn.STDEV.S(120,110,130,115,125,105,135,115,125,140)</f>
        <v>11.105554165971787</v>
      </c>
    </row>
    <row r="9" spans="1:15" x14ac:dyDescent="0.3">
      <c r="A9" s="12"/>
      <c r="B9" s="12"/>
      <c r="C9" s="12"/>
      <c r="D9" s="12"/>
      <c r="E9" s="12"/>
      <c r="F9" s="12"/>
      <c r="G9" s="12"/>
      <c r="H9" s="12"/>
      <c r="I9" s="12"/>
      <c r="J9" s="12"/>
      <c r="K9" s="12"/>
      <c r="N9" s="3"/>
      <c r="O9" s="3"/>
    </row>
    <row r="10" spans="1:15" x14ac:dyDescent="0.3">
      <c r="A10" s="12"/>
      <c r="B10" s="12"/>
      <c r="C10" s="12"/>
      <c r="D10" s="12"/>
      <c r="E10" s="12"/>
      <c r="F10" s="12"/>
      <c r="G10" s="12"/>
      <c r="H10" s="12"/>
      <c r="I10" s="12"/>
      <c r="J10" s="12"/>
      <c r="K10" s="12"/>
      <c r="N10" s="20" t="s">
        <v>15</v>
      </c>
      <c r="O10" s="21"/>
    </row>
    <row r="11" spans="1:15" x14ac:dyDescent="0.3">
      <c r="A11" s="12"/>
      <c r="B11" s="12"/>
      <c r="C11" s="12"/>
      <c r="D11" s="12"/>
      <c r="E11" s="12"/>
      <c r="F11" s="12"/>
      <c r="G11" s="12"/>
      <c r="H11" s="12"/>
      <c r="I11" s="12"/>
      <c r="J11" s="12"/>
      <c r="K11" s="12"/>
    </row>
    <row r="12" spans="1:15" x14ac:dyDescent="0.3">
      <c r="A12" s="12"/>
      <c r="B12" s="12"/>
      <c r="C12" s="12"/>
      <c r="D12" s="12"/>
      <c r="E12" s="12"/>
      <c r="F12" s="12"/>
      <c r="G12" s="12"/>
      <c r="H12" s="12"/>
      <c r="I12" s="12"/>
      <c r="J12" s="12"/>
      <c r="K12" s="12"/>
    </row>
    <row r="13" spans="1:15" x14ac:dyDescent="0.3">
      <c r="A13" s="12"/>
      <c r="B13" s="12"/>
      <c r="C13" s="12"/>
      <c r="D13" s="12"/>
      <c r="E13" s="12"/>
      <c r="F13" s="12"/>
      <c r="G13" s="12"/>
      <c r="H13" s="12"/>
      <c r="I13" s="12"/>
      <c r="J13" s="12"/>
      <c r="K13" s="12"/>
    </row>
    <row r="14" spans="1:15" x14ac:dyDescent="0.3">
      <c r="A14" s="12"/>
      <c r="B14" s="12"/>
      <c r="C14" s="12"/>
      <c r="D14" s="12"/>
      <c r="E14" s="12"/>
      <c r="F14" s="12"/>
      <c r="G14" s="12"/>
      <c r="H14" s="12"/>
      <c r="I14" s="12"/>
      <c r="J14" s="12"/>
      <c r="K14" s="12"/>
    </row>
    <row r="15" spans="1:15" x14ac:dyDescent="0.3">
      <c r="A15" s="12"/>
      <c r="B15" s="12"/>
      <c r="C15" s="12"/>
      <c r="D15" s="12"/>
      <c r="E15" s="12"/>
      <c r="F15" s="12"/>
      <c r="G15" s="12"/>
      <c r="H15" s="12"/>
      <c r="I15" s="12"/>
      <c r="J15" s="12"/>
      <c r="K15" s="12"/>
    </row>
    <row r="16" spans="1:15" x14ac:dyDescent="0.3">
      <c r="A16" s="12"/>
      <c r="B16" s="12"/>
      <c r="C16" s="12"/>
      <c r="D16" s="12"/>
      <c r="E16" s="12"/>
      <c r="F16" s="12"/>
      <c r="G16" s="12"/>
      <c r="H16" s="12"/>
      <c r="I16" s="12"/>
      <c r="J16" s="12"/>
      <c r="K16" s="12"/>
    </row>
    <row r="17" spans="1:15" x14ac:dyDescent="0.3">
      <c r="A17" s="12"/>
      <c r="B17" s="12"/>
      <c r="C17" s="12"/>
      <c r="D17" s="12"/>
      <c r="E17" s="12"/>
      <c r="F17" s="12"/>
      <c r="G17" s="12"/>
      <c r="H17" s="12"/>
      <c r="I17" s="12"/>
      <c r="J17" s="12"/>
      <c r="K17" s="12"/>
    </row>
    <row r="18" spans="1:15" x14ac:dyDescent="0.3">
      <c r="A18" s="12"/>
      <c r="B18" s="12"/>
      <c r="C18" s="12"/>
      <c r="D18" s="12"/>
      <c r="E18" s="12"/>
      <c r="F18" s="12"/>
      <c r="G18" s="12"/>
      <c r="H18" s="12"/>
      <c r="I18" s="12"/>
      <c r="J18" s="12"/>
      <c r="K18" s="12"/>
    </row>
    <row r="19" spans="1:15" x14ac:dyDescent="0.3">
      <c r="A19" s="12"/>
      <c r="B19" s="12"/>
      <c r="C19" s="12"/>
      <c r="D19" s="12"/>
      <c r="E19" s="12"/>
      <c r="F19" s="12"/>
      <c r="G19" s="12"/>
      <c r="H19" s="12"/>
      <c r="I19" s="12"/>
      <c r="J19" s="12"/>
      <c r="K19" s="12"/>
    </row>
    <row r="20" spans="1:15" x14ac:dyDescent="0.3">
      <c r="A20" s="12"/>
      <c r="B20" s="12"/>
      <c r="C20" s="12"/>
      <c r="D20" s="12"/>
      <c r="E20" s="12"/>
      <c r="F20" s="12"/>
      <c r="G20" s="12"/>
      <c r="H20" s="12"/>
      <c r="I20" s="12"/>
      <c r="J20" s="12"/>
      <c r="K20" s="12"/>
    </row>
    <row r="21" spans="1:15" x14ac:dyDescent="0.3">
      <c r="A21" s="12"/>
      <c r="B21" s="12"/>
      <c r="C21" s="12"/>
      <c r="D21" s="12"/>
      <c r="E21" s="12"/>
      <c r="F21" s="12"/>
      <c r="G21" s="12"/>
      <c r="H21" s="12"/>
      <c r="I21" s="12"/>
      <c r="J21" s="12"/>
      <c r="K21" s="12"/>
    </row>
    <row r="22" spans="1:15" x14ac:dyDescent="0.3">
      <c r="A22" s="12"/>
      <c r="B22" s="12"/>
      <c r="C22" s="12"/>
      <c r="D22" s="12"/>
      <c r="E22" s="12"/>
      <c r="F22" s="12"/>
      <c r="G22" s="12"/>
      <c r="H22" s="12"/>
      <c r="I22" s="12"/>
      <c r="J22" s="12"/>
      <c r="K22" s="12"/>
    </row>
    <row r="23" spans="1:15" x14ac:dyDescent="0.3">
      <c r="A23" s="12"/>
      <c r="B23" s="12"/>
      <c r="C23" s="12"/>
      <c r="D23" s="12"/>
      <c r="E23" s="12"/>
      <c r="F23" s="12"/>
      <c r="G23" s="12"/>
      <c r="H23" s="12"/>
      <c r="I23" s="12"/>
      <c r="J23" s="12"/>
      <c r="K23" s="12"/>
    </row>
    <row r="24" spans="1:15" x14ac:dyDescent="0.3">
      <c r="A24" s="12"/>
      <c r="B24" s="12"/>
      <c r="C24" s="12"/>
      <c r="D24" s="12"/>
      <c r="E24" s="12"/>
      <c r="F24" s="12"/>
      <c r="G24" s="12"/>
      <c r="H24" s="12"/>
      <c r="I24" s="12"/>
      <c r="J24" s="12"/>
      <c r="K24" s="12"/>
    </row>
    <row r="28" spans="1:15" x14ac:dyDescent="0.3">
      <c r="A28" s="11" t="s">
        <v>16</v>
      </c>
      <c r="B28" s="12"/>
      <c r="C28" s="12"/>
      <c r="D28" s="12"/>
      <c r="E28" s="12"/>
      <c r="F28" s="12"/>
      <c r="G28" s="12"/>
      <c r="H28" s="12"/>
      <c r="I28" s="12"/>
      <c r="J28" s="12"/>
      <c r="K28" s="12"/>
    </row>
    <row r="29" spans="1:15" x14ac:dyDescent="0.3">
      <c r="A29" s="12"/>
      <c r="B29" s="12"/>
      <c r="C29" s="12"/>
      <c r="D29" s="12"/>
      <c r="E29" s="12"/>
      <c r="F29" s="12"/>
      <c r="G29" s="12"/>
      <c r="H29" s="12"/>
      <c r="I29" s="12"/>
      <c r="J29" s="12"/>
      <c r="K29" s="12"/>
      <c r="N29" s="14" t="s">
        <v>4</v>
      </c>
      <c r="O29" s="14"/>
    </row>
    <row r="30" spans="1:15" x14ac:dyDescent="0.3">
      <c r="A30" s="12"/>
      <c r="B30" s="12"/>
      <c r="C30" s="12"/>
      <c r="D30" s="12"/>
      <c r="E30" s="12"/>
      <c r="F30" s="12"/>
      <c r="G30" s="12"/>
      <c r="H30" s="12"/>
      <c r="I30" s="12"/>
      <c r="J30" s="12"/>
      <c r="K30" s="12"/>
      <c r="N30" s="3"/>
      <c r="O30" s="3"/>
    </row>
    <row r="31" spans="1:15" x14ac:dyDescent="0.3">
      <c r="A31" s="12"/>
      <c r="B31" s="12"/>
      <c r="C31" s="12"/>
      <c r="D31" s="12"/>
      <c r="E31" s="12"/>
      <c r="F31" s="12"/>
      <c r="G31" s="12"/>
      <c r="H31" s="12"/>
      <c r="I31" s="12"/>
      <c r="J31" s="12"/>
      <c r="K31" s="12"/>
      <c r="N31" s="4" t="s">
        <v>11</v>
      </c>
      <c r="O31" s="3">
        <f>O32-O33</f>
        <v>400</v>
      </c>
    </row>
    <row r="32" spans="1:15" x14ac:dyDescent="0.3">
      <c r="A32" s="12"/>
      <c r="B32" s="12"/>
      <c r="C32" s="12"/>
      <c r="D32" s="12"/>
      <c r="E32" s="12"/>
      <c r="F32" s="12"/>
      <c r="G32" s="12"/>
      <c r="H32" s="12"/>
      <c r="I32" s="12"/>
      <c r="J32" s="12"/>
      <c r="K32" s="12"/>
      <c r="N32" s="4" t="s">
        <v>12</v>
      </c>
      <c r="O32" s="3">
        <f>MAX(500,700,400,600,550,750,650,500,600,550,800,450,700,550,600,400,650,500,750,550,700,600,500,800,550,650,400,600,750,550)</f>
        <v>800</v>
      </c>
    </row>
    <row r="33" spans="1:15" x14ac:dyDescent="0.3">
      <c r="A33" s="12"/>
      <c r="B33" s="12"/>
      <c r="C33" s="12"/>
      <c r="D33" s="12"/>
      <c r="E33" s="12"/>
      <c r="F33" s="12"/>
      <c r="G33" s="12"/>
      <c r="H33" s="12"/>
      <c r="I33" s="12"/>
      <c r="J33" s="12"/>
      <c r="K33" s="12"/>
      <c r="N33" s="4" t="s">
        <v>13</v>
      </c>
      <c r="O33" s="3">
        <f>MIN(500,700,400,600,550,750,650,500,600,550,800,450,700,550,600,400,650,500,750,550,700,600,500,800,550,650,400,600,750,550)</f>
        <v>400</v>
      </c>
    </row>
    <row r="34" spans="1:15" x14ac:dyDescent="0.3">
      <c r="A34" s="12"/>
      <c r="B34" s="12"/>
      <c r="C34" s="12"/>
      <c r="D34" s="12"/>
      <c r="E34" s="12"/>
      <c r="F34" s="12"/>
      <c r="G34" s="12"/>
      <c r="H34" s="12"/>
      <c r="I34" s="12"/>
      <c r="J34" s="12"/>
      <c r="K34" s="12"/>
      <c r="N34" s="4" t="s">
        <v>14</v>
      </c>
      <c r="O34" s="3">
        <f>_xlfn.VAR.S(500,700,400,600,550,750,650,500,600,550,800,450,700,550,600,400,650,500,750,550,700,600,500,800,550,650,400,600,750,550)</f>
        <v>13163.793103448275</v>
      </c>
    </row>
    <row r="35" spans="1:15" x14ac:dyDescent="0.3">
      <c r="A35" s="12"/>
      <c r="B35" s="12"/>
      <c r="C35" s="12"/>
      <c r="D35" s="12"/>
      <c r="E35" s="12"/>
      <c r="F35" s="12"/>
      <c r="G35" s="12"/>
      <c r="H35" s="12"/>
      <c r="I35" s="12"/>
      <c r="J35" s="12"/>
      <c r="K35" s="12"/>
      <c r="N35" s="4" t="s">
        <v>17</v>
      </c>
      <c r="O35" s="3">
        <f>_xlfn.STDEV.S(500,700,400,600,550,750,650,500,600,550,800,450,700,550,600,400,650,500,750,550,700,600,500,800,550,650,400,600,750,550)</f>
        <v>114.73357443855863</v>
      </c>
    </row>
    <row r="36" spans="1:15" x14ac:dyDescent="0.3">
      <c r="A36" s="12"/>
      <c r="B36" s="12"/>
      <c r="C36" s="12"/>
      <c r="D36" s="12"/>
      <c r="E36" s="12"/>
      <c r="F36" s="12"/>
      <c r="G36" s="12"/>
      <c r="H36" s="12"/>
      <c r="I36" s="12"/>
      <c r="J36" s="12"/>
      <c r="K36" s="12"/>
      <c r="N36" s="3"/>
      <c r="O36" s="3"/>
    </row>
    <row r="37" spans="1:15" x14ac:dyDescent="0.3">
      <c r="A37" s="12"/>
      <c r="B37" s="12"/>
      <c r="C37" s="12"/>
      <c r="D37" s="12"/>
      <c r="E37" s="12"/>
      <c r="F37" s="12"/>
      <c r="G37" s="12"/>
      <c r="H37" s="12"/>
      <c r="I37" s="12"/>
      <c r="J37" s="12"/>
      <c r="K37" s="12"/>
      <c r="N37" s="16" t="s">
        <v>18</v>
      </c>
      <c r="O37" s="16"/>
    </row>
    <row r="38" spans="1:15" x14ac:dyDescent="0.3">
      <c r="A38" s="12"/>
      <c r="B38" s="12"/>
      <c r="C38" s="12"/>
      <c r="D38" s="12"/>
      <c r="E38" s="12"/>
      <c r="F38" s="12"/>
      <c r="G38" s="12"/>
      <c r="H38" s="12"/>
      <c r="I38" s="12"/>
      <c r="J38" s="12"/>
      <c r="K38" s="12"/>
    </row>
    <row r="39" spans="1:15" x14ac:dyDescent="0.3">
      <c r="A39" s="12"/>
      <c r="B39" s="12"/>
      <c r="C39" s="12"/>
      <c r="D39" s="12"/>
      <c r="E39" s="12"/>
      <c r="F39" s="12"/>
      <c r="G39" s="12"/>
      <c r="H39" s="12"/>
      <c r="I39" s="12"/>
      <c r="J39" s="12"/>
      <c r="K39" s="12"/>
    </row>
    <row r="40" spans="1:15" x14ac:dyDescent="0.3">
      <c r="A40" s="12"/>
      <c r="B40" s="12"/>
      <c r="C40" s="12"/>
      <c r="D40" s="12"/>
      <c r="E40" s="12"/>
      <c r="F40" s="12"/>
      <c r="G40" s="12"/>
      <c r="H40" s="12"/>
      <c r="I40" s="12"/>
      <c r="J40" s="12"/>
      <c r="K40" s="12"/>
    </row>
    <row r="41" spans="1:15" x14ac:dyDescent="0.3">
      <c r="A41" s="12"/>
      <c r="B41" s="12"/>
      <c r="C41" s="12"/>
      <c r="D41" s="12"/>
      <c r="E41" s="12"/>
      <c r="F41" s="12"/>
      <c r="G41" s="12"/>
      <c r="H41" s="12"/>
      <c r="I41" s="12"/>
      <c r="J41" s="12"/>
      <c r="K41" s="12"/>
    </row>
    <row r="42" spans="1:15" x14ac:dyDescent="0.3">
      <c r="A42" s="12"/>
      <c r="B42" s="12"/>
      <c r="C42" s="12"/>
      <c r="D42" s="12"/>
      <c r="E42" s="12"/>
      <c r="F42" s="12"/>
      <c r="G42" s="12"/>
      <c r="H42" s="12"/>
      <c r="I42" s="12"/>
      <c r="J42" s="12"/>
      <c r="K42" s="12"/>
    </row>
    <row r="43" spans="1:15" x14ac:dyDescent="0.3">
      <c r="A43" s="12"/>
      <c r="B43" s="12"/>
      <c r="C43" s="12"/>
      <c r="D43" s="12"/>
      <c r="E43" s="12"/>
      <c r="F43" s="12"/>
      <c r="G43" s="12"/>
      <c r="H43" s="12"/>
      <c r="I43" s="12"/>
      <c r="J43" s="12"/>
      <c r="K43" s="12"/>
    </row>
    <row r="44" spans="1:15" x14ac:dyDescent="0.3">
      <c r="A44" s="12"/>
      <c r="B44" s="12"/>
      <c r="C44" s="12"/>
      <c r="D44" s="12"/>
      <c r="E44" s="12"/>
      <c r="F44" s="12"/>
      <c r="G44" s="12"/>
      <c r="H44" s="12"/>
      <c r="I44" s="12"/>
      <c r="J44" s="12"/>
      <c r="K44" s="12"/>
    </row>
    <row r="45" spans="1:15" x14ac:dyDescent="0.3">
      <c r="A45" s="12"/>
      <c r="B45" s="12"/>
      <c r="C45" s="12"/>
      <c r="D45" s="12"/>
      <c r="E45" s="12"/>
      <c r="F45" s="12"/>
      <c r="G45" s="12"/>
      <c r="H45" s="12"/>
      <c r="I45" s="12"/>
      <c r="J45" s="12"/>
      <c r="K45" s="12"/>
    </row>
    <row r="46" spans="1:15" x14ac:dyDescent="0.3">
      <c r="A46" s="12"/>
      <c r="B46" s="12"/>
      <c r="C46" s="12"/>
      <c r="D46" s="12"/>
      <c r="E46" s="12"/>
      <c r="F46" s="12"/>
      <c r="G46" s="12"/>
      <c r="H46" s="12"/>
      <c r="I46" s="12"/>
      <c r="J46" s="12"/>
      <c r="K46" s="12"/>
    </row>
    <row r="47" spans="1:15" x14ac:dyDescent="0.3">
      <c r="A47" s="12"/>
      <c r="B47" s="12"/>
      <c r="C47" s="12"/>
      <c r="D47" s="12"/>
      <c r="E47" s="12"/>
      <c r="F47" s="12"/>
      <c r="G47" s="12"/>
      <c r="H47" s="12"/>
      <c r="I47" s="12"/>
      <c r="J47" s="12"/>
      <c r="K47" s="12"/>
    </row>
    <row r="48" spans="1:15" x14ac:dyDescent="0.3">
      <c r="A48" s="12"/>
      <c r="B48" s="12"/>
      <c r="C48" s="12"/>
      <c r="D48" s="12"/>
      <c r="E48" s="12"/>
      <c r="F48" s="12"/>
      <c r="G48" s="12"/>
      <c r="H48" s="12"/>
      <c r="I48" s="12"/>
      <c r="J48" s="12"/>
      <c r="K48" s="12"/>
    </row>
    <row r="49" spans="1:15" x14ac:dyDescent="0.3">
      <c r="A49" s="12"/>
      <c r="B49" s="12"/>
      <c r="C49" s="12"/>
      <c r="D49" s="12"/>
      <c r="E49" s="12"/>
      <c r="F49" s="12"/>
      <c r="G49" s="12"/>
      <c r="H49" s="12"/>
      <c r="I49" s="12"/>
      <c r="J49" s="12"/>
      <c r="K49" s="12"/>
    </row>
    <row r="53" spans="1:15" x14ac:dyDescent="0.3">
      <c r="A53" s="11" t="s">
        <v>19</v>
      </c>
      <c r="B53" s="12"/>
      <c r="C53" s="12"/>
      <c r="D53" s="12"/>
      <c r="E53" s="12"/>
      <c r="F53" s="12"/>
      <c r="G53" s="12"/>
      <c r="H53" s="12"/>
      <c r="I53" s="12"/>
      <c r="J53" s="12"/>
      <c r="K53" s="12"/>
    </row>
    <row r="54" spans="1:15" x14ac:dyDescent="0.3">
      <c r="A54" s="12"/>
      <c r="B54" s="12"/>
      <c r="C54" s="12"/>
      <c r="D54" s="12"/>
      <c r="E54" s="12"/>
      <c r="F54" s="12"/>
      <c r="G54" s="12"/>
      <c r="H54" s="12"/>
      <c r="I54" s="12"/>
      <c r="J54" s="12"/>
      <c r="K54" s="12"/>
      <c r="N54" s="14" t="s">
        <v>4</v>
      </c>
      <c r="O54" s="14"/>
    </row>
    <row r="55" spans="1:15" x14ac:dyDescent="0.3">
      <c r="A55" s="12"/>
      <c r="B55" s="12"/>
      <c r="C55" s="12"/>
      <c r="D55" s="12"/>
      <c r="E55" s="12"/>
      <c r="F55" s="12"/>
      <c r="G55" s="12"/>
      <c r="H55" s="12"/>
      <c r="I55" s="12"/>
      <c r="J55" s="12"/>
      <c r="K55" s="12"/>
      <c r="N55" s="3"/>
      <c r="O55" s="3"/>
    </row>
    <row r="56" spans="1:15" x14ac:dyDescent="0.3">
      <c r="A56" s="12"/>
      <c r="B56" s="12"/>
      <c r="C56" s="12"/>
      <c r="D56" s="12"/>
      <c r="E56" s="12"/>
      <c r="F56" s="12"/>
      <c r="G56" s="12"/>
      <c r="H56" s="12"/>
      <c r="I56" s="12"/>
      <c r="J56" s="12"/>
      <c r="K56" s="12"/>
      <c r="N56" s="4" t="s">
        <v>11</v>
      </c>
      <c r="O56" s="3">
        <f>O57-O58</f>
        <v>6</v>
      </c>
    </row>
    <row r="57" spans="1:15" x14ac:dyDescent="0.3">
      <c r="A57" s="12"/>
      <c r="B57" s="12"/>
      <c r="C57" s="12"/>
      <c r="D57" s="12"/>
      <c r="E57" s="12"/>
      <c r="F57" s="12"/>
      <c r="G57" s="12"/>
      <c r="H57" s="12"/>
      <c r="I57" s="12"/>
      <c r="J57" s="12"/>
      <c r="K57" s="12"/>
      <c r="N57" s="4" t="s">
        <v>12</v>
      </c>
      <c r="O57" s="3">
        <f>MAX( 3, 5, 2, 4, 6, 2, 3, 4, 2, 5,
 7, 2, 3, 4, 2, 4, 2, 3, 5, 6,
 3, 2, 1, 4, 2, 4, 5, 3, 2, 7,
 2, 3, 4, 5, 1, 6, 2, 4, 3, 5,
 3, 2, 4, 2, 6, 3, 2, 4, 5, 3)</f>
        <v>7</v>
      </c>
    </row>
    <row r="58" spans="1:15" x14ac:dyDescent="0.3">
      <c r="A58" s="12"/>
      <c r="B58" s="12"/>
      <c r="C58" s="12"/>
      <c r="D58" s="12"/>
      <c r="E58" s="12"/>
      <c r="F58" s="12"/>
      <c r="G58" s="12"/>
      <c r="H58" s="12"/>
      <c r="I58" s="12"/>
      <c r="J58" s="12"/>
      <c r="K58" s="12"/>
      <c r="N58" s="4" t="s">
        <v>13</v>
      </c>
      <c r="O58" s="3">
        <f>MIN( 3, 5, 2, 4, 6, 2, 3, 4, 2, 5,
 7, 2, 3, 4, 2, 4, 2, 3, 5, 6,
 3, 2, 1, 4, 2, 4, 5, 3, 2, 7,
 2, 3, 4, 5, 1, 6, 2, 4, 3, 5,
 3, 2, 4, 2, 6, 3, 2, 4, 5, 3)</f>
        <v>1</v>
      </c>
    </row>
    <row r="59" spans="1:15" x14ac:dyDescent="0.3">
      <c r="A59" s="12"/>
      <c r="B59" s="12"/>
      <c r="C59" s="12"/>
      <c r="D59" s="12"/>
      <c r="E59" s="12"/>
      <c r="F59" s="12"/>
      <c r="G59" s="12"/>
      <c r="H59" s="12"/>
      <c r="I59" s="12"/>
      <c r="J59" s="12"/>
      <c r="K59" s="12"/>
      <c r="N59" s="4" t="s">
        <v>14</v>
      </c>
      <c r="O59" s="3">
        <f>_xlfn.VAR.S( 3, 5, 2, 4, 6, 2, 3, 4, 2, 5,
 7, 2, 3, 4, 2, 4, 2, 3, 5, 6,
 3, 2, 1, 4, 2, 4, 5, 3, 2, 7,
 2, 3, 4, 5, 1, 6, 2, 4, 3, 5,
 3, 2, 4, 2, 6, 3, 2, 4, 5, 3)</f>
        <v>2.3363265306122454</v>
      </c>
    </row>
    <row r="60" spans="1:15" x14ac:dyDescent="0.3">
      <c r="A60" s="12"/>
      <c r="B60" s="12"/>
      <c r="C60" s="12"/>
      <c r="D60" s="12"/>
      <c r="E60" s="12"/>
      <c r="F60" s="12"/>
      <c r="G60" s="12"/>
      <c r="H60" s="12"/>
      <c r="I60" s="12"/>
      <c r="J60" s="12"/>
      <c r="K60" s="12"/>
      <c r="N60" s="4" t="s">
        <v>17</v>
      </c>
      <c r="O60" s="3">
        <f>_xlfn.STDEV.S( 3, 5, 2, 4, 6, 2, 3, 4, 2, 5,
 7, 2, 3, 4, 2, 4, 2, 3, 5, 6,
 3, 2, 1, 4, 2, 4, 5, 3, 2, 7,
 2, 3, 4, 5, 1, 6, 2, 4, 3, 5,
 3, 2, 4, 2, 6, 3, 2, 4, 5, 3)</f>
        <v>1.5285046714394579</v>
      </c>
    </row>
    <row r="61" spans="1:15" x14ac:dyDescent="0.3">
      <c r="A61" s="12"/>
      <c r="B61" s="12"/>
      <c r="C61" s="12"/>
      <c r="D61" s="12"/>
      <c r="E61" s="12"/>
      <c r="F61" s="12"/>
      <c r="G61" s="12"/>
      <c r="H61" s="12"/>
      <c r="I61" s="12"/>
      <c r="J61" s="12"/>
      <c r="K61" s="12"/>
      <c r="N61" s="3"/>
      <c r="O61" s="3"/>
    </row>
    <row r="62" spans="1:15" x14ac:dyDescent="0.3">
      <c r="A62" s="12"/>
      <c r="B62" s="12"/>
      <c r="C62" s="12"/>
      <c r="D62" s="12"/>
      <c r="E62" s="12"/>
      <c r="F62" s="12"/>
      <c r="G62" s="12"/>
      <c r="H62" s="12"/>
      <c r="I62" s="12"/>
      <c r="J62" s="12"/>
      <c r="K62" s="12"/>
      <c r="N62" s="16" t="s">
        <v>20</v>
      </c>
      <c r="O62" s="16"/>
    </row>
    <row r="63" spans="1:15" x14ac:dyDescent="0.3">
      <c r="A63" s="12"/>
      <c r="B63" s="12"/>
      <c r="C63" s="12"/>
      <c r="D63" s="12"/>
      <c r="E63" s="12"/>
      <c r="F63" s="12"/>
      <c r="G63" s="12"/>
      <c r="H63" s="12"/>
      <c r="I63" s="12"/>
      <c r="J63" s="12"/>
      <c r="K63" s="12"/>
      <c r="M63" s="8"/>
    </row>
    <row r="64" spans="1:15" x14ac:dyDescent="0.3">
      <c r="A64" s="12"/>
      <c r="B64" s="12"/>
      <c r="C64" s="12"/>
      <c r="D64" s="12"/>
      <c r="E64" s="12"/>
      <c r="F64" s="12"/>
      <c r="G64" s="12"/>
      <c r="H64" s="12"/>
      <c r="I64" s="12"/>
      <c r="J64" s="12"/>
      <c r="K64" s="12"/>
    </row>
    <row r="65" spans="1:11" x14ac:dyDescent="0.3">
      <c r="A65" s="12"/>
      <c r="B65" s="12"/>
      <c r="C65" s="12"/>
      <c r="D65" s="12"/>
      <c r="E65" s="12"/>
      <c r="F65" s="12"/>
      <c r="G65" s="12"/>
      <c r="H65" s="12"/>
      <c r="I65" s="12"/>
      <c r="J65" s="12"/>
      <c r="K65" s="12"/>
    </row>
    <row r="66" spans="1:11" x14ac:dyDescent="0.3">
      <c r="A66" s="12"/>
      <c r="B66" s="12"/>
      <c r="C66" s="12"/>
      <c r="D66" s="12"/>
      <c r="E66" s="12"/>
      <c r="F66" s="12"/>
      <c r="G66" s="12"/>
      <c r="H66" s="12"/>
      <c r="I66" s="12"/>
      <c r="J66" s="12"/>
      <c r="K66" s="12"/>
    </row>
    <row r="67" spans="1:11" x14ac:dyDescent="0.3">
      <c r="A67" s="12"/>
      <c r="B67" s="12"/>
      <c r="C67" s="12"/>
      <c r="D67" s="12"/>
      <c r="E67" s="12"/>
      <c r="F67" s="12"/>
      <c r="G67" s="12"/>
      <c r="H67" s="12"/>
      <c r="I67" s="12"/>
      <c r="J67" s="12"/>
      <c r="K67" s="12"/>
    </row>
    <row r="68" spans="1:11" x14ac:dyDescent="0.3">
      <c r="A68" s="12"/>
      <c r="B68" s="12"/>
      <c r="C68" s="12"/>
      <c r="D68" s="12"/>
      <c r="E68" s="12"/>
      <c r="F68" s="12"/>
      <c r="G68" s="12"/>
      <c r="H68" s="12"/>
      <c r="I68" s="12"/>
      <c r="J68" s="12"/>
      <c r="K68" s="12"/>
    </row>
    <row r="69" spans="1:11" x14ac:dyDescent="0.3">
      <c r="A69" s="12"/>
      <c r="B69" s="12"/>
      <c r="C69" s="12"/>
      <c r="D69" s="12"/>
      <c r="E69" s="12"/>
      <c r="F69" s="12"/>
      <c r="G69" s="12"/>
      <c r="H69" s="12"/>
      <c r="I69" s="12"/>
      <c r="J69" s="12"/>
      <c r="K69" s="12"/>
    </row>
    <row r="70" spans="1:11" x14ac:dyDescent="0.3">
      <c r="A70" s="12"/>
      <c r="B70" s="12"/>
      <c r="C70" s="12"/>
      <c r="D70" s="12"/>
      <c r="E70" s="12"/>
      <c r="F70" s="12"/>
      <c r="G70" s="12"/>
      <c r="H70" s="12"/>
      <c r="I70" s="12"/>
      <c r="J70" s="12"/>
      <c r="K70" s="12"/>
    </row>
    <row r="71" spans="1:11" x14ac:dyDescent="0.3">
      <c r="A71" s="12"/>
      <c r="B71" s="12"/>
      <c r="C71" s="12"/>
      <c r="D71" s="12"/>
      <c r="E71" s="12"/>
      <c r="F71" s="12"/>
      <c r="G71" s="12"/>
      <c r="H71" s="12"/>
      <c r="I71" s="12"/>
      <c r="J71" s="12"/>
      <c r="K71" s="12"/>
    </row>
    <row r="72" spans="1:11" x14ac:dyDescent="0.3">
      <c r="A72" s="12"/>
      <c r="B72" s="12"/>
      <c r="C72" s="12"/>
      <c r="D72" s="12"/>
      <c r="E72" s="12"/>
      <c r="F72" s="12"/>
      <c r="G72" s="12"/>
      <c r="H72" s="12"/>
      <c r="I72" s="12"/>
      <c r="J72" s="12"/>
      <c r="K72" s="12"/>
    </row>
    <row r="73" spans="1:11" x14ac:dyDescent="0.3">
      <c r="A73" s="12"/>
      <c r="B73" s="12"/>
      <c r="C73" s="12"/>
      <c r="D73" s="12"/>
      <c r="E73" s="12"/>
      <c r="F73" s="12"/>
      <c r="G73" s="12"/>
      <c r="H73" s="12"/>
      <c r="I73" s="12"/>
      <c r="J73" s="12"/>
      <c r="K73" s="12"/>
    </row>
    <row r="74" spans="1:11" x14ac:dyDescent="0.3">
      <c r="A74" s="12"/>
      <c r="B74" s="12"/>
      <c r="C74" s="12"/>
      <c r="D74" s="12"/>
      <c r="E74" s="12"/>
      <c r="F74" s="12"/>
      <c r="G74" s="12"/>
      <c r="H74" s="12"/>
      <c r="I74" s="12"/>
      <c r="J74" s="12"/>
      <c r="K74" s="12"/>
    </row>
    <row r="75" spans="1:11" x14ac:dyDescent="0.3">
      <c r="A75" s="12"/>
      <c r="B75" s="12"/>
      <c r="C75" s="12"/>
      <c r="D75" s="12"/>
      <c r="E75" s="12"/>
      <c r="F75" s="12"/>
      <c r="G75" s="12"/>
      <c r="H75" s="12"/>
      <c r="I75" s="12"/>
      <c r="J75" s="12"/>
      <c r="K75" s="12"/>
    </row>
    <row r="76" spans="1:11" x14ac:dyDescent="0.3">
      <c r="A76" s="12"/>
      <c r="B76" s="12"/>
      <c r="C76" s="12"/>
      <c r="D76" s="12"/>
      <c r="E76" s="12"/>
      <c r="F76" s="12"/>
      <c r="G76" s="12"/>
      <c r="H76" s="12"/>
      <c r="I76" s="12"/>
      <c r="J76" s="12"/>
      <c r="K76" s="12"/>
    </row>
    <row r="77" spans="1:11" x14ac:dyDescent="0.3">
      <c r="A77" s="12"/>
      <c r="B77" s="12"/>
      <c r="C77" s="12"/>
      <c r="D77" s="12"/>
      <c r="E77" s="12"/>
      <c r="F77" s="12"/>
      <c r="G77" s="12"/>
      <c r="H77" s="12"/>
      <c r="I77" s="12"/>
      <c r="J77" s="12"/>
      <c r="K77" s="12"/>
    </row>
    <row r="81" spans="1:15" x14ac:dyDescent="0.3">
      <c r="A81" s="11" t="s">
        <v>21</v>
      </c>
      <c r="B81" s="12"/>
      <c r="C81" s="12"/>
      <c r="D81" s="12"/>
      <c r="E81" s="12"/>
      <c r="F81" s="12"/>
      <c r="G81" s="12"/>
      <c r="H81" s="12"/>
      <c r="I81" s="12"/>
      <c r="J81" s="12"/>
      <c r="K81" s="12"/>
    </row>
    <row r="82" spans="1:15" x14ac:dyDescent="0.3">
      <c r="A82" s="12"/>
      <c r="B82" s="12"/>
      <c r="C82" s="12"/>
      <c r="D82" s="12"/>
      <c r="E82" s="12"/>
      <c r="F82" s="12"/>
      <c r="G82" s="12"/>
      <c r="H82" s="12"/>
      <c r="I82" s="12"/>
      <c r="J82" s="12"/>
      <c r="K82" s="12"/>
      <c r="N82" s="14" t="s">
        <v>4</v>
      </c>
      <c r="O82" s="14"/>
    </row>
    <row r="83" spans="1:15" x14ac:dyDescent="0.3">
      <c r="A83" s="12"/>
      <c r="B83" s="12"/>
      <c r="C83" s="12"/>
      <c r="D83" s="12"/>
      <c r="E83" s="12"/>
      <c r="F83" s="12"/>
      <c r="G83" s="12"/>
      <c r="H83" s="12"/>
      <c r="I83" s="12"/>
      <c r="J83" s="12"/>
      <c r="K83" s="12"/>
      <c r="N83" s="3"/>
      <c r="O83" s="3"/>
    </row>
    <row r="84" spans="1:15" x14ac:dyDescent="0.3">
      <c r="A84" s="12"/>
      <c r="B84" s="12"/>
      <c r="C84" s="12"/>
      <c r="D84" s="12"/>
      <c r="E84" s="12"/>
      <c r="F84" s="12"/>
      <c r="G84" s="12"/>
      <c r="H84" s="12"/>
      <c r="I84" s="12"/>
      <c r="J84" s="12"/>
      <c r="K84" s="12"/>
      <c r="N84" s="4" t="s">
        <v>22</v>
      </c>
      <c r="O84" s="3">
        <f>AVERAGE(120,150,110,135,125,140,130,155,115,145,135,130)</f>
        <v>132.5</v>
      </c>
    </row>
    <row r="85" spans="1:15" x14ac:dyDescent="0.3">
      <c r="A85" s="12"/>
      <c r="B85" s="12"/>
      <c r="C85" s="12"/>
      <c r="D85" s="12"/>
      <c r="E85" s="12"/>
      <c r="F85" s="12"/>
      <c r="G85" s="12"/>
      <c r="H85" s="12"/>
      <c r="I85" s="12"/>
      <c r="J85" s="12"/>
      <c r="K85" s="12"/>
      <c r="N85" s="4" t="s">
        <v>23</v>
      </c>
      <c r="O85" s="3">
        <f>O86-O87</f>
        <v>45</v>
      </c>
    </row>
    <row r="86" spans="1:15" x14ac:dyDescent="0.3">
      <c r="A86" s="12"/>
      <c r="B86" s="12"/>
      <c r="C86" s="12"/>
      <c r="D86" s="12"/>
      <c r="E86" s="12"/>
      <c r="F86" s="12"/>
      <c r="G86" s="12"/>
      <c r="H86" s="12"/>
      <c r="I86" s="12"/>
      <c r="J86" s="12"/>
      <c r="K86" s="12"/>
      <c r="N86" s="4" t="s">
        <v>12</v>
      </c>
      <c r="O86" s="3">
        <f>MAX(120,150,110,135,125,140,130,155,115,145,135,130)</f>
        <v>155</v>
      </c>
    </row>
    <row r="87" spans="1:15" x14ac:dyDescent="0.3">
      <c r="A87" s="12"/>
      <c r="B87" s="12"/>
      <c r="C87" s="12"/>
      <c r="D87" s="12"/>
      <c r="E87" s="12"/>
      <c r="F87" s="12"/>
      <c r="G87" s="12"/>
      <c r="H87" s="12"/>
      <c r="I87" s="12"/>
      <c r="J87" s="12"/>
      <c r="K87" s="12"/>
      <c r="N87" s="4" t="s">
        <v>13</v>
      </c>
      <c r="O87" s="3">
        <f>MIN(120,150,110,135,125,140,130,155,115,145,135,130)</f>
        <v>110</v>
      </c>
    </row>
    <row r="88" spans="1:15" x14ac:dyDescent="0.3">
      <c r="A88" s="12"/>
      <c r="B88" s="12"/>
      <c r="C88" s="12"/>
      <c r="D88" s="12"/>
      <c r="E88" s="12"/>
      <c r="F88" s="12"/>
      <c r="G88" s="12"/>
      <c r="H88" s="12"/>
      <c r="I88" s="12"/>
      <c r="J88" s="12"/>
      <c r="K88" s="12"/>
      <c r="N88" s="3"/>
      <c r="O88" s="3"/>
    </row>
    <row r="89" spans="1:15" x14ac:dyDescent="0.3">
      <c r="A89" s="12"/>
      <c r="B89" s="12"/>
      <c r="C89" s="12"/>
      <c r="D89" s="12"/>
      <c r="E89" s="12"/>
      <c r="F89" s="12"/>
      <c r="G89" s="12"/>
      <c r="H89" s="12"/>
      <c r="I89" s="12"/>
      <c r="J89" s="12"/>
      <c r="K89" s="12"/>
      <c r="N89" s="16" t="s">
        <v>18</v>
      </c>
      <c r="O89" s="16"/>
    </row>
    <row r="90" spans="1:15" x14ac:dyDescent="0.3">
      <c r="A90" s="12"/>
      <c r="B90" s="12"/>
      <c r="C90" s="12"/>
      <c r="D90" s="12"/>
      <c r="E90" s="12"/>
      <c r="F90" s="12"/>
      <c r="G90" s="12"/>
      <c r="H90" s="12"/>
      <c r="I90" s="12"/>
      <c r="J90" s="12"/>
      <c r="K90" s="12"/>
    </row>
    <row r="91" spans="1:15" x14ac:dyDescent="0.3">
      <c r="A91" s="12"/>
      <c r="B91" s="12"/>
      <c r="C91" s="12"/>
      <c r="D91" s="12"/>
      <c r="E91" s="12"/>
      <c r="F91" s="12"/>
      <c r="G91" s="12"/>
      <c r="H91" s="12"/>
      <c r="I91" s="12"/>
      <c r="J91" s="12"/>
      <c r="K91" s="12"/>
    </row>
    <row r="92" spans="1:15" x14ac:dyDescent="0.3">
      <c r="A92" s="12"/>
      <c r="B92" s="12"/>
      <c r="C92" s="12"/>
      <c r="D92" s="12"/>
      <c r="E92" s="12"/>
      <c r="F92" s="12"/>
      <c r="G92" s="12"/>
      <c r="H92" s="12"/>
      <c r="I92" s="12"/>
      <c r="J92" s="12"/>
      <c r="K92" s="12"/>
    </row>
    <row r="93" spans="1:15" x14ac:dyDescent="0.3">
      <c r="A93" s="12"/>
      <c r="B93" s="12"/>
      <c r="C93" s="12"/>
      <c r="D93" s="12"/>
      <c r="E93" s="12"/>
      <c r="F93" s="12"/>
      <c r="G93" s="12"/>
      <c r="H93" s="12"/>
      <c r="I93" s="12"/>
      <c r="J93" s="12"/>
      <c r="K93" s="12"/>
    </row>
    <row r="94" spans="1:15" x14ac:dyDescent="0.3">
      <c r="A94" s="12"/>
      <c r="B94" s="12"/>
      <c r="C94" s="12"/>
      <c r="D94" s="12"/>
      <c r="E94" s="12"/>
      <c r="F94" s="12"/>
      <c r="G94" s="12"/>
      <c r="H94" s="12"/>
      <c r="I94" s="12"/>
      <c r="J94" s="12"/>
      <c r="K94" s="12"/>
    </row>
    <row r="95" spans="1:15" x14ac:dyDescent="0.3">
      <c r="A95" s="12"/>
      <c r="B95" s="12"/>
      <c r="C95" s="12"/>
      <c r="D95" s="12"/>
      <c r="E95" s="12"/>
      <c r="F95" s="12"/>
      <c r="G95" s="12"/>
      <c r="H95" s="12"/>
      <c r="I95" s="12"/>
      <c r="J95" s="12"/>
      <c r="K95" s="12"/>
    </row>
    <row r="96" spans="1:15" x14ac:dyDescent="0.3">
      <c r="A96" s="12"/>
      <c r="B96" s="12"/>
      <c r="C96" s="12"/>
      <c r="D96" s="12"/>
      <c r="E96" s="12"/>
      <c r="F96" s="12"/>
      <c r="G96" s="12"/>
      <c r="H96" s="12"/>
      <c r="I96" s="12"/>
      <c r="J96" s="12"/>
      <c r="K96" s="12"/>
    </row>
    <row r="97" spans="1:15" x14ac:dyDescent="0.3">
      <c r="A97" s="12"/>
      <c r="B97" s="12"/>
      <c r="C97" s="12"/>
      <c r="D97" s="12"/>
      <c r="E97" s="12"/>
      <c r="F97" s="12"/>
      <c r="G97" s="12"/>
      <c r="H97" s="12"/>
      <c r="I97" s="12"/>
      <c r="J97" s="12"/>
      <c r="K97" s="12"/>
    </row>
    <row r="101" spans="1:15" x14ac:dyDescent="0.3">
      <c r="A101" s="11" t="s">
        <v>24</v>
      </c>
      <c r="B101" s="12"/>
      <c r="C101" s="12"/>
      <c r="D101" s="12"/>
      <c r="E101" s="12"/>
      <c r="F101" s="12"/>
      <c r="G101" s="12"/>
      <c r="H101" s="12"/>
      <c r="I101" s="12"/>
      <c r="J101" s="12"/>
      <c r="K101" s="12"/>
    </row>
    <row r="102" spans="1:15" x14ac:dyDescent="0.3">
      <c r="A102" s="12"/>
      <c r="B102" s="12"/>
      <c r="C102" s="12"/>
      <c r="D102" s="12"/>
      <c r="E102" s="12"/>
      <c r="F102" s="12"/>
      <c r="G102" s="12"/>
      <c r="H102" s="12"/>
      <c r="I102" s="12"/>
      <c r="J102" s="12"/>
      <c r="K102" s="12"/>
      <c r="N102" s="14" t="s">
        <v>4</v>
      </c>
      <c r="O102" s="14"/>
    </row>
    <row r="103" spans="1:15" x14ac:dyDescent="0.3">
      <c r="A103" s="12"/>
      <c r="B103" s="12"/>
      <c r="C103" s="12"/>
      <c r="D103" s="12"/>
      <c r="E103" s="12"/>
      <c r="F103" s="12"/>
      <c r="G103" s="12"/>
      <c r="H103" s="12"/>
      <c r="I103" s="12"/>
      <c r="J103" s="12"/>
      <c r="K103" s="12"/>
      <c r="N103" s="3"/>
      <c r="O103" s="3"/>
    </row>
    <row r="104" spans="1:15" x14ac:dyDescent="0.3">
      <c r="A104" s="12"/>
      <c r="B104" s="12"/>
      <c r="C104" s="12"/>
      <c r="D104" s="12"/>
      <c r="E104" s="12"/>
      <c r="F104" s="12"/>
      <c r="G104" s="12"/>
      <c r="H104" s="12"/>
      <c r="I104" s="12"/>
      <c r="J104" s="12"/>
      <c r="K104" s="12"/>
      <c r="N104" s="4" t="s">
        <v>22</v>
      </c>
      <c r="O104" s="3">
        <f>AVERAGE( 8, 7, 9, 6, 7, 8, 9, 8, 7, 6,
 8, 9, 7, 8, 7, 6, 8, 9, 6, 7,
 8, 9, 7, 6, 7, 8, 9, 8, 7, 6,
 9, 8, 7, 6, 8, 9, 7, 8, 7, 6,
 9, 8, 7, 6, 7, 8, 9, 8, 7, 6
 )</f>
        <v>7.5</v>
      </c>
    </row>
    <row r="105" spans="1:15" x14ac:dyDescent="0.3">
      <c r="A105" s="12"/>
      <c r="B105" s="12"/>
      <c r="C105" s="12"/>
      <c r="D105" s="12"/>
      <c r="E105" s="12"/>
      <c r="F105" s="12"/>
      <c r="G105" s="12"/>
      <c r="H105" s="12"/>
      <c r="I105" s="12"/>
      <c r="J105" s="12"/>
      <c r="K105" s="12"/>
      <c r="N105" s="4" t="s">
        <v>23</v>
      </c>
      <c r="O105" s="3">
        <f>_xlfn.STDEV.P( 8, 7, 9, 6, 7, 8, 9, 8, 7, 6,
 8, 9, 7, 8, 7, 6, 8, 9, 6, 7,
 8, 9, 7, 6, 7, 8, 9, 8, 7, 6,
 9, 8, 7, 6, 8, 9, 7, 8, 7, 6,
 9, 8, 7, 6, 7, 8, 9, 8, 7, 6
 )</f>
        <v>1.0246950765959599</v>
      </c>
    </row>
    <row r="106" spans="1:15" x14ac:dyDescent="0.3">
      <c r="A106" s="12"/>
      <c r="B106" s="12"/>
      <c r="C106" s="12"/>
      <c r="D106" s="12"/>
      <c r="E106" s="12"/>
      <c r="F106" s="12"/>
      <c r="G106" s="12"/>
      <c r="H106" s="12"/>
      <c r="I106" s="12"/>
      <c r="J106" s="12"/>
      <c r="K106" s="12"/>
      <c r="N106" s="3"/>
      <c r="O106" s="3"/>
    </row>
    <row r="107" spans="1:15" x14ac:dyDescent="0.3">
      <c r="A107" s="12"/>
      <c r="B107" s="12"/>
      <c r="C107" s="12"/>
      <c r="D107" s="12"/>
      <c r="E107" s="12"/>
      <c r="F107" s="12"/>
      <c r="G107" s="12"/>
      <c r="H107" s="12"/>
      <c r="I107" s="12"/>
      <c r="J107" s="12"/>
      <c r="K107" s="12"/>
      <c r="N107" s="16" t="s">
        <v>25</v>
      </c>
      <c r="O107" s="16"/>
    </row>
    <row r="108" spans="1:15" x14ac:dyDescent="0.3">
      <c r="A108" s="12"/>
      <c r="B108" s="12"/>
      <c r="C108" s="12"/>
      <c r="D108" s="12"/>
      <c r="E108" s="12"/>
      <c r="F108" s="12"/>
      <c r="G108" s="12"/>
      <c r="H108" s="12"/>
      <c r="I108" s="12"/>
      <c r="J108" s="12"/>
      <c r="K108" s="12"/>
    </row>
    <row r="109" spans="1:15" x14ac:dyDescent="0.3">
      <c r="A109" s="12"/>
      <c r="B109" s="12"/>
      <c r="C109" s="12"/>
      <c r="D109" s="12"/>
      <c r="E109" s="12"/>
      <c r="F109" s="12"/>
      <c r="G109" s="12"/>
      <c r="H109" s="12"/>
      <c r="I109" s="12"/>
      <c r="J109" s="12"/>
      <c r="K109" s="12"/>
    </row>
    <row r="110" spans="1:15" x14ac:dyDescent="0.3">
      <c r="A110" s="12"/>
      <c r="B110" s="12"/>
      <c r="C110" s="12"/>
      <c r="D110" s="12"/>
      <c r="E110" s="12"/>
      <c r="F110" s="12"/>
      <c r="G110" s="12"/>
      <c r="H110" s="12"/>
      <c r="I110" s="12"/>
      <c r="J110" s="12"/>
      <c r="K110" s="12"/>
    </row>
    <row r="111" spans="1:15" x14ac:dyDescent="0.3">
      <c r="A111" s="12"/>
      <c r="B111" s="12"/>
      <c r="C111" s="12"/>
      <c r="D111" s="12"/>
      <c r="E111" s="12"/>
      <c r="F111" s="12"/>
      <c r="G111" s="12"/>
      <c r="H111" s="12"/>
      <c r="I111" s="12"/>
      <c r="J111" s="12"/>
      <c r="K111" s="12"/>
    </row>
    <row r="112" spans="1:15" x14ac:dyDescent="0.3">
      <c r="A112" s="12"/>
      <c r="B112" s="12"/>
      <c r="C112" s="12"/>
      <c r="D112" s="12"/>
      <c r="E112" s="12"/>
      <c r="F112" s="12"/>
      <c r="G112" s="12"/>
      <c r="H112" s="12"/>
      <c r="I112" s="12"/>
      <c r="J112" s="12"/>
      <c r="K112" s="12"/>
    </row>
    <row r="113" spans="1:19" x14ac:dyDescent="0.3">
      <c r="A113" s="12"/>
      <c r="B113" s="12"/>
      <c r="C113" s="12"/>
      <c r="D113" s="12"/>
      <c r="E113" s="12"/>
      <c r="F113" s="12"/>
      <c r="G113" s="12"/>
      <c r="H113" s="12"/>
      <c r="I113" s="12"/>
      <c r="J113" s="12"/>
      <c r="K113" s="12"/>
    </row>
    <row r="114" spans="1:19" x14ac:dyDescent="0.3">
      <c r="A114" s="12"/>
      <c r="B114" s="12"/>
      <c r="C114" s="12"/>
      <c r="D114" s="12"/>
      <c r="E114" s="12"/>
      <c r="F114" s="12"/>
      <c r="G114" s="12"/>
      <c r="H114" s="12"/>
      <c r="I114" s="12"/>
      <c r="J114" s="12"/>
      <c r="K114" s="12"/>
    </row>
    <row r="115" spans="1:19" x14ac:dyDescent="0.3">
      <c r="A115" s="12"/>
      <c r="B115" s="12"/>
      <c r="C115" s="12"/>
      <c r="D115" s="12"/>
      <c r="E115" s="12"/>
      <c r="F115" s="12"/>
      <c r="G115" s="12"/>
      <c r="H115" s="12"/>
      <c r="I115" s="12"/>
      <c r="J115" s="12"/>
      <c r="K115" s="12"/>
    </row>
    <row r="116" spans="1:19" x14ac:dyDescent="0.3">
      <c r="A116" s="12"/>
      <c r="B116" s="12"/>
      <c r="C116" s="12"/>
      <c r="D116" s="12"/>
      <c r="E116" s="12"/>
      <c r="F116" s="12"/>
      <c r="G116" s="12"/>
      <c r="H116" s="12"/>
      <c r="I116" s="12"/>
      <c r="J116" s="12"/>
      <c r="K116" s="12"/>
    </row>
    <row r="117" spans="1:19" x14ac:dyDescent="0.3">
      <c r="A117" s="12"/>
      <c r="B117" s="12"/>
      <c r="C117" s="12"/>
      <c r="D117" s="12"/>
      <c r="E117" s="12"/>
      <c r="F117" s="12"/>
      <c r="G117" s="12"/>
      <c r="H117" s="12"/>
      <c r="I117" s="12"/>
      <c r="J117" s="12"/>
      <c r="K117" s="12"/>
    </row>
    <row r="118" spans="1:19" x14ac:dyDescent="0.3">
      <c r="A118" s="12"/>
      <c r="B118" s="12"/>
      <c r="C118" s="12"/>
      <c r="D118" s="12"/>
      <c r="E118" s="12"/>
      <c r="F118" s="12"/>
      <c r="G118" s="12"/>
      <c r="H118" s="12"/>
      <c r="I118" s="12"/>
      <c r="J118" s="12"/>
      <c r="K118" s="12"/>
    </row>
    <row r="119" spans="1:19" x14ac:dyDescent="0.3">
      <c r="A119" s="12"/>
      <c r="B119" s="12"/>
      <c r="C119" s="12"/>
      <c r="D119" s="12"/>
      <c r="E119" s="12"/>
      <c r="F119" s="12"/>
      <c r="G119" s="12"/>
      <c r="H119" s="12"/>
      <c r="I119" s="12"/>
      <c r="J119" s="12"/>
      <c r="K119" s="12"/>
    </row>
    <row r="120" spans="1:19" x14ac:dyDescent="0.3">
      <c r="A120" s="12"/>
      <c r="B120" s="12"/>
      <c r="C120" s="12"/>
      <c r="D120" s="12"/>
      <c r="E120" s="12"/>
      <c r="F120" s="12"/>
      <c r="G120" s="12"/>
      <c r="H120" s="12"/>
      <c r="I120" s="12"/>
      <c r="J120" s="12"/>
      <c r="K120" s="12"/>
    </row>
    <row r="121" spans="1:19" x14ac:dyDescent="0.3">
      <c r="A121" s="12"/>
      <c r="B121" s="12"/>
      <c r="C121" s="12"/>
      <c r="D121" s="12"/>
      <c r="E121" s="12"/>
      <c r="F121" s="12"/>
      <c r="G121" s="12"/>
      <c r="H121" s="12"/>
      <c r="I121" s="12"/>
      <c r="J121" s="12"/>
      <c r="K121" s="12"/>
    </row>
    <row r="124" spans="1:19" x14ac:dyDescent="0.3">
      <c r="N124" s="3"/>
      <c r="O124" s="4" t="s">
        <v>32</v>
      </c>
      <c r="P124" s="19" t="s">
        <v>33</v>
      </c>
      <c r="Q124" s="19"/>
      <c r="R124" s="4"/>
      <c r="S124" s="4"/>
    </row>
    <row r="125" spans="1:19" x14ac:dyDescent="0.3">
      <c r="A125" s="17" t="s">
        <v>26</v>
      </c>
      <c r="B125" s="18"/>
      <c r="C125" s="18"/>
      <c r="D125" s="18"/>
      <c r="E125" s="18"/>
      <c r="F125" s="18"/>
      <c r="G125" s="18"/>
      <c r="H125" s="18"/>
      <c r="I125" s="18"/>
      <c r="J125" s="18"/>
      <c r="K125" s="18"/>
      <c r="N125" s="3"/>
      <c r="O125" s="4"/>
      <c r="P125" s="4" t="s">
        <v>34</v>
      </c>
      <c r="Q125" s="4" t="s">
        <v>35</v>
      </c>
      <c r="R125" s="4" t="s">
        <v>12</v>
      </c>
      <c r="S125" s="4" t="s">
        <v>13</v>
      </c>
    </row>
    <row r="126" spans="1:19" x14ac:dyDescent="0.3">
      <c r="A126" s="18"/>
      <c r="B126" s="18"/>
      <c r="C126" s="18"/>
      <c r="D126" s="18"/>
      <c r="E126" s="18"/>
      <c r="F126" s="18"/>
      <c r="G126" s="18"/>
      <c r="H126" s="18"/>
      <c r="I126" s="18"/>
      <c r="J126" s="18"/>
      <c r="K126" s="18"/>
      <c r="N126" s="9" t="s">
        <v>27</v>
      </c>
      <c r="O126" s="3">
        <f>AVERAGE(30, 32, 33, 28, 31, 30, 29, 30, 32, 31)</f>
        <v>30.6</v>
      </c>
      <c r="P126" s="3">
        <f>R126-S126</f>
        <v>5</v>
      </c>
      <c r="Q126" s="3">
        <f>_xlfn.VAR.S(30, 32, 33, 28, 31, 30, 29, 30, 32, 31,)</f>
        <v>87.1636363636364</v>
      </c>
      <c r="R126" s="3">
        <f>MAX(30, 32, 33, 28, 31, 30, 29, 30, 32, 31,)</f>
        <v>33</v>
      </c>
      <c r="S126" s="3">
        <f>MIN(30, 32, 33, 28, 31, 30, 29, 30, 32, 31)</f>
        <v>28</v>
      </c>
    </row>
    <row r="127" spans="1:19" x14ac:dyDescent="0.3">
      <c r="A127" s="18"/>
      <c r="B127" s="18"/>
      <c r="C127" s="18"/>
      <c r="D127" s="18"/>
      <c r="E127" s="18"/>
      <c r="F127" s="18"/>
      <c r="G127" s="18"/>
      <c r="H127" s="18"/>
      <c r="I127" s="18"/>
      <c r="J127" s="18"/>
      <c r="K127" s="18"/>
      <c r="N127" s="9" t="s">
        <v>28</v>
      </c>
      <c r="O127" s="3">
        <f>AVERAGE(25, 27, 26, 23, 28, 24, 26, 25, 27, 28)</f>
        <v>25.9</v>
      </c>
      <c r="P127" s="3">
        <f>R127-S127</f>
        <v>5</v>
      </c>
      <c r="Q127" s="3">
        <f>_xlfn.VAR.S(25, 27, 26, 23, 28, 24, 26, 25, 27, 28)</f>
        <v>2.7666666666666675</v>
      </c>
      <c r="R127" s="3">
        <f>MAX(25, 27, 26, 23, 28, 24, 26, 25, 27, 28)</f>
        <v>28</v>
      </c>
      <c r="S127" s="3">
        <f>MIN(25, 27, 26, 23, 28, 24, 26, 25, 27, 28)</f>
        <v>23</v>
      </c>
    </row>
    <row r="128" spans="1:19" x14ac:dyDescent="0.3">
      <c r="A128" s="18"/>
      <c r="B128" s="18"/>
      <c r="C128" s="18"/>
      <c r="D128" s="18"/>
      <c r="E128" s="18"/>
      <c r="F128" s="18"/>
      <c r="G128" s="18"/>
      <c r="H128" s="18"/>
      <c r="I128" s="18"/>
      <c r="J128" s="18"/>
      <c r="K128" s="18"/>
      <c r="N128" s="9" t="s">
        <v>29</v>
      </c>
      <c r="O128" s="3">
        <f>AVERAGE(22, 23, 20, 25, 21, 24, 23, 22, 25, 24)</f>
        <v>22.9</v>
      </c>
      <c r="P128" s="3">
        <f>R128-S128</f>
        <v>5</v>
      </c>
      <c r="Q128" s="3">
        <f>_xlfn.VAR.S(22, 23, 20, 25, 21, 24, 23, 22, 25, 24)</f>
        <v>2.7666666666666675</v>
      </c>
      <c r="R128" s="3">
        <f>MAX(22, 23, 20, 25, 21, 24, 23, 22, 25, 24)</f>
        <v>25</v>
      </c>
      <c r="S128" s="3">
        <f>MIN(22, 23, 20, 25, 21, 24, 23, 22, 25, 24)</f>
        <v>20</v>
      </c>
    </row>
    <row r="129" spans="1:19" x14ac:dyDescent="0.3">
      <c r="A129" s="18"/>
      <c r="B129" s="18"/>
      <c r="C129" s="18"/>
      <c r="D129" s="18"/>
      <c r="E129" s="18"/>
      <c r="F129" s="18"/>
      <c r="G129" s="18"/>
      <c r="H129" s="18"/>
      <c r="I129" s="18"/>
      <c r="J129" s="18"/>
      <c r="K129" s="18"/>
      <c r="N129" s="9" t="s">
        <v>30</v>
      </c>
      <c r="O129" s="3">
        <f xml:space="preserve"> AVERAGE(18, 17, 19, 20, 21, 18, 19, 17, 20, 19)</f>
        <v>18.8</v>
      </c>
      <c r="P129" s="3">
        <f>R129-S129</f>
        <v>4</v>
      </c>
      <c r="Q129" s="3">
        <f>_xlfn.VAR.S(18, 17, 19, 20, 21, 18, 19, 17, 20, 19)</f>
        <v>1.7333333333333332</v>
      </c>
      <c r="R129" s="3">
        <f>MAX(18, 17, 19, 20, 21, 18, 19, 17, 20, 19)</f>
        <v>21</v>
      </c>
      <c r="S129" s="3">
        <f>MIN(18, 17, 19, 20, 21, 18, 19, 17, 20, 19)</f>
        <v>17</v>
      </c>
    </row>
    <row r="130" spans="1:19" x14ac:dyDescent="0.3">
      <c r="A130" s="18"/>
      <c r="B130" s="18"/>
      <c r="C130" s="18"/>
      <c r="D130" s="18"/>
      <c r="E130" s="18"/>
      <c r="F130" s="18"/>
      <c r="G130" s="18"/>
      <c r="H130" s="18"/>
      <c r="I130" s="18"/>
      <c r="J130" s="18"/>
      <c r="K130" s="18"/>
      <c r="N130" s="9" t="s">
        <v>31</v>
      </c>
      <c r="O130" s="3">
        <f>AVERAGE(35, 36, 34, 35, 33, 34, 32, 33, 36, 34)</f>
        <v>34.200000000000003</v>
      </c>
      <c r="P130" s="3">
        <f>R130-S130</f>
        <v>4</v>
      </c>
      <c r="Q130" s="3">
        <f>_xlfn.VAR.S(35, 36, 34, 35, 33, 34, 32, 33, 36, 34)</f>
        <v>1.7333333333333332</v>
      </c>
      <c r="R130" s="3">
        <f>MAX(35, 36, 34, 35, 33, 34, 32, 33, 36, 34)</f>
        <v>36</v>
      </c>
      <c r="S130" s="3">
        <f>MIN(35, 36, 34, 35, 33, 34, 32, 33, 36, 34)</f>
        <v>32</v>
      </c>
    </row>
    <row r="131" spans="1:19" x14ac:dyDescent="0.3">
      <c r="A131" s="18"/>
      <c r="B131" s="18"/>
      <c r="C131" s="18"/>
      <c r="D131" s="18"/>
      <c r="E131" s="18"/>
      <c r="F131" s="18"/>
      <c r="G131" s="18"/>
      <c r="H131" s="18"/>
      <c r="I131" s="18"/>
      <c r="J131" s="18"/>
      <c r="K131" s="18"/>
      <c r="N131" s="3"/>
      <c r="O131" s="3"/>
      <c r="P131" s="3"/>
      <c r="Q131" s="3"/>
      <c r="R131" s="3"/>
      <c r="S131" s="3"/>
    </row>
    <row r="132" spans="1:19" x14ac:dyDescent="0.3">
      <c r="A132" s="18"/>
      <c r="B132" s="18"/>
      <c r="C132" s="18"/>
      <c r="D132" s="18"/>
      <c r="E132" s="18"/>
      <c r="F132" s="18"/>
      <c r="G132" s="18"/>
      <c r="H132" s="18"/>
      <c r="I132" s="18"/>
      <c r="J132" s="18"/>
      <c r="K132" s="18"/>
    </row>
    <row r="133" spans="1:19" x14ac:dyDescent="0.3">
      <c r="A133" s="18"/>
      <c r="B133" s="18"/>
      <c r="C133" s="18"/>
      <c r="D133" s="18"/>
      <c r="E133" s="18"/>
      <c r="F133" s="18"/>
      <c r="G133" s="18"/>
      <c r="H133" s="18"/>
      <c r="I133" s="18"/>
      <c r="J133" s="18"/>
      <c r="K133" s="18"/>
    </row>
    <row r="134" spans="1:19" x14ac:dyDescent="0.3">
      <c r="A134" s="18"/>
      <c r="B134" s="18"/>
      <c r="C134" s="18"/>
      <c r="D134" s="18"/>
      <c r="E134" s="18"/>
      <c r="F134" s="18"/>
      <c r="G134" s="18"/>
      <c r="H134" s="18"/>
      <c r="I134" s="18"/>
      <c r="J134" s="18"/>
      <c r="K134" s="18"/>
    </row>
    <row r="135" spans="1:19" x14ac:dyDescent="0.3">
      <c r="A135" s="18"/>
      <c r="B135" s="18"/>
      <c r="C135" s="18"/>
      <c r="D135" s="18"/>
      <c r="E135" s="18"/>
      <c r="F135" s="18"/>
      <c r="G135" s="18"/>
      <c r="H135" s="18"/>
      <c r="I135" s="18"/>
      <c r="J135" s="18"/>
      <c r="K135" s="18"/>
    </row>
    <row r="136" spans="1:19" x14ac:dyDescent="0.3">
      <c r="A136" s="18"/>
      <c r="B136" s="18"/>
      <c r="C136" s="18"/>
      <c r="D136" s="18"/>
      <c r="E136" s="18"/>
      <c r="F136" s="18"/>
      <c r="G136" s="18"/>
      <c r="H136" s="18"/>
      <c r="I136" s="18"/>
      <c r="J136" s="18"/>
      <c r="K136" s="18"/>
    </row>
    <row r="137" spans="1:19" x14ac:dyDescent="0.3">
      <c r="A137" s="18"/>
      <c r="B137" s="18"/>
      <c r="C137" s="18"/>
      <c r="D137" s="18"/>
      <c r="E137" s="18"/>
      <c r="F137" s="18"/>
      <c r="G137" s="18"/>
      <c r="H137" s="18"/>
      <c r="I137" s="18"/>
      <c r="J137" s="18"/>
      <c r="K137" s="18"/>
    </row>
    <row r="138" spans="1:19" x14ac:dyDescent="0.3">
      <c r="A138" s="18"/>
      <c r="B138" s="18"/>
      <c r="C138" s="18"/>
      <c r="D138" s="18"/>
      <c r="E138" s="18"/>
      <c r="F138" s="18"/>
      <c r="G138" s="18"/>
      <c r="H138" s="18"/>
      <c r="I138" s="18"/>
      <c r="J138" s="18"/>
      <c r="K138" s="18"/>
    </row>
    <row r="139" spans="1:19" x14ac:dyDescent="0.3">
      <c r="A139" s="18"/>
      <c r="B139" s="18"/>
      <c r="C139" s="18"/>
      <c r="D139" s="18"/>
      <c r="E139" s="18"/>
      <c r="F139" s="18"/>
      <c r="G139" s="18"/>
      <c r="H139" s="18"/>
      <c r="I139" s="18"/>
      <c r="J139" s="18"/>
      <c r="K139" s="18"/>
    </row>
    <row r="140" spans="1:19" x14ac:dyDescent="0.3">
      <c r="A140" s="18"/>
      <c r="B140" s="18"/>
      <c r="C140" s="18"/>
      <c r="D140" s="18"/>
      <c r="E140" s="18"/>
      <c r="F140" s="18"/>
      <c r="G140" s="18"/>
      <c r="H140" s="18"/>
      <c r="I140" s="18"/>
      <c r="J140" s="18"/>
      <c r="K140" s="18"/>
    </row>
    <row r="141" spans="1:19" x14ac:dyDescent="0.3">
      <c r="A141" s="18"/>
      <c r="B141" s="18"/>
      <c r="C141" s="18"/>
      <c r="D141" s="18"/>
      <c r="E141" s="18"/>
      <c r="F141" s="18"/>
      <c r="G141" s="18"/>
      <c r="H141" s="18"/>
      <c r="I141" s="18"/>
      <c r="J141" s="18"/>
      <c r="K141" s="18"/>
    </row>
    <row r="142" spans="1:19" x14ac:dyDescent="0.3">
      <c r="A142" s="18"/>
      <c r="B142" s="18"/>
      <c r="C142" s="18"/>
      <c r="D142" s="18"/>
      <c r="E142" s="18"/>
      <c r="F142" s="18"/>
      <c r="G142" s="18"/>
      <c r="H142" s="18"/>
      <c r="I142" s="18"/>
      <c r="J142" s="18"/>
      <c r="K142" s="18"/>
    </row>
    <row r="143" spans="1:19" x14ac:dyDescent="0.3">
      <c r="A143" s="18"/>
      <c r="B143" s="18"/>
      <c r="C143" s="18"/>
      <c r="D143" s="18"/>
      <c r="E143" s="18"/>
      <c r="F143" s="18"/>
      <c r="G143" s="18"/>
      <c r="H143" s="18"/>
      <c r="I143" s="18"/>
      <c r="J143" s="18"/>
      <c r="K143" s="18"/>
    </row>
    <row r="144" spans="1:19" x14ac:dyDescent="0.3">
      <c r="A144" s="18"/>
      <c r="B144" s="18"/>
      <c r="C144" s="18"/>
      <c r="D144" s="18"/>
      <c r="E144" s="18"/>
      <c r="F144" s="18"/>
      <c r="G144" s="18"/>
      <c r="H144" s="18"/>
      <c r="I144" s="18"/>
      <c r="J144" s="18"/>
      <c r="K144" s="18"/>
    </row>
    <row r="145" spans="1:11" x14ac:dyDescent="0.3">
      <c r="A145" s="18"/>
      <c r="B145" s="18"/>
      <c r="C145" s="18"/>
      <c r="D145" s="18"/>
      <c r="E145" s="18"/>
      <c r="F145" s="18"/>
      <c r="G145" s="18"/>
      <c r="H145" s="18"/>
      <c r="I145" s="18"/>
      <c r="J145" s="18"/>
      <c r="K145" s="18"/>
    </row>
    <row r="146" spans="1:11" x14ac:dyDescent="0.3">
      <c r="A146" s="18"/>
      <c r="B146" s="18"/>
      <c r="C146" s="18"/>
      <c r="D146" s="18"/>
      <c r="E146" s="18"/>
      <c r="F146" s="18"/>
      <c r="G146" s="18"/>
      <c r="H146" s="18"/>
      <c r="I146" s="18"/>
      <c r="J146" s="18"/>
      <c r="K146" s="18"/>
    </row>
    <row r="147" spans="1:11" x14ac:dyDescent="0.3">
      <c r="A147" s="18"/>
      <c r="B147" s="18"/>
      <c r="C147" s="18"/>
      <c r="D147" s="18"/>
      <c r="E147" s="18"/>
      <c r="F147" s="18"/>
      <c r="G147" s="18"/>
      <c r="H147" s="18"/>
      <c r="I147" s="18"/>
      <c r="J147" s="18"/>
      <c r="K147" s="18"/>
    </row>
    <row r="148" spans="1:11" x14ac:dyDescent="0.3">
      <c r="A148" s="18"/>
      <c r="B148" s="18"/>
      <c r="C148" s="18"/>
      <c r="D148" s="18"/>
      <c r="E148" s="18"/>
      <c r="F148" s="18"/>
      <c r="G148" s="18"/>
      <c r="H148" s="18"/>
      <c r="I148" s="18"/>
      <c r="J148" s="18"/>
      <c r="K148" s="18"/>
    </row>
    <row r="149" spans="1:11" x14ac:dyDescent="0.3">
      <c r="A149" s="18"/>
      <c r="B149" s="18"/>
      <c r="C149" s="18"/>
      <c r="D149" s="18"/>
      <c r="E149" s="18"/>
      <c r="F149" s="18"/>
      <c r="G149" s="18"/>
      <c r="H149" s="18"/>
      <c r="I149" s="18"/>
      <c r="J149" s="18"/>
      <c r="K149" s="18"/>
    </row>
    <row r="150" spans="1:11" x14ac:dyDescent="0.3">
      <c r="A150" s="18"/>
      <c r="B150" s="18"/>
      <c r="C150" s="18"/>
      <c r="D150" s="18"/>
      <c r="E150" s="18"/>
      <c r="F150" s="18"/>
      <c r="G150" s="18"/>
      <c r="H150" s="18"/>
      <c r="I150" s="18"/>
      <c r="J150" s="18"/>
      <c r="K150" s="18"/>
    </row>
  </sheetData>
  <mergeCells count="17">
    <mergeCell ref="A1:K24"/>
    <mergeCell ref="N2:O2"/>
    <mergeCell ref="N10:O10"/>
    <mergeCell ref="A28:K49"/>
    <mergeCell ref="N29:O29"/>
    <mergeCell ref="N37:O37"/>
    <mergeCell ref="A53:K77"/>
    <mergeCell ref="N54:O54"/>
    <mergeCell ref="N62:O62"/>
    <mergeCell ref="A81:K97"/>
    <mergeCell ref="N82:O82"/>
    <mergeCell ref="N89:O89"/>
    <mergeCell ref="A101:K121"/>
    <mergeCell ref="N102:O102"/>
    <mergeCell ref="N107:O107"/>
    <mergeCell ref="A125:K150"/>
    <mergeCell ref="P124:Q1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D5305-F4EB-4EB5-8256-E4A2E6EE16FE}">
  <dimension ref="A1:N132"/>
  <sheetViews>
    <sheetView workbookViewId="0">
      <selection activeCell="R13" sqref="R13"/>
    </sheetView>
  </sheetViews>
  <sheetFormatPr defaultRowHeight="14.4" x14ac:dyDescent="0.3"/>
  <cols>
    <col min="14" max="14" width="26.88671875" bestFit="1" customWidth="1"/>
  </cols>
  <sheetData>
    <row r="1" spans="1:14" x14ac:dyDescent="0.3">
      <c r="A1" s="11" t="s">
        <v>36</v>
      </c>
      <c r="B1" s="12"/>
      <c r="C1" s="12"/>
      <c r="D1" s="12"/>
      <c r="E1" s="12"/>
      <c r="F1" s="12"/>
      <c r="G1" s="12"/>
      <c r="H1" s="12"/>
      <c r="I1" s="12"/>
    </row>
    <row r="2" spans="1:14" x14ac:dyDescent="0.3">
      <c r="A2" s="12"/>
      <c r="B2" s="12"/>
      <c r="C2" s="12"/>
      <c r="D2" s="12"/>
      <c r="E2" s="12"/>
      <c r="F2" s="12"/>
      <c r="G2" s="12"/>
      <c r="H2" s="12"/>
      <c r="I2" s="12"/>
      <c r="L2" s="14" t="s">
        <v>37</v>
      </c>
      <c r="M2" s="14"/>
      <c r="N2" s="7" t="s">
        <v>40</v>
      </c>
    </row>
    <row r="3" spans="1:14" x14ac:dyDescent="0.3">
      <c r="A3" s="12"/>
      <c r="B3" s="12"/>
      <c r="C3" s="12"/>
      <c r="D3" s="12"/>
      <c r="E3" s="12"/>
      <c r="F3" s="12"/>
      <c r="G3" s="12"/>
      <c r="H3" s="12"/>
      <c r="I3" s="12"/>
      <c r="L3" s="3"/>
      <c r="M3" s="3"/>
      <c r="N3" s="3"/>
    </row>
    <row r="4" spans="1:14" x14ac:dyDescent="0.3">
      <c r="A4" s="12"/>
      <c r="B4" s="12"/>
      <c r="C4" s="12"/>
      <c r="D4" s="12"/>
      <c r="E4" s="12"/>
      <c r="F4" s="12"/>
      <c r="G4" s="12"/>
      <c r="H4" s="12"/>
      <c r="I4" s="12"/>
      <c r="L4" s="4" t="s">
        <v>38</v>
      </c>
      <c r="M4" s="3">
        <f>SKEW(-2.5, 1.3,-0.8,-1.9, 2.1, 0.5,-1.2, 1.8,-0.5, 2.3,-0.7, 1.2,-1.5,-0.3, 2.6, 1.1,-1.7, 0.9,-1.4, 0.3,
 1.9,-1.1,-0.4, 2.2,-0.9, 1.6,-0.6,-1.3, 2.4, 0.7,-1.8, 1.5,-0.2,-2.1, 2.8, 0.8,-1.6, 1.4,-0.1, 2.5,-1, 1.7,-0.9,-2, 2.7, 0.6,-1.4, 1.1,-0.3, 2)</f>
        <v>5.4546017084340551E-2</v>
      </c>
      <c r="N4" s="10" t="s">
        <v>45</v>
      </c>
    </row>
    <row r="5" spans="1:14" x14ac:dyDescent="0.3">
      <c r="A5" s="12"/>
      <c r="B5" s="12"/>
      <c r="C5" s="12"/>
      <c r="D5" s="12"/>
      <c r="E5" s="12"/>
      <c r="F5" s="12"/>
      <c r="G5" s="12"/>
      <c r="H5" s="12"/>
      <c r="I5" s="12"/>
      <c r="L5" s="4" t="s">
        <v>39</v>
      </c>
      <c r="M5" s="3">
        <f>KURT(-2.5, 1.3,-0.8,-1.9, 2.1, 0.5,-1.2, 1.8,-0.5, 2.3,-0.7, 1.2,-1.5,-0.3, 2.6, 1.1,-1.7, 0.9,-1.4, 0.3,
 1.9,-1.1,-0.4, 2.2,-0.9, 1.6,-0.6,-1.3, 2.4, 0.7,-1.8, 1.5,-0.2,-2.1, 2.8, 0.8,-1.6, 1.4,-0.1, 2.5,-1, 1.7,-0.9,-2, 2.7, 0.6,-1.4, 1.1,-0.3, 2)</f>
        <v>-1.3042496425917365</v>
      </c>
      <c r="N5" s="10" t="s">
        <v>47</v>
      </c>
    </row>
    <row r="6" spans="1:14" x14ac:dyDescent="0.3">
      <c r="A6" s="12"/>
      <c r="B6" s="12"/>
      <c r="C6" s="12"/>
      <c r="D6" s="12"/>
      <c r="E6" s="12"/>
      <c r="F6" s="12"/>
      <c r="G6" s="12"/>
      <c r="H6" s="12"/>
      <c r="I6" s="12"/>
    </row>
    <row r="7" spans="1:14" x14ac:dyDescent="0.3">
      <c r="A7" s="12"/>
      <c r="B7" s="12"/>
      <c r="C7" s="12"/>
      <c r="D7" s="12"/>
      <c r="E7" s="12"/>
      <c r="F7" s="12"/>
      <c r="G7" s="12"/>
      <c r="H7" s="12"/>
      <c r="I7" s="12"/>
    </row>
    <row r="8" spans="1:14" x14ac:dyDescent="0.3">
      <c r="A8" s="12"/>
      <c r="B8" s="12"/>
      <c r="C8" s="12"/>
      <c r="D8" s="12"/>
      <c r="E8" s="12"/>
      <c r="F8" s="12"/>
      <c r="G8" s="12"/>
      <c r="H8" s="12"/>
      <c r="I8" s="12"/>
    </row>
    <row r="9" spans="1:14" x14ac:dyDescent="0.3">
      <c r="A9" s="12"/>
      <c r="B9" s="12"/>
      <c r="C9" s="12"/>
      <c r="D9" s="12"/>
      <c r="E9" s="12"/>
      <c r="F9" s="12"/>
      <c r="G9" s="12"/>
      <c r="H9" s="12"/>
      <c r="I9" s="12"/>
    </row>
    <row r="10" spans="1:14" x14ac:dyDescent="0.3">
      <c r="A10" s="12"/>
      <c r="B10" s="12"/>
      <c r="C10" s="12"/>
      <c r="D10" s="12"/>
      <c r="E10" s="12"/>
      <c r="F10" s="12"/>
      <c r="G10" s="12"/>
      <c r="H10" s="12"/>
      <c r="I10" s="12"/>
    </row>
    <row r="11" spans="1:14" x14ac:dyDescent="0.3">
      <c r="A11" s="12"/>
      <c r="B11" s="12"/>
      <c r="C11" s="12"/>
      <c r="D11" s="12"/>
      <c r="E11" s="12"/>
      <c r="F11" s="12"/>
      <c r="G11" s="12"/>
      <c r="H11" s="12"/>
      <c r="I11" s="12"/>
    </row>
    <row r="12" spans="1:14" x14ac:dyDescent="0.3">
      <c r="A12" s="12"/>
      <c r="B12" s="12"/>
      <c r="C12" s="12"/>
      <c r="D12" s="12"/>
      <c r="E12" s="12"/>
      <c r="F12" s="12"/>
      <c r="G12" s="12"/>
      <c r="H12" s="12"/>
      <c r="I12" s="12"/>
    </row>
    <row r="13" spans="1:14" x14ac:dyDescent="0.3">
      <c r="A13" s="12"/>
      <c r="B13" s="12"/>
      <c r="C13" s="12"/>
      <c r="D13" s="12"/>
      <c r="E13" s="12"/>
      <c r="F13" s="12"/>
      <c r="G13" s="12"/>
      <c r="H13" s="12"/>
      <c r="I13" s="12"/>
    </row>
    <row r="14" spans="1:14" x14ac:dyDescent="0.3">
      <c r="A14" s="12"/>
      <c r="B14" s="12"/>
      <c r="C14" s="12"/>
      <c r="D14" s="12"/>
      <c r="E14" s="12"/>
      <c r="F14" s="12"/>
      <c r="G14" s="12"/>
      <c r="H14" s="12"/>
      <c r="I14" s="12"/>
    </row>
    <row r="15" spans="1:14" x14ac:dyDescent="0.3">
      <c r="A15" s="12"/>
      <c r="B15" s="12"/>
      <c r="C15" s="12"/>
      <c r="D15" s="12"/>
      <c r="E15" s="12"/>
      <c r="F15" s="12"/>
      <c r="G15" s="12"/>
      <c r="H15" s="12"/>
      <c r="I15" s="12"/>
    </row>
    <row r="16" spans="1:14" x14ac:dyDescent="0.3">
      <c r="A16" s="12"/>
      <c r="B16" s="12"/>
      <c r="C16" s="12"/>
      <c r="D16" s="12"/>
      <c r="E16" s="12"/>
      <c r="F16" s="12"/>
      <c r="G16" s="12"/>
      <c r="H16" s="12"/>
      <c r="I16" s="12"/>
    </row>
    <row r="17" spans="1:14" x14ac:dyDescent="0.3">
      <c r="A17" s="12"/>
      <c r="B17" s="12"/>
      <c r="C17" s="12"/>
      <c r="D17" s="12"/>
      <c r="E17" s="12"/>
      <c r="F17" s="12"/>
      <c r="G17" s="12"/>
      <c r="H17" s="12"/>
      <c r="I17" s="12"/>
    </row>
    <row r="21" spans="1:14" x14ac:dyDescent="0.3">
      <c r="A21" s="11" t="s">
        <v>41</v>
      </c>
      <c r="B21" s="12"/>
      <c r="C21" s="12"/>
      <c r="D21" s="12"/>
      <c r="E21" s="12"/>
      <c r="F21" s="12"/>
      <c r="G21" s="12"/>
      <c r="H21" s="12"/>
      <c r="I21" s="12"/>
    </row>
    <row r="22" spans="1:14" x14ac:dyDescent="0.3">
      <c r="A22" s="12"/>
      <c r="B22" s="12"/>
      <c r="C22" s="12"/>
      <c r="D22" s="12"/>
      <c r="E22" s="12"/>
      <c r="F22" s="12"/>
      <c r="G22" s="12"/>
      <c r="H22" s="12"/>
      <c r="I22" s="12"/>
      <c r="L22" s="14" t="s">
        <v>37</v>
      </c>
      <c r="M22" s="14"/>
      <c r="N22" s="7" t="s">
        <v>40</v>
      </c>
    </row>
    <row r="23" spans="1:14" x14ac:dyDescent="0.3">
      <c r="A23" s="12"/>
      <c r="B23" s="12"/>
      <c r="C23" s="12"/>
      <c r="D23" s="12"/>
      <c r="E23" s="12"/>
      <c r="F23" s="12"/>
      <c r="G23" s="12"/>
      <c r="H23" s="12"/>
      <c r="I23" s="12"/>
      <c r="L23" s="3"/>
      <c r="M23" s="3"/>
      <c r="N23" s="3"/>
    </row>
    <row r="24" spans="1:14" x14ac:dyDescent="0.3">
      <c r="A24" s="12"/>
      <c r="B24" s="12"/>
      <c r="C24" s="12"/>
      <c r="D24" s="12"/>
      <c r="E24" s="12"/>
      <c r="F24" s="12"/>
      <c r="G24" s="12"/>
      <c r="H24" s="12"/>
      <c r="I24" s="12"/>
      <c r="L24" s="4" t="s">
        <v>38</v>
      </c>
      <c r="M24" s="3">
        <f>SKEW(2.5, 4.8, 3.2, 2.1, 4.5, 2.9, 2.3, 3.1, 4.2, 3.9,
 2.8, 4.1, 2.6, 2.4, 4.7, 3.3, 2.7, 3, 4.3, 3.7,
 2.2, 3.6, 4, 2.7, 3.8, 3.5, 3.2, 4.4, 2, 3.4,
 3.1, 2.9, 4.6, 3.3, 2.5, 4.9, 2.8, 3, 4.2, 3.9,
 2.8, 4.1, 2.6, 2.4, 4.7, 3.3, 2.7, 3, 4.3, 3.7,
 2.2, 3.6, 4, 2.7, 3.8, 3.5, 3.2, 4.4,
 2, 3.4,
 3.1, 2.9, 4.6, 3.3, 2.5, 4.9, 2.8, 3, 4.2, 3.9,
 2.8, 4.1, 2.6, 2.4, 4.7, 3.3, 2.7, 3, 4.3, 3.7,
 2.2, 3.6, 4, 2.7, 3.8, 3.5, 3.2, 4.4, 2, 3.4,
 3.1, 2.9, 4.6, 3.3, 2.5, 4.9)</f>
        <v>0.22402536454542335</v>
      </c>
      <c r="N24" s="10" t="s">
        <v>45</v>
      </c>
    </row>
    <row r="25" spans="1:14" x14ac:dyDescent="0.3">
      <c r="A25" s="12"/>
      <c r="B25" s="12"/>
      <c r="C25" s="12"/>
      <c r="D25" s="12"/>
      <c r="E25" s="12"/>
      <c r="F25" s="12"/>
      <c r="G25" s="12"/>
      <c r="H25" s="12"/>
      <c r="I25" s="12"/>
      <c r="L25" s="4" t="s">
        <v>39</v>
      </c>
      <c r="M25" s="3">
        <f>KURT(2.5, 4.8, 3.2, 2.1, 4.5, 2.9, 2.3, 3.1, 4.2, 3.9,
 2.8, 4.1, 2.6, 2.4, 4.7, 3.3, 2.7, 3, 4.3, 3.7,
 2.2, 3.6, 4, 2.7, 3.8, 3.5, 3.2, 4.4, 2, 3.4,
 3.1, 2.9, 4.6, 3.3, 2.5, 4.9, 2.8, 3, 4.2, 3.9,
 2.8, 4.1, 2.6, 2.4, 4.7, 3.3, 2.7, 3, 4.3, 3.7,
 2.2, 3.6, 4, 2.7, 3.8, 3.5, 3.2, 4.4,
 2, 3.4,
 3.1, 2.9, 4.6, 3.3, 2.5, 4.9, 2.8, 3, 4.2, 3.9,
 2.8, 4.1, 2.6, 2.4, 4.7, 3.3, 2.7, 3, 4.3, 3.7,
 2.2, 3.6, 4, 2.7, 3.8, 3.5, 3.2, 4.4, 2, 3.4,
 3.1, 2.9, 4.6, 3.3, 2.5, 4.9)</f>
        <v>-0.93120912452529181</v>
      </c>
      <c r="N25" s="10" t="s">
        <v>49</v>
      </c>
    </row>
    <row r="26" spans="1:14" x14ac:dyDescent="0.3">
      <c r="A26" s="12"/>
      <c r="B26" s="12"/>
      <c r="C26" s="12"/>
      <c r="D26" s="12"/>
      <c r="E26" s="12"/>
      <c r="F26" s="12"/>
      <c r="G26" s="12"/>
      <c r="H26" s="12"/>
      <c r="I26" s="12"/>
    </row>
    <row r="27" spans="1:14" x14ac:dyDescent="0.3">
      <c r="A27" s="12"/>
      <c r="B27" s="12"/>
      <c r="C27" s="12"/>
      <c r="D27" s="12"/>
      <c r="E27" s="12"/>
      <c r="F27" s="12"/>
      <c r="G27" s="12"/>
      <c r="H27" s="12"/>
      <c r="I27" s="12"/>
    </row>
    <row r="28" spans="1:14" x14ac:dyDescent="0.3">
      <c r="A28" s="12"/>
      <c r="B28" s="12"/>
      <c r="C28" s="12"/>
      <c r="D28" s="12"/>
      <c r="E28" s="12"/>
      <c r="F28" s="12"/>
      <c r="G28" s="12"/>
      <c r="H28" s="12"/>
      <c r="I28" s="12"/>
    </row>
    <row r="29" spans="1:14" x14ac:dyDescent="0.3">
      <c r="A29" s="12"/>
      <c r="B29" s="12"/>
      <c r="C29" s="12"/>
      <c r="D29" s="12"/>
      <c r="E29" s="12"/>
      <c r="F29" s="12"/>
      <c r="G29" s="12"/>
      <c r="H29" s="12"/>
      <c r="I29" s="12"/>
    </row>
    <row r="30" spans="1:14" x14ac:dyDescent="0.3">
      <c r="A30" s="12"/>
      <c r="B30" s="12"/>
      <c r="C30" s="12"/>
      <c r="D30" s="12"/>
      <c r="E30" s="12"/>
      <c r="F30" s="12"/>
      <c r="G30" s="12"/>
      <c r="H30" s="12"/>
      <c r="I30" s="12"/>
    </row>
    <row r="31" spans="1:14" x14ac:dyDescent="0.3">
      <c r="A31" s="12"/>
      <c r="B31" s="12"/>
      <c r="C31" s="12"/>
      <c r="D31" s="12"/>
      <c r="E31" s="12"/>
      <c r="F31" s="12"/>
      <c r="G31" s="12"/>
      <c r="H31" s="12"/>
      <c r="I31" s="12"/>
    </row>
    <row r="32" spans="1:14" x14ac:dyDescent="0.3">
      <c r="A32" s="12"/>
      <c r="B32" s="12"/>
      <c r="C32" s="12"/>
      <c r="D32" s="12"/>
      <c r="E32" s="12"/>
      <c r="F32" s="12"/>
      <c r="G32" s="12"/>
      <c r="H32" s="12"/>
      <c r="I32" s="12"/>
    </row>
    <row r="33" spans="1:9" x14ac:dyDescent="0.3">
      <c r="A33" s="12"/>
      <c r="B33" s="12"/>
      <c r="C33" s="12"/>
      <c r="D33" s="12"/>
      <c r="E33" s="12"/>
      <c r="F33" s="12"/>
      <c r="G33" s="12"/>
      <c r="H33" s="12"/>
      <c r="I33" s="12"/>
    </row>
    <row r="34" spans="1:9" x14ac:dyDescent="0.3">
      <c r="A34" s="12"/>
      <c r="B34" s="12"/>
      <c r="C34" s="12"/>
      <c r="D34" s="12"/>
      <c r="E34" s="12"/>
      <c r="F34" s="12"/>
      <c r="G34" s="12"/>
      <c r="H34" s="12"/>
      <c r="I34" s="12"/>
    </row>
    <row r="35" spans="1:9" x14ac:dyDescent="0.3">
      <c r="A35" s="12"/>
      <c r="B35" s="12"/>
      <c r="C35" s="12"/>
      <c r="D35" s="12"/>
      <c r="E35" s="12"/>
      <c r="F35" s="12"/>
      <c r="G35" s="12"/>
      <c r="H35" s="12"/>
      <c r="I35" s="12"/>
    </row>
    <row r="36" spans="1:9" x14ac:dyDescent="0.3">
      <c r="A36" s="12"/>
      <c r="B36" s="12"/>
      <c r="C36" s="12"/>
      <c r="D36" s="12"/>
      <c r="E36" s="12"/>
      <c r="F36" s="12"/>
      <c r="G36" s="12"/>
      <c r="H36" s="12"/>
      <c r="I36" s="12"/>
    </row>
    <row r="37" spans="1:9" x14ac:dyDescent="0.3">
      <c r="A37" s="12"/>
      <c r="B37" s="12"/>
      <c r="C37" s="12"/>
      <c r="D37" s="12"/>
      <c r="E37" s="12"/>
      <c r="F37" s="12"/>
      <c r="G37" s="12"/>
      <c r="H37" s="12"/>
      <c r="I37" s="12"/>
    </row>
    <row r="38" spans="1:9" x14ac:dyDescent="0.3">
      <c r="A38" s="12"/>
      <c r="B38" s="12"/>
      <c r="C38" s="12"/>
      <c r="D38" s="12"/>
      <c r="E38" s="12"/>
      <c r="F38" s="12"/>
      <c r="G38" s="12"/>
      <c r="H38" s="12"/>
      <c r="I38" s="12"/>
    </row>
    <row r="39" spans="1:9" x14ac:dyDescent="0.3">
      <c r="A39" s="12"/>
      <c r="B39" s="12"/>
      <c r="C39" s="12"/>
      <c r="D39" s="12"/>
      <c r="E39" s="12"/>
      <c r="F39" s="12"/>
      <c r="G39" s="12"/>
      <c r="H39" s="12"/>
      <c r="I39" s="12"/>
    </row>
    <row r="40" spans="1:9" x14ac:dyDescent="0.3">
      <c r="A40" s="12"/>
      <c r="B40" s="12"/>
      <c r="C40" s="12"/>
      <c r="D40" s="12"/>
      <c r="E40" s="12"/>
      <c r="F40" s="12"/>
      <c r="G40" s="12"/>
      <c r="H40" s="12"/>
      <c r="I40" s="12"/>
    </row>
    <row r="41" spans="1:9" x14ac:dyDescent="0.3">
      <c r="A41" s="12"/>
      <c r="B41" s="12"/>
      <c r="C41" s="12"/>
      <c r="D41" s="12"/>
      <c r="E41" s="12"/>
      <c r="F41" s="12"/>
      <c r="G41" s="12"/>
      <c r="H41" s="12"/>
      <c r="I41" s="12"/>
    </row>
    <row r="42" spans="1:9" x14ac:dyDescent="0.3">
      <c r="A42" s="12"/>
      <c r="B42" s="12"/>
      <c r="C42" s="12"/>
      <c r="D42" s="12"/>
      <c r="E42" s="12"/>
      <c r="F42" s="12"/>
      <c r="G42" s="12"/>
      <c r="H42" s="12"/>
      <c r="I42" s="12"/>
    </row>
    <row r="43" spans="1:9" x14ac:dyDescent="0.3">
      <c r="A43" s="12"/>
      <c r="B43" s="12"/>
      <c r="C43" s="12"/>
      <c r="D43" s="12"/>
      <c r="E43" s="12"/>
      <c r="F43" s="12"/>
      <c r="G43" s="12"/>
      <c r="H43" s="12"/>
      <c r="I43" s="12"/>
    </row>
    <row r="44" spans="1:9" x14ac:dyDescent="0.3">
      <c r="A44" s="12"/>
      <c r="B44" s="12"/>
      <c r="C44" s="12"/>
      <c r="D44" s="12"/>
      <c r="E44" s="12"/>
      <c r="F44" s="12"/>
      <c r="G44" s="12"/>
      <c r="H44" s="12"/>
      <c r="I44" s="12"/>
    </row>
    <row r="45" spans="1:9" x14ac:dyDescent="0.3">
      <c r="A45" s="12"/>
      <c r="B45" s="12"/>
      <c r="C45" s="12"/>
      <c r="D45" s="12"/>
      <c r="E45" s="12"/>
      <c r="F45" s="12"/>
      <c r="G45" s="12"/>
      <c r="H45" s="12"/>
      <c r="I45" s="12"/>
    </row>
    <row r="49" spans="1:14" x14ac:dyDescent="0.3">
      <c r="A49" s="11" t="s">
        <v>42</v>
      </c>
      <c r="B49" s="12"/>
      <c r="C49" s="12"/>
      <c r="D49" s="12"/>
      <c r="E49" s="12"/>
      <c r="F49" s="12"/>
      <c r="G49" s="12"/>
      <c r="H49" s="12"/>
      <c r="I49" s="12"/>
    </row>
    <row r="50" spans="1:14" x14ac:dyDescent="0.3">
      <c r="A50" s="12"/>
      <c r="B50" s="12"/>
      <c r="C50" s="12"/>
      <c r="D50" s="12"/>
      <c r="E50" s="12"/>
      <c r="F50" s="12"/>
      <c r="G50" s="12"/>
      <c r="H50" s="12"/>
      <c r="I50" s="12"/>
      <c r="L50" s="14" t="s">
        <v>37</v>
      </c>
      <c r="M50" s="14"/>
      <c r="N50" s="7" t="s">
        <v>40</v>
      </c>
    </row>
    <row r="51" spans="1:14" x14ac:dyDescent="0.3">
      <c r="A51" s="12"/>
      <c r="B51" s="12"/>
      <c r="C51" s="12"/>
      <c r="D51" s="12"/>
      <c r="E51" s="12"/>
      <c r="F51" s="12"/>
      <c r="G51" s="12"/>
      <c r="H51" s="12"/>
      <c r="I51" s="12"/>
      <c r="L51" s="3"/>
      <c r="M51" s="3"/>
      <c r="N51" s="3"/>
    </row>
    <row r="52" spans="1:14" x14ac:dyDescent="0.3">
      <c r="A52" s="12"/>
      <c r="B52" s="12"/>
      <c r="C52" s="12"/>
      <c r="D52" s="12"/>
      <c r="E52" s="12"/>
      <c r="F52" s="12"/>
      <c r="G52" s="12"/>
      <c r="H52" s="12"/>
      <c r="I52" s="12"/>
      <c r="L52" s="4" t="s">
        <v>38</v>
      </c>
      <c r="M52" s="3">
        <f>SKEW( 4, 5, 3, 4, 4, 3, 2, 5, 4, 3,
 5, 4, 2, 3, 4, 5, 3, 4, 5, 3,
 4, 3, 2, 4, 5, 3, 4, 5, 4, 3,
 3, 4, 5, 2, 3, 4, 4, 3, 5, 4,
 3, 4, 5, 4, 2, 3, 4, 5, 3, 4,
 5, 4, 3, 4, 5, 3, 4, 5, 4, 3,
 3, 4, 5, 2, 3, 4, 4, 3, 5, 4,
 3, 4, 5, 4, 2, 3, 4, 5, 3, 4,
 5, 4, 3, 4, 5, 3, 4, 5, 4, 3,
 3, 4, 5, 2, 3, 4, 4, 3, 5, 4)</f>
        <v>-0.21090973977304461</v>
      </c>
      <c r="N52" s="10" t="s">
        <v>48</v>
      </c>
    </row>
    <row r="53" spans="1:14" x14ac:dyDescent="0.3">
      <c r="A53" s="12"/>
      <c r="B53" s="12"/>
      <c r="C53" s="12"/>
      <c r="D53" s="12"/>
      <c r="E53" s="12"/>
      <c r="F53" s="12"/>
      <c r="G53" s="12"/>
      <c r="H53" s="12"/>
      <c r="I53" s="12"/>
      <c r="L53" s="4" t="s">
        <v>39</v>
      </c>
      <c r="M53" s="3">
        <f>KURT( 4, 5, 3, 4, 4, 3, 2, 5, 4, 3,
 5, 4, 2, 3, 4, 5, 3, 4, 5, 3,
 4, 3, 2, 4, 5, 3, 4, 5, 4, 3,
 3, 4, 5, 2, 3, 4, 4, 3, 5, 4,
 3, 4, 5, 4, 2, 3, 4, 5, 3, 4,
 5, 4, 3, 4, 5, 3, 4, 5, 4, 3,
 3, 4, 5, 2, 3, 4, 4, 3, 5, 4,
 3, 4, 5, 4, 2, 3, 4, 5, 3, 4,
 5, 4, 3, 4, 5, 3, 4, 5, 4, 3,
 3, 4, 5, 2, 3, 4, 4, 3, 5, 4)</f>
        <v>-0.74525627211662515</v>
      </c>
      <c r="N53" s="10" t="s">
        <v>49</v>
      </c>
    </row>
    <row r="54" spans="1:14" x14ac:dyDescent="0.3">
      <c r="A54" s="12"/>
      <c r="B54" s="12"/>
      <c r="C54" s="12"/>
      <c r="D54" s="12"/>
      <c r="E54" s="12"/>
      <c r="F54" s="12"/>
      <c r="G54" s="12"/>
      <c r="H54" s="12"/>
      <c r="I54" s="12"/>
    </row>
    <row r="55" spans="1:14" x14ac:dyDescent="0.3">
      <c r="A55" s="12"/>
      <c r="B55" s="12"/>
      <c r="C55" s="12"/>
      <c r="D55" s="12"/>
      <c r="E55" s="12"/>
      <c r="F55" s="12"/>
      <c r="G55" s="12"/>
      <c r="H55" s="12"/>
      <c r="I55" s="12"/>
    </row>
    <row r="56" spans="1:14" x14ac:dyDescent="0.3">
      <c r="A56" s="12"/>
      <c r="B56" s="12"/>
      <c r="C56" s="12"/>
      <c r="D56" s="12"/>
      <c r="E56" s="12"/>
      <c r="F56" s="12"/>
      <c r="G56" s="12"/>
      <c r="H56" s="12"/>
      <c r="I56" s="12"/>
    </row>
    <row r="57" spans="1:14" x14ac:dyDescent="0.3">
      <c r="A57" s="12"/>
      <c r="B57" s="12"/>
      <c r="C57" s="12"/>
      <c r="D57" s="12"/>
      <c r="E57" s="12"/>
      <c r="F57" s="12"/>
      <c r="G57" s="12"/>
      <c r="H57" s="12"/>
      <c r="I57" s="12"/>
    </row>
    <row r="58" spans="1:14" x14ac:dyDescent="0.3">
      <c r="A58" s="12"/>
      <c r="B58" s="12"/>
      <c r="C58" s="12"/>
      <c r="D58" s="12"/>
      <c r="E58" s="12"/>
      <c r="F58" s="12"/>
      <c r="G58" s="12"/>
      <c r="H58" s="12"/>
      <c r="I58" s="12"/>
    </row>
    <row r="59" spans="1:14" x14ac:dyDescent="0.3">
      <c r="A59" s="12"/>
      <c r="B59" s="12"/>
      <c r="C59" s="12"/>
      <c r="D59" s="12"/>
      <c r="E59" s="12"/>
      <c r="F59" s="12"/>
      <c r="G59" s="12"/>
      <c r="H59" s="12"/>
      <c r="I59" s="12"/>
    </row>
    <row r="60" spans="1:14" x14ac:dyDescent="0.3">
      <c r="A60" s="12"/>
      <c r="B60" s="12"/>
      <c r="C60" s="12"/>
      <c r="D60" s="12"/>
      <c r="E60" s="12"/>
      <c r="F60" s="12"/>
      <c r="G60" s="12"/>
      <c r="H60" s="12"/>
      <c r="I60" s="12"/>
    </row>
    <row r="61" spans="1:14" x14ac:dyDescent="0.3">
      <c r="A61" s="12"/>
      <c r="B61" s="12"/>
      <c r="C61" s="12"/>
      <c r="D61" s="12"/>
      <c r="E61" s="12"/>
      <c r="F61" s="12"/>
      <c r="G61" s="12"/>
      <c r="H61" s="12"/>
      <c r="I61" s="12"/>
    </row>
    <row r="62" spans="1:14" x14ac:dyDescent="0.3">
      <c r="A62" s="12"/>
      <c r="B62" s="12"/>
      <c r="C62" s="12"/>
      <c r="D62" s="12"/>
      <c r="E62" s="12"/>
      <c r="F62" s="12"/>
      <c r="G62" s="12"/>
      <c r="H62" s="12"/>
      <c r="I62" s="12"/>
    </row>
    <row r="63" spans="1:14" x14ac:dyDescent="0.3">
      <c r="A63" s="12"/>
      <c r="B63" s="12"/>
      <c r="C63" s="12"/>
      <c r="D63" s="12"/>
      <c r="E63" s="12"/>
      <c r="F63" s="12"/>
      <c r="G63" s="12"/>
      <c r="H63" s="12"/>
      <c r="I63" s="12"/>
    </row>
    <row r="64" spans="1:14" x14ac:dyDescent="0.3">
      <c r="A64" s="12"/>
      <c r="B64" s="12"/>
      <c r="C64" s="12"/>
      <c r="D64" s="12"/>
      <c r="E64" s="12"/>
      <c r="F64" s="12"/>
      <c r="G64" s="12"/>
      <c r="H64" s="12"/>
      <c r="I64" s="12"/>
    </row>
    <row r="65" spans="1:14" x14ac:dyDescent="0.3">
      <c r="A65" s="12"/>
      <c r="B65" s="12"/>
      <c r="C65" s="12"/>
      <c r="D65" s="12"/>
      <c r="E65" s="12"/>
      <c r="F65" s="12"/>
      <c r="G65" s="12"/>
      <c r="H65" s="12"/>
      <c r="I65" s="12"/>
    </row>
    <row r="66" spans="1:14" x14ac:dyDescent="0.3">
      <c r="A66" s="12"/>
      <c r="B66" s="12"/>
      <c r="C66" s="12"/>
      <c r="D66" s="12"/>
      <c r="E66" s="12"/>
      <c r="F66" s="12"/>
      <c r="G66" s="12"/>
      <c r="H66" s="12"/>
      <c r="I66" s="12"/>
    </row>
    <row r="67" spans="1:14" x14ac:dyDescent="0.3">
      <c r="A67" s="12"/>
      <c r="B67" s="12"/>
      <c r="C67" s="12"/>
      <c r="D67" s="12"/>
      <c r="E67" s="12"/>
      <c r="F67" s="12"/>
      <c r="G67" s="12"/>
      <c r="H67" s="12"/>
      <c r="I67" s="12"/>
    </row>
    <row r="68" spans="1:14" x14ac:dyDescent="0.3">
      <c r="A68" s="12"/>
      <c r="B68" s="12"/>
      <c r="C68" s="12"/>
      <c r="D68" s="12"/>
      <c r="E68" s="12"/>
      <c r="F68" s="12"/>
      <c r="G68" s="12"/>
      <c r="H68" s="12"/>
      <c r="I68" s="12"/>
    </row>
    <row r="69" spans="1:14" x14ac:dyDescent="0.3">
      <c r="A69" s="12"/>
      <c r="B69" s="12"/>
      <c r="C69" s="12"/>
      <c r="D69" s="12"/>
      <c r="E69" s="12"/>
      <c r="F69" s="12"/>
      <c r="G69" s="12"/>
      <c r="H69" s="12"/>
      <c r="I69" s="12"/>
    </row>
    <row r="70" spans="1:14" x14ac:dyDescent="0.3">
      <c r="A70" s="12"/>
      <c r="B70" s="12"/>
      <c r="C70" s="12"/>
      <c r="D70" s="12"/>
      <c r="E70" s="12"/>
      <c r="F70" s="12"/>
      <c r="G70" s="12"/>
      <c r="H70" s="12"/>
      <c r="I70" s="12"/>
    </row>
    <row r="71" spans="1:14" x14ac:dyDescent="0.3">
      <c r="A71" s="12"/>
      <c r="B71" s="12"/>
      <c r="C71" s="12"/>
      <c r="D71" s="12"/>
      <c r="E71" s="12"/>
      <c r="F71" s="12"/>
      <c r="G71" s="12"/>
      <c r="H71" s="12"/>
      <c r="I71" s="12"/>
    </row>
    <row r="72" spans="1:14" x14ac:dyDescent="0.3">
      <c r="A72" s="12"/>
      <c r="B72" s="12"/>
      <c r="C72" s="12"/>
      <c r="D72" s="12"/>
      <c r="E72" s="12"/>
      <c r="F72" s="12"/>
      <c r="G72" s="12"/>
      <c r="H72" s="12"/>
      <c r="I72" s="12"/>
    </row>
    <row r="73" spans="1:14" x14ac:dyDescent="0.3">
      <c r="A73" s="12"/>
      <c r="B73" s="12"/>
      <c r="C73" s="12"/>
      <c r="D73" s="12"/>
      <c r="E73" s="12"/>
      <c r="F73" s="12"/>
      <c r="G73" s="12"/>
      <c r="H73" s="12"/>
      <c r="I73" s="12"/>
    </row>
    <row r="77" spans="1:14" x14ac:dyDescent="0.3">
      <c r="A77" s="11" t="s">
        <v>43</v>
      </c>
      <c r="B77" s="12"/>
      <c r="C77" s="12"/>
      <c r="D77" s="12"/>
      <c r="E77" s="12"/>
      <c r="F77" s="12"/>
      <c r="G77" s="12"/>
      <c r="H77" s="12"/>
      <c r="I77" s="12"/>
    </row>
    <row r="78" spans="1:14" x14ac:dyDescent="0.3">
      <c r="A78" s="12"/>
      <c r="B78" s="12"/>
      <c r="C78" s="12"/>
      <c r="D78" s="12"/>
      <c r="E78" s="12"/>
      <c r="F78" s="12"/>
      <c r="G78" s="12"/>
      <c r="H78" s="12"/>
      <c r="I78" s="12"/>
      <c r="L78" s="14" t="s">
        <v>37</v>
      </c>
      <c r="M78" s="14"/>
      <c r="N78" s="7" t="s">
        <v>40</v>
      </c>
    </row>
    <row r="79" spans="1:14" x14ac:dyDescent="0.3">
      <c r="A79" s="12"/>
      <c r="B79" s="12"/>
      <c r="C79" s="12"/>
      <c r="D79" s="12"/>
      <c r="E79" s="12"/>
      <c r="F79" s="12"/>
      <c r="G79" s="12"/>
      <c r="H79" s="12"/>
      <c r="I79" s="12"/>
      <c r="L79" s="3"/>
      <c r="M79" s="3"/>
      <c r="N79" s="3"/>
    </row>
    <row r="80" spans="1:14" x14ac:dyDescent="0.3">
      <c r="A80" s="12"/>
      <c r="B80" s="12"/>
      <c r="C80" s="12"/>
      <c r="D80" s="12"/>
      <c r="E80" s="12"/>
      <c r="F80" s="12"/>
      <c r="G80" s="12"/>
      <c r="H80" s="12"/>
      <c r="I80" s="12"/>
      <c r="L80" s="4" t="s">
        <v>38</v>
      </c>
      <c r="M80" s="3">
        <f>SKEW( 280, 350, 310, 270, 390, 320, 290, 340, 310, 380,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f>
        <v>0.2092186247974063</v>
      </c>
      <c r="N80" s="10" t="s">
        <v>45</v>
      </c>
    </row>
    <row r="81" spans="1:14" x14ac:dyDescent="0.3">
      <c r="A81" s="12"/>
      <c r="B81" s="12"/>
      <c r="C81" s="12"/>
      <c r="D81" s="12"/>
      <c r="E81" s="12"/>
      <c r="F81" s="12"/>
      <c r="G81" s="12"/>
      <c r="H81" s="12"/>
      <c r="I81" s="12"/>
      <c r="L81" s="4" t="s">
        <v>39</v>
      </c>
      <c r="M81" s="3">
        <f>KURT( 280, 350, 310, 270, 390, 320, 290, 340, 310, 380,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
 270, 350, 300, 330, 370, 310, 280, 320, 350, 290)</f>
        <v>-1.0374244845101974</v>
      </c>
      <c r="N81" s="10" t="s">
        <v>47</v>
      </c>
    </row>
    <row r="82" spans="1:14" x14ac:dyDescent="0.3">
      <c r="A82" s="12"/>
      <c r="B82" s="12"/>
      <c r="C82" s="12"/>
      <c r="D82" s="12"/>
      <c r="E82" s="12"/>
      <c r="F82" s="12"/>
      <c r="G82" s="12"/>
      <c r="H82" s="12"/>
      <c r="I82" s="12"/>
    </row>
    <row r="83" spans="1:14" x14ac:dyDescent="0.3">
      <c r="A83" s="12"/>
      <c r="B83" s="12"/>
      <c r="C83" s="12"/>
      <c r="D83" s="12"/>
      <c r="E83" s="12"/>
      <c r="F83" s="12"/>
      <c r="G83" s="12"/>
      <c r="H83" s="12"/>
      <c r="I83" s="12"/>
    </row>
    <row r="84" spans="1:14" x14ac:dyDescent="0.3">
      <c r="A84" s="12"/>
      <c r="B84" s="12"/>
      <c r="C84" s="12"/>
      <c r="D84" s="12"/>
      <c r="E84" s="12"/>
      <c r="F84" s="12"/>
      <c r="G84" s="12"/>
      <c r="H84" s="12"/>
      <c r="I84" s="12"/>
    </row>
    <row r="85" spans="1:14" x14ac:dyDescent="0.3">
      <c r="A85" s="12"/>
      <c r="B85" s="12"/>
      <c r="C85" s="12"/>
      <c r="D85" s="12"/>
      <c r="E85" s="12"/>
      <c r="F85" s="12"/>
      <c r="G85" s="12"/>
      <c r="H85" s="12"/>
      <c r="I85" s="12"/>
    </row>
    <row r="86" spans="1:14" x14ac:dyDescent="0.3">
      <c r="A86" s="12"/>
      <c r="B86" s="12"/>
      <c r="C86" s="12"/>
      <c r="D86" s="12"/>
      <c r="E86" s="12"/>
      <c r="F86" s="12"/>
      <c r="G86" s="12"/>
      <c r="H86" s="12"/>
      <c r="I86" s="12"/>
    </row>
    <row r="87" spans="1:14" x14ac:dyDescent="0.3">
      <c r="A87" s="12"/>
      <c r="B87" s="12"/>
      <c r="C87" s="12"/>
      <c r="D87" s="12"/>
      <c r="E87" s="12"/>
      <c r="F87" s="12"/>
      <c r="G87" s="12"/>
      <c r="H87" s="12"/>
      <c r="I87" s="12"/>
    </row>
    <row r="88" spans="1:14" x14ac:dyDescent="0.3">
      <c r="A88" s="12"/>
      <c r="B88" s="12"/>
      <c r="C88" s="12"/>
      <c r="D88" s="12"/>
      <c r="E88" s="12"/>
      <c r="F88" s="12"/>
      <c r="G88" s="12"/>
      <c r="H88" s="12"/>
      <c r="I88" s="12"/>
    </row>
    <row r="89" spans="1:14" x14ac:dyDescent="0.3">
      <c r="A89" s="12"/>
      <c r="B89" s="12"/>
      <c r="C89" s="12"/>
      <c r="D89" s="12"/>
      <c r="E89" s="12"/>
      <c r="F89" s="12"/>
      <c r="G89" s="12"/>
      <c r="H89" s="12"/>
      <c r="I89" s="12"/>
    </row>
    <row r="90" spans="1:14" x14ac:dyDescent="0.3">
      <c r="A90" s="12"/>
      <c r="B90" s="12"/>
      <c r="C90" s="12"/>
      <c r="D90" s="12"/>
      <c r="E90" s="12"/>
      <c r="F90" s="12"/>
      <c r="G90" s="12"/>
      <c r="H90" s="12"/>
      <c r="I90" s="12"/>
    </row>
    <row r="91" spans="1:14" x14ac:dyDescent="0.3">
      <c r="A91" s="12"/>
      <c r="B91" s="12"/>
      <c r="C91" s="12"/>
      <c r="D91" s="12"/>
      <c r="E91" s="12"/>
      <c r="F91" s="12"/>
      <c r="G91" s="12"/>
      <c r="H91" s="12"/>
      <c r="I91" s="12"/>
    </row>
    <row r="92" spans="1:14" x14ac:dyDescent="0.3">
      <c r="A92" s="12"/>
      <c r="B92" s="12"/>
      <c r="C92" s="12"/>
      <c r="D92" s="12"/>
      <c r="E92" s="12"/>
      <c r="F92" s="12"/>
      <c r="G92" s="12"/>
      <c r="H92" s="12"/>
      <c r="I92" s="12"/>
    </row>
    <row r="93" spans="1:14" x14ac:dyDescent="0.3">
      <c r="A93" s="12"/>
      <c r="B93" s="12"/>
      <c r="C93" s="12"/>
      <c r="D93" s="12"/>
      <c r="E93" s="12"/>
      <c r="F93" s="12"/>
      <c r="G93" s="12"/>
      <c r="H93" s="12"/>
      <c r="I93" s="12"/>
    </row>
    <row r="94" spans="1:14" x14ac:dyDescent="0.3">
      <c r="A94" s="12"/>
      <c r="B94" s="12"/>
      <c r="C94" s="12"/>
      <c r="D94" s="12"/>
      <c r="E94" s="12"/>
      <c r="F94" s="12"/>
      <c r="G94" s="12"/>
      <c r="H94" s="12"/>
      <c r="I94" s="12"/>
    </row>
    <row r="95" spans="1:14" x14ac:dyDescent="0.3">
      <c r="A95" s="12"/>
      <c r="B95" s="12"/>
      <c r="C95" s="12"/>
      <c r="D95" s="12"/>
      <c r="E95" s="12"/>
      <c r="F95" s="12"/>
      <c r="G95" s="12"/>
      <c r="H95" s="12"/>
      <c r="I95" s="12"/>
    </row>
    <row r="96" spans="1:14" x14ac:dyDescent="0.3">
      <c r="A96" s="12"/>
      <c r="B96" s="12"/>
      <c r="C96" s="12"/>
      <c r="D96" s="12"/>
      <c r="E96" s="12"/>
      <c r="F96" s="12"/>
      <c r="G96" s="12"/>
      <c r="H96" s="12"/>
      <c r="I96" s="12"/>
    </row>
    <row r="97" spans="1:14" x14ac:dyDescent="0.3">
      <c r="A97" s="12"/>
      <c r="B97" s="12"/>
      <c r="C97" s="12"/>
      <c r="D97" s="12"/>
      <c r="E97" s="12"/>
      <c r="F97" s="12"/>
      <c r="G97" s="12"/>
      <c r="H97" s="12"/>
      <c r="I97" s="12"/>
    </row>
    <row r="98" spans="1:14" x14ac:dyDescent="0.3">
      <c r="A98" s="12"/>
      <c r="B98" s="12"/>
      <c r="C98" s="12"/>
      <c r="D98" s="12"/>
      <c r="E98" s="12"/>
      <c r="F98" s="12"/>
      <c r="G98" s="12"/>
      <c r="H98" s="12"/>
      <c r="I98" s="12"/>
    </row>
    <row r="99" spans="1:14" x14ac:dyDescent="0.3">
      <c r="A99" s="12"/>
      <c r="B99" s="12"/>
      <c r="C99" s="12"/>
      <c r="D99" s="12"/>
      <c r="E99" s="12"/>
      <c r="F99" s="12"/>
      <c r="G99" s="12"/>
      <c r="H99" s="12"/>
      <c r="I99" s="12"/>
    </row>
    <row r="100" spans="1:14" x14ac:dyDescent="0.3">
      <c r="A100" s="12"/>
      <c r="B100" s="12"/>
      <c r="C100" s="12"/>
      <c r="D100" s="12"/>
      <c r="E100" s="12"/>
      <c r="F100" s="12"/>
      <c r="G100" s="12"/>
      <c r="H100" s="12"/>
      <c r="I100" s="12"/>
    </row>
    <row r="104" spans="1:14" x14ac:dyDescent="0.3">
      <c r="A104" s="11" t="s">
        <v>44</v>
      </c>
      <c r="B104" s="12"/>
      <c r="C104" s="12"/>
      <c r="D104" s="12"/>
      <c r="E104" s="12"/>
      <c r="F104" s="12"/>
      <c r="G104" s="12"/>
      <c r="H104" s="12"/>
      <c r="I104" s="12"/>
    </row>
    <row r="105" spans="1:14" x14ac:dyDescent="0.3">
      <c r="A105" s="12"/>
      <c r="B105" s="12"/>
      <c r="C105" s="12"/>
      <c r="D105" s="12"/>
      <c r="E105" s="12"/>
      <c r="F105" s="12"/>
      <c r="G105" s="12"/>
      <c r="H105" s="12"/>
      <c r="I105" s="12"/>
    </row>
    <row r="106" spans="1:14" x14ac:dyDescent="0.3">
      <c r="A106" s="12"/>
      <c r="B106" s="12"/>
      <c r="C106" s="12"/>
      <c r="D106" s="12"/>
      <c r="E106" s="12"/>
      <c r="F106" s="12"/>
      <c r="G106" s="12"/>
      <c r="H106" s="12"/>
      <c r="I106" s="12"/>
      <c r="L106" s="14" t="s">
        <v>37</v>
      </c>
      <c r="M106" s="14"/>
      <c r="N106" s="7" t="s">
        <v>40</v>
      </c>
    </row>
    <row r="107" spans="1:14" x14ac:dyDescent="0.3">
      <c r="A107" s="12"/>
      <c r="B107" s="12"/>
      <c r="C107" s="12"/>
      <c r="D107" s="12"/>
      <c r="E107" s="12"/>
      <c r="F107" s="12"/>
      <c r="G107" s="12"/>
      <c r="H107" s="12"/>
      <c r="I107" s="12"/>
      <c r="L107" s="3"/>
      <c r="M107" s="3"/>
      <c r="N107" s="3"/>
    </row>
    <row r="108" spans="1:14" x14ac:dyDescent="0.3">
      <c r="A108" s="12"/>
      <c r="B108" s="12"/>
      <c r="C108" s="12"/>
      <c r="D108" s="12"/>
      <c r="E108" s="12"/>
      <c r="F108" s="12"/>
      <c r="G108" s="12"/>
      <c r="H108" s="12"/>
      <c r="I108" s="12"/>
      <c r="L108" s="4" t="s">
        <v>38</v>
      </c>
      <c r="M108" s="3">
        <f>SKEW( 12, 18, 15, 22, 20, 14, 16, 21, 19, 17,
 22, 19, 13, 16, 21, 22, 17, 19, 22, 18,
 14, 20, 19, 17, 22, 18, 15, 21, 20, 16,
 12, 18, 15, 22, 20, 14, 16, 21, 19, 17,
 22, 19, 13, 16, 21, 22, 17, 19, 22, 18,
 14, 20, 19, 17, 22, 18, 15, 21, 20, 16,
 12, 18, 15, 22, 20, 14, 16, 21, 19, 17,
 22, 19, 13, 16, 21, 22, 17, 19, 22, 18,
 14, 20, 19, 17, 22, 18, 15, 21, 20, 16,
 12, 18, 15, 22, 20, 14, 16, 21, 19, 17
 )</f>
        <v>-0.3350128722188207</v>
      </c>
      <c r="N108" s="10" t="s">
        <v>45</v>
      </c>
    </row>
    <row r="109" spans="1:14" x14ac:dyDescent="0.3">
      <c r="A109" s="12"/>
      <c r="B109" s="12"/>
      <c r="C109" s="12"/>
      <c r="D109" s="12"/>
      <c r="E109" s="12"/>
      <c r="F109" s="12"/>
      <c r="G109" s="12"/>
      <c r="H109" s="12"/>
      <c r="I109" s="12"/>
      <c r="L109" s="4" t="s">
        <v>39</v>
      </c>
      <c r="M109" s="3">
        <f>KURT( 12, 18, 15, 22, 20, 14, 16, 21, 19, 17,
 22, 19, 13, 16, 21, 22, 17, 19, 22, 18,
 14, 20, 19, 17, 22, 18, 15, 21, 20, 16,
 12, 18, 15, 22, 20, 14, 16, 21, 19, 17,
 22, 19, 13, 16, 21, 22, 17, 19, 22, 18,
 14, 20, 19, 17, 22, 18, 15, 21, 20, 16,
 12, 18, 15, 22, 20, 14, 16, 21, 19, 17,
 22, 19, 13, 16, 21, 22, 17, 19, 22, 18,
 14, 20, 19, 17, 22, 18, 15, 21, 20, 16,
 12, 18, 15, 22, 20, 14, 16, 21, 19, 17
 )</f>
        <v>-0.88101144669010489</v>
      </c>
      <c r="N109" s="10" t="s">
        <v>46</v>
      </c>
    </row>
    <row r="110" spans="1:14" x14ac:dyDescent="0.3">
      <c r="A110" s="12"/>
      <c r="B110" s="12"/>
      <c r="C110" s="12"/>
      <c r="D110" s="12"/>
      <c r="E110" s="12"/>
      <c r="F110" s="12"/>
      <c r="G110" s="12"/>
      <c r="H110" s="12"/>
      <c r="I110" s="12"/>
    </row>
    <row r="111" spans="1:14" x14ac:dyDescent="0.3">
      <c r="A111" s="12"/>
      <c r="B111" s="12"/>
      <c r="C111" s="12"/>
      <c r="D111" s="12"/>
      <c r="E111" s="12"/>
      <c r="F111" s="12"/>
      <c r="G111" s="12"/>
      <c r="H111" s="12"/>
      <c r="I111" s="12"/>
    </row>
    <row r="112" spans="1:14" x14ac:dyDescent="0.3">
      <c r="A112" s="12"/>
      <c r="B112" s="12"/>
      <c r="C112" s="12"/>
      <c r="D112" s="12"/>
      <c r="E112" s="12"/>
      <c r="F112" s="12"/>
      <c r="G112" s="12"/>
      <c r="H112" s="12"/>
      <c r="I112" s="12"/>
    </row>
    <row r="113" spans="1:9" x14ac:dyDescent="0.3">
      <c r="A113" s="12"/>
      <c r="B113" s="12"/>
      <c r="C113" s="12"/>
      <c r="D113" s="12"/>
      <c r="E113" s="12"/>
      <c r="F113" s="12"/>
      <c r="G113" s="12"/>
      <c r="H113" s="12"/>
      <c r="I113" s="12"/>
    </row>
    <row r="114" spans="1:9" x14ac:dyDescent="0.3">
      <c r="A114" s="12"/>
      <c r="B114" s="12"/>
      <c r="C114" s="12"/>
      <c r="D114" s="12"/>
      <c r="E114" s="12"/>
      <c r="F114" s="12"/>
      <c r="G114" s="12"/>
      <c r="H114" s="12"/>
      <c r="I114" s="12"/>
    </row>
    <row r="115" spans="1:9" x14ac:dyDescent="0.3">
      <c r="A115" s="12"/>
      <c r="B115" s="12"/>
      <c r="C115" s="12"/>
      <c r="D115" s="12"/>
      <c r="E115" s="12"/>
      <c r="F115" s="12"/>
      <c r="G115" s="12"/>
      <c r="H115" s="12"/>
      <c r="I115" s="12"/>
    </row>
    <row r="116" spans="1:9" x14ac:dyDescent="0.3">
      <c r="A116" s="12"/>
      <c r="B116" s="12"/>
      <c r="C116" s="12"/>
      <c r="D116" s="12"/>
      <c r="E116" s="12"/>
      <c r="F116" s="12"/>
      <c r="G116" s="12"/>
      <c r="H116" s="12"/>
      <c r="I116" s="12"/>
    </row>
    <row r="117" spans="1:9" x14ac:dyDescent="0.3">
      <c r="A117" s="12"/>
      <c r="B117" s="12"/>
      <c r="C117" s="12"/>
      <c r="D117" s="12"/>
      <c r="E117" s="12"/>
      <c r="F117" s="12"/>
      <c r="G117" s="12"/>
      <c r="H117" s="12"/>
      <c r="I117" s="12"/>
    </row>
    <row r="118" spans="1:9" x14ac:dyDescent="0.3">
      <c r="A118" s="12"/>
      <c r="B118" s="12"/>
      <c r="C118" s="12"/>
      <c r="D118" s="12"/>
      <c r="E118" s="12"/>
      <c r="F118" s="12"/>
      <c r="G118" s="12"/>
      <c r="H118" s="12"/>
      <c r="I118" s="12"/>
    </row>
    <row r="119" spans="1:9" x14ac:dyDescent="0.3">
      <c r="A119" s="12"/>
      <c r="B119" s="12"/>
      <c r="C119" s="12"/>
      <c r="D119" s="12"/>
      <c r="E119" s="12"/>
      <c r="F119" s="12"/>
      <c r="G119" s="12"/>
      <c r="H119" s="12"/>
      <c r="I119" s="12"/>
    </row>
    <row r="120" spans="1:9" x14ac:dyDescent="0.3">
      <c r="A120" s="12"/>
      <c r="B120" s="12"/>
      <c r="C120" s="12"/>
      <c r="D120" s="12"/>
      <c r="E120" s="12"/>
      <c r="F120" s="12"/>
      <c r="G120" s="12"/>
      <c r="H120" s="12"/>
      <c r="I120" s="12"/>
    </row>
    <row r="121" spans="1:9" x14ac:dyDescent="0.3">
      <c r="A121" s="12"/>
      <c r="B121" s="12"/>
      <c r="C121" s="12"/>
      <c r="D121" s="12"/>
      <c r="E121" s="12"/>
      <c r="F121" s="12"/>
      <c r="G121" s="12"/>
      <c r="H121" s="12"/>
      <c r="I121" s="12"/>
    </row>
    <row r="122" spans="1:9" x14ac:dyDescent="0.3">
      <c r="A122" s="12"/>
      <c r="B122" s="12"/>
      <c r="C122" s="12"/>
      <c r="D122" s="12"/>
      <c r="E122" s="12"/>
      <c r="F122" s="12"/>
      <c r="G122" s="12"/>
      <c r="H122" s="12"/>
      <c r="I122" s="12"/>
    </row>
    <row r="123" spans="1:9" x14ac:dyDescent="0.3">
      <c r="A123" s="12"/>
      <c r="B123" s="12"/>
      <c r="C123" s="12"/>
      <c r="D123" s="12"/>
      <c r="E123" s="12"/>
      <c r="F123" s="12"/>
      <c r="G123" s="12"/>
      <c r="H123" s="12"/>
      <c r="I123" s="12"/>
    </row>
    <row r="124" spans="1:9" x14ac:dyDescent="0.3">
      <c r="A124" s="12"/>
      <c r="B124" s="12"/>
      <c r="C124" s="12"/>
      <c r="D124" s="12"/>
      <c r="E124" s="12"/>
      <c r="F124" s="12"/>
      <c r="G124" s="12"/>
      <c r="H124" s="12"/>
      <c r="I124" s="12"/>
    </row>
    <row r="125" spans="1:9" x14ac:dyDescent="0.3">
      <c r="A125" s="12"/>
      <c r="B125" s="12"/>
      <c r="C125" s="12"/>
      <c r="D125" s="12"/>
      <c r="E125" s="12"/>
      <c r="F125" s="12"/>
      <c r="G125" s="12"/>
      <c r="H125" s="12"/>
      <c r="I125" s="12"/>
    </row>
    <row r="126" spans="1:9" x14ac:dyDescent="0.3">
      <c r="A126" s="12"/>
      <c r="B126" s="12"/>
      <c r="C126" s="12"/>
      <c r="D126" s="12"/>
      <c r="E126" s="12"/>
      <c r="F126" s="12"/>
      <c r="G126" s="12"/>
      <c r="H126" s="12"/>
      <c r="I126" s="12"/>
    </row>
    <row r="127" spans="1:9" x14ac:dyDescent="0.3">
      <c r="A127" s="12"/>
      <c r="B127" s="12"/>
      <c r="C127" s="12"/>
      <c r="D127" s="12"/>
      <c r="E127" s="12"/>
      <c r="F127" s="12"/>
      <c r="G127" s="12"/>
      <c r="H127" s="12"/>
      <c r="I127" s="12"/>
    </row>
    <row r="128" spans="1:9" x14ac:dyDescent="0.3">
      <c r="A128" s="12"/>
      <c r="B128" s="12"/>
      <c r="C128" s="12"/>
      <c r="D128" s="12"/>
      <c r="E128" s="12"/>
      <c r="F128" s="12"/>
      <c r="G128" s="12"/>
      <c r="H128" s="12"/>
      <c r="I128" s="12"/>
    </row>
    <row r="129" spans="1:9" x14ac:dyDescent="0.3">
      <c r="A129" s="12"/>
      <c r="B129" s="12"/>
      <c r="C129" s="12"/>
      <c r="D129" s="12"/>
      <c r="E129" s="12"/>
      <c r="F129" s="12"/>
      <c r="G129" s="12"/>
      <c r="H129" s="12"/>
      <c r="I129" s="12"/>
    </row>
    <row r="130" spans="1:9" x14ac:dyDescent="0.3">
      <c r="A130" s="12"/>
      <c r="B130" s="12"/>
      <c r="C130" s="12"/>
      <c r="D130" s="12"/>
      <c r="E130" s="12"/>
      <c r="F130" s="12"/>
      <c r="G130" s="12"/>
      <c r="H130" s="12"/>
      <c r="I130" s="12"/>
    </row>
    <row r="131" spans="1:9" x14ac:dyDescent="0.3">
      <c r="A131" s="12"/>
      <c r="B131" s="12"/>
      <c r="C131" s="12"/>
      <c r="D131" s="12"/>
      <c r="E131" s="12"/>
      <c r="F131" s="12"/>
      <c r="G131" s="12"/>
      <c r="H131" s="12"/>
      <c r="I131" s="12"/>
    </row>
    <row r="132" spans="1:9" x14ac:dyDescent="0.3">
      <c r="A132" s="12"/>
      <c r="B132" s="12"/>
      <c r="C132" s="12"/>
      <c r="D132" s="12"/>
      <c r="E132" s="12"/>
      <c r="F132" s="12"/>
      <c r="G132" s="12"/>
      <c r="H132" s="12"/>
      <c r="I132" s="12"/>
    </row>
  </sheetData>
  <mergeCells count="10">
    <mergeCell ref="A77:I100"/>
    <mergeCell ref="L78:M78"/>
    <mergeCell ref="A104:I132"/>
    <mergeCell ref="L106:M106"/>
    <mergeCell ref="A1:I17"/>
    <mergeCell ref="L2:M2"/>
    <mergeCell ref="A21:I45"/>
    <mergeCell ref="L22:M22"/>
    <mergeCell ref="A49:I73"/>
    <mergeCell ref="L50:M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853D6-DAD3-4EE1-BCD2-38EE0C84AFAF}">
  <dimension ref="A1:R46"/>
  <sheetViews>
    <sheetView workbookViewId="0">
      <selection activeCell="M28" sqref="M28"/>
    </sheetView>
  </sheetViews>
  <sheetFormatPr defaultRowHeight="14.4" x14ac:dyDescent="0.3"/>
  <cols>
    <col min="13" max="13" width="18" bestFit="1" customWidth="1"/>
    <col min="17" max="17" width="20.21875" bestFit="1" customWidth="1"/>
    <col min="18" max="18" width="12.5546875" bestFit="1" customWidth="1"/>
  </cols>
  <sheetData>
    <row r="1" spans="1:18" x14ac:dyDescent="0.3">
      <c r="A1" s="11" t="s">
        <v>50</v>
      </c>
      <c r="B1" s="12"/>
      <c r="C1" s="12"/>
      <c r="D1" s="12"/>
      <c r="E1" s="12"/>
      <c r="F1" s="12"/>
      <c r="G1" s="12"/>
      <c r="H1" s="12"/>
      <c r="I1" s="12"/>
      <c r="J1" s="12"/>
    </row>
    <row r="2" spans="1:18" x14ac:dyDescent="0.3">
      <c r="A2" s="12"/>
      <c r="B2" s="12"/>
      <c r="C2" s="12"/>
      <c r="D2" s="12"/>
      <c r="E2" s="12"/>
      <c r="F2" s="12"/>
      <c r="G2" s="12"/>
      <c r="H2" s="12"/>
      <c r="I2" s="12"/>
      <c r="J2" s="12"/>
    </row>
    <row r="3" spans="1:18" x14ac:dyDescent="0.3">
      <c r="A3" s="12"/>
      <c r="B3" s="12"/>
      <c r="C3" s="12"/>
      <c r="D3" s="12"/>
      <c r="E3" s="12"/>
      <c r="F3" s="12"/>
      <c r="G3" s="12"/>
      <c r="H3" s="12"/>
      <c r="I3" s="12"/>
      <c r="J3" s="12"/>
      <c r="M3" s="15" t="s">
        <v>51</v>
      </c>
      <c r="N3" s="15"/>
    </row>
    <row r="4" spans="1:18" x14ac:dyDescent="0.3">
      <c r="A4" s="12"/>
      <c r="B4" s="12"/>
      <c r="C4" s="12"/>
      <c r="D4" s="12"/>
      <c r="E4" s="12"/>
      <c r="F4" s="12"/>
      <c r="G4" s="12"/>
      <c r="H4" s="12"/>
      <c r="I4" s="12"/>
      <c r="J4" s="12"/>
      <c r="M4">
        <f>CORREL(Q5:Q16,R5:R16)</f>
        <v>0.99921031003664817</v>
      </c>
      <c r="Q4" t="s">
        <v>54</v>
      </c>
      <c r="R4" t="s">
        <v>55</v>
      </c>
    </row>
    <row r="5" spans="1:18" x14ac:dyDescent="0.3">
      <c r="A5" s="12"/>
      <c r="B5" s="12"/>
      <c r="C5" s="12"/>
      <c r="D5" s="12"/>
      <c r="E5" s="12"/>
      <c r="F5" s="12"/>
      <c r="G5" s="12"/>
      <c r="H5" s="12"/>
      <c r="I5" s="12"/>
      <c r="J5" s="12"/>
      <c r="Q5">
        <v>10</v>
      </c>
      <c r="R5">
        <v>50</v>
      </c>
    </row>
    <row r="6" spans="1:18" x14ac:dyDescent="0.3">
      <c r="A6" s="12"/>
      <c r="B6" s="12"/>
      <c r="C6" s="12"/>
      <c r="D6" s="12"/>
      <c r="E6" s="12"/>
      <c r="F6" s="12"/>
      <c r="G6" s="12"/>
      <c r="H6" s="12"/>
      <c r="I6" s="12"/>
      <c r="J6" s="12"/>
      <c r="Q6">
        <v>12</v>
      </c>
      <c r="R6">
        <v>55</v>
      </c>
    </row>
    <row r="7" spans="1:18" x14ac:dyDescent="0.3">
      <c r="A7" s="12"/>
      <c r="B7" s="12"/>
      <c r="C7" s="12"/>
      <c r="D7" s="12"/>
      <c r="E7" s="12"/>
      <c r="F7" s="12"/>
      <c r="G7" s="12"/>
      <c r="H7" s="12"/>
      <c r="I7" s="12"/>
      <c r="J7" s="12"/>
      <c r="M7" s="2" t="s">
        <v>52</v>
      </c>
      <c r="Q7">
        <v>15</v>
      </c>
      <c r="R7">
        <v>60</v>
      </c>
    </row>
    <row r="8" spans="1:18" x14ac:dyDescent="0.3">
      <c r="A8" s="12"/>
      <c r="B8" s="12"/>
      <c r="C8" s="12"/>
      <c r="D8" s="12"/>
      <c r="E8" s="12"/>
      <c r="F8" s="12"/>
      <c r="G8" s="12"/>
      <c r="H8" s="12"/>
      <c r="I8" s="12"/>
      <c r="J8" s="12"/>
      <c r="M8" t="s">
        <v>53</v>
      </c>
      <c r="Q8">
        <v>18</v>
      </c>
      <c r="R8">
        <v>65</v>
      </c>
    </row>
    <row r="9" spans="1:18" x14ac:dyDescent="0.3">
      <c r="A9" s="12"/>
      <c r="B9" s="12"/>
      <c r="C9" s="12"/>
      <c r="D9" s="12"/>
      <c r="E9" s="12"/>
      <c r="F9" s="12"/>
      <c r="G9" s="12"/>
      <c r="H9" s="12"/>
      <c r="I9" s="12"/>
      <c r="J9" s="12"/>
      <c r="Q9">
        <v>20</v>
      </c>
      <c r="R9">
        <v>70</v>
      </c>
    </row>
    <row r="10" spans="1:18" x14ac:dyDescent="0.3">
      <c r="A10" s="12"/>
      <c r="B10" s="12"/>
      <c r="C10" s="12"/>
      <c r="D10" s="12"/>
      <c r="E10" s="12"/>
      <c r="F10" s="12"/>
      <c r="G10" s="12"/>
      <c r="H10" s="12"/>
      <c r="I10" s="12"/>
      <c r="J10" s="12"/>
      <c r="Q10">
        <v>22</v>
      </c>
      <c r="R10">
        <v>75</v>
      </c>
    </row>
    <row r="11" spans="1:18" x14ac:dyDescent="0.3">
      <c r="A11" s="12"/>
      <c r="B11" s="12"/>
      <c r="C11" s="12"/>
      <c r="D11" s="12"/>
      <c r="E11" s="12"/>
      <c r="F11" s="12"/>
      <c r="G11" s="12"/>
      <c r="H11" s="12"/>
      <c r="I11" s="12"/>
      <c r="J11" s="12"/>
      <c r="Q11">
        <v>25</v>
      </c>
      <c r="R11">
        <v>80</v>
      </c>
    </row>
    <row r="12" spans="1:18" x14ac:dyDescent="0.3">
      <c r="A12" s="12"/>
      <c r="B12" s="12"/>
      <c r="C12" s="12"/>
      <c r="D12" s="12"/>
      <c r="E12" s="12"/>
      <c r="F12" s="12"/>
      <c r="G12" s="12"/>
      <c r="H12" s="12"/>
      <c r="I12" s="12"/>
      <c r="J12" s="12"/>
      <c r="Q12">
        <v>28</v>
      </c>
      <c r="R12">
        <v>85</v>
      </c>
    </row>
    <row r="13" spans="1:18" x14ac:dyDescent="0.3">
      <c r="A13" s="12"/>
      <c r="B13" s="12"/>
      <c r="C13" s="12"/>
      <c r="D13" s="12"/>
      <c r="E13" s="12"/>
      <c r="F13" s="12"/>
      <c r="G13" s="12"/>
      <c r="H13" s="12"/>
      <c r="I13" s="12"/>
      <c r="J13" s="12"/>
      <c r="Q13">
        <v>30</v>
      </c>
      <c r="R13">
        <v>90</v>
      </c>
    </row>
    <row r="14" spans="1:18" x14ac:dyDescent="0.3">
      <c r="A14" s="12"/>
      <c r="B14" s="12"/>
      <c r="C14" s="12"/>
      <c r="D14" s="12"/>
      <c r="E14" s="12"/>
      <c r="F14" s="12"/>
      <c r="G14" s="12"/>
      <c r="H14" s="12"/>
      <c r="I14" s="12"/>
      <c r="J14" s="12"/>
      <c r="Q14">
        <v>32</v>
      </c>
      <c r="R14">
        <v>95</v>
      </c>
    </row>
    <row r="15" spans="1:18" x14ac:dyDescent="0.3">
      <c r="A15" s="12"/>
      <c r="B15" s="12"/>
      <c r="C15" s="12"/>
      <c r="D15" s="12"/>
      <c r="E15" s="12"/>
      <c r="F15" s="12"/>
      <c r="G15" s="12"/>
      <c r="H15" s="12"/>
      <c r="I15" s="12"/>
      <c r="J15" s="12"/>
      <c r="Q15">
        <v>35</v>
      </c>
      <c r="R15">
        <v>100</v>
      </c>
    </row>
    <row r="16" spans="1:18" x14ac:dyDescent="0.3">
      <c r="A16" s="12"/>
      <c r="B16" s="12"/>
      <c r="C16" s="12"/>
      <c r="D16" s="12"/>
      <c r="E16" s="12"/>
      <c r="F16" s="12"/>
      <c r="G16" s="12"/>
      <c r="H16" s="12"/>
      <c r="I16" s="12"/>
      <c r="J16" s="12"/>
      <c r="Q16">
        <v>38</v>
      </c>
      <c r="R16">
        <v>105</v>
      </c>
    </row>
    <row r="17" spans="1:18" x14ac:dyDescent="0.3">
      <c r="A17" s="12"/>
      <c r="B17" s="12"/>
      <c r="C17" s="12"/>
      <c r="D17" s="12"/>
      <c r="E17" s="12"/>
      <c r="F17" s="12"/>
      <c r="G17" s="12"/>
      <c r="H17" s="12"/>
      <c r="I17" s="12"/>
      <c r="J17" s="12"/>
    </row>
    <row r="18" spans="1:18" x14ac:dyDescent="0.3">
      <c r="A18" s="12"/>
      <c r="B18" s="12"/>
      <c r="C18" s="12"/>
      <c r="D18" s="12"/>
      <c r="E18" s="12"/>
      <c r="F18" s="12"/>
      <c r="G18" s="12"/>
      <c r="H18" s="12"/>
      <c r="I18" s="12"/>
      <c r="J18" s="12"/>
    </row>
    <row r="19" spans="1:18" x14ac:dyDescent="0.3">
      <c r="A19" s="12"/>
      <c r="B19" s="12"/>
      <c r="C19" s="12"/>
      <c r="D19" s="12"/>
      <c r="E19" s="12"/>
      <c r="F19" s="12"/>
      <c r="G19" s="12"/>
      <c r="H19" s="12"/>
      <c r="I19" s="12"/>
      <c r="J19" s="12"/>
    </row>
    <row r="23" spans="1:18" x14ac:dyDescent="0.3">
      <c r="A23" s="11" t="s">
        <v>56</v>
      </c>
      <c r="B23" s="12"/>
      <c r="C23" s="12"/>
      <c r="D23" s="12"/>
      <c r="E23" s="12"/>
      <c r="F23" s="12"/>
      <c r="G23" s="12"/>
      <c r="H23" s="12"/>
      <c r="I23" s="12"/>
      <c r="J23" s="12"/>
      <c r="K23" s="12"/>
    </row>
    <row r="24" spans="1:18" x14ac:dyDescent="0.3">
      <c r="A24" s="12"/>
      <c r="B24" s="12"/>
      <c r="C24" s="12"/>
      <c r="D24" s="12"/>
      <c r="E24" s="12"/>
      <c r="F24" s="12"/>
      <c r="G24" s="12"/>
      <c r="H24" s="12"/>
      <c r="I24" s="12"/>
      <c r="J24" s="12"/>
      <c r="K24" s="12"/>
    </row>
    <row r="25" spans="1:18" x14ac:dyDescent="0.3">
      <c r="A25" s="12"/>
      <c r="B25" s="12"/>
      <c r="C25" s="12"/>
      <c r="D25" s="12"/>
      <c r="E25" s="12"/>
      <c r="F25" s="12"/>
      <c r="G25" s="12"/>
      <c r="H25" s="12"/>
      <c r="I25" s="12"/>
      <c r="J25" s="12"/>
      <c r="K25" s="12"/>
      <c r="M25" s="22" t="s">
        <v>59</v>
      </c>
      <c r="Q25" t="s">
        <v>57</v>
      </c>
      <c r="R25" t="s">
        <v>58</v>
      </c>
    </row>
    <row r="26" spans="1:18" x14ac:dyDescent="0.3">
      <c r="A26" s="12"/>
      <c r="B26" s="12"/>
      <c r="C26" s="12"/>
      <c r="D26" s="12"/>
      <c r="E26" s="12"/>
      <c r="F26" s="12"/>
      <c r="G26" s="12"/>
      <c r="H26" s="12"/>
      <c r="I26" s="12"/>
      <c r="J26" s="12"/>
      <c r="K26" s="12"/>
      <c r="M26">
        <f>_xlfn.COVARIANCE.P(Q27:Q46,R27:R46)</f>
        <v>92.65</v>
      </c>
    </row>
    <row r="27" spans="1:18" x14ac:dyDescent="0.3">
      <c r="A27" s="12"/>
      <c r="B27" s="12"/>
      <c r="C27" s="12"/>
      <c r="D27" s="12"/>
      <c r="E27" s="12"/>
      <c r="F27" s="12"/>
      <c r="G27" s="12"/>
      <c r="H27" s="12"/>
      <c r="I27" s="12"/>
      <c r="J27" s="12"/>
      <c r="K27" s="12"/>
      <c r="Q27">
        <v>45</v>
      </c>
      <c r="R27">
        <v>52</v>
      </c>
    </row>
    <row r="28" spans="1:18" x14ac:dyDescent="0.3">
      <c r="A28" s="12"/>
      <c r="B28" s="12"/>
      <c r="C28" s="12"/>
      <c r="D28" s="12"/>
      <c r="E28" s="12"/>
      <c r="F28" s="12"/>
      <c r="G28" s="12"/>
      <c r="H28" s="12"/>
      <c r="I28" s="12"/>
      <c r="J28" s="12"/>
      <c r="K28" s="12"/>
      <c r="M28" s="2" t="s">
        <v>40</v>
      </c>
      <c r="Q28">
        <v>47</v>
      </c>
      <c r="R28">
        <v>54</v>
      </c>
    </row>
    <row r="29" spans="1:18" x14ac:dyDescent="0.3">
      <c r="A29" s="12"/>
      <c r="B29" s="12"/>
      <c r="C29" s="12"/>
      <c r="D29" s="12"/>
      <c r="E29" s="12"/>
      <c r="F29" s="12"/>
      <c r="G29" s="12"/>
      <c r="H29" s="12"/>
      <c r="I29" s="12"/>
      <c r="J29" s="12"/>
      <c r="K29" s="12"/>
      <c r="M29" t="s">
        <v>60</v>
      </c>
      <c r="Q29">
        <v>48</v>
      </c>
      <c r="R29">
        <v>55</v>
      </c>
    </row>
    <row r="30" spans="1:18" x14ac:dyDescent="0.3">
      <c r="A30" s="12"/>
      <c r="B30" s="12"/>
      <c r="C30" s="12"/>
      <c r="D30" s="12"/>
      <c r="E30" s="12"/>
      <c r="F30" s="12"/>
      <c r="G30" s="12"/>
      <c r="H30" s="12"/>
      <c r="I30" s="12"/>
      <c r="J30" s="12"/>
      <c r="K30" s="12"/>
      <c r="Q30">
        <v>50</v>
      </c>
      <c r="R30">
        <v>57</v>
      </c>
    </row>
    <row r="31" spans="1:18" x14ac:dyDescent="0.3">
      <c r="A31" s="12"/>
      <c r="B31" s="12"/>
      <c r="C31" s="12"/>
      <c r="D31" s="12"/>
      <c r="E31" s="12"/>
      <c r="F31" s="12"/>
      <c r="G31" s="12"/>
      <c r="H31" s="12"/>
      <c r="I31" s="12"/>
      <c r="J31" s="12"/>
      <c r="K31" s="12"/>
      <c r="Q31">
        <v>52</v>
      </c>
      <c r="R31">
        <v>59</v>
      </c>
    </row>
    <row r="32" spans="1:18" x14ac:dyDescent="0.3">
      <c r="A32" s="12"/>
      <c r="B32" s="12"/>
      <c r="C32" s="12"/>
      <c r="D32" s="12"/>
      <c r="E32" s="12"/>
      <c r="F32" s="12"/>
      <c r="G32" s="12"/>
      <c r="H32" s="12"/>
      <c r="I32" s="12"/>
      <c r="J32" s="12"/>
      <c r="K32" s="12"/>
      <c r="Q32">
        <v>53</v>
      </c>
      <c r="R32">
        <v>60</v>
      </c>
    </row>
    <row r="33" spans="1:18" x14ac:dyDescent="0.3">
      <c r="A33" s="12"/>
      <c r="B33" s="12"/>
      <c r="C33" s="12"/>
      <c r="D33" s="12"/>
      <c r="E33" s="12"/>
      <c r="F33" s="12"/>
      <c r="G33" s="12"/>
      <c r="H33" s="12"/>
      <c r="I33" s="12"/>
      <c r="J33" s="12"/>
      <c r="K33" s="12"/>
      <c r="Q33">
        <v>55</v>
      </c>
      <c r="R33">
        <v>61</v>
      </c>
    </row>
    <row r="34" spans="1:18" x14ac:dyDescent="0.3">
      <c r="A34" s="12"/>
      <c r="B34" s="12"/>
      <c r="C34" s="12"/>
      <c r="D34" s="12"/>
      <c r="E34" s="12"/>
      <c r="F34" s="12"/>
      <c r="G34" s="12"/>
      <c r="H34" s="12"/>
      <c r="I34" s="12"/>
      <c r="J34" s="12"/>
      <c r="K34" s="12"/>
      <c r="Q34">
        <v>56</v>
      </c>
      <c r="R34">
        <v>62</v>
      </c>
    </row>
    <row r="35" spans="1:18" x14ac:dyDescent="0.3">
      <c r="A35" s="12"/>
      <c r="B35" s="12"/>
      <c r="C35" s="12"/>
      <c r="D35" s="12"/>
      <c r="E35" s="12"/>
      <c r="F35" s="12"/>
      <c r="G35" s="12"/>
      <c r="H35" s="12"/>
      <c r="I35" s="12"/>
      <c r="J35" s="12"/>
      <c r="K35" s="12"/>
      <c r="Q35">
        <v>58</v>
      </c>
      <c r="R35">
        <v>64</v>
      </c>
    </row>
    <row r="36" spans="1:18" x14ac:dyDescent="0.3">
      <c r="A36" s="12"/>
      <c r="B36" s="12"/>
      <c r="C36" s="12"/>
      <c r="D36" s="12"/>
      <c r="E36" s="12"/>
      <c r="F36" s="12"/>
      <c r="G36" s="12"/>
      <c r="H36" s="12"/>
      <c r="I36" s="12"/>
      <c r="J36" s="12"/>
      <c r="K36" s="12"/>
      <c r="Q36">
        <v>60</v>
      </c>
      <c r="R36">
        <v>66</v>
      </c>
    </row>
    <row r="37" spans="1:18" x14ac:dyDescent="0.3">
      <c r="A37" s="12"/>
      <c r="B37" s="12"/>
      <c r="C37" s="12"/>
      <c r="D37" s="12"/>
      <c r="E37" s="12"/>
      <c r="F37" s="12"/>
      <c r="G37" s="12"/>
      <c r="H37" s="12"/>
      <c r="I37" s="12"/>
      <c r="J37" s="12"/>
      <c r="K37" s="12"/>
      <c r="Q37">
        <v>62</v>
      </c>
      <c r="R37">
        <v>67</v>
      </c>
    </row>
    <row r="38" spans="1:18" x14ac:dyDescent="0.3">
      <c r="A38" s="12"/>
      <c r="B38" s="12"/>
      <c r="C38" s="12"/>
      <c r="D38" s="12"/>
      <c r="E38" s="12"/>
      <c r="F38" s="12"/>
      <c r="G38" s="12"/>
      <c r="H38" s="12"/>
      <c r="I38" s="12"/>
      <c r="J38" s="12"/>
      <c r="K38" s="12"/>
      <c r="Q38">
        <v>64</v>
      </c>
      <c r="R38">
        <v>69</v>
      </c>
    </row>
    <row r="39" spans="1:18" x14ac:dyDescent="0.3">
      <c r="A39" s="12"/>
      <c r="B39" s="12"/>
      <c r="C39" s="12"/>
      <c r="D39" s="12"/>
      <c r="E39" s="12"/>
      <c r="F39" s="12"/>
      <c r="G39" s="12"/>
      <c r="H39" s="12"/>
      <c r="I39" s="12"/>
      <c r="J39" s="12"/>
      <c r="K39" s="12"/>
      <c r="Q39">
        <v>65</v>
      </c>
      <c r="R39">
        <v>71</v>
      </c>
    </row>
    <row r="40" spans="1:18" x14ac:dyDescent="0.3">
      <c r="A40" s="12"/>
      <c r="B40" s="12"/>
      <c r="C40" s="12"/>
      <c r="D40" s="12"/>
      <c r="E40" s="12"/>
      <c r="F40" s="12"/>
      <c r="G40" s="12"/>
      <c r="H40" s="12"/>
      <c r="I40" s="12"/>
      <c r="J40" s="12"/>
      <c r="K40" s="12"/>
      <c r="Q40">
        <v>67</v>
      </c>
      <c r="R40">
        <v>73</v>
      </c>
    </row>
    <row r="41" spans="1:18" x14ac:dyDescent="0.3">
      <c r="A41" s="12"/>
      <c r="B41" s="12"/>
      <c r="C41" s="12"/>
      <c r="D41" s="12"/>
      <c r="E41" s="12"/>
      <c r="F41" s="12"/>
      <c r="G41" s="12"/>
      <c r="H41" s="12"/>
      <c r="I41" s="12"/>
      <c r="J41" s="12"/>
      <c r="K41" s="12"/>
      <c r="Q41">
        <v>69</v>
      </c>
      <c r="R41">
        <v>74</v>
      </c>
    </row>
    <row r="42" spans="1:18" x14ac:dyDescent="0.3">
      <c r="A42" s="12"/>
      <c r="B42" s="12"/>
      <c r="C42" s="12"/>
      <c r="D42" s="12"/>
      <c r="E42" s="12"/>
      <c r="F42" s="12"/>
      <c r="G42" s="12"/>
      <c r="H42" s="12"/>
      <c r="I42" s="12"/>
      <c r="J42" s="12"/>
      <c r="K42" s="12"/>
      <c r="Q42">
        <v>70</v>
      </c>
      <c r="R42">
        <v>76</v>
      </c>
    </row>
    <row r="43" spans="1:18" x14ac:dyDescent="0.3">
      <c r="Q43">
        <v>72</v>
      </c>
      <c r="R43">
        <v>78</v>
      </c>
    </row>
    <row r="44" spans="1:18" x14ac:dyDescent="0.3">
      <c r="Q44">
        <v>74</v>
      </c>
      <c r="R44">
        <v>80</v>
      </c>
    </row>
    <row r="45" spans="1:18" x14ac:dyDescent="0.3">
      <c r="Q45">
        <v>76</v>
      </c>
      <c r="R45">
        <v>82</v>
      </c>
    </row>
    <row r="46" spans="1:18" x14ac:dyDescent="0.3">
      <c r="Q46">
        <v>77</v>
      </c>
      <c r="R46">
        <v>83</v>
      </c>
    </row>
  </sheetData>
  <mergeCells count="3">
    <mergeCell ref="A1:J19"/>
    <mergeCell ref="M3:N3"/>
    <mergeCell ref="A23:K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1BA1A-B288-41C5-BACB-3A39D4DDCC1C}">
  <dimension ref="B3:Q35"/>
  <sheetViews>
    <sheetView topLeftCell="A3" zoomScale="85" workbookViewId="0">
      <selection activeCell="O16" sqref="O16"/>
    </sheetView>
  </sheetViews>
  <sheetFormatPr defaultRowHeight="14.4" x14ac:dyDescent="0.3"/>
  <sheetData>
    <row r="3" spans="2:16" x14ac:dyDescent="0.3">
      <c r="B3" s="11" t="s">
        <v>61</v>
      </c>
      <c r="C3" s="12"/>
      <c r="D3" s="12"/>
      <c r="E3" s="12"/>
      <c r="F3" s="12"/>
      <c r="G3" s="12"/>
      <c r="H3" s="12"/>
      <c r="I3" s="12"/>
      <c r="J3" s="12"/>
      <c r="K3" s="12"/>
    </row>
    <row r="4" spans="2:16" x14ac:dyDescent="0.3">
      <c r="B4" s="12"/>
      <c r="C4" s="12"/>
      <c r="D4" s="12"/>
      <c r="E4" s="12"/>
      <c r="F4" s="12"/>
      <c r="G4" s="12"/>
      <c r="H4" s="12"/>
      <c r="I4" s="12"/>
      <c r="J4" s="12"/>
      <c r="K4" s="12"/>
      <c r="P4" s="22" t="s">
        <v>62</v>
      </c>
    </row>
    <row r="5" spans="2:16" x14ac:dyDescent="0.3">
      <c r="B5" s="12"/>
      <c r="C5" s="12"/>
      <c r="D5" s="12"/>
      <c r="E5" s="12"/>
      <c r="F5" s="12"/>
      <c r="G5" s="12"/>
      <c r="H5" s="12"/>
      <c r="I5" s="12"/>
      <c r="J5" s="12"/>
      <c r="K5" s="12"/>
      <c r="O5">
        <v>1</v>
      </c>
      <c r="P5">
        <f>_xlfn.BINOM.DIST(5,100,1/6,FALSE)</f>
        <v>2.9090311057530159E-4</v>
      </c>
    </row>
    <row r="6" spans="2:16" x14ac:dyDescent="0.3">
      <c r="B6" s="12"/>
      <c r="C6" s="12"/>
      <c r="D6" s="12"/>
      <c r="E6" s="12"/>
      <c r="F6" s="12"/>
      <c r="G6" s="12"/>
      <c r="H6" s="12"/>
      <c r="I6" s="12"/>
      <c r="J6" s="12"/>
      <c r="K6" s="12"/>
      <c r="O6">
        <v>2</v>
      </c>
      <c r="P6">
        <f>_xlfn.HYPGEOM.DIST(2,5,13,52,FALSE)</f>
        <v>0.27427971188475386</v>
      </c>
    </row>
    <row r="7" spans="2:16" x14ac:dyDescent="0.3">
      <c r="B7" s="12"/>
      <c r="C7" s="12"/>
      <c r="D7" s="12"/>
      <c r="E7" s="12"/>
      <c r="F7" s="12"/>
      <c r="G7" s="12"/>
      <c r="H7" s="12"/>
      <c r="I7" s="12"/>
      <c r="J7" s="12"/>
      <c r="K7" s="12"/>
      <c r="O7">
        <v>3</v>
      </c>
      <c r="P7">
        <f>1-_xlfn.BINOM.DIST(7,10,0.25,TRUE)</f>
        <v>4.15802001953125E-4</v>
      </c>
    </row>
    <row r="8" spans="2:16" x14ac:dyDescent="0.3">
      <c r="B8" s="12"/>
      <c r="C8" s="12"/>
      <c r="D8" s="12"/>
      <c r="E8" s="12"/>
      <c r="F8" s="12"/>
      <c r="G8" s="12"/>
      <c r="H8" s="12"/>
      <c r="I8" s="12"/>
      <c r="J8" s="12"/>
      <c r="K8" s="12"/>
    </row>
    <row r="9" spans="2:16" x14ac:dyDescent="0.3">
      <c r="B9" s="12"/>
      <c r="C9" s="12"/>
      <c r="D9" s="12"/>
      <c r="E9" s="12"/>
      <c r="F9" s="12"/>
      <c r="G9" s="12"/>
      <c r="H9" s="12"/>
      <c r="I9" s="12"/>
      <c r="J9" s="12"/>
      <c r="K9" s="12"/>
    </row>
    <row r="10" spans="2:16" x14ac:dyDescent="0.3">
      <c r="B10" s="12"/>
      <c r="C10" s="12"/>
      <c r="D10" s="12"/>
      <c r="E10" s="12"/>
      <c r="F10" s="12"/>
      <c r="G10" s="12"/>
      <c r="H10" s="12"/>
      <c r="I10" s="12"/>
      <c r="J10" s="12"/>
      <c r="K10" s="12"/>
    </row>
    <row r="11" spans="2:16" x14ac:dyDescent="0.3">
      <c r="B11" s="12"/>
      <c r="C11" s="12"/>
      <c r="D11" s="12"/>
      <c r="E11" s="12"/>
      <c r="F11" s="12"/>
      <c r="G11" s="12"/>
      <c r="H11" s="12"/>
      <c r="I11" s="12"/>
      <c r="J11" s="12"/>
      <c r="K11" s="12"/>
    </row>
    <row r="12" spans="2:16" x14ac:dyDescent="0.3">
      <c r="B12" s="12"/>
      <c r="C12" s="12"/>
      <c r="D12" s="12"/>
      <c r="E12" s="12"/>
      <c r="F12" s="12"/>
      <c r="G12" s="12"/>
      <c r="H12" s="12"/>
      <c r="I12" s="12"/>
      <c r="J12" s="12"/>
      <c r="K12" s="12"/>
    </row>
    <row r="13" spans="2:16" x14ac:dyDescent="0.3">
      <c r="B13" s="12"/>
      <c r="C13" s="12"/>
      <c r="D13" s="12"/>
      <c r="E13" s="12"/>
      <c r="F13" s="12"/>
      <c r="G13" s="12"/>
      <c r="H13" s="12"/>
      <c r="I13" s="12"/>
      <c r="J13" s="12"/>
      <c r="K13" s="12"/>
    </row>
    <row r="14" spans="2:16" x14ac:dyDescent="0.3">
      <c r="B14" s="12"/>
      <c r="C14" s="12"/>
      <c r="D14" s="12"/>
      <c r="E14" s="12"/>
      <c r="F14" s="12"/>
      <c r="G14" s="12"/>
      <c r="H14" s="12"/>
      <c r="I14" s="12"/>
      <c r="J14" s="12"/>
      <c r="K14" s="12"/>
    </row>
    <row r="15" spans="2:16" x14ac:dyDescent="0.3">
      <c r="B15" s="12"/>
      <c r="C15" s="12"/>
      <c r="D15" s="12"/>
      <c r="E15" s="12"/>
      <c r="F15" s="12"/>
      <c r="G15" s="12"/>
      <c r="H15" s="12"/>
      <c r="I15" s="12"/>
      <c r="J15" s="12"/>
      <c r="K15" s="12"/>
    </row>
    <row r="16" spans="2:16" x14ac:dyDescent="0.3">
      <c r="B16" s="12"/>
      <c r="C16" s="12"/>
      <c r="D16" s="12"/>
      <c r="E16" s="12"/>
      <c r="F16" s="12"/>
      <c r="G16" s="12"/>
      <c r="H16" s="12"/>
      <c r="I16" s="12"/>
      <c r="J16" s="12"/>
      <c r="K16" s="12"/>
    </row>
    <row r="20" spans="2:17" x14ac:dyDescent="0.3">
      <c r="B20" s="11" t="s">
        <v>63</v>
      </c>
      <c r="C20" s="12"/>
      <c r="D20" s="12"/>
      <c r="E20" s="12"/>
      <c r="F20" s="12"/>
      <c r="G20" s="12"/>
      <c r="H20" s="12"/>
      <c r="I20" s="12"/>
      <c r="J20" s="12"/>
      <c r="K20" s="12"/>
    </row>
    <row r="21" spans="2:17" x14ac:dyDescent="0.3">
      <c r="B21" s="12"/>
      <c r="C21" s="12"/>
      <c r="D21" s="12"/>
      <c r="E21" s="12"/>
      <c r="F21" s="12"/>
      <c r="G21" s="12"/>
      <c r="H21" s="12"/>
      <c r="I21" s="12"/>
      <c r="J21" s="12"/>
      <c r="K21" s="12"/>
      <c r="Q21" s="22" t="s">
        <v>62</v>
      </c>
    </row>
    <row r="22" spans="2:17" x14ac:dyDescent="0.3">
      <c r="B22" s="12"/>
      <c r="C22" s="12"/>
      <c r="D22" s="12"/>
      <c r="E22" s="12"/>
      <c r="F22" s="12"/>
      <c r="G22" s="12"/>
      <c r="H22" s="12"/>
      <c r="I22" s="12"/>
      <c r="J22" s="12"/>
      <c r="K22" s="12"/>
      <c r="P22">
        <v>1</v>
      </c>
      <c r="Q22">
        <f>1-_xlfn.NORM.DIST(180,165,10,TRUE)</f>
        <v>6.6807201268858085E-2</v>
      </c>
    </row>
    <row r="23" spans="2:17" x14ac:dyDescent="0.3">
      <c r="B23" s="12"/>
      <c r="C23" s="12"/>
      <c r="D23" s="12"/>
      <c r="E23" s="12"/>
      <c r="F23" s="12"/>
      <c r="G23" s="12"/>
      <c r="H23" s="12"/>
      <c r="I23" s="12"/>
      <c r="J23" s="12"/>
      <c r="K23" s="12"/>
      <c r="P23">
        <v>2</v>
      </c>
      <c r="Q23">
        <f>_xlfn.EXPON.DIST(3,0.2,TRUE)</f>
        <v>0.45118836390597356</v>
      </c>
    </row>
    <row r="24" spans="2:17" x14ac:dyDescent="0.3">
      <c r="B24" s="12"/>
      <c r="C24" s="12"/>
      <c r="D24" s="12"/>
      <c r="E24" s="12"/>
      <c r="F24" s="12"/>
      <c r="G24" s="12"/>
      <c r="H24" s="12"/>
      <c r="I24" s="12"/>
      <c r="J24" s="12"/>
      <c r="K24" s="12"/>
      <c r="P24">
        <v>3</v>
      </c>
      <c r="Q24">
        <f>_xlfn.NORM.DIST(1100,1000,100,TRUE)-_xlfn.NORM.DIST(900,1000,100,TRUE)</f>
        <v>0.68268949213708607</v>
      </c>
    </row>
    <row r="25" spans="2:17" x14ac:dyDescent="0.3">
      <c r="B25" s="12"/>
      <c r="C25" s="12"/>
      <c r="D25" s="12"/>
      <c r="E25" s="12"/>
      <c r="F25" s="12"/>
      <c r="G25" s="12"/>
      <c r="H25" s="12"/>
      <c r="I25" s="12"/>
      <c r="J25" s="12"/>
      <c r="K25" s="12"/>
    </row>
    <row r="26" spans="2:17" x14ac:dyDescent="0.3">
      <c r="B26" s="12"/>
      <c r="C26" s="12"/>
      <c r="D26" s="12"/>
      <c r="E26" s="12"/>
      <c r="F26" s="12"/>
      <c r="G26" s="12"/>
      <c r="H26" s="12"/>
      <c r="I26" s="12"/>
      <c r="J26" s="12"/>
      <c r="K26" s="12"/>
    </row>
    <row r="27" spans="2:17" x14ac:dyDescent="0.3">
      <c r="B27" s="12"/>
      <c r="C27" s="12"/>
      <c r="D27" s="12"/>
      <c r="E27" s="12"/>
      <c r="F27" s="12"/>
      <c r="G27" s="12"/>
      <c r="H27" s="12"/>
      <c r="I27" s="12"/>
      <c r="J27" s="12"/>
      <c r="K27" s="12"/>
    </row>
    <row r="28" spans="2:17" x14ac:dyDescent="0.3">
      <c r="B28" s="12"/>
      <c r="C28" s="12"/>
      <c r="D28" s="12"/>
      <c r="E28" s="12"/>
      <c r="F28" s="12"/>
      <c r="G28" s="12"/>
      <c r="H28" s="12"/>
      <c r="I28" s="12"/>
      <c r="J28" s="12"/>
      <c r="K28" s="12"/>
    </row>
    <row r="29" spans="2:17" x14ac:dyDescent="0.3">
      <c r="B29" s="12"/>
      <c r="C29" s="12"/>
      <c r="D29" s="12"/>
      <c r="E29" s="12"/>
      <c r="F29" s="12"/>
      <c r="G29" s="12"/>
      <c r="H29" s="12"/>
      <c r="I29" s="12"/>
      <c r="J29" s="12"/>
      <c r="K29" s="12"/>
    </row>
    <row r="30" spans="2:17" x14ac:dyDescent="0.3">
      <c r="B30" s="12"/>
      <c r="C30" s="12"/>
      <c r="D30" s="12"/>
      <c r="E30" s="12"/>
      <c r="F30" s="12"/>
      <c r="G30" s="12"/>
      <c r="H30" s="12"/>
      <c r="I30" s="12"/>
      <c r="J30" s="12"/>
      <c r="K30" s="12"/>
    </row>
    <row r="31" spans="2:17" x14ac:dyDescent="0.3">
      <c r="B31" s="12"/>
      <c r="C31" s="12"/>
      <c r="D31" s="12"/>
      <c r="E31" s="12"/>
      <c r="F31" s="12"/>
      <c r="G31" s="12"/>
      <c r="H31" s="12"/>
      <c r="I31" s="12"/>
      <c r="J31" s="12"/>
      <c r="K31" s="12"/>
    </row>
    <row r="32" spans="2:17" x14ac:dyDescent="0.3">
      <c r="B32" s="12"/>
      <c r="C32" s="12"/>
      <c r="D32" s="12"/>
      <c r="E32" s="12"/>
      <c r="F32" s="12"/>
      <c r="G32" s="12"/>
      <c r="H32" s="12"/>
      <c r="I32" s="12"/>
      <c r="J32" s="12"/>
      <c r="K32" s="12"/>
    </row>
    <row r="33" spans="2:11" x14ac:dyDescent="0.3">
      <c r="B33" s="12"/>
      <c r="C33" s="12"/>
      <c r="D33" s="12"/>
      <c r="E33" s="12"/>
      <c r="F33" s="12"/>
      <c r="G33" s="12"/>
      <c r="H33" s="12"/>
      <c r="I33" s="12"/>
      <c r="J33" s="12"/>
      <c r="K33" s="12"/>
    </row>
    <row r="34" spans="2:11" x14ac:dyDescent="0.3">
      <c r="B34" s="12"/>
      <c r="C34" s="12"/>
      <c r="D34" s="12"/>
      <c r="E34" s="12"/>
      <c r="F34" s="12"/>
      <c r="G34" s="12"/>
      <c r="H34" s="12"/>
      <c r="I34" s="12"/>
      <c r="J34" s="12"/>
      <c r="K34" s="12"/>
    </row>
    <row r="35" spans="2:11" x14ac:dyDescent="0.3">
      <c r="B35" s="12"/>
      <c r="C35" s="12"/>
      <c r="D35" s="12"/>
      <c r="E35" s="12"/>
      <c r="F35" s="12"/>
      <c r="G35" s="12"/>
      <c r="H35" s="12"/>
      <c r="I35" s="12"/>
      <c r="J35" s="12"/>
      <c r="K35" s="12"/>
    </row>
  </sheetData>
  <mergeCells count="2">
    <mergeCell ref="B3:K16"/>
    <mergeCell ref="B20:K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3EF02-2AD0-49E3-8C27-AA0EF829EABE}">
  <dimension ref="A3:O51"/>
  <sheetViews>
    <sheetView topLeftCell="A13" workbookViewId="0">
      <selection activeCell="R44" sqref="R44"/>
    </sheetView>
  </sheetViews>
  <sheetFormatPr defaultRowHeight="14.4" x14ac:dyDescent="0.3"/>
  <sheetData>
    <row r="3" spans="1:15" x14ac:dyDescent="0.3">
      <c r="A3" s="11" t="s">
        <v>64</v>
      </c>
      <c r="B3" s="12"/>
      <c r="C3" s="12"/>
      <c r="D3" s="12"/>
      <c r="E3" s="12"/>
      <c r="F3" s="12"/>
      <c r="G3" s="12"/>
      <c r="H3" s="12"/>
      <c r="I3" s="12"/>
      <c r="J3" s="12"/>
      <c r="K3" s="12"/>
    </row>
    <row r="4" spans="1:15" x14ac:dyDescent="0.3">
      <c r="A4" s="12"/>
      <c r="B4" s="12"/>
      <c r="C4" s="12"/>
      <c r="D4" s="12"/>
      <c r="E4" s="12"/>
      <c r="F4" s="12"/>
      <c r="G4" s="12"/>
      <c r="H4" s="12"/>
      <c r="I4" s="12"/>
      <c r="J4" s="12"/>
      <c r="K4" s="12"/>
    </row>
    <row r="5" spans="1:15" x14ac:dyDescent="0.3">
      <c r="A5" s="12"/>
      <c r="B5" s="12"/>
      <c r="C5" s="12"/>
      <c r="D5" s="12"/>
      <c r="E5" s="12"/>
      <c r="F5" s="12"/>
      <c r="G5" s="12"/>
      <c r="H5" s="12"/>
      <c r="I5" s="12"/>
      <c r="J5" s="12"/>
      <c r="K5" s="12"/>
    </row>
    <row r="6" spans="1:15" x14ac:dyDescent="0.3">
      <c r="A6" s="12"/>
      <c r="B6" s="12"/>
      <c r="C6" s="12"/>
      <c r="D6" s="12"/>
      <c r="E6" s="12"/>
      <c r="F6" s="12"/>
      <c r="G6" s="12"/>
      <c r="H6" s="12"/>
      <c r="I6" s="12"/>
      <c r="J6" s="12"/>
      <c r="K6" s="12"/>
    </row>
    <row r="7" spans="1:15" x14ac:dyDescent="0.3">
      <c r="A7" s="12"/>
      <c r="B7" s="12"/>
      <c r="C7" s="12"/>
      <c r="D7" s="12"/>
      <c r="E7" s="12"/>
      <c r="F7" s="12"/>
      <c r="G7" s="12"/>
      <c r="H7" s="12"/>
      <c r="I7" s="12"/>
      <c r="J7" s="12"/>
      <c r="K7" s="12"/>
    </row>
    <row r="8" spans="1:15" x14ac:dyDescent="0.3">
      <c r="A8" s="12"/>
      <c r="B8" s="12"/>
      <c r="C8" s="12"/>
      <c r="D8" s="12"/>
      <c r="E8" s="12"/>
      <c r="F8" s="12"/>
      <c r="G8" s="12"/>
      <c r="H8" s="12"/>
      <c r="I8" s="12"/>
      <c r="J8" s="12"/>
      <c r="K8" s="12"/>
      <c r="O8" s="22" t="s">
        <v>62</v>
      </c>
    </row>
    <row r="9" spans="1:15" x14ac:dyDescent="0.3">
      <c r="A9" s="12"/>
      <c r="B9" s="12"/>
      <c r="C9" s="12"/>
      <c r="D9" s="12"/>
      <c r="E9" s="12"/>
      <c r="F9" s="12"/>
      <c r="G9" s="12"/>
      <c r="H9" s="12"/>
      <c r="I9" s="12"/>
      <c r="J9" s="12"/>
      <c r="K9" s="12"/>
      <c r="N9">
        <v>1</v>
      </c>
      <c r="O9">
        <f>_xlfn.POISSON.DIST(3,2,FALSE)</f>
        <v>0.18044704431548364</v>
      </c>
    </row>
    <row r="10" spans="1:15" x14ac:dyDescent="0.3">
      <c r="A10" s="12"/>
      <c r="B10" s="12"/>
      <c r="C10" s="12"/>
      <c r="D10" s="12"/>
      <c r="E10" s="12"/>
      <c r="F10" s="12"/>
      <c r="G10" s="12"/>
      <c r="H10" s="12"/>
      <c r="I10" s="12"/>
      <c r="J10" s="12"/>
      <c r="K10" s="12"/>
      <c r="N10">
        <v>2</v>
      </c>
      <c r="O10">
        <f>_xlfn.BINOM.DIST(3,10,0.3,FALSE)</f>
        <v>0.26682793200000005</v>
      </c>
    </row>
    <row r="11" spans="1:15" x14ac:dyDescent="0.3">
      <c r="A11" s="12"/>
      <c r="B11" s="12"/>
      <c r="C11" s="12"/>
      <c r="D11" s="12"/>
      <c r="E11" s="12"/>
      <c r="F11" s="12"/>
      <c r="G11" s="12"/>
      <c r="H11" s="12"/>
      <c r="I11" s="12"/>
      <c r="J11" s="12"/>
      <c r="K11" s="12"/>
      <c r="N11">
        <v>3</v>
      </c>
      <c r="O11">
        <f>1-(5/6)^3</f>
        <v>0.42129629629629617</v>
      </c>
    </row>
    <row r="12" spans="1:15" x14ac:dyDescent="0.3">
      <c r="A12" s="12"/>
      <c r="B12" s="12"/>
      <c r="C12" s="12"/>
      <c r="D12" s="12"/>
      <c r="E12" s="12"/>
      <c r="F12" s="12"/>
      <c r="G12" s="12"/>
      <c r="H12" s="12"/>
      <c r="I12" s="12"/>
      <c r="J12" s="12"/>
      <c r="K12" s="12"/>
    </row>
    <row r="13" spans="1:15" x14ac:dyDescent="0.3">
      <c r="A13" s="12"/>
      <c r="B13" s="12"/>
      <c r="C13" s="12"/>
      <c r="D13" s="12"/>
      <c r="E13" s="12"/>
      <c r="F13" s="12"/>
      <c r="G13" s="12"/>
      <c r="H13" s="12"/>
      <c r="I13" s="12"/>
      <c r="J13" s="12"/>
      <c r="K13" s="12"/>
    </row>
    <row r="14" spans="1:15" x14ac:dyDescent="0.3">
      <c r="A14" s="12"/>
      <c r="B14" s="12"/>
      <c r="C14" s="12"/>
      <c r="D14" s="12"/>
      <c r="E14" s="12"/>
      <c r="F14" s="12"/>
      <c r="G14" s="12"/>
      <c r="H14" s="12"/>
      <c r="I14" s="12"/>
      <c r="J14" s="12"/>
      <c r="K14" s="12"/>
    </row>
    <row r="15" spans="1:15" x14ac:dyDescent="0.3">
      <c r="A15" s="12"/>
      <c r="B15" s="12"/>
      <c r="C15" s="12"/>
      <c r="D15" s="12"/>
      <c r="E15" s="12"/>
      <c r="F15" s="12"/>
      <c r="G15" s="12"/>
      <c r="H15" s="12"/>
      <c r="I15" s="12"/>
      <c r="J15" s="12"/>
      <c r="K15" s="12"/>
    </row>
    <row r="16" spans="1:15" x14ac:dyDescent="0.3">
      <c r="A16" s="12"/>
      <c r="B16" s="12"/>
      <c r="C16" s="12"/>
      <c r="D16" s="12"/>
      <c r="E16" s="12"/>
      <c r="F16" s="12"/>
      <c r="G16" s="12"/>
      <c r="H16" s="12"/>
      <c r="I16" s="12"/>
      <c r="J16" s="12"/>
      <c r="K16" s="12"/>
    </row>
    <row r="17" spans="1:11" x14ac:dyDescent="0.3">
      <c r="A17" s="12"/>
      <c r="B17" s="12"/>
      <c r="C17" s="12"/>
      <c r="D17" s="12"/>
      <c r="E17" s="12"/>
      <c r="F17" s="12"/>
      <c r="G17" s="12"/>
      <c r="H17" s="12"/>
      <c r="I17" s="12"/>
      <c r="J17" s="12"/>
      <c r="K17" s="12"/>
    </row>
    <row r="18" spans="1:11" x14ac:dyDescent="0.3">
      <c r="A18" s="12"/>
      <c r="B18" s="12"/>
      <c r="C18" s="12"/>
      <c r="D18" s="12"/>
      <c r="E18" s="12"/>
      <c r="F18" s="12"/>
      <c r="G18" s="12"/>
      <c r="H18" s="12"/>
      <c r="I18" s="12"/>
      <c r="J18" s="12"/>
      <c r="K18" s="12"/>
    </row>
    <row r="19" spans="1:11" x14ac:dyDescent="0.3">
      <c r="A19" s="12"/>
      <c r="B19" s="12"/>
      <c r="C19" s="12"/>
      <c r="D19" s="12"/>
      <c r="E19" s="12"/>
      <c r="F19" s="12"/>
      <c r="G19" s="12"/>
      <c r="H19" s="12"/>
      <c r="I19" s="12"/>
      <c r="J19" s="12"/>
      <c r="K19" s="12"/>
    </row>
    <row r="20" spans="1:11" x14ac:dyDescent="0.3">
      <c r="A20" s="12"/>
      <c r="B20" s="12"/>
      <c r="C20" s="12"/>
      <c r="D20" s="12"/>
      <c r="E20" s="12"/>
      <c r="F20" s="12"/>
      <c r="G20" s="12"/>
      <c r="H20" s="12"/>
      <c r="I20" s="12"/>
      <c r="J20" s="12"/>
      <c r="K20" s="12"/>
    </row>
    <row r="21" spans="1:11" x14ac:dyDescent="0.3">
      <c r="A21" s="12"/>
      <c r="B21" s="12"/>
      <c r="C21" s="12"/>
      <c r="D21" s="12"/>
      <c r="E21" s="12"/>
      <c r="F21" s="12"/>
      <c r="G21" s="12"/>
      <c r="H21" s="12"/>
      <c r="I21" s="12"/>
      <c r="J21" s="12"/>
      <c r="K21" s="12"/>
    </row>
    <row r="22" spans="1:11" x14ac:dyDescent="0.3">
      <c r="A22" s="12"/>
      <c r="B22" s="12"/>
      <c r="C22" s="12"/>
      <c r="D22" s="12"/>
      <c r="E22" s="12"/>
      <c r="F22" s="12"/>
      <c r="G22" s="12"/>
      <c r="H22" s="12"/>
      <c r="I22" s="12"/>
      <c r="J22" s="12"/>
      <c r="K22" s="12"/>
    </row>
    <row r="23" spans="1:11" x14ac:dyDescent="0.3">
      <c r="A23" s="12"/>
      <c r="B23" s="12"/>
      <c r="C23" s="12"/>
      <c r="D23" s="12"/>
      <c r="E23" s="12"/>
      <c r="F23" s="12"/>
      <c r="G23" s="12"/>
      <c r="H23" s="12"/>
      <c r="I23" s="12"/>
      <c r="J23" s="12"/>
      <c r="K23" s="12"/>
    </row>
    <row r="24" spans="1:11" x14ac:dyDescent="0.3">
      <c r="A24" s="12"/>
      <c r="B24" s="12"/>
      <c r="C24" s="12"/>
      <c r="D24" s="12"/>
      <c r="E24" s="12"/>
      <c r="F24" s="12"/>
      <c r="G24" s="12"/>
      <c r="H24" s="12"/>
      <c r="I24" s="12"/>
      <c r="J24" s="12"/>
      <c r="K24" s="12"/>
    </row>
    <row r="25" spans="1:11" x14ac:dyDescent="0.3">
      <c r="A25" s="12"/>
      <c r="B25" s="12"/>
      <c r="C25" s="12"/>
      <c r="D25" s="12"/>
      <c r="E25" s="12"/>
      <c r="F25" s="12"/>
      <c r="G25" s="12"/>
      <c r="H25" s="12"/>
      <c r="I25" s="12"/>
      <c r="J25" s="12"/>
      <c r="K25" s="12"/>
    </row>
    <row r="26" spans="1:11" x14ac:dyDescent="0.3">
      <c r="A26" s="12"/>
      <c r="B26" s="12"/>
      <c r="C26" s="12"/>
      <c r="D26" s="12"/>
      <c r="E26" s="12"/>
      <c r="F26" s="12"/>
      <c r="G26" s="12"/>
      <c r="H26" s="12"/>
      <c r="I26" s="12"/>
      <c r="J26" s="12"/>
      <c r="K26" s="12"/>
    </row>
    <row r="27" spans="1:11" x14ac:dyDescent="0.3">
      <c r="A27" s="12"/>
      <c r="B27" s="12"/>
      <c r="C27" s="12"/>
      <c r="D27" s="12"/>
      <c r="E27" s="12"/>
      <c r="F27" s="12"/>
      <c r="G27" s="12"/>
      <c r="H27" s="12"/>
      <c r="I27" s="12"/>
      <c r="J27" s="12"/>
      <c r="K27" s="12"/>
    </row>
    <row r="28" spans="1:11" x14ac:dyDescent="0.3">
      <c r="A28" s="12"/>
      <c r="B28" s="12"/>
      <c r="C28" s="12"/>
      <c r="D28" s="12"/>
      <c r="E28" s="12"/>
      <c r="F28" s="12"/>
      <c r="G28" s="12"/>
      <c r="H28" s="12"/>
      <c r="I28" s="12"/>
      <c r="J28" s="12"/>
      <c r="K28" s="12"/>
    </row>
    <row r="29" spans="1:11" x14ac:dyDescent="0.3">
      <c r="A29" s="12"/>
      <c r="B29" s="12"/>
      <c r="C29" s="12"/>
      <c r="D29" s="12"/>
      <c r="E29" s="12"/>
      <c r="F29" s="12"/>
      <c r="G29" s="12"/>
      <c r="H29" s="12"/>
      <c r="I29" s="12"/>
      <c r="J29" s="12"/>
      <c r="K29" s="12"/>
    </row>
    <row r="30" spans="1:11" x14ac:dyDescent="0.3">
      <c r="A30" s="12"/>
      <c r="B30" s="12"/>
      <c r="C30" s="12"/>
      <c r="D30" s="12"/>
      <c r="E30" s="12"/>
      <c r="F30" s="12"/>
      <c r="G30" s="12"/>
      <c r="H30" s="12"/>
      <c r="I30" s="12"/>
      <c r="J30" s="12"/>
      <c r="K30" s="12"/>
    </row>
    <row r="31" spans="1:11" x14ac:dyDescent="0.3">
      <c r="A31" s="12"/>
      <c r="B31" s="12"/>
      <c r="C31" s="12"/>
      <c r="D31" s="12"/>
      <c r="E31" s="12"/>
      <c r="F31" s="12"/>
      <c r="G31" s="12"/>
      <c r="H31" s="12"/>
      <c r="I31" s="12"/>
      <c r="J31" s="12"/>
      <c r="K31" s="12"/>
    </row>
    <row r="35" spans="1:15" x14ac:dyDescent="0.3">
      <c r="A35" s="11" t="s">
        <v>65</v>
      </c>
      <c r="B35" s="12"/>
      <c r="C35" s="12"/>
      <c r="D35" s="12"/>
      <c r="E35" s="12"/>
      <c r="F35" s="12"/>
      <c r="G35" s="12"/>
      <c r="H35" s="12"/>
      <c r="I35" s="12"/>
      <c r="J35" s="12"/>
      <c r="K35" s="12"/>
    </row>
    <row r="36" spans="1:15" x14ac:dyDescent="0.3">
      <c r="A36" s="12"/>
      <c r="B36" s="12"/>
      <c r="C36" s="12"/>
      <c r="D36" s="12"/>
      <c r="E36" s="12"/>
      <c r="F36" s="12"/>
      <c r="G36" s="12"/>
      <c r="H36" s="12"/>
      <c r="I36" s="12"/>
      <c r="J36" s="12"/>
      <c r="K36" s="12"/>
      <c r="O36" s="22" t="s">
        <v>66</v>
      </c>
    </row>
    <row r="37" spans="1:15" x14ac:dyDescent="0.3">
      <c r="A37" s="12"/>
      <c r="B37" s="12"/>
      <c r="C37" s="12"/>
      <c r="D37" s="12"/>
      <c r="E37" s="12"/>
      <c r="F37" s="12"/>
      <c r="G37" s="12"/>
      <c r="H37" s="12"/>
      <c r="I37" s="12"/>
      <c r="J37" s="12"/>
      <c r="K37" s="12"/>
      <c r="N37">
        <v>1</v>
      </c>
      <c r="O37">
        <f>_xlfn.NORM.DIST(160,150,10,TRUE)-_xlfn.NORM.DIST(140,150,10,TRUE)</f>
        <v>0.68268949213708607</v>
      </c>
    </row>
    <row r="38" spans="1:15" x14ac:dyDescent="0.3">
      <c r="A38" s="12"/>
      <c r="B38" s="12"/>
      <c r="C38" s="12"/>
      <c r="D38" s="12"/>
      <c r="E38" s="12"/>
      <c r="F38" s="12"/>
      <c r="G38" s="12"/>
      <c r="H38" s="12"/>
      <c r="I38" s="12"/>
      <c r="J38" s="12"/>
      <c r="K38" s="12"/>
      <c r="N38">
        <v>2</v>
      </c>
      <c r="O38">
        <f>1-_xlfn.EXPON.DIST(900,0.001,TRUE)</f>
        <v>0.40656965974059911</v>
      </c>
    </row>
    <row r="39" spans="1:15" x14ac:dyDescent="0.3">
      <c r="A39" s="12"/>
      <c r="B39" s="12"/>
      <c r="C39" s="12"/>
      <c r="D39" s="12"/>
      <c r="E39" s="12"/>
      <c r="F39" s="12"/>
      <c r="G39" s="12"/>
      <c r="H39" s="12"/>
      <c r="I39" s="12"/>
      <c r="J39" s="12"/>
      <c r="K39" s="12"/>
    </row>
    <row r="40" spans="1:15" x14ac:dyDescent="0.3">
      <c r="A40" s="12"/>
      <c r="B40" s="12"/>
      <c r="C40" s="12"/>
      <c r="D40" s="12"/>
      <c r="E40" s="12"/>
      <c r="F40" s="12"/>
      <c r="G40" s="12"/>
      <c r="H40" s="12"/>
      <c r="I40" s="12"/>
      <c r="J40" s="12"/>
      <c r="K40" s="12"/>
    </row>
    <row r="41" spans="1:15" x14ac:dyDescent="0.3">
      <c r="A41" s="12"/>
      <c r="B41" s="12"/>
      <c r="C41" s="12"/>
      <c r="D41" s="12"/>
      <c r="E41" s="12"/>
      <c r="F41" s="12"/>
      <c r="G41" s="12"/>
      <c r="H41" s="12"/>
      <c r="I41" s="12"/>
      <c r="J41" s="12"/>
      <c r="K41" s="12"/>
    </row>
    <row r="42" spans="1:15" x14ac:dyDescent="0.3">
      <c r="A42" s="12"/>
      <c r="B42" s="12"/>
      <c r="C42" s="12"/>
      <c r="D42" s="12"/>
      <c r="E42" s="12"/>
      <c r="F42" s="12"/>
      <c r="G42" s="12"/>
      <c r="H42" s="12"/>
      <c r="I42" s="12"/>
      <c r="J42" s="12"/>
      <c r="K42" s="12"/>
    </row>
    <row r="43" spans="1:15" x14ac:dyDescent="0.3">
      <c r="A43" s="12"/>
      <c r="B43" s="12"/>
      <c r="C43" s="12"/>
      <c r="D43" s="12"/>
      <c r="E43" s="12"/>
      <c r="F43" s="12"/>
      <c r="G43" s="12"/>
      <c r="H43" s="12"/>
      <c r="I43" s="12"/>
      <c r="J43" s="12"/>
      <c r="K43" s="12"/>
    </row>
    <row r="44" spans="1:15" x14ac:dyDescent="0.3">
      <c r="A44" s="12"/>
      <c r="B44" s="12"/>
      <c r="C44" s="12"/>
      <c r="D44" s="12"/>
      <c r="E44" s="12"/>
      <c r="F44" s="12"/>
      <c r="G44" s="12"/>
      <c r="H44" s="12"/>
      <c r="I44" s="12"/>
      <c r="J44" s="12"/>
      <c r="K44" s="12"/>
    </row>
    <row r="45" spans="1:15" x14ac:dyDescent="0.3">
      <c r="A45" s="12"/>
      <c r="B45" s="12"/>
      <c r="C45" s="12"/>
      <c r="D45" s="12"/>
      <c r="E45" s="12"/>
      <c r="F45" s="12"/>
      <c r="G45" s="12"/>
      <c r="H45" s="12"/>
      <c r="I45" s="12"/>
      <c r="J45" s="12"/>
      <c r="K45" s="12"/>
    </row>
    <row r="46" spans="1:15" x14ac:dyDescent="0.3">
      <c r="A46" s="12"/>
      <c r="B46" s="12"/>
      <c r="C46" s="12"/>
      <c r="D46" s="12"/>
      <c r="E46" s="12"/>
      <c r="F46" s="12"/>
      <c r="G46" s="12"/>
      <c r="H46" s="12"/>
      <c r="I46" s="12"/>
      <c r="J46" s="12"/>
      <c r="K46" s="12"/>
    </row>
    <row r="47" spans="1:15" x14ac:dyDescent="0.3">
      <c r="A47" s="12"/>
      <c r="B47" s="12"/>
      <c r="C47" s="12"/>
      <c r="D47" s="12"/>
      <c r="E47" s="12"/>
      <c r="F47" s="12"/>
      <c r="G47" s="12"/>
      <c r="H47" s="12"/>
      <c r="I47" s="12"/>
      <c r="J47" s="12"/>
      <c r="K47" s="12"/>
    </row>
    <row r="48" spans="1:15" x14ac:dyDescent="0.3">
      <c r="A48" s="12"/>
      <c r="B48" s="12"/>
      <c r="C48" s="12"/>
      <c r="D48" s="12"/>
      <c r="E48" s="12"/>
      <c r="F48" s="12"/>
      <c r="G48" s="12"/>
      <c r="H48" s="12"/>
      <c r="I48" s="12"/>
      <c r="J48" s="12"/>
      <c r="K48" s="12"/>
    </row>
    <row r="49" spans="1:11" x14ac:dyDescent="0.3">
      <c r="A49" s="12"/>
      <c r="B49" s="12"/>
      <c r="C49" s="12"/>
      <c r="D49" s="12"/>
      <c r="E49" s="12"/>
      <c r="F49" s="12"/>
      <c r="G49" s="12"/>
      <c r="H49" s="12"/>
      <c r="I49" s="12"/>
      <c r="J49" s="12"/>
      <c r="K49" s="12"/>
    </row>
    <row r="50" spans="1:11" x14ac:dyDescent="0.3">
      <c r="A50" s="12"/>
      <c r="B50" s="12"/>
      <c r="C50" s="12"/>
      <c r="D50" s="12"/>
      <c r="E50" s="12"/>
      <c r="F50" s="12"/>
      <c r="G50" s="12"/>
      <c r="H50" s="12"/>
      <c r="I50" s="12"/>
      <c r="J50" s="12"/>
      <c r="K50" s="12"/>
    </row>
    <row r="51" spans="1:11" x14ac:dyDescent="0.3">
      <c r="A51" s="12"/>
      <c r="B51" s="12"/>
      <c r="C51" s="12"/>
      <c r="D51" s="12"/>
      <c r="E51" s="12"/>
      <c r="F51" s="12"/>
      <c r="G51" s="12"/>
      <c r="H51" s="12"/>
      <c r="I51" s="12"/>
      <c r="J51" s="12"/>
      <c r="K51" s="12"/>
    </row>
  </sheetData>
  <mergeCells count="2">
    <mergeCell ref="A3:K31"/>
    <mergeCell ref="A35:K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675E2-D66D-4912-B385-64B5C27D98FF}">
  <dimension ref="A3:P51"/>
  <sheetViews>
    <sheetView tabSelected="1" topLeftCell="C10" zoomScale="125" zoomScaleNormal="53" workbookViewId="0">
      <selection activeCell="N30" sqref="N30"/>
    </sheetView>
  </sheetViews>
  <sheetFormatPr defaultRowHeight="14.4" x14ac:dyDescent="0.3"/>
  <sheetData>
    <row r="3" spans="1:16" x14ac:dyDescent="0.3">
      <c r="A3" s="11" t="s">
        <v>67</v>
      </c>
      <c r="B3" s="12"/>
      <c r="C3" s="12"/>
      <c r="D3" s="12"/>
      <c r="E3" s="12"/>
      <c r="F3" s="12"/>
      <c r="G3" s="12"/>
      <c r="H3" s="12"/>
      <c r="I3" s="12"/>
      <c r="J3" s="12"/>
    </row>
    <row r="4" spans="1:16" x14ac:dyDescent="0.3">
      <c r="A4" s="12"/>
      <c r="B4" s="12"/>
      <c r="C4" s="12"/>
      <c r="D4" s="12"/>
      <c r="E4" s="12"/>
      <c r="F4" s="12"/>
      <c r="G4" s="12"/>
      <c r="H4" s="12"/>
      <c r="I4" s="12"/>
      <c r="J4" s="12"/>
      <c r="O4" s="22" t="s">
        <v>62</v>
      </c>
    </row>
    <row r="5" spans="1:16" x14ac:dyDescent="0.3">
      <c r="A5" s="12"/>
      <c r="B5" s="12"/>
      <c r="C5" s="12"/>
      <c r="D5" s="12"/>
      <c r="E5" s="12"/>
      <c r="F5" s="12"/>
      <c r="G5" s="12"/>
      <c r="H5" s="12"/>
      <c r="I5" s="12"/>
      <c r="J5" s="12"/>
      <c r="N5">
        <v>1</v>
      </c>
      <c r="O5">
        <f>170-1.96*(8/SQRT(100))</f>
        <v>168.43199999999999</v>
      </c>
      <c r="P5" t="s">
        <v>68</v>
      </c>
    </row>
    <row r="6" spans="1:16" x14ac:dyDescent="0.3">
      <c r="A6" s="12"/>
      <c r="B6" s="12"/>
      <c r="C6" s="12"/>
      <c r="D6" s="12"/>
      <c r="E6" s="12"/>
      <c r="F6" s="12"/>
      <c r="G6" s="12"/>
      <c r="H6" s="12"/>
      <c r="I6" s="12"/>
      <c r="J6" s="12"/>
      <c r="O6">
        <f>170+1.96*(8/SQRT(100))</f>
        <v>171.56800000000001</v>
      </c>
      <c r="P6" t="s">
        <v>69</v>
      </c>
    </row>
    <row r="7" spans="1:16" x14ac:dyDescent="0.3">
      <c r="A7" s="12"/>
      <c r="B7" s="12"/>
      <c r="C7" s="12"/>
      <c r="D7" s="12"/>
      <c r="E7" s="12"/>
      <c r="F7" s="12"/>
      <c r="G7" s="12"/>
      <c r="H7" s="12"/>
      <c r="I7" s="12"/>
      <c r="J7" s="12"/>
      <c r="N7">
        <v>2</v>
      </c>
      <c r="O7">
        <f>0.64-1.645*SQRT((0.64*(1-0.64))/500)</f>
        <v>0.6046880144993233</v>
      </c>
      <c r="P7" t="s">
        <v>68</v>
      </c>
    </row>
    <row r="8" spans="1:16" x14ac:dyDescent="0.3">
      <c r="A8" s="12"/>
      <c r="B8" s="12"/>
      <c r="C8" s="12"/>
      <c r="D8" s="12"/>
      <c r="E8" s="12"/>
      <c r="F8" s="12"/>
      <c r="G8" s="12"/>
      <c r="H8" s="12"/>
      <c r="I8" s="12"/>
      <c r="J8" s="12"/>
      <c r="O8">
        <f>0.64+1.645*SQRT((0.64*(1-0.64))/500)</f>
        <v>0.67531198550067673</v>
      </c>
      <c r="P8" t="s">
        <v>69</v>
      </c>
    </row>
    <row r="9" spans="1:16" x14ac:dyDescent="0.3">
      <c r="A9" s="12"/>
      <c r="B9" s="12"/>
      <c r="C9" s="12"/>
      <c r="D9" s="12"/>
      <c r="E9" s="12"/>
      <c r="F9" s="12"/>
      <c r="G9" s="12"/>
      <c r="H9" s="12"/>
      <c r="I9" s="12"/>
      <c r="J9" s="12"/>
    </row>
    <row r="10" spans="1:16" x14ac:dyDescent="0.3">
      <c r="A10" s="12"/>
      <c r="B10" s="12"/>
      <c r="C10" s="12"/>
      <c r="D10" s="12"/>
      <c r="E10" s="12"/>
      <c r="F10" s="12"/>
      <c r="G10" s="12"/>
      <c r="H10" s="12"/>
      <c r="I10" s="12"/>
      <c r="J10" s="12"/>
    </row>
    <row r="11" spans="1:16" x14ac:dyDescent="0.3">
      <c r="A11" s="12"/>
      <c r="B11" s="12"/>
      <c r="C11" s="12"/>
      <c r="D11" s="12"/>
      <c r="E11" s="12"/>
      <c r="F11" s="12"/>
      <c r="G11" s="12"/>
      <c r="H11" s="12"/>
      <c r="I11" s="12"/>
      <c r="J11" s="12"/>
    </row>
    <row r="12" spans="1:16" x14ac:dyDescent="0.3">
      <c r="A12" s="12"/>
      <c r="B12" s="12"/>
      <c r="C12" s="12"/>
      <c r="D12" s="12"/>
      <c r="E12" s="12"/>
      <c r="F12" s="12"/>
      <c r="G12" s="12"/>
      <c r="H12" s="12"/>
      <c r="I12" s="12"/>
      <c r="J12" s="12"/>
    </row>
    <row r="13" spans="1:16" x14ac:dyDescent="0.3">
      <c r="A13" s="12"/>
      <c r="B13" s="12"/>
      <c r="C13" s="12"/>
      <c r="D13" s="12"/>
      <c r="E13" s="12"/>
      <c r="F13" s="12"/>
      <c r="G13" s="12"/>
      <c r="H13" s="12"/>
      <c r="I13" s="12"/>
      <c r="J13" s="12"/>
    </row>
    <row r="14" spans="1:16" x14ac:dyDescent="0.3">
      <c r="A14" s="12"/>
      <c r="B14" s="12"/>
      <c r="C14" s="12"/>
      <c r="D14" s="12"/>
      <c r="E14" s="12"/>
      <c r="F14" s="12"/>
      <c r="G14" s="12"/>
      <c r="H14" s="12"/>
      <c r="I14" s="12"/>
      <c r="J14" s="12"/>
    </row>
    <row r="15" spans="1:16" x14ac:dyDescent="0.3">
      <c r="A15" s="12"/>
      <c r="B15" s="12"/>
      <c r="C15" s="12"/>
      <c r="D15" s="12"/>
      <c r="E15" s="12"/>
      <c r="F15" s="12"/>
      <c r="G15" s="12"/>
      <c r="H15" s="12"/>
      <c r="I15" s="12"/>
      <c r="J15" s="12"/>
    </row>
    <row r="16" spans="1:16" x14ac:dyDescent="0.3">
      <c r="A16" s="12"/>
      <c r="B16" s="12"/>
      <c r="C16" s="12"/>
      <c r="D16" s="12"/>
      <c r="E16" s="12"/>
      <c r="F16" s="12"/>
      <c r="G16" s="12"/>
      <c r="H16" s="12"/>
      <c r="I16" s="12"/>
      <c r="J16" s="12"/>
    </row>
    <row r="17" spans="1:10" x14ac:dyDescent="0.3">
      <c r="A17" s="12"/>
      <c r="B17" s="12"/>
      <c r="C17" s="12"/>
      <c r="D17" s="12"/>
      <c r="E17" s="12"/>
      <c r="F17" s="12"/>
      <c r="G17" s="12"/>
      <c r="H17" s="12"/>
      <c r="I17" s="12"/>
      <c r="J17" s="12"/>
    </row>
    <row r="18" spans="1:10" x14ac:dyDescent="0.3">
      <c r="A18" s="12"/>
      <c r="B18" s="12"/>
      <c r="C18" s="12"/>
      <c r="D18" s="12"/>
      <c r="E18" s="12"/>
      <c r="F18" s="12"/>
      <c r="G18" s="12"/>
      <c r="H18" s="12"/>
      <c r="I18" s="12"/>
      <c r="J18" s="12"/>
    </row>
    <row r="19" spans="1:10" x14ac:dyDescent="0.3">
      <c r="A19" s="12"/>
      <c r="B19" s="12"/>
      <c r="C19" s="12"/>
      <c r="D19" s="12"/>
      <c r="E19" s="12"/>
      <c r="F19" s="12"/>
      <c r="G19" s="12"/>
      <c r="H19" s="12"/>
      <c r="I19" s="12"/>
      <c r="J19" s="12"/>
    </row>
    <row r="20" spans="1:10" x14ac:dyDescent="0.3">
      <c r="A20" s="12"/>
      <c r="B20" s="12"/>
      <c r="C20" s="12"/>
      <c r="D20" s="12"/>
      <c r="E20" s="12"/>
      <c r="F20" s="12"/>
      <c r="G20" s="12"/>
      <c r="H20" s="12"/>
      <c r="I20" s="12"/>
      <c r="J20" s="12"/>
    </row>
    <row r="21" spans="1:10" x14ac:dyDescent="0.3">
      <c r="A21" s="12"/>
      <c r="B21" s="12"/>
      <c r="C21" s="12"/>
      <c r="D21" s="12"/>
      <c r="E21" s="12"/>
      <c r="F21" s="12"/>
      <c r="G21" s="12"/>
      <c r="H21" s="12"/>
      <c r="I21" s="12"/>
      <c r="J21" s="12"/>
    </row>
    <row r="22" spans="1:10" x14ac:dyDescent="0.3">
      <c r="A22" s="12"/>
      <c r="B22" s="12"/>
      <c r="C22" s="12"/>
      <c r="D22" s="12"/>
      <c r="E22" s="12"/>
      <c r="F22" s="12"/>
      <c r="G22" s="12"/>
      <c r="H22" s="12"/>
      <c r="I22" s="12"/>
      <c r="J22" s="12"/>
    </row>
    <row r="26" spans="1:10" x14ac:dyDescent="0.3">
      <c r="A26" s="11" t="s">
        <v>70</v>
      </c>
      <c r="B26" s="12"/>
      <c r="C26" s="12"/>
      <c r="D26" s="12"/>
      <c r="E26" s="12"/>
      <c r="F26" s="12"/>
      <c r="G26" s="12"/>
      <c r="H26" s="12"/>
      <c r="I26" s="12"/>
      <c r="J26" s="12"/>
    </row>
    <row r="27" spans="1:10" x14ac:dyDescent="0.3">
      <c r="A27" s="12"/>
      <c r="B27" s="12"/>
      <c r="C27" s="12"/>
      <c r="D27" s="12"/>
      <c r="E27" s="12"/>
      <c r="F27" s="12"/>
      <c r="G27" s="12"/>
      <c r="H27" s="12"/>
      <c r="I27" s="12"/>
      <c r="J27" s="12"/>
    </row>
    <row r="28" spans="1:10" x14ac:dyDescent="0.3">
      <c r="A28" s="12"/>
      <c r="B28" s="12"/>
      <c r="C28" s="12"/>
      <c r="D28" s="12"/>
      <c r="E28" s="12"/>
      <c r="F28" s="12"/>
      <c r="G28" s="12"/>
      <c r="H28" s="12"/>
      <c r="I28" s="12"/>
      <c r="J28" s="12"/>
    </row>
    <row r="29" spans="1:10" x14ac:dyDescent="0.3">
      <c r="A29" s="12"/>
      <c r="B29" s="12"/>
      <c r="C29" s="12"/>
      <c r="D29" s="12"/>
      <c r="E29" s="12"/>
      <c r="F29" s="12"/>
      <c r="G29" s="12"/>
      <c r="H29" s="12"/>
      <c r="I29" s="12"/>
      <c r="J29" s="12"/>
    </row>
    <row r="30" spans="1:10" x14ac:dyDescent="0.3">
      <c r="A30" s="12"/>
      <c r="B30" s="12"/>
      <c r="C30" s="12"/>
      <c r="D30" s="12"/>
      <c r="E30" s="12"/>
      <c r="F30" s="12"/>
      <c r="G30" s="12"/>
      <c r="H30" s="12"/>
      <c r="I30" s="12"/>
      <c r="J30" s="12"/>
    </row>
    <row r="31" spans="1:10" x14ac:dyDescent="0.3">
      <c r="A31" s="12"/>
      <c r="B31" s="12"/>
      <c r="C31" s="12"/>
      <c r="D31" s="12"/>
      <c r="E31" s="12"/>
      <c r="F31" s="12"/>
      <c r="G31" s="12"/>
      <c r="H31" s="12"/>
      <c r="I31" s="12"/>
      <c r="J31" s="12"/>
    </row>
    <row r="32" spans="1:10" x14ac:dyDescent="0.3">
      <c r="A32" s="12"/>
      <c r="B32" s="12"/>
      <c r="C32" s="12"/>
      <c r="D32" s="12"/>
      <c r="E32" s="12"/>
      <c r="F32" s="12"/>
      <c r="G32" s="12"/>
      <c r="H32" s="12"/>
      <c r="I32" s="12"/>
      <c r="J32" s="12"/>
    </row>
    <row r="33" spans="1:10" x14ac:dyDescent="0.3">
      <c r="A33" s="12"/>
      <c r="B33" s="12"/>
      <c r="C33" s="12"/>
      <c r="D33" s="12"/>
      <c r="E33" s="12"/>
      <c r="F33" s="12"/>
      <c r="G33" s="12"/>
      <c r="H33" s="12"/>
      <c r="I33" s="12"/>
      <c r="J33" s="12"/>
    </row>
    <row r="34" spans="1:10" x14ac:dyDescent="0.3">
      <c r="A34" s="12"/>
      <c r="B34" s="12"/>
      <c r="C34" s="12"/>
      <c r="D34" s="12"/>
      <c r="E34" s="12"/>
      <c r="F34" s="12"/>
      <c r="G34" s="12"/>
      <c r="H34" s="12"/>
      <c r="I34" s="12"/>
      <c r="J34" s="12"/>
    </row>
    <row r="35" spans="1:10" x14ac:dyDescent="0.3">
      <c r="A35" s="12"/>
      <c r="B35" s="12"/>
      <c r="C35" s="12"/>
      <c r="D35" s="12"/>
      <c r="E35" s="12"/>
      <c r="F35" s="12"/>
      <c r="G35" s="12"/>
      <c r="H35" s="12"/>
      <c r="I35" s="12"/>
      <c r="J35" s="12"/>
    </row>
    <row r="36" spans="1:10" x14ac:dyDescent="0.3">
      <c r="A36" s="12"/>
      <c r="B36" s="12"/>
      <c r="C36" s="12"/>
      <c r="D36" s="12"/>
      <c r="E36" s="12"/>
      <c r="F36" s="12"/>
      <c r="G36" s="12"/>
      <c r="H36" s="12"/>
      <c r="I36" s="12"/>
      <c r="J36" s="12"/>
    </row>
    <row r="37" spans="1:10" x14ac:dyDescent="0.3">
      <c r="A37" s="12"/>
      <c r="B37" s="12"/>
      <c r="C37" s="12"/>
      <c r="D37" s="12"/>
      <c r="E37" s="12"/>
      <c r="F37" s="12"/>
      <c r="G37" s="12"/>
      <c r="H37" s="12"/>
      <c r="I37" s="12"/>
      <c r="J37" s="12"/>
    </row>
    <row r="38" spans="1:10" x14ac:dyDescent="0.3">
      <c r="A38" s="12"/>
      <c r="B38" s="12"/>
      <c r="C38" s="12"/>
      <c r="D38" s="12"/>
      <c r="E38" s="12"/>
      <c r="F38" s="12"/>
      <c r="G38" s="12"/>
      <c r="H38" s="12"/>
      <c r="I38" s="12"/>
      <c r="J38" s="12"/>
    </row>
    <row r="39" spans="1:10" x14ac:dyDescent="0.3">
      <c r="A39" s="12"/>
      <c r="B39" s="12"/>
      <c r="C39" s="12"/>
      <c r="D39" s="12"/>
      <c r="E39" s="12"/>
      <c r="F39" s="12"/>
      <c r="G39" s="12"/>
      <c r="H39" s="12"/>
      <c r="I39" s="12"/>
      <c r="J39" s="12"/>
    </row>
    <row r="40" spans="1:10" x14ac:dyDescent="0.3">
      <c r="A40" s="12"/>
      <c r="B40" s="12"/>
      <c r="C40" s="12"/>
      <c r="D40" s="12"/>
      <c r="E40" s="12"/>
      <c r="F40" s="12"/>
      <c r="G40" s="12"/>
      <c r="H40" s="12"/>
      <c r="I40" s="12"/>
      <c r="J40" s="12"/>
    </row>
    <row r="41" spans="1:10" x14ac:dyDescent="0.3">
      <c r="A41" s="12"/>
      <c r="B41" s="12"/>
      <c r="C41" s="12"/>
      <c r="D41" s="12"/>
      <c r="E41" s="12"/>
      <c r="F41" s="12"/>
      <c r="G41" s="12"/>
      <c r="H41" s="12"/>
      <c r="I41" s="12"/>
      <c r="J41" s="12"/>
    </row>
    <row r="42" spans="1:10" x14ac:dyDescent="0.3">
      <c r="A42" s="12"/>
      <c r="B42" s="12"/>
      <c r="C42" s="12"/>
      <c r="D42" s="12"/>
      <c r="E42" s="12"/>
      <c r="F42" s="12"/>
      <c r="G42" s="12"/>
      <c r="H42" s="12"/>
      <c r="I42" s="12"/>
      <c r="J42" s="12"/>
    </row>
    <row r="43" spans="1:10" x14ac:dyDescent="0.3">
      <c r="A43" s="12"/>
      <c r="B43" s="12"/>
      <c r="C43" s="12"/>
      <c r="D43" s="12"/>
      <c r="E43" s="12"/>
      <c r="F43" s="12"/>
      <c r="G43" s="12"/>
      <c r="H43" s="12"/>
      <c r="I43" s="12"/>
      <c r="J43" s="12"/>
    </row>
    <row r="44" spans="1:10" x14ac:dyDescent="0.3">
      <c r="A44" s="12"/>
      <c r="B44" s="12"/>
      <c r="C44" s="12"/>
      <c r="D44" s="12"/>
      <c r="E44" s="12"/>
      <c r="F44" s="12"/>
      <c r="G44" s="12"/>
      <c r="H44" s="12"/>
      <c r="I44" s="12"/>
      <c r="J44" s="12"/>
    </row>
    <row r="45" spans="1:10" x14ac:dyDescent="0.3">
      <c r="A45" s="12"/>
      <c r="B45" s="12"/>
      <c r="C45" s="12"/>
      <c r="D45" s="12"/>
      <c r="E45" s="12"/>
      <c r="F45" s="12"/>
      <c r="G45" s="12"/>
      <c r="H45" s="12"/>
      <c r="I45" s="12"/>
      <c r="J45" s="12"/>
    </row>
    <row r="46" spans="1:10" x14ac:dyDescent="0.3">
      <c r="A46" s="12"/>
      <c r="B46" s="12"/>
      <c r="C46" s="12"/>
      <c r="D46" s="12"/>
      <c r="E46" s="12"/>
      <c r="F46" s="12"/>
      <c r="G46" s="12"/>
      <c r="H46" s="12"/>
      <c r="I46" s="12"/>
      <c r="J46" s="12"/>
    </row>
    <row r="47" spans="1:10" x14ac:dyDescent="0.3">
      <c r="A47" s="12"/>
      <c r="B47" s="12"/>
      <c r="C47" s="12"/>
      <c r="D47" s="12"/>
      <c r="E47" s="12"/>
      <c r="F47" s="12"/>
      <c r="G47" s="12"/>
      <c r="H47" s="12"/>
      <c r="I47" s="12"/>
      <c r="J47" s="12"/>
    </row>
    <row r="48" spans="1:10" x14ac:dyDescent="0.3">
      <c r="A48" s="12"/>
      <c r="B48" s="12"/>
      <c r="C48" s="12"/>
      <c r="D48" s="12"/>
      <c r="E48" s="12"/>
      <c r="F48" s="12"/>
      <c r="G48" s="12"/>
      <c r="H48" s="12"/>
      <c r="I48" s="12"/>
      <c r="J48" s="12"/>
    </row>
    <row r="49" spans="1:10" x14ac:dyDescent="0.3">
      <c r="A49" s="12"/>
      <c r="B49" s="12"/>
      <c r="C49" s="12"/>
      <c r="D49" s="12"/>
      <c r="E49" s="12"/>
      <c r="F49" s="12"/>
      <c r="G49" s="12"/>
      <c r="H49" s="12"/>
      <c r="I49" s="12"/>
      <c r="J49" s="12"/>
    </row>
    <row r="50" spans="1:10" x14ac:dyDescent="0.3">
      <c r="A50" s="12"/>
      <c r="B50" s="12"/>
      <c r="C50" s="12"/>
      <c r="D50" s="12"/>
      <c r="E50" s="12"/>
      <c r="F50" s="12"/>
      <c r="G50" s="12"/>
      <c r="H50" s="12"/>
      <c r="I50" s="12"/>
      <c r="J50" s="12"/>
    </row>
    <row r="51" spans="1:10" x14ac:dyDescent="0.3">
      <c r="A51" s="12"/>
      <c r="B51" s="12"/>
      <c r="C51" s="12"/>
      <c r="D51" s="12"/>
      <c r="E51" s="12"/>
      <c r="F51" s="12"/>
      <c r="G51" s="12"/>
      <c r="H51" s="12"/>
      <c r="I51" s="12"/>
      <c r="J51" s="12"/>
    </row>
  </sheetData>
  <mergeCells count="2">
    <mergeCell ref="A3:J22"/>
    <mergeCell ref="A26:J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Central Tendency</vt:lpstr>
      <vt:lpstr>Measures of Dispersion</vt:lpstr>
      <vt:lpstr>Measures of skweness &amp; kurtosis</vt:lpstr>
      <vt:lpstr>correlation &amp; covarience</vt:lpstr>
      <vt:lpstr>discrete and continuous random </vt:lpstr>
      <vt:lpstr>Discrete Distribution and Conti</vt:lpstr>
      <vt:lpstr> Confidence Interval and Hypoth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brinsi pansuriya</dc:creator>
  <cp:lastModifiedBy>brinsi pansuriya</cp:lastModifiedBy>
  <dcterms:created xsi:type="dcterms:W3CDTF">2025-05-13T16:28:04Z</dcterms:created>
  <dcterms:modified xsi:type="dcterms:W3CDTF">2025-05-26T13:04:46Z</dcterms:modified>
</cp:coreProperties>
</file>